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C5" i="8" l="1"/>
  <c r="O5" i="8"/>
  <c r="P5" i="8"/>
  <c r="Q5" i="8"/>
  <c r="R5" i="8"/>
  <c r="S5" i="8"/>
  <c r="T5" i="8"/>
  <c r="C6" i="8"/>
  <c r="O6" i="8"/>
  <c r="P6" i="8"/>
  <c r="Q6" i="8"/>
  <c r="R6" i="8"/>
  <c r="T6" i="8" s="1"/>
  <c r="S6" i="8"/>
  <c r="C7" i="8"/>
  <c r="O7" i="8"/>
  <c r="P7" i="8"/>
  <c r="Q7" i="8"/>
  <c r="S7" i="8" s="1"/>
  <c r="R7" i="8"/>
  <c r="T7" i="8" s="1"/>
  <c r="C8" i="8"/>
  <c r="O8" i="8"/>
  <c r="P8" i="8"/>
  <c r="Q8" i="8"/>
  <c r="S8" i="8" s="1"/>
  <c r="R8" i="8"/>
  <c r="T8" i="8"/>
  <c r="C9" i="8"/>
  <c r="O9" i="8"/>
  <c r="P9" i="8"/>
  <c r="Q9" i="8"/>
  <c r="R9" i="8"/>
  <c r="S9" i="8"/>
  <c r="T9" i="8"/>
  <c r="C10" i="8"/>
  <c r="O10" i="8"/>
  <c r="P10" i="8"/>
  <c r="Q10" i="8"/>
  <c r="R10" i="8"/>
  <c r="T10" i="8" s="1"/>
  <c r="S10" i="8"/>
  <c r="C11" i="8"/>
  <c r="O11" i="8"/>
  <c r="P11" i="8"/>
  <c r="Q11" i="8"/>
  <c r="S11" i="8" s="1"/>
  <c r="R11" i="8"/>
  <c r="T11" i="8" s="1"/>
  <c r="C12" i="8"/>
  <c r="O12" i="8"/>
  <c r="P12" i="8"/>
  <c r="Q12" i="8"/>
  <c r="S12" i="8" s="1"/>
  <c r="R12" i="8"/>
  <c r="T12" i="8"/>
  <c r="C13" i="8"/>
  <c r="O13" i="8"/>
  <c r="P13" i="8"/>
  <c r="Q13" i="8"/>
  <c r="R13" i="8"/>
  <c r="S13" i="8"/>
  <c r="T13" i="8"/>
  <c r="C14" i="8"/>
  <c r="O14" i="8"/>
  <c r="P14" i="8"/>
  <c r="Q14" i="8"/>
  <c r="R14" i="8"/>
  <c r="T14" i="8" s="1"/>
  <c r="S14" i="8"/>
  <c r="C15" i="8"/>
  <c r="O15" i="8"/>
  <c r="P15" i="8"/>
  <c r="Q15" i="8"/>
  <c r="S15" i="8" s="1"/>
  <c r="R15" i="8"/>
  <c r="T15" i="8" s="1"/>
  <c r="C16" i="8"/>
  <c r="O16" i="8"/>
  <c r="P16" i="8"/>
  <c r="Q16" i="8"/>
  <c r="S16" i="8" s="1"/>
  <c r="R16" i="8"/>
  <c r="T16" i="8"/>
  <c r="C17" i="8"/>
  <c r="O17" i="8"/>
  <c r="P17" i="8"/>
  <c r="Q17" i="8"/>
  <c r="R17" i="8"/>
  <c r="S17" i="8"/>
  <c r="T17" i="8"/>
  <c r="C18" i="8"/>
  <c r="O18" i="8"/>
  <c r="P18" i="8"/>
  <c r="Q18" i="8"/>
  <c r="R18" i="8"/>
  <c r="T18" i="8" s="1"/>
  <c r="S18" i="8"/>
  <c r="C19" i="8"/>
  <c r="O19" i="8"/>
  <c r="P19" i="8"/>
  <c r="Q19" i="8"/>
  <c r="S19" i="8" s="1"/>
  <c r="R19" i="8"/>
  <c r="T19" i="8" s="1"/>
  <c r="C20" i="8"/>
  <c r="O20" i="8"/>
  <c r="P20" i="8"/>
  <c r="Q20" i="8"/>
  <c r="S20" i="8" s="1"/>
  <c r="R20" i="8"/>
  <c r="T20" i="8"/>
  <c r="C21" i="8"/>
  <c r="O21" i="8"/>
  <c r="S21" i="8" s="1"/>
  <c r="P21" i="8"/>
  <c r="Q21" i="8"/>
  <c r="R21" i="8"/>
  <c r="T21" i="8"/>
  <c r="C22" i="8"/>
  <c r="O22" i="8"/>
  <c r="P22" i="8"/>
  <c r="Q22" i="8"/>
  <c r="R22" i="8"/>
  <c r="T22" i="8" s="1"/>
  <c r="S22" i="8"/>
  <c r="C23" i="8"/>
  <c r="O23" i="8"/>
  <c r="P23" i="8"/>
  <c r="Q23" i="8"/>
  <c r="S23" i="8" s="1"/>
  <c r="R23" i="8"/>
  <c r="T23" i="8" s="1"/>
  <c r="C24" i="8"/>
  <c r="O24" i="8"/>
  <c r="P24" i="8"/>
  <c r="Q24" i="8"/>
  <c r="S24" i="8" s="1"/>
  <c r="R24" i="8"/>
  <c r="T24" i="8"/>
  <c r="C25" i="8"/>
  <c r="O25" i="8"/>
  <c r="S25" i="8" s="1"/>
  <c r="P25" i="8"/>
  <c r="Q25" i="8"/>
  <c r="R25" i="8"/>
  <c r="T25" i="8"/>
  <c r="C26" i="8"/>
  <c r="O26" i="8"/>
  <c r="P26" i="8"/>
  <c r="Q26" i="8"/>
  <c r="R26" i="8"/>
  <c r="T26" i="8" s="1"/>
  <c r="S26" i="8"/>
  <c r="C27" i="8"/>
  <c r="O27" i="8"/>
  <c r="P27" i="8"/>
  <c r="Q27" i="8"/>
  <c r="S27" i="8" s="1"/>
  <c r="R27" i="8"/>
  <c r="T27" i="8" s="1"/>
  <c r="C28" i="8"/>
  <c r="O28" i="8"/>
  <c r="P28" i="8"/>
  <c r="Q28" i="8"/>
  <c r="S28" i="8" s="1"/>
  <c r="R28" i="8"/>
  <c r="T28" i="8"/>
  <c r="C29" i="8"/>
  <c r="O29" i="8"/>
  <c r="S29" i="8" s="1"/>
  <c r="P29" i="8"/>
  <c r="Q29" i="8"/>
  <c r="R29" i="8"/>
  <c r="T29" i="8"/>
  <c r="C30" i="8"/>
  <c r="O30" i="8"/>
  <c r="P30" i="8"/>
  <c r="Q30" i="8"/>
  <c r="R30" i="8"/>
  <c r="T30" i="8" s="1"/>
  <c r="S30" i="8"/>
  <c r="C31" i="8"/>
  <c r="O31" i="8"/>
  <c r="P31" i="8"/>
  <c r="Q31" i="8"/>
  <c r="S31" i="8" s="1"/>
  <c r="R31" i="8"/>
  <c r="T31" i="8" s="1"/>
  <c r="C32" i="8"/>
  <c r="O32" i="8"/>
  <c r="P32" i="8"/>
  <c r="Q32" i="8"/>
  <c r="S32" i="8" s="1"/>
  <c r="R32" i="8"/>
  <c r="T32" i="8"/>
  <c r="C33" i="8"/>
  <c r="O33" i="8"/>
  <c r="S33" i="8" s="1"/>
  <c r="P33" i="8"/>
  <c r="Q33" i="8"/>
  <c r="R33" i="8"/>
  <c r="T33" i="8"/>
  <c r="C34" i="8"/>
  <c r="O34" i="8"/>
  <c r="P34" i="8"/>
  <c r="Q34" i="8"/>
  <c r="R34" i="8"/>
  <c r="T34" i="8" s="1"/>
  <c r="S34" i="8"/>
  <c r="C35" i="8"/>
  <c r="O35" i="8"/>
  <c r="P35" i="8"/>
  <c r="Q35" i="8"/>
  <c r="S35" i="8" s="1"/>
  <c r="R35" i="8"/>
  <c r="T35" i="8" s="1"/>
  <c r="C36" i="8"/>
  <c r="O36" i="8"/>
  <c r="P36" i="8"/>
  <c r="Q36" i="8"/>
  <c r="S36" i="8" s="1"/>
  <c r="R36" i="8"/>
  <c r="T36" i="8"/>
  <c r="C37" i="8"/>
  <c r="O37" i="8"/>
  <c r="P37" i="8"/>
  <c r="Q37" i="8"/>
  <c r="R37" i="8"/>
  <c r="S37" i="8"/>
  <c r="T37" i="8"/>
  <c r="C38" i="8"/>
  <c r="O38" i="8"/>
  <c r="P38" i="8"/>
  <c r="Q38" i="8"/>
  <c r="R38" i="8"/>
  <c r="T38" i="8" s="1"/>
  <c r="S38" i="8"/>
  <c r="C39" i="8"/>
  <c r="O39" i="8"/>
  <c r="P39" i="8"/>
  <c r="Q39" i="8"/>
  <c r="S39" i="8" s="1"/>
  <c r="R39" i="8"/>
  <c r="T39" i="8" s="1"/>
  <c r="C40" i="8"/>
  <c r="O40" i="8"/>
  <c r="P40" i="8"/>
  <c r="Q40" i="8"/>
  <c r="S40" i="8" s="1"/>
  <c r="R40" i="8"/>
  <c r="T40" i="8"/>
  <c r="C41" i="8"/>
  <c r="O41" i="8"/>
  <c r="S41" i="8" s="1"/>
  <c r="P41" i="8"/>
  <c r="Q41" i="8"/>
  <c r="R41" i="8"/>
  <c r="T41" i="8"/>
  <c r="C42" i="8"/>
  <c r="O42" i="8"/>
  <c r="P42" i="8"/>
  <c r="Q42" i="8"/>
  <c r="R42" i="8"/>
  <c r="T42" i="8" s="1"/>
  <c r="S42" i="8"/>
  <c r="C43" i="8"/>
  <c r="O43" i="8"/>
  <c r="P43" i="8"/>
  <c r="Q43" i="8"/>
  <c r="S43" i="8" s="1"/>
  <c r="R43" i="8"/>
  <c r="T43" i="8" s="1"/>
  <c r="C44" i="8"/>
  <c r="O44" i="8"/>
  <c r="P44" i="8"/>
  <c r="Q44" i="8"/>
  <c r="S44" i="8" s="1"/>
  <c r="R44" i="8"/>
  <c r="T44" i="8"/>
  <c r="C45" i="8"/>
  <c r="O45" i="8"/>
  <c r="S45" i="8" s="1"/>
  <c r="P45" i="8"/>
  <c r="Q45" i="8"/>
  <c r="R45" i="8"/>
  <c r="T45" i="8"/>
  <c r="C46" i="8"/>
  <c r="O46" i="8"/>
  <c r="P46" i="8"/>
  <c r="Q46" i="8"/>
  <c r="R46" i="8"/>
  <c r="T46" i="8" s="1"/>
  <c r="S46" i="8"/>
  <c r="C47" i="8"/>
  <c r="O47" i="8"/>
  <c r="P47" i="8"/>
  <c r="Q47" i="8"/>
  <c r="S47" i="8" s="1"/>
  <c r="R47" i="8"/>
  <c r="T47" i="8" s="1"/>
  <c r="C48" i="8"/>
  <c r="O48" i="8"/>
  <c r="P48" i="8"/>
  <c r="Q48" i="8"/>
  <c r="S48" i="8" s="1"/>
  <c r="R48" i="8"/>
  <c r="T48" i="8"/>
  <c r="C49" i="8"/>
  <c r="O49" i="8"/>
  <c r="S49" i="8" s="1"/>
  <c r="P49" i="8"/>
  <c r="Q49" i="8"/>
  <c r="R49" i="8"/>
  <c r="T49" i="8"/>
  <c r="C50" i="8"/>
  <c r="O50" i="8"/>
  <c r="P50" i="8"/>
  <c r="Q50" i="8"/>
  <c r="R50" i="8"/>
  <c r="T50" i="8" s="1"/>
  <c r="S50" i="8"/>
  <c r="C51" i="8"/>
  <c r="O51" i="8"/>
  <c r="P51" i="8"/>
  <c r="Q51" i="8"/>
  <c r="S51" i="8" s="1"/>
  <c r="R51" i="8"/>
  <c r="T51" i="8" s="1"/>
  <c r="C52" i="8"/>
  <c r="O52" i="8"/>
  <c r="P52" i="8"/>
  <c r="Q52" i="8"/>
  <c r="S52" i="8" s="1"/>
  <c r="R52" i="8"/>
  <c r="T52" i="8"/>
  <c r="C53" i="8"/>
  <c r="O53" i="8"/>
  <c r="S53" i="8" s="1"/>
  <c r="P53" i="8"/>
  <c r="Q53" i="8"/>
  <c r="R53" i="8"/>
  <c r="T53" i="8"/>
  <c r="C54" i="8"/>
  <c r="O54" i="8"/>
  <c r="P54" i="8"/>
  <c r="Q54" i="8"/>
  <c r="R54" i="8"/>
  <c r="T54" i="8" s="1"/>
  <c r="S54" i="8"/>
  <c r="C55" i="8"/>
  <c r="O55" i="8"/>
  <c r="P55" i="8"/>
  <c r="Q55" i="8"/>
  <c r="S55" i="8" s="1"/>
  <c r="R55" i="8"/>
  <c r="T55" i="8" s="1"/>
  <c r="C56" i="8"/>
  <c r="O56" i="8"/>
  <c r="P56" i="8"/>
  <c r="Q56" i="8"/>
  <c r="S56" i="8" s="1"/>
  <c r="R56" i="8"/>
  <c r="T56" i="8"/>
  <c r="C57" i="8"/>
  <c r="O57" i="8"/>
  <c r="S57" i="8" s="1"/>
  <c r="P57" i="8"/>
  <c r="Q57" i="8"/>
  <c r="R57" i="8"/>
  <c r="T57" i="8"/>
  <c r="C58" i="8"/>
  <c r="O58" i="8"/>
  <c r="P58" i="8"/>
  <c r="Q58" i="8"/>
  <c r="R58" i="8"/>
  <c r="T58" i="8" s="1"/>
  <c r="S58" i="8"/>
  <c r="C59" i="8"/>
  <c r="O59" i="8"/>
  <c r="P59" i="8"/>
  <c r="Q59" i="8"/>
  <c r="S59" i="8" s="1"/>
  <c r="R59" i="8"/>
  <c r="T59" i="8" s="1"/>
  <c r="C60" i="8"/>
  <c r="O60" i="8"/>
  <c r="P60" i="8"/>
  <c r="Q60" i="8"/>
  <c r="S60" i="8" s="1"/>
  <c r="R60" i="8"/>
  <c r="T60" i="8"/>
  <c r="C61" i="8"/>
  <c r="O61" i="8"/>
  <c r="S61" i="8" s="1"/>
  <c r="P61" i="8"/>
  <c r="Q61" i="8"/>
  <c r="R61" i="8"/>
  <c r="T61" i="8"/>
  <c r="C62" i="8"/>
  <c r="O62" i="8"/>
  <c r="P62" i="8"/>
  <c r="Q62" i="8"/>
  <c r="R62" i="8"/>
  <c r="T62" i="8" s="1"/>
  <c r="S62" i="8"/>
  <c r="C63" i="8"/>
  <c r="O63" i="8"/>
  <c r="P63" i="8"/>
  <c r="Q63" i="8"/>
  <c r="S63" i="8" s="1"/>
  <c r="R63" i="8"/>
  <c r="T63" i="8" s="1"/>
  <c r="C64" i="8"/>
  <c r="O64" i="8"/>
  <c r="P64" i="8"/>
  <c r="Q64" i="8"/>
  <c r="S64" i="8" s="1"/>
  <c r="R64" i="8"/>
  <c r="T64" i="8"/>
  <c r="C65" i="8"/>
  <c r="O65" i="8"/>
  <c r="S65" i="8" s="1"/>
  <c r="P65" i="8"/>
  <c r="Q65" i="8"/>
  <c r="R65" i="8"/>
  <c r="T65" i="8"/>
  <c r="C66" i="8"/>
  <c r="O66" i="8"/>
  <c r="P66" i="8"/>
  <c r="Q66" i="8"/>
  <c r="R66" i="8"/>
  <c r="T66" i="8" s="1"/>
  <c r="S66" i="8"/>
  <c r="C67" i="8"/>
  <c r="O67" i="8"/>
  <c r="P67" i="8"/>
  <c r="Q67" i="8"/>
  <c r="S67" i="8" s="1"/>
  <c r="R67" i="8"/>
  <c r="T67" i="8" s="1"/>
  <c r="C68" i="8"/>
  <c r="O68" i="8"/>
  <c r="P68" i="8"/>
  <c r="Q68" i="8"/>
  <c r="S68" i="8" s="1"/>
  <c r="R68" i="8"/>
  <c r="T68" i="8"/>
  <c r="C69" i="8"/>
  <c r="O69" i="8"/>
  <c r="S69" i="8" s="1"/>
  <c r="P69" i="8"/>
  <c r="Q69" i="8"/>
  <c r="R69" i="8"/>
  <c r="T69" i="8"/>
  <c r="C70" i="8"/>
  <c r="O70" i="8"/>
  <c r="P70" i="8"/>
  <c r="Q70" i="8"/>
  <c r="R70" i="8"/>
  <c r="T70" i="8" s="1"/>
  <c r="S70" i="8"/>
  <c r="C71" i="8"/>
  <c r="O71" i="8"/>
  <c r="P71" i="8"/>
  <c r="Q71" i="8"/>
  <c r="S71" i="8" s="1"/>
  <c r="R71" i="8"/>
  <c r="T71" i="8" s="1"/>
  <c r="C72" i="8"/>
  <c r="O72" i="8"/>
  <c r="P72" i="8"/>
  <c r="Q72" i="8"/>
  <c r="S72" i="8" s="1"/>
  <c r="R72" i="8"/>
  <c r="T72" i="8"/>
  <c r="C73" i="8"/>
  <c r="O73" i="8"/>
  <c r="S73" i="8" s="1"/>
  <c r="P73" i="8"/>
  <c r="Q73" i="8"/>
  <c r="R73" i="8"/>
  <c r="T73" i="8"/>
  <c r="C74" i="8"/>
  <c r="O74" i="8"/>
  <c r="P74" i="8"/>
  <c r="Q74" i="8"/>
  <c r="R74" i="8"/>
  <c r="T74" i="8" s="1"/>
  <c r="S74" i="8"/>
  <c r="C75" i="8"/>
  <c r="O75" i="8"/>
  <c r="P75" i="8"/>
  <c r="Q75" i="8"/>
  <c r="S75" i="8" s="1"/>
  <c r="R75" i="8"/>
  <c r="T75" i="8" s="1"/>
  <c r="C76" i="8"/>
  <c r="O76" i="8"/>
  <c r="P76" i="8"/>
  <c r="Q76" i="8"/>
  <c r="S76" i="8" s="1"/>
  <c r="R76" i="8"/>
  <c r="T76" i="8"/>
  <c r="C77" i="8"/>
  <c r="O77" i="8"/>
  <c r="S77" i="8" s="1"/>
  <c r="P77" i="8"/>
  <c r="Q77" i="8"/>
  <c r="R77" i="8"/>
  <c r="T77" i="8"/>
  <c r="C78" i="8"/>
  <c r="O78" i="8"/>
  <c r="P78" i="8"/>
  <c r="Q78" i="8"/>
  <c r="R78" i="8"/>
  <c r="T78" i="8" s="1"/>
  <c r="S78" i="8"/>
  <c r="C79" i="8"/>
  <c r="O79" i="8"/>
  <c r="P79" i="8"/>
  <c r="Q79" i="8"/>
  <c r="S79" i="8" s="1"/>
  <c r="R79" i="8"/>
  <c r="T79" i="8" s="1"/>
  <c r="C80" i="8"/>
  <c r="O80" i="8"/>
  <c r="P80" i="8"/>
  <c r="Q80" i="8"/>
  <c r="S80" i="8" s="1"/>
  <c r="R80" i="8"/>
  <c r="T80" i="8"/>
  <c r="C81" i="8"/>
  <c r="O81" i="8"/>
  <c r="S81" i="8" s="1"/>
  <c r="P81" i="8"/>
  <c r="Q81" i="8"/>
  <c r="R81" i="8"/>
  <c r="T81" i="8"/>
  <c r="C82" i="8"/>
  <c r="O82" i="8"/>
  <c r="P82" i="8"/>
  <c r="Q82" i="8"/>
  <c r="R82" i="8"/>
  <c r="T82" i="8" s="1"/>
  <c r="S82" i="8"/>
  <c r="C83" i="8"/>
  <c r="O83" i="8"/>
  <c r="P83" i="8"/>
  <c r="Q83" i="8"/>
  <c r="S83" i="8" s="1"/>
  <c r="R83" i="8"/>
  <c r="T83" i="8" s="1"/>
  <c r="C84" i="8"/>
  <c r="O84" i="8"/>
  <c r="P84" i="8"/>
  <c r="Q84" i="8"/>
  <c r="S84" i="8" s="1"/>
  <c r="R84" i="8"/>
  <c r="T84" i="8"/>
  <c r="C85" i="8"/>
  <c r="O85" i="8"/>
  <c r="P85" i="8"/>
  <c r="Q85" i="8"/>
  <c r="R85" i="8"/>
  <c r="S85" i="8"/>
  <c r="T85" i="8"/>
  <c r="C86" i="8"/>
  <c r="O86" i="8"/>
  <c r="P86" i="8"/>
  <c r="Q86" i="8"/>
  <c r="R86" i="8"/>
  <c r="T86" i="8" s="1"/>
  <c r="S86" i="8"/>
  <c r="C87" i="8"/>
  <c r="O87" i="8"/>
  <c r="P87" i="8"/>
  <c r="Q87" i="8"/>
  <c r="S87" i="8" s="1"/>
  <c r="R87" i="8"/>
  <c r="T87" i="8" s="1"/>
  <c r="C88" i="8"/>
  <c r="O88" i="8"/>
  <c r="P88" i="8"/>
  <c r="Q88" i="8"/>
  <c r="S88" i="8" s="1"/>
  <c r="R88" i="8"/>
  <c r="T88" i="8"/>
  <c r="C89" i="8"/>
  <c r="O89" i="8"/>
  <c r="P89" i="8"/>
  <c r="Q89" i="8"/>
  <c r="R89" i="8"/>
  <c r="S89" i="8"/>
  <c r="T89" i="8"/>
  <c r="C90" i="8"/>
  <c r="O90" i="8"/>
  <c r="P90" i="8"/>
  <c r="Q90" i="8"/>
  <c r="R90" i="8"/>
  <c r="T90" i="8" s="1"/>
  <c r="S90" i="8"/>
  <c r="C91" i="8"/>
  <c r="O91" i="8"/>
  <c r="P91" i="8"/>
  <c r="Q91" i="8"/>
  <c r="S91" i="8" s="1"/>
  <c r="R91" i="8"/>
  <c r="T91" i="8" s="1"/>
  <c r="C92" i="8"/>
  <c r="O92" i="8"/>
  <c r="P92" i="8"/>
  <c r="Q92" i="8"/>
  <c r="S92" i="8" s="1"/>
  <c r="R92" i="8"/>
  <c r="T92" i="8"/>
  <c r="C93" i="8"/>
  <c r="O93" i="8"/>
  <c r="P93" i="8"/>
  <c r="Q93" i="8"/>
  <c r="R93" i="8"/>
  <c r="S93" i="8"/>
  <c r="T93" i="8"/>
  <c r="C94" i="8"/>
  <c r="O94" i="8"/>
  <c r="P94" i="8"/>
  <c r="Q94" i="8"/>
  <c r="R94" i="8"/>
  <c r="T94" i="8" s="1"/>
  <c r="S94" i="8"/>
  <c r="C95" i="8"/>
  <c r="O95" i="8"/>
  <c r="P95" i="8"/>
  <c r="Q95" i="8"/>
  <c r="S95" i="8" s="1"/>
  <c r="R95" i="8"/>
  <c r="T95" i="8" s="1"/>
  <c r="C96" i="8"/>
  <c r="O96" i="8"/>
  <c r="P96" i="8"/>
  <c r="Q96" i="8"/>
  <c r="S96" i="8" s="1"/>
  <c r="R96" i="8"/>
  <c r="T96" i="8"/>
  <c r="C97" i="8"/>
  <c r="O97" i="8"/>
  <c r="P97" i="8"/>
  <c r="Q97" i="8"/>
  <c r="R97" i="8"/>
  <c r="S97" i="8"/>
  <c r="T97" i="8"/>
  <c r="C98" i="8"/>
  <c r="O98" i="8"/>
  <c r="P98" i="8"/>
  <c r="Q98" i="8"/>
  <c r="R98" i="8"/>
  <c r="T98" i="8" s="1"/>
  <c r="S98" i="8"/>
  <c r="C99" i="8"/>
  <c r="O99" i="8"/>
  <c r="P99" i="8"/>
  <c r="Q99" i="8"/>
  <c r="S99" i="8" s="1"/>
  <c r="R99" i="8"/>
  <c r="T99" i="8" s="1"/>
  <c r="C100" i="8"/>
  <c r="O100" i="8"/>
  <c r="P100" i="8"/>
  <c r="Q100" i="8"/>
  <c r="S100" i="8" s="1"/>
  <c r="R100" i="8"/>
  <c r="T100" i="8"/>
  <c r="C101" i="8"/>
  <c r="O101" i="8"/>
  <c r="P101" i="8"/>
  <c r="Q101" i="8"/>
  <c r="R101" i="8"/>
  <c r="S101" i="8"/>
  <c r="T101" i="8"/>
  <c r="C102" i="8"/>
  <c r="O102" i="8"/>
  <c r="P102" i="8"/>
  <c r="Q102" i="8"/>
  <c r="R102" i="8"/>
  <c r="T102" i="8" s="1"/>
  <c r="S102" i="8"/>
  <c r="C103" i="8"/>
  <c r="O103" i="8"/>
  <c r="P103" i="8"/>
  <c r="Q103" i="8"/>
  <c r="S103" i="8" s="1"/>
  <c r="R103" i="8"/>
  <c r="T103" i="8" s="1"/>
  <c r="C104" i="8"/>
  <c r="O104" i="8"/>
  <c r="P104" i="8"/>
  <c r="Q104" i="8"/>
  <c r="S104" i="8" s="1"/>
  <c r="R104" i="8"/>
  <c r="T104" i="8"/>
  <c r="C105" i="8"/>
  <c r="O105" i="8"/>
  <c r="S105" i="8" s="1"/>
  <c r="P105" i="8"/>
  <c r="Q105" i="8"/>
  <c r="R105" i="8"/>
  <c r="T105" i="8"/>
  <c r="C106" i="8"/>
  <c r="O106" i="8"/>
  <c r="P106" i="8"/>
  <c r="Q106" i="8"/>
  <c r="R106" i="8"/>
  <c r="T106" i="8" s="1"/>
  <c r="S106" i="8"/>
  <c r="C107" i="8"/>
  <c r="O107" i="8"/>
  <c r="P107" i="8"/>
  <c r="Q107" i="8"/>
  <c r="S107" i="8" s="1"/>
  <c r="R107" i="8"/>
  <c r="T107" i="8" s="1"/>
  <c r="C108" i="8"/>
  <c r="O108" i="8"/>
  <c r="P108" i="8"/>
  <c r="Q108" i="8"/>
  <c r="S108" i="8" s="1"/>
  <c r="R108" i="8"/>
  <c r="T108" i="8"/>
  <c r="C109" i="8"/>
  <c r="O109" i="8"/>
  <c r="S109" i="8" s="1"/>
  <c r="P109" i="8"/>
  <c r="Q109" i="8"/>
  <c r="R109" i="8"/>
  <c r="T109" i="8"/>
  <c r="C110" i="8"/>
  <c r="O110" i="8"/>
  <c r="P110" i="8"/>
  <c r="Q110" i="8"/>
  <c r="R110" i="8"/>
  <c r="T110" i="8" s="1"/>
  <c r="S110" i="8"/>
  <c r="C111" i="8"/>
  <c r="O111" i="8"/>
  <c r="P111" i="8"/>
  <c r="Q111" i="8"/>
  <c r="S111" i="8" s="1"/>
  <c r="R111" i="8"/>
  <c r="T111" i="8" s="1"/>
  <c r="C112" i="8"/>
  <c r="O112" i="8"/>
  <c r="P112" i="8"/>
  <c r="Q112" i="8"/>
  <c r="S112" i="8" s="1"/>
  <c r="R112" i="8"/>
  <c r="T112" i="8"/>
  <c r="C113" i="8"/>
  <c r="O113" i="8"/>
  <c r="S113" i="8" s="1"/>
  <c r="P113" i="8"/>
  <c r="Q113" i="8"/>
  <c r="R113" i="8"/>
  <c r="T113" i="8"/>
  <c r="C114" i="8"/>
  <c r="O114" i="8"/>
  <c r="P114" i="8"/>
  <c r="Q114" i="8"/>
  <c r="R114" i="8"/>
  <c r="T114" i="8" s="1"/>
  <c r="S114" i="8"/>
  <c r="C115" i="8"/>
  <c r="O115" i="8"/>
  <c r="P115" i="8"/>
  <c r="Q115" i="8"/>
  <c r="S115" i="8" s="1"/>
  <c r="R115" i="8"/>
  <c r="T115" i="8" s="1"/>
  <c r="C116" i="8"/>
  <c r="O116" i="8"/>
  <c r="P116" i="8"/>
  <c r="Q116" i="8"/>
  <c r="S116" i="8" s="1"/>
  <c r="R116" i="8"/>
  <c r="T116" i="8"/>
  <c r="C117" i="8"/>
  <c r="O117" i="8"/>
  <c r="P117" i="8"/>
  <c r="Q117" i="8"/>
  <c r="R117" i="8"/>
  <c r="S117" i="8"/>
  <c r="T117" i="8"/>
  <c r="C118" i="8"/>
  <c r="O118" i="8"/>
  <c r="P118" i="8"/>
  <c r="Q118" i="8"/>
  <c r="R118" i="8"/>
  <c r="T118" i="8" s="1"/>
  <c r="S118" i="8"/>
  <c r="C119" i="8"/>
  <c r="O119" i="8"/>
  <c r="P119" i="8"/>
  <c r="Q119" i="8"/>
  <c r="S119" i="8" s="1"/>
  <c r="R119" i="8"/>
  <c r="T119" i="8" s="1"/>
  <c r="C120" i="8"/>
  <c r="O120" i="8"/>
  <c r="P120" i="8"/>
  <c r="Q120" i="8"/>
  <c r="S120" i="8" s="1"/>
  <c r="R120" i="8"/>
  <c r="T120" i="8"/>
  <c r="C121" i="8"/>
  <c r="O121" i="8"/>
  <c r="P121" i="8"/>
  <c r="Q121" i="8"/>
  <c r="R121" i="8"/>
  <c r="S121" i="8"/>
  <c r="T121" i="8"/>
  <c r="C122" i="8"/>
  <c r="O122" i="8"/>
  <c r="P122" i="8"/>
  <c r="Q122" i="8"/>
  <c r="R122" i="8"/>
  <c r="T122" i="8" s="1"/>
  <c r="S122" i="8"/>
  <c r="C123" i="8"/>
  <c r="O123" i="8"/>
  <c r="P123" i="8"/>
  <c r="Q123" i="8"/>
  <c r="S123" i="8" s="1"/>
  <c r="R123" i="8"/>
  <c r="T123" i="8" s="1"/>
  <c r="C124" i="8"/>
  <c r="O124" i="8"/>
  <c r="P124" i="8"/>
  <c r="Q124" i="8"/>
  <c r="S124" i="8" s="1"/>
  <c r="R124" i="8"/>
  <c r="T124" i="8"/>
  <c r="C125" i="8"/>
  <c r="O125" i="8"/>
  <c r="S125" i="8" s="1"/>
  <c r="P125" i="8"/>
  <c r="Q125" i="8"/>
  <c r="R125" i="8"/>
  <c r="T125" i="8"/>
  <c r="C126" i="8"/>
  <c r="O126" i="8"/>
  <c r="P126" i="8"/>
  <c r="Q126" i="8"/>
  <c r="R126" i="8"/>
  <c r="T126" i="8" s="1"/>
  <c r="S126" i="8"/>
  <c r="C127" i="8"/>
  <c r="O127" i="8"/>
  <c r="P127" i="8"/>
  <c r="Q127" i="8"/>
  <c r="S127" i="8" s="1"/>
  <c r="R127" i="8"/>
  <c r="T127" i="8" s="1"/>
  <c r="C128" i="8"/>
  <c r="O128" i="8"/>
  <c r="P128" i="8"/>
  <c r="Q128" i="8"/>
  <c r="S128" i="8" s="1"/>
  <c r="R128" i="8"/>
  <c r="T128" i="8"/>
  <c r="C129" i="8"/>
  <c r="O129" i="8"/>
  <c r="S129" i="8" s="1"/>
  <c r="P129" i="8"/>
  <c r="Q129" i="8"/>
  <c r="R129" i="8"/>
  <c r="T129" i="8"/>
  <c r="C130" i="8"/>
  <c r="O130" i="8"/>
  <c r="P130" i="8"/>
  <c r="Q130" i="8"/>
  <c r="R130" i="8"/>
  <c r="T130" i="8" s="1"/>
  <c r="S130" i="8"/>
  <c r="C131" i="8"/>
  <c r="O131" i="8"/>
  <c r="P131" i="8"/>
  <c r="Q131" i="8"/>
  <c r="S131" i="8" s="1"/>
  <c r="R131" i="8"/>
  <c r="T131" i="8" s="1"/>
  <c r="C132" i="8"/>
  <c r="O132" i="8"/>
  <c r="P132" i="8"/>
  <c r="Q132" i="8"/>
  <c r="R132" i="8"/>
  <c r="S132" i="8"/>
  <c r="T132" i="8"/>
  <c r="C133" i="8"/>
  <c r="O133" i="8"/>
  <c r="P133" i="8"/>
  <c r="Q133" i="8"/>
  <c r="R133" i="8"/>
  <c r="T133" i="8" s="1"/>
  <c r="S133" i="8"/>
  <c r="C134" i="8"/>
  <c r="O134" i="8"/>
  <c r="P134" i="8"/>
  <c r="Q134" i="8"/>
  <c r="S134" i="8" s="1"/>
  <c r="R134" i="8"/>
  <c r="T134" i="8" s="1"/>
  <c r="C135" i="8"/>
  <c r="O135" i="8"/>
  <c r="P135" i="8"/>
  <c r="T135" i="8" s="1"/>
  <c r="Q135" i="8"/>
  <c r="S135" i="8" s="1"/>
  <c r="R135" i="8"/>
  <c r="C136" i="8"/>
  <c r="O136" i="8"/>
  <c r="P136" i="8"/>
  <c r="T136" i="8" s="1"/>
  <c r="Q136" i="8"/>
  <c r="S136" i="8" s="1"/>
  <c r="R136" i="8"/>
  <c r="C137" i="8"/>
  <c r="O137" i="8"/>
  <c r="S137" i="8" s="1"/>
  <c r="P137" i="8"/>
  <c r="Q137" i="8"/>
  <c r="R137" i="8"/>
  <c r="T137" i="8"/>
  <c r="C138" i="8"/>
  <c r="O138" i="8"/>
  <c r="P138" i="8"/>
  <c r="Q138" i="8"/>
  <c r="R138" i="8"/>
  <c r="T138" i="8" s="1"/>
  <c r="S138" i="8"/>
  <c r="C139" i="8"/>
  <c r="O139" i="8"/>
  <c r="P139" i="8"/>
  <c r="Q139" i="8"/>
  <c r="S139" i="8" s="1"/>
  <c r="R139" i="8"/>
  <c r="T139" i="8"/>
  <c r="C140" i="8"/>
  <c r="O140" i="8"/>
  <c r="P140" i="8"/>
  <c r="Q140" i="8"/>
  <c r="R140" i="8"/>
  <c r="S140" i="8"/>
  <c r="T140" i="8"/>
  <c r="C141" i="8"/>
  <c r="O141" i="8"/>
  <c r="P141" i="8"/>
  <c r="Q141" i="8"/>
  <c r="R141" i="8"/>
  <c r="T141" i="8" s="1"/>
  <c r="S141" i="8"/>
  <c r="C142" i="8"/>
  <c r="O142" i="8"/>
  <c r="P142" i="8"/>
  <c r="Q142" i="8"/>
  <c r="S142" i="8" s="1"/>
  <c r="R142" i="8"/>
  <c r="T142" i="8" s="1"/>
  <c r="C143" i="8"/>
  <c r="O143" i="8"/>
  <c r="P143" i="8"/>
  <c r="T143" i="8" s="1"/>
  <c r="Q143" i="8"/>
  <c r="S143" i="8" s="1"/>
  <c r="R143" i="8"/>
  <c r="C144" i="8"/>
  <c r="O144" i="8"/>
  <c r="P144" i="8"/>
  <c r="Q144" i="8"/>
  <c r="S144" i="8" s="1"/>
  <c r="R144" i="8"/>
  <c r="T144" i="8"/>
  <c r="C145" i="8"/>
  <c r="O145" i="8"/>
  <c r="S145" i="8" s="1"/>
  <c r="P145" i="8"/>
  <c r="Q145" i="8"/>
  <c r="R145" i="8"/>
  <c r="T145" i="8"/>
  <c r="C146" i="8"/>
  <c r="O146" i="8"/>
  <c r="P146" i="8"/>
  <c r="Q146" i="8"/>
  <c r="R146" i="8"/>
  <c r="T146" i="8" s="1"/>
  <c r="S146" i="8"/>
  <c r="C147" i="8"/>
  <c r="O147" i="8"/>
  <c r="P147" i="8"/>
  <c r="Q147" i="8"/>
  <c r="S147" i="8" s="1"/>
  <c r="R147" i="8"/>
  <c r="T147" i="8"/>
  <c r="C148" i="8"/>
  <c r="O148" i="8"/>
  <c r="P148" i="8"/>
  <c r="Q148" i="8"/>
  <c r="R148" i="8"/>
  <c r="S148" i="8"/>
  <c r="T148" i="8"/>
  <c r="C149" i="8"/>
  <c r="O149" i="8"/>
  <c r="P149" i="8"/>
  <c r="Q149" i="8"/>
  <c r="R149" i="8"/>
  <c r="T149" i="8" s="1"/>
  <c r="S149" i="8"/>
  <c r="C150" i="8"/>
  <c r="O150" i="8"/>
  <c r="P150" i="8"/>
  <c r="Q150" i="8"/>
  <c r="S150" i="8" s="1"/>
  <c r="R150" i="8"/>
  <c r="T150" i="8" s="1"/>
  <c r="C151" i="8"/>
  <c r="O151" i="8"/>
  <c r="P151" i="8"/>
  <c r="T151" i="8" s="1"/>
  <c r="Q151" i="8"/>
  <c r="S151" i="8" s="1"/>
  <c r="R151" i="8"/>
  <c r="C152" i="8"/>
  <c r="O152" i="8"/>
  <c r="P152" i="8"/>
  <c r="Q152" i="8"/>
  <c r="S152" i="8" s="1"/>
  <c r="R152" i="8"/>
  <c r="T152" i="8"/>
  <c r="C153" i="8"/>
  <c r="O153" i="8"/>
  <c r="P153" i="8"/>
  <c r="Q153" i="8"/>
  <c r="R153" i="8"/>
  <c r="S153" i="8"/>
  <c r="T153" i="8"/>
  <c r="C154" i="8"/>
  <c r="O154" i="8"/>
  <c r="P154" i="8"/>
  <c r="Q154" i="8"/>
  <c r="R154" i="8"/>
  <c r="T154" i="8" s="1"/>
  <c r="S154" i="8"/>
  <c r="C155" i="8"/>
  <c r="O155" i="8"/>
  <c r="P155" i="8"/>
  <c r="Q155" i="8"/>
  <c r="S155" i="8" s="1"/>
  <c r="R155" i="8"/>
  <c r="T155" i="8"/>
  <c r="C156" i="8"/>
  <c r="O156" i="8"/>
  <c r="P156" i="8"/>
  <c r="Q156" i="8"/>
  <c r="R156" i="8"/>
  <c r="S156" i="8"/>
  <c r="T156" i="8"/>
  <c r="C157" i="8"/>
  <c r="O157" i="8"/>
  <c r="P157" i="8"/>
  <c r="Q157" i="8"/>
  <c r="R157" i="8"/>
  <c r="T157" i="8" s="1"/>
  <c r="S157" i="8"/>
  <c r="C158" i="8"/>
  <c r="O158" i="8"/>
  <c r="P158" i="8"/>
  <c r="Q158" i="8"/>
  <c r="S158" i="8" s="1"/>
  <c r="R158" i="8"/>
  <c r="T158" i="8" s="1"/>
  <c r="C159" i="8"/>
  <c r="O159" i="8"/>
  <c r="P159" i="8"/>
  <c r="T159" i="8" s="1"/>
  <c r="Q159" i="8"/>
  <c r="S159" i="8" s="1"/>
  <c r="R159" i="8"/>
  <c r="C160" i="8"/>
  <c r="O160" i="8"/>
  <c r="P160" i="8"/>
  <c r="Q160" i="8"/>
  <c r="S160" i="8" s="1"/>
  <c r="R160" i="8"/>
  <c r="T160" i="8"/>
  <c r="C161" i="8"/>
  <c r="O161" i="8"/>
  <c r="P161" i="8"/>
  <c r="Q161" i="8"/>
  <c r="R161" i="8"/>
  <c r="S161" i="8"/>
  <c r="T161" i="8"/>
  <c r="C162" i="8"/>
  <c r="O162" i="8"/>
  <c r="P162" i="8"/>
  <c r="Q162" i="8"/>
  <c r="R162" i="8"/>
  <c r="T162" i="8" s="1"/>
  <c r="S162" i="8"/>
  <c r="C163" i="8"/>
  <c r="O163" i="8"/>
  <c r="P163" i="8"/>
  <c r="Q163" i="8"/>
  <c r="S163" i="8" s="1"/>
  <c r="R163" i="8"/>
  <c r="T163" i="8"/>
  <c r="C164" i="8"/>
  <c r="O164" i="8"/>
  <c r="P164" i="8"/>
  <c r="Q164" i="8"/>
  <c r="R164" i="8"/>
  <c r="S164" i="8"/>
  <c r="T164" i="8"/>
  <c r="C165" i="8"/>
  <c r="O165" i="8"/>
  <c r="P165" i="8"/>
  <c r="Q165" i="8"/>
  <c r="R165" i="8"/>
  <c r="T165" i="8" s="1"/>
  <c r="S165" i="8"/>
  <c r="C166" i="8"/>
  <c r="O166" i="8"/>
  <c r="P166" i="8"/>
  <c r="Q166" i="8"/>
  <c r="S166" i="8" s="1"/>
  <c r="R166" i="8"/>
  <c r="T166" i="8" s="1"/>
  <c r="C167" i="8"/>
  <c r="O167" i="8"/>
  <c r="P167" i="8"/>
  <c r="T167" i="8" s="1"/>
  <c r="Q167" i="8"/>
  <c r="S167" i="8" s="1"/>
  <c r="R167" i="8"/>
  <c r="C168" i="8"/>
  <c r="O168" i="8"/>
  <c r="P168" i="8"/>
  <c r="T168" i="8" s="1"/>
  <c r="Q168" i="8"/>
  <c r="S168" i="8" s="1"/>
  <c r="R168" i="8"/>
  <c r="C169" i="8"/>
  <c r="O169" i="8"/>
  <c r="S169" i="8" s="1"/>
  <c r="P169" i="8"/>
  <c r="Q169" i="8"/>
  <c r="R169" i="8"/>
  <c r="T169" i="8"/>
  <c r="C170" i="8"/>
  <c r="O170" i="8"/>
  <c r="P170" i="8"/>
  <c r="Q170" i="8"/>
  <c r="R170" i="8"/>
  <c r="T170" i="8" s="1"/>
  <c r="S170" i="8"/>
  <c r="C171" i="8"/>
  <c r="O171" i="8"/>
  <c r="P171" i="8"/>
  <c r="Q171" i="8"/>
  <c r="S171" i="8" s="1"/>
  <c r="R171" i="8"/>
  <c r="T171" i="8"/>
  <c r="C172" i="8"/>
  <c r="O172" i="8"/>
  <c r="P172" i="8"/>
  <c r="Q172" i="8"/>
  <c r="R172" i="8"/>
  <c r="S172" i="8"/>
  <c r="T172" i="8"/>
  <c r="C173" i="8"/>
  <c r="O173" i="8"/>
  <c r="P173" i="8"/>
  <c r="Q173" i="8"/>
  <c r="R173" i="8"/>
  <c r="T173" i="8" s="1"/>
  <c r="S173" i="8"/>
  <c r="C174" i="8"/>
  <c r="O174" i="8"/>
  <c r="P174" i="8"/>
  <c r="Q174" i="8"/>
  <c r="S174" i="8" s="1"/>
  <c r="R174" i="8"/>
  <c r="T174" i="8" s="1"/>
  <c r="C175" i="8"/>
  <c r="O175" i="8"/>
  <c r="P175" i="8"/>
  <c r="Q175" i="8"/>
  <c r="S175" i="8" s="1"/>
  <c r="R175" i="8"/>
  <c r="T175" i="8"/>
  <c r="C176" i="8"/>
  <c r="O176" i="8"/>
  <c r="S176" i="8" s="1"/>
  <c r="P176" i="8"/>
  <c r="Q176" i="8"/>
  <c r="R176" i="8"/>
  <c r="T176" i="8"/>
  <c r="C177" i="8"/>
  <c r="O177" i="8"/>
  <c r="S177" i="8" s="1"/>
  <c r="P177" i="8"/>
  <c r="Q177" i="8"/>
  <c r="R177" i="8"/>
  <c r="T177" i="8" s="1"/>
  <c r="C178" i="8"/>
  <c r="O178" i="8"/>
  <c r="P178" i="8"/>
  <c r="Q178" i="8"/>
  <c r="S178" i="8" s="1"/>
  <c r="R178" i="8"/>
  <c r="T178" i="8" s="1"/>
  <c r="C179" i="8"/>
  <c r="O179" i="8"/>
  <c r="P179" i="8"/>
  <c r="Q179" i="8"/>
  <c r="S179" i="8" s="1"/>
  <c r="R179" i="8"/>
  <c r="T179" i="8"/>
  <c r="C180" i="8"/>
  <c r="O180" i="8"/>
  <c r="S180" i="8" s="1"/>
  <c r="P180" i="8"/>
  <c r="Q180" i="8"/>
  <c r="R180" i="8"/>
  <c r="T180" i="8"/>
  <c r="C181" i="8"/>
  <c r="O181" i="8"/>
  <c r="P181" i="8"/>
  <c r="Q181" i="8"/>
  <c r="R181" i="8"/>
  <c r="T181" i="8" s="1"/>
  <c r="S181" i="8"/>
  <c r="C182" i="8"/>
  <c r="O182" i="8"/>
  <c r="P182" i="8"/>
  <c r="Q182" i="8"/>
  <c r="S182" i="8" s="1"/>
  <c r="R182" i="8"/>
  <c r="T182" i="8" s="1"/>
  <c r="C183" i="8"/>
  <c r="O183" i="8"/>
  <c r="P183" i="8"/>
  <c r="Q183" i="8"/>
  <c r="S183" i="8" s="1"/>
  <c r="R183" i="8"/>
  <c r="T183" i="8"/>
  <c r="C184" i="8"/>
  <c r="O184" i="8"/>
  <c r="S184" i="8" s="1"/>
  <c r="P184" i="8"/>
  <c r="T184" i="8" s="1"/>
  <c r="Q184" i="8"/>
  <c r="R184" i="8"/>
  <c r="C185" i="8"/>
  <c r="O185" i="8"/>
  <c r="S185" i="8" s="1"/>
  <c r="P185" i="8"/>
  <c r="Q185" i="8"/>
  <c r="R185" i="8"/>
  <c r="T185" i="8" s="1"/>
  <c r="C186" i="8"/>
  <c r="O186" i="8"/>
  <c r="P186" i="8"/>
  <c r="T186" i="8" s="1"/>
  <c r="Q186" i="8"/>
  <c r="S186" i="8" s="1"/>
  <c r="R186" i="8"/>
  <c r="C187" i="8"/>
  <c r="O187" i="8"/>
  <c r="S187" i="8" s="1"/>
  <c r="P187" i="8"/>
  <c r="Q187" i="8"/>
  <c r="R187" i="8"/>
  <c r="T187" i="8"/>
  <c r="C188" i="8"/>
  <c r="O188" i="8"/>
  <c r="S188" i="8" s="1"/>
  <c r="P188" i="8"/>
  <c r="T188" i="8" s="1"/>
  <c r="Q188" i="8"/>
  <c r="R188" i="8"/>
  <c r="C189" i="8"/>
  <c r="O189" i="8"/>
  <c r="P189" i="8"/>
  <c r="Q189" i="8"/>
  <c r="R189" i="8"/>
  <c r="T189" i="8" s="1"/>
  <c r="S189" i="8"/>
  <c r="C190" i="8"/>
  <c r="O190" i="8"/>
  <c r="P190" i="8"/>
  <c r="Q190" i="8"/>
  <c r="S190" i="8" s="1"/>
  <c r="R190" i="8"/>
  <c r="T190" i="8" s="1"/>
  <c r="C191" i="8"/>
  <c r="O191" i="8"/>
  <c r="P191" i="8"/>
  <c r="T191" i="8" s="1"/>
  <c r="Q191" i="8"/>
  <c r="S191" i="8" s="1"/>
  <c r="R191" i="8"/>
  <c r="U5" i="2"/>
  <c r="V5" i="2"/>
  <c r="W5" i="2"/>
  <c r="X5" i="2"/>
  <c r="Y5" i="2"/>
  <c r="Z5" i="2"/>
  <c r="AB5" i="2"/>
  <c r="AC5" i="2"/>
  <c r="U6" i="2"/>
  <c r="V6" i="2"/>
  <c r="W6" i="2"/>
  <c r="AC6" i="2" s="1"/>
  <c r="X6" i="2"/>
  <c r="Y6" i="2"/>
  <c r="Z6" i="2"/>
  <c r="AA6" i="2"/>
  <c r="AB6" i="2"/>
  <c r="U7" i="2"/>
  <c r="V7" i="2"/>
  <c r="AB7" i="2" s="1"/>
  <c r="W7" i="2"/>
  <c r="X7" i="2"/>
  <c r="Y7" i="2"/>
  <c r="Z7" i="2"/>
  <c r="AA7" i="2"/>
  <c r="U8" i="2"/>
  <c r="AA8" i="2" s="1"/>
  <c r="V8" i="2"/>
  <c r="W8" i="2"/>
  <c r="X8" i="2"/>
  <c r="Y8" i="2"/>
  <c r="Z8" i="2"/>
  <c r="AC8" i="2"/>
  <c r="U9" i="2"/>
  <c r="V9" i="2"/>
  <c r="W9" i="2"/>
  <c r="X9" i="2"/>
  <c r="Y9" i="2"/>
  <c r="Z9" i="2"/>
  <c r="AB9" i="2"/>
  <c r="AC9" i="2"/>
  <c r="U10" i="2"/>
  <c r="V10" i="2"/>
  <c r="W10" i="2"/>
  <c r="AC10" i="2" s="1"/>
  <c r="X10" i="2"/>
  <c r="Y10" i="2"/>
  <c r="Z10" i="2"/>
  <c r="AA10" i="2"/>
  <c r="AB10" i="2"/>
  <c r="U11" i="2"/>
  <c r="V11" i="2"/>
  <c r="AB11" i="2" s="1"/>
  <c r="W11" i="2"/>
  <c r="X11" i="2"/>
  <c r="Y11" i="2"/>
  <c r="Z11" i="2"/>
  <c r="AA11" i="2"/>
  <c r="U12" i="2"/>
  <c r="AA12" i="2" s="1"/>
  <c r="V12" i="2"/>
  <c r="W12" i="2"/>
  <c r="X12" i="2"/>
  <c r="Y12" i="2"/>
  <c r="Z12" i="2"/>
  <c r="AC12" i="2"/>
  <c r="U13" i="2"/>
  <c r="V13" i="2"/>
  <c r="W13" i="2"/>
  <c r="X13" i="2"/>
  <c r="Y13" i="2"/>
  <c r="Z13" i="2"/>
  <c r="AB13" i="2"/>
  <c r="AC13" i="2"/>
  <c r="U14" i="2"/>
  <c r="V14" i="2"/>
  <c r="W14" i="2"/>
  <c r="AC14" i="2" s="1"/>
  <c r="X14" i="2"/>
  <c r="Y14" i="2"/>
  <c r="Z14" i="2"/>
  <c r="AA14" i="2"/>
  <c r="AB14" i="2"/>
  <c r="U15" i="2"/>
  <c r="V15" i="2"/>
  <c r="AB15" i="2" s="1"/>
  <c r="W15" i="2"/>
  <c r="X15" i="2"/>
  <c r="Y15" i="2"/>
  <c r="Z15" i="2"/>
  <c r="AA15" i="2"/>
  <c r="U16" i="2"/>
  <c r="AA16" i="2" s="1"/>
  <c r="V16" i="2"/>
  <c r="W16" i="2"/>
  <c r="X16" i="2"/>
  <c r="Y16" i="2"/>
  <c r="Z16" i="2"/>
  <c r="AC16" i="2"/>
  <c r="U17" i="2"/>
  <c r="V17" i="2"/>
  <c r="W17" i="2"/>
  <c r="X17" i="2"/>
  <c r="Y17" i="2"/>
  <c r="Z17" i="2"/>
  <c r="AB17" i="2"/>
  <c r="AC17" i="2"/>
  <c r="U18" i="2"/>
  <c r="V18" i="2"/>
  <c r="W18" i="2"/>
  <c r="AC18" i="2" s="1"/>
  <c r="X18" i="2"/>
  <c r="Y18" i="2"/>
  <c r="Z18" i="2"/>
  <c r="AA18" i="2"/>
  <c r="AB18" i="2"/>
  <c r="U19" i="2"/>
  <c r="V19" i="2"/>
  <c r="AB19" i="2" s="1"/>
  <c r="W19" i="2"/>
  <c r="X19" i="2"/>
  <c r="Y19" i="2"/>
  <c r="Z19" i="2"/>
  <c r="AA19" i="2"/>
  <c r="U20" i="2"/>
  <c r="AA20" i="2" s="1"/>
  <c r="V20" i="2"/>
  <c r="W20" i="2"/>
  <c r="X20" i="2"/>
  <c r="Y20" i="2"/>
  <c r="Z20" i="2"/>
  <c r="AC20" i="2"/>
  <c r="U21" i="2"/>
  <c r="V21" i="2"/>
  <c r="W21" i="2"/>
  <c r="X21" i="2"/>
  <c r="Y21" i="2"/>
  <c r="Z21" i="2"/>
  <c r="AB21" i="2"/>
  <c r="AC21" i="2"/>
  <c r="U22" i="2"/>
  <c r="V22" i="2"/>
  <c r="W22" i="2"/>
  <c r="AC22" i="2" s="1"/>
  <c r="X22" i="2"/>
  <c r="Y22" i="2"/>
  <c r="Z22" i="2"/>
  <c r="AA22" i="2"/>
  <c r="AB22" i="2"/>
  <c r="U23" i="2"/>
  <c r="V23" i="2"/>
  <c r="AB23" i="2" s="1"/>
  <c r="W23" i="2"/>
  <c r="X23" i="2"/>
  <c r="Y23" i="2"/>
  <c r="Z23" i="2"/>
  <c r="AA23" i="2"/>
  <c r="U24" i="2"/>
  <c r="AA24" i="2" s="1"/>
  <c r="V24" i="2"/>
  <c r="W24" i="2"/>
  <c r="X24" i="2"/>
  <c r="Y24" i="2"/>
  <c r="Z24" i="2"/>
  <c r="AC24" i="2"/>
  <c r="U25" i="2"/>
  <c r="V25" i="2"/>
  <c r="W25" i="2"/>
  <c r="X25" i="2"/>
  <c r="Y25" i="2"/>
  <c r="Z25" i="2"/>
  <c r="AB25" i="2"/>
  <c r="AC25" i="2"/>
  <c r="U26" i="2"/>
  <c r="V26" i="2"/>
  <c r="W26" i="2"/>
  <c r="AC26" i="2" s="1"/>
  <c r="X26" i="2"/>
  <c r="Y26" i="2"/>
  <c r="Z26" i="2"/>
  <c r="AA26" i="2"/>
  <c r="AB26" i="2"/>
  <c r="U27" i="2"/>
  <c r="V27" i="2"/>
  <c r="AB27" i="2" s="1"/>
  <c r="W27" i="2"/>
  <c r="X27" i="2"/>
  <c r="Y27" i="2"/>
  <c r="Z27" i="2"/>
  <c r="AA27" i="2"/>
  <c r="U28" i="2"/>
  <c r="AA28" i="2" s="1"/>
  <c r="V28" i="2"/>
  <c r="W28" i="2"/>
  <c r="X28" i="2"/>
  <c r="Y28" i="2"/>
  <c r="Z28" i="2"/>
  <c r="AC28" i="2"/>
  <c r="U29" i="2"/>
  <c r="V29" i="2"/>
  <c r="W29" i="2"/>
  <c r="X29" i="2"/>
  <c r="Y29" i="2"/>
  <c r="Z29" i="2"/>
  <c r="AB29" i="2"/>
  <c r="AC29" i="2"/>
  <c r="U30" i="2"/>
  <c r="V30" i="2"/>
  <c r="W30" i="2"/>
  <c r="AC30" i="2" s="1"/>
  <c r="X30" i="2"/>
  <c r="Y30" i="2"/>
  <c r="Z30" i="2"/>
  <c r="AA30" i="2"/>
  <c r="AB30" i="2"/>
  <c r="U31" i="2"/>
  <c r="V31" i="2"/>
  <c r="AB31" i="2" s="1"/>
  <c r="W31" i="2"/>
  <c r="X31" i="2"/>
  <c r="Y31" i="2"/>
  <c r="Z31" i="2"/>
  <c r="AA31" i="2"/>
  <c r="U32" i="2"/>
  <c r="AA32" i="2" s="1"/>
  <c r="V32" i="2"/>
  <c r="W32" i="2"/>
  <c r="X32" i="2"/>
  <c r="Y32" i="2"/>
  <c r="Z32" i="2"/>
  <c r="AC32" i="2"/>
  <c r="U33" i="2"/>
  <c r="V33" i="2"/>
  <c r="W33" i="2"/>
  <c r="X33" i="2"/>
  <c r="Y33" i="2"/>
  <c r="Z33" i="2"/>
  <c r="AB33" i="2"/>
  <c r="AC33" i="2"/>
  <c r="U34" i="2"/>
  <c r="V34" i="2"/>
  <c r="W34" i="2"/>
  <c r="AC34" i="2" s="1"/>
  <c r="X34" i="2"/>
  <c r="Y34" i="2"/>
  <c r="Z34" i="2"/>
  <c r="AA34" i="2"/>
  <c r="AB34" i="2"/>
  <c r="U35" i="2"/>
  <c r="V35" i="2"/>
  <c r="AB35" i="2" s="1"/>
  <c r="W35" i="2"/>
  <c r="X35" i="2"/>
  <c r="Y35" i="2"/>
  <c r="Z35" i="2"/>
  <c r="AA35" i="2"/>
  <c r="U36" i="2"/>
  <c r="AA36" i="2" s="1"/>
  <c r="V36" i="2"/>
  <c r="W36" i="2"/>
  <c r="X36" i="2"/>
  <c r="Y36" i="2"/>
  <c r="Z36" i="2"/>
  <c r="AC36" i="2"/>
  <c r="U37" i="2"/>
  <c r="V37" i="2"/>
  <c r="W37" i="2"/>
  <c r="X37" i="2"/>
  <c r="Y37" i="2"/>
  <c r="Z37" i="2"/>
  <c r="AB37" i="2"/>
  <c r="AC37" i="2"/>
  <c r="U38" i="2"/>
  <c r="V38" i="2"/>
  <c r="W38" i="2"/>
  <c r="AC38" i="2" s="1"/>
  <c r="X38" i="2"/>
  <c r="Y38" i="2"/>
  <c r="Z38" i="2"/>
  <c r="AA38" i="2"/>
  <c r="AB38" i="2"/>
  <c r="U39" i="2"/>
  <c r="V39" i="2"/>
  <c r="AB39" i="2" s="1"/>
  <c r="W39" i="2"/>
  <c r="X39" i="2"/>
  <c r="Y39" i="2"/>
  <c r="Z39" i="2"/>
  <c r="AA39" i="2"/>
  <c r="U40" i="2"/>
  <c r="AA40" i="2" s="1"/>
  <c r="V40" i="2"/>
  <c r="W40" i="2"/>
  <c r="X40" i="2"/>
  <c r="Y40" i="2"/>
  <c r="Z40" i="2"/>
  <c r="AC40" i="2"/>
  <c r="U41" i="2"/>
  <c r="V41" i="2"/>
  <c r="W41" i="2"/>
  <c r="X41" i="2"/>
  <c r="Y41" i="2"/>
  <c r="Z41" i="2"/>
  <c r="AB41" i="2"/>
  <c r="AC41" i="2"/>
  <c r="U42" i="2"/>
  <c r="V42" i="2"/>
  <c r="W42" i="2"/>
  <c r="AC42" i="2" s="1"/>
  <c r="X42" i="2"/>
  <c r="Y42" i="2"/>
  <c r="Z42" i="2"/>
  <c r="AA42" i="2"/>
  <c r="AB42" i="2"/>
  <c r="U43" i="2"/>
  <c r="V43" i="2"/>
  <c r="AB43" i="2" s="1"/>
  <c r="W43" i="2"/>
  <c r="X43" i="2"/>
  <c r="Y43" i="2"/>
  <c r="Z43" i="2"/>
  <c r="AA43" i="2"/>
  <c r="U44" i="2"/>
  <c r="AA44" i="2" s="1"/>
  <c r="V44" i="2"/>
  <c r="W44" i="2"/>
  <c r="X44" i="2"/>
  <c r="Y44" i="2"/>
  <c r="Z44" i="2"/>
  <c r="AC44" i="2"/>
  <c r="U45" i="2"/>
  <c r="V45" i="2"/>
  <c r="W45" i="2"/>
  <c r="X45" i="2"/>
  <c r="Y45" i="2"/>
  <c r="Z45" i="2"/>
  <c r="AB45" i="2"/>
  <c r="AC45" i="2"/>
  <c r="U46" i="2"/>
  <c r="V46" i="2"/>
  <c r="W46" i="2"/>
  <c r="AC46" i="2" s="1"/>
  <c r="X46" i="2"/>
  <c r="Y46" i="2"/>
  <c r="Z46" i="2"/>
  <c r="AA46" i="2"/>
  <c r="AB46" i="2"/>
  <c r="U47" i="2"/>
  <c r="V47" i="2"/>
  <c r="AB47" i="2" s="1"/>
  <c r="W47" i="2"/>
  <c r="X47" i="2"/>
  <c r="Y47" i="2"/>
  <c r="Z47" i="2"/>
  <c r="AA47" i="2"/>
  <c r="U48" i="2"/>
  <c r="AA48" i="2" s="1"/>
  <c r="V48" i="2"/>
  <c r="W48" i="2"/>
  <c r="X48" i="2"/>
  <c r="Y48" i="2"/>
  <c r="Z48" i="2"/>
  <c r="AC48" i="2"/>
  <c r="U49" i="2"/>
  <c r="V49" i="2"/>
  <c r="W49" i="2"/>
  <c r="X49" i="2"/>
  <c r="Y49" i="2"/>
  <c r="Z49" i="2"/>
  <c r="AB49" i="2"/>
  <c r="AC49" i="2"/>
  <c r="U50" i="2"/>
  <c r="V50" i="2"/>
  <c r="W50" i="2"/>
  <c r="AC50" i="2" s="1"/>
  <c r="X50" i="2"/>
  <c r="Y50" i="2"/>
  <c r="Z50" i="2"/>
  <c r="AA50" i="2"/>
  <c r="AB50" i="2"/>
  <c r="U51" i="2"/>
  <c r="V51" i="2"/>
  <c r="AB51" i="2" s="1"/>
  <c r="W51" i="2"/>
  <c r="X51" i="2"/>
  <c r="Y51" i="2"/>
  <c r="Z51" i="2"/>
  <c r="AA51" i="2"/>
  <c r="U52" i="2"/>
  <c r="AA52" i="2" s="1"/>
  <c r="V52" i="2"/>
  <c r="W52" i="2"/>
  <c r="X52" i="2"/>
  <c r="Y52" i="2"/>
  <c r="Z52" i="2"/>
  <c r="AC52" i="2"/>
  <c r="U53" i="2"/>
  <c r="V53" i="2"/>
  <c r="W53" i="2"/>
  <c r="X53" i="2"/>
  <c r="Y53" i="2"/>
  <c r="Z53" i="2"/>
  <c r="AB53" i="2"/>
  <c r="AC53" i="2"/>
  <c r="U54" i="2"/>
  <c r="V54" i="2"/>
  <c r="W54" i="2"/>
  <c r="AC54" i="2" s="1"/>
  <c r="X54" i="2"/>
  <c r="Y54" i="2"/>
  <c r="Z54" i="2"/>
  <c r="AA54" i="2"/>
  <c r="AB54" i="2"/>
  <c r="U55" i="2"/>
  <c r="V55" i="2"/>
  <c r="AB55" i="2" s="1"/>
  <c r="W55" i="2"/>
  <c r="X55" i="2"/>
  <c r="Y55" i="2"/>
  <c r="Z55" i="2"/>
  <c r="AA55" i="2"/>
  <c r="U56" i="2"/>
  <c r="AA56" i="2" s="1"/>
  <c r="V56" i="2"/>
  <c r="W56" i="2"/>
  <c r="X56" i="2"/>
  <c r="Y56" i="2"/>
  <c r="Z56" i="2"/>
  <c r="AC56" i="2"/>
  <c r="U57" i="2"/>
  <c r="V57" i="2"/>
  <c r="W57" i="2"/>
  <c r="X57" i="2"/>
  <c r="Y57" i="2"/>
  <c r="Z57" i="2"/>
  <c r="AB57" i="2"/>
  <c r="AC57" i="2"/>
  <c r="U58" i="2"/>
  <c r="V58" i="2"/>
  <c r="W58" i="2"/>
  <c r="AC58" i="2" s="1"/>
  <c r="X58" i="2"/>
  <c r="Y58" i="2"/>
  <c r="Z58" i="2"/>
  <c r="AA58" i="2"/>
  <c r="AB58" i="2"/>
  <c r="U59" i="2"/>
  <c r="V59" i="2"/>
  <c r="AB59" i="2" s="1"/>
  <c r="W59" i="2"/>
  <c r="X59" i="2"/>
  <c r="Y59" i="2"/>
  <c r="Z59" i="2"/>
  <c r="AA59" i="2"/>
  <c r="U60" i="2"/>
  <c r="AA60" i="2" s="1"/>
  <c r="V60" i="2"/>
  <c r="W60" i="2"/>
  <c r="X60" i="2"/>
  <c r="Y60" i="2"/>
  <c r="Z60" i="2"/>
  <c r="AC60" i="2"/>
  <c r="U61" i="2"/>
  <c r="V61" i="2"/>
  <c r="W61" i="2"/>
  <c r="X61" i="2"/>
  <c r="Y61" i="2"/>
  <c r="Z61" i="2"/>
  <c r="AB61" i="2"/>
  <c r="AC61" i="2"/>
  <c r="U62" i="2"/>
  <c r="V62" i="2"/>
  <c r="W62" i="2"/>
  <c r="AC62" i="2" s="1"/>
  <c r="X62" i="2"/>
  <c r="Y62" i="2"/>
  <c r="Z62" i="2"/>
  <c r="AA62" i="2"/>
  <c r="AB62" i="2"/>
  <c r="U63" i="2"/>
  <c r="V63" i="2"/>
  <c r="AB63" i="2" s="1"/>
  <c r="W63" i="2"/>
  <c r="X63" i="2"/>
  <c r="Y63" i="2"/>
  <c r="Z63" i="2"/>
  <c r="AA63" i="2"/>
  <c r="U64" i="2"/>
  <c r="AA64" i="2" s="1"/>
  <c r="V64" i="2"/>
  <c r="W64" i="2"/>
  <c r="X64" i="2"/>
  <c r="Y64" i="2"/>
  <c r="Z64" i="2"/>
  <c r="AC64" i="2"/>
  <c r="U65" i="2"/>
  <c r="V65" i="2"/>
  <c r="W65" i="2"/>
  <c r="X65" i="2"/>
  <c r="Y65" i="2"/>
  <c r="Z65" i="2"/>
  <c r="AB65" i="2"/>
  <c r="AC65" i="2"/>
  <c r="U66" i="2"/>
  <c r="V66" i="2"/>
  <c r="W66" i="2"/>
  <c r="AC66" i="2" s="1"/>
  <c r="X66" i="2"/>
  <c r="Y66" i="2"/>
  <c r="Z66" i="2"/>
  <c r="AA66" i="2"/>
  <c r="AB66" i="2"/>
  <c r="U67" i="2"/>
  <c r="V67" i="2"/>
  <c r="AB67" i="2" s="1"/>
  <c r="W67" i="2"/>
  <c r="X67" i="2"/>
  <c r="Y67" i="2"/>
  <c r="Z67" i="2"/>
  <c r="AA67" i="2"/>
  <c r="U68" i="2"/>
  <c r="AA68" i="2" s="1"/>
  <c r="V68" i="2"/>
  <c r="W68" i="2"/>
  <c r="X68" i="2"/>
  <c r="Y68" i="2"/>
  <c r="Z68" i="2"/>
  <c r="AC68" i="2"/>
  <c r="U69" i="2"/>
  <c r="V69" i="2"/>
  <c r="W69" i="2"/>
  <c r="X69" i="2"/>
  <c r="Y69" i="2"/>
  <c r="Z69" i="2"/>
  <c r="AB69" i="2"/>
  <c r="AC69" i="2"/>
  <c r="U70" i="2"/>
  <c r="V70" i="2"/>
  <c r="W70" i="2"/>
  <c r="AC70" i="2" s="1"/>
  <c r="X70" i="2"/>
  <c r="Y70" i="2"/>
  <c r="Z70" i="2"/>
  <c r="AA70" i="2"/>
  <c r="AB70" i="2"/>
  <c r="U71" i="2"/>
  <c r="V71" i="2"/>
  <c r="AB71" i="2" s="1"/>
  <c r="W71" i="2"/>
  <c r="X71" i="2"/>
  <c r="Y71" i="2"/>
  <c r="Z71" i="2"/>
  <c r="AA71" i="2"/>
  <c r="U72" i="2"/>
  <c r="AA72" i="2" s="1"/>
  <c r="V72" i="2"/>
  <c r="W72" i="2"/>
  <c r="X72" i="2"/>
  <c r="Y72" i="2"/>
  <c r="Z72" i="2"/>
  <c r="AC72" i="2"/>
  <c r="U73" i="2"/>
  <c r="V73" i="2"/>
  <c r="W73" i="2"/>
  <c r="X73" i="2"/>
  <c r="Y73" i="2"/>
  <c r="Z73" i="2"/>
  <c r="AB73" i="2"/>
  <c r="AC73" i="2"/>
  <c r="U74" i="2"/>
  <c r="V74" i="2"/>
  <c r="W74" i="2"/>
  <c r="AC74" i="2" s="1"/>
  <c r="X74" i="2"/>
  <c r="Y74" i="2"/>
  <c r="Z74" i="2"/>
  <c r="AA74" i="2"/>
  <c r="AB74" i="2"/>
  <c r="U75" i="2"/>
  <c r="V75" i="2"/>
  <c r="AB75" i="2" s="1"/>
  <c r="W75" i="2"/>
  <c r="X75" i="2"/>
  <c r="Y75" i="2"/>
  <c r="Z75" i="2"/>
  <c r="AA75" i="2"/>
  <c r="U76" i="2"/>
  <c r="AA76" i="2" s="1"/>
  <c r="V76" i="2"/>
  <c r="W76" i="2"/>
  <c r="X76" i="2"/>
  <c r="Y76" i="2"/>
  <c r="Z76" i="2"/>
  <c r="AC76" i="2"/>
  <c r="U77" i="2"/>
  <c r="V77" i="2"/>
  <c r="W77" i="2"/>
  <c r="X77" i="2"/>
  <c r="Y77" i="2"/>
  <c r="Z77" i="2"/>
  <c r="AB77" i="2"/>
  <c r="AC77" i="2"/>
  <c r="U78" i="2"/>
  <c r="V78" i="2"/>
  <c r="W78" i="2"/>
  <c r="AC78" i="2" s="1"/>
  <c r="X78" i="2"/>
  <c r="Y78" i="2"/>
  <c r="Z78" i="2"/>
  <c r="AA78" i="2"/>
  <c r="AB78" i="2"/>
  <c r="U79" i="2"/>
  <c r="V79" i="2"/>
  <c r="AB79" i="2" s="1"/>
  <c r="W79" i="2"/>
  <c r="X79" i="2"/>
  <c r="Y79" i="2"/>
  <c r="Z79" i="2"/>
  <c r="AA79" i="2"/>
  <c r="U80" i="2"/>
  <c r="AA80" i="2" s="1"/>
  <c r="V80" i="2"/>
  <c r="W80" i="2"/>
  <c r="X80" i="2"/>
  <c r="Y80" i="2"/>
  <c r="Z80" i="2"/>
  <c r="AC80" i="2"/>
  <c r="U81" i="2"/>
  <c r="V81" i="2"/>
  <c r="W81" i="2"/>
  <c r="X81" i="2"/>
  <c r="Y81" i="2"/>
  <c r="Z81" i="2"/>
  <c r="AB81" i="2"/>
  <c r="AC81" i="2"/>
  <c r="U82" i="2"/>
  <c r="V82" i="2"/>
  <c r="W82" i="2"/>
  <c r="AC82" i="2" s="1"/>
  <c r="X82" i="2"/>
  <c r="Y82" i="2"/>
  <c r="Z82" i="2"/>
  <c r="AA82" i="2"/>
  <c r="AB82" i="2"/>
  <c r="U83" i="2"/>
  <c r="V83" i="2"/>
  <c r="AB83" i="2" s="1"/>
  <c r="W83" i="2"/>
  <c r="X83" i="2"/>
  <c r="Y83" i="2"/>
  <c r="Z83" i="2"/>
  <c r="AA83" i="2"/>
  <c r="U84" i="2"/>
  <c r="AA84" i="2" s="1"/>
  <c r="V84" i="2"/>
  <c r="W84" i="2"/>
  <c r="X84" i="2"/>
  <c r="Y84" i="2"/>
  <c r="Z84" i="2"/>
  <c r="AC84" i="2"/>
  <c r="U85" i="2"/>
  <c r="V85" i="2"/>
  <c r="W85" i="2"/>
  <c r="X85" i="2"/>
  <c r="Y85" i="2"/>
  <c r="Z85" i="2"/>
  <c r="AB85" i="2"/>
  <c r="AC85" i="2"/>
  <c r="U86" i="2"/>
  <c r="V86" i="2"/>
  <c r="W86" i="2"/>
  <c r="AC86" i="2" s="1"/>
  <c r="X86" i="2"/>
  <c r="Y86" i="2"/>
  <c r="Z86" i="2"/>
  <c r="AA86" i="2"/>
  <c r="AB86" i="2"/>
  <c r="U87" i="2"/>
  <c r="V87" i="2"/>
  <c r="AB87" i="2" s="1"/>
  <c r="W87" i="2"/>
  <c r="X87" i="2"/>
  <c r="Y87" i="2"/>
  <c r="Z87" i="2"/>
  <c r="AA87" i="2"/>
  <c r="U88" i="2"/>
  <c r="AA88" i="2" s="1"/>
  <c r="V88" i="2"/>
  <c r="W88" i="2"/>
  <c r="X88" i="2"/>
  <c r="Y88" i="2"/>
  <c r="Z88" i="2"/>
  <c r="AC88" i="2"/>
  <c r="U89" i="2"/>
  <c r="V89" i="2"/>
  <c r="W89" i="2"/>
  <c r="X89" i="2"/>
  <c r="Y89" i="2"/>
  <c r="Z89" i="2"/>
  <c r="AB89" i="2"/>
  <c r="AC89" i="2"/>
  <c r="U90" i="2"/>
  <c r="V90" i="2"/>
  <c r="W90" i="2"/>
  <c r="AC90" i="2" s="1"/>
  <c r="X90" i="2"/>
  <c r="Y90" i="2"/>
  <c r="Z90" i="2"/>
  <c r="AA90" i="2"/>
  <c r="AB90" i="2"/>
  <c r="U91" i="2"/>
  <c r="V91" i="2"/>
  <c r="AB91" i="2" s="1"/>
  <c r="W91" i="2"/>
  <c r="X91" i="2"/>
  <c r="Y91" i="2"/>
  <c r="Z91" i="2"/>
  <c r="AA91" i="2"/>
  <c r="U92" i="2"/>
  <c r="AA92" i="2" s="1"/>
  <c r="V92" i="2"/>
  <c r="W92" i="2"/>
  <c r="X92" i="2"/>
  <c r="Y92" i="2"/>
  <c r="Z92" i="2"/>
  <c r="AC92" i="2"/>
  <c r="U93" i="2"/>
  <c r="V93" i="2"/>
  <c r="W93" i="2"/>
  <c r="X93" i="2"/>
  <c r="Y93" i="2"/>
  <c r="Z93" i="2"/>
  <c r="AB93" i="2"/>
  <c r="AC93" i="2"/>
  <c r="U94" i="2"/>
  <c r="V94" i="2"/>
  <c r="W94" i="2"/>
  <c r="AC94" i="2" s="1"/>
  <c r="X94" i="2"/>
  <c r="Y94" i="2"/>
  <c r="Z94" i="2"/>
  <c r="AA94" i="2"/>
  <c r="AB94" i="2"/>
  <c r="U95" i="2"/>
  <c r="V95" i="2"/>
  <c r="AB95" i="2" s="1"/>
  <c r="W95" i="2"/>
  <c r="X95" i="2"/>
  <c r="Y95" i="2"/>
  <c r="Z95" i="2"/>
  <c r="AA95" i="2"/>
  <c r="U96" i="2"/>
  <c r="AA96" i="2" s="1"/>
  <c r="V96" i="2"/>
  <c r="W96" i="2"/>
  <c r="X96" i="2"/>
  <c r="Y96" i="2"/>
  <c r="Z96" i="2"/>
  <c r="AC96" i="2"/>
  <c r="U97" i="2"/>
  <c r="V97" i="2"/>
  <c r="W97" i="2"/>
  <c r="X97" i="2"/>
  <c r="Y97" i="2"/>
  <c r="Z97" i="2"/>
  <c r="AB97" i="2"/>
  <c r="AC97" i="2"/>
  <c r="U98" i="2"/>
  <c r="V98" i="2"/>
  <c r="W98" i="2"/>
  <c r="AC98" i="2" s="1"/>
  <c r="X98" i="2"/>
  <c r="Y98" i="2"/>
  <c r="Z98" i="2"/>
  <c r="AA98" i="2"/>
  <c r="AB98" i="2"/>
  <c r="U99" i="2"/>
  <c r="V99" i="2"/>
  <c r="AB99" i="2" s="1"/>
  <c r="W99" i="2"/>
  <c r="X99" i="2"/>
  <c r="Y99" i="2"/>
  <c r="Z99" i="2"/>
  <c r="AA99" i="2"/>
  <c r="U100" i="2"/>
  <c r="AA100" i="2" s="1"/>
  <c r="V100" i="2"/>
  <c r="W100" i="2"/>
  <c r="X100" i="2"/>
  <c r="Y100" i="2"/>
  <c r="Z100" i="2"/>
  <c r="AC100" i="2"/>
  <c r="U101" i="2"/>
  <c r="V101" i="2"/>
  <c r="W101" i="2"/>
  <c r="X101" i="2"/>
  <c r="Y101" i="2"/>
  <c r="AB101" i="2" s="1"/>
  <c r="Z101" i="2"/>
  <c r="AC101" i="2"/>
  <c r="U102" i="2"/>
  <c r="V102" i="2"/>
  <c r="W102" i="2"/>
  <c r="AC102" i="2" s="1"/>
  <c r="X102" i="2"/>
  <c r="AA102" i="2" s="1"/>
  <c r="Y102" i="2"/>
  <c r="Z102" i="2"/>
  <c r="AB102" i="2"/>
  <c r="U103" i="2"/>
  <c r="V103" i="2"/>
  <c r="AB103" i="2" s="1"/>
  <c r="W103" i="2"/>
  <c r="X103" i="2"/>
  <c r="Y103" i="2"/>
  <c r="Z103" i="2"/>
  <c r="AA103" i="2"/>
  <c r="U104" i="2"/>
  <c r="AA104" i="2" s="1"/>
  <c r="V104" i="2"/>
  <c r="W104" i="2"/>
  <c r="X104" i="2"/>
  <c r="Y104" i="2"/>
  <c r="Z104" i="2"/>
  <c r="AC104" i="2"/>
  <c r="U105" i="2"/>
  <c r="V105" i="2"/>
  <c r="W105" i="2"/>
  <c r="X105" i="2"/>
  <c r="Y105" i="2"/>
  <c r="Z105" i="2"/>
  <c r="AB105" i="2"/>
  <c r="AC105" i="2"/>
  <c r="U106" i="2"/>
  <c r="V106" i="2"/>
  <c r="W106" i="2"/>
  <c r="AC106" i="2" s="1"/>
  <c r="X106" i="2"/>
  <c r="AA106" i="2" s="1"/>
  <c r="Y106" i="2"/>
  <c r="Z106" i="2"/>
  <c r="AB106" i="2"/>
  <c r="U107" i="2"/>
  <c r="V107" i="2"/>
  <c r="AB107" i="2" s="1"/>
  <c r="W107" i="2"/>
  <c r="AC107" i="2" s="1"/>
  <c r="X107" i="2"/>
  <c r="Y107" i="2"/>
  <c r="Z107" i="2"/>
  <c r="AA107" i="2"/>
  <c r="U108" i="2"/>
  <c r="AA108" i="2" s="1"/>
  <c r="V108" i="2"/>
  <c r="W108" i="2"/>
  <c r="AC108" i="2" s="1"/>
  <c r="X108" i="2"/>
  <c r="Y108" i="2"/>
  <c r="Z108" i="2"/>
  <c r="U109" i="2"/>
  <c r="AA109" i="2" s="1"/>
  <c r="V109" i="2"/>
  <c r="W109" i="2"/>
  <c r="X109" i="2"/>
  <c r="Y109" i="2"/>
  <c r="AB109" i="2" s="1"/>
  <c r="Z109" i="2"/>
  <c r="AC109" i="2" s="1"/>
  <c r="U110" i="2"/>
  <c r="AA110" i="2" s="1"/>
  <c r="V110" i="2"/>
  <c r="W110" i="2"/>
  <c r="X110" i="2"/>
  <c r="Y110" i="2"/>
  <c r="AB110" i="2" s="1"/>
  <c r="Z110" i="2"/>
  <c r="AC110" i="2"/>
  <c r="U111" i="2"/>
  <c r="V111" i="2"/>
  <c r="W111" i="2"/>
  <c r="X111" i="2"/>
  <c r="AA111" i="2" s="1"/>
  <c r="Y111" i="2"/>
  <c r="Z111" i="2"/>
  <c r="AB111" i="2"/>
  <c r="U112" i="2"/>
  <c r="AA112" i="2" s="1"/>
  <c r="V112" i="2"/>
  <c r="AB112" i="2" s="1"/>
  <c r="W112" i="2"/>
  <c r="X112" i="2"/>
  <c r="Y112" i="2"/>
  <c r="Z112" i="2"/>
  <c r="AC112" i="2"/>
  <c r="U113" i="2"/>
  <c r="V113" i="2"/>
  <c r="AB113" i="2" s="1"/>
  <c r="W113" i="2"/>
  <c r="X113" i="2"/>
  <c r="Y113" i="2"/>
  <c r="Z113" i="2"/>
  <c r="AC113" i="2"/>
  <c r="U114" i="2"/>
  <c r="AA114" i="2" s="1"/>
  <c r="V114" i="2"/>
  <c r="W114" i="2"/>
  <c r="X114" i="2"/>
  <c r="Y114" i="2"/>
  <c r="Z114" i="2"/>
  <c r="AB114" i="2"/>
  <c r="AC114" i="2"/>
  <c r="U115" i="2"/>
  <c r="V115" i="2"/>
  <c r="W115" i="2"/>
  <c r="AC115" i="2" s="1"/>
  <c r="X115" i="2"/>
  <c r="Y115" i="2"/>
  <c r="Z115" i="2"/>
  <c r="AA115" i="2"/>
  <c r="AB115" i="2"/>
  <c r="U116" i="2"/>
  <c r="V116" i="2"/>
  <c r="W116" i="2"/>
  <c r="AC116" i="2" s="1"/>
  <c r="X116" i="2"/>
  <c r="Y116" i="2"/>
  <c r="Z116" i="2"/>
  <c r="AA116" i="2"/>
  <c r="U117" i="2"/>
  <c r="AA117" i="2" s="1"/>
  <c r="V117" i="2"/>
  <c r="W117" i="2"/>
  <c r="X117" i="2"/>
  <c r="Y117" i="2"/>
  <c r="Z117" i="2"/>
  <c r="AB117" i="2"/>
  <c r="AC117" i="2"/>
  <c r="U118" i="2"/>
  <c r="V118" i="2"/>
  <c r="W118" i="2"/>
  <c r="AC118" i="2" s="1"/>
  <c r="X118" i="2"/>
  <c r="Y118" i="2"/>
  <c r="AB118" i="2" s="1"/>
  <c r="Z118" i="2"/>
  <c r="AA118" i="2"/>
  <c r="U119" i="2"/>
  <c r="V119" i="2"/>
  <c r="AB119" i="2" s="1"/>
  <c r="W119" i="2"/>
  <c r="AC119" i="2" s="1"/>
  <c r="X119" i="2"/>
  <c r="AA119" i="2" s="1"/>
  <c r="Y119" i="2"/>
  <c r="Z119" i="2"/>
  <c r="U120" i="2"/>
  <c r="AA120" i="2" s="1"/>
  <c r="V120" i="2"/>
  <c r="AB120" i="2" s="1"/>
  <c r="W120" i="2"/>
  <c r="X120" i="2"/>
  <c r="Y120" i="2"/>
  <c r="Z120" i="2"/>
  <c r="AC120" i="2"/>
  <c r="U121" i="2"/>
  <c r="V121" i="2"/>
  <c r="W121" i="2"/>
  <c r="X121" i="2"/>
  <c r="Y121" i="2"/>
  <c r="Z121" i="2"/>
  <c r="AC121" i="2" s="1"/>
  <c r="AB121" i="2"/>
  <c r="U122" i="2"/>
  <c r="V122" i="2"/>
  <c r="W122" i="2"/>
  <c r="AC122" i="2" s="1"/>
  <c r="X122" i="2"/>
  <c r="Y122" i="2"/>
  <c r="AB122" i="2" s="1"/>
  <c r="Z122" i="2"/>
  <c r="AA122" i="2"/>
  <c r="U123" i="2"/>
  <c r="V123" i="2"/>
  <c r="AB123" i="2" s="1"/>
  <c r="W123" i="2"/>
  <c r="X123" i="2"/>
  <c r="AA123" i="2" s="1"/>
  <c r="Y123" i="2"/>
  <c r="Z123" i="2"/>
  <c r="U124" i="2"/>
  <c r="AA124" i="2" s="1"/>
  <c r="V124" i="2"/>
  <c r="AB124" i="2" s="1"/>
  <c r="W124" i="2"/>
  <c r="X124" i="2"/>
  <c r="Y124" i="2"/>
  <c r="Z124" i="2"/>
  <c r="AC124" i="2"/>
  <c r="U125" i="2"/>
  <c r="V125" i="2"/>
  <c r="W125" i="2"/>
  <c r="X125" i="2"/>
  <c r="Y125" i="2"/>
  <c r="Z125" i="2"/>
  <c r="AC125" i="2" s="1"/>
  <c r="AB125" i="2"/>
  <c r="U126" i="2"/>
  <c r="V126" i="2"/>
  <c r="W126" i="2"/>
  <c r="AC126" i="2" s="1"/>
  <c r="X126" i="2"/>
  <c r="Y126" i="2"/>
  <c r="AB126" i="2" s="1"/>
  <c r="Z126" i="2"/>
  <c r="AA126" i="2"/>
  <c r="U127" i="2"/>
  <c r="V127" i="2"/>
  <c r="AB127" i="2" s="1"/>
  <c r="W127" i="2"/>
  <c r="X127" i="2"/>
  <c r="AA127" i="2" s="1"/>
  <c r="Y127" i="2"/>
  <c r="Z127" i="2"/>
  <c r="U128" i="2"/>
  <c r="AA128" i="2" s="1"/>
  <c r="V128" i="2"/>
  <c r="W128" i="2"/>
  <c r="X128" i="2"/>
  <c r="Y128" i="2"/>
  <c r="Z128" i="2"/>
  <c r="AC128" i="2"/>
  <c r="U129" i="2"/>
  <c r="AA129" i="2" s="1"/>
  <c r="V129" i="2"/>
  <c r="W129" i="2"/>
  <c r="X129" i="2"/>
  <c r="Y129" i="2"/>
  <c r="Z129" i="2"/>
  <c r="AC129" i="2" s="1"/>
  <c r="AB129" i="2"/>
  <c r="U130" i="2"/>
  <c r="V130" i="2"/>
  <c r="W130" i="2"/>
  <c r="AC130" i="2" s="1"/>
  <c r="X130" i="2"/>
  <c r="Y130" i="2"/>
  <c r="AB130" i="2" s="1"/>
  <c r="Z130" i="2"/>
  <c r="AA130" i="2"/>
  <c r="U131" i="2"/>
  <c r="V131" i="2"/>
  <c r="AB131" i="2" s="1"/>
  <c r="W131" i="2"/>
  <c r="AC131" i="2" s="1"/>
  <c r="X131" i="2"/>
  <c r="AA131" i="2" s="1"/>
  <c r="Y131" i="2"/>
  <c r="Z131" i="2"/>
  <c r="U132" i="2"/>
  <c r="AA132" i="2" s="1"/>
  <c r="V132" i="2"/>
  <c r="W132" i="2"/>
  <c r="X132" i="2"/>
  <c r="Y132" i="2"/>
  <c r="Z132" i="2"/>
  <c r="AC132" i="2"/>
  <c r="U133" i="2"/>
  <c r="AA133" i="2" s="1"/>
  <c r="V133" i="2"/>
  <c r="W133" i="2"/>
  <c r="X133" i="2"/>
  <c r="Y133" i="2"/>
  <c r="Z133" i="2"/>
  <c r="AC133" i="2" s="1"/>
  <c r="AB133" i="2"/>
  <c r="U134" i="2"/>
  <c r="V134" i="2"/>
  <c r="W134" i="2"/>
  <c r="AC134" i="2" s="1"/>
  <c r="X134" i="2"/>
  <c r="Y134" i="2"/>
  <c r="AB134" i="2" s="1"/>
  <c r="Z134" i="2"/>
  <c r="AA134" i="2"/>
  <c r="U135" i="2"/>
  <c r="V135" i="2"/>
  <c r="AB135" i="2" s="1"/>
  <c r="W135" i="2"/>
  <c r="AC135" i="2" s="1"/>
  <c r="X135" i="2"/>
  <c r="AA135" i="2" s="1"/>
  <c r="Y135" i="2"/>
  <c r="Z135" i="2"/>
  <c r="U136" i="2"/>
  <c r="AA136" i="2" s="1"/>
  <c r="V136" i="2"/>
  <c r="AB136" i="2" s="1"/>
  <c r="W136" i="2"/>
  <c r="X136" i="2"/>
  <c r="Y136" i="2"/>
  <c r="Z136" i="2"/>
  <c r="AC136" i="2"/>
  <c r="U137" i="2"/>
  <c r="V137" i="2"/>
  <c r="W137" i="2"/>
  <c r="X137" i="2"/>
  <c r="Y137" i="2"/>
  <c r="Z137" i="2"/>
  <c r="AC137" i="2" s="1"/>
  <c r="AB137" i="2"/>
  <c r="U138" i="2"/>
  <c r="V138" i="2"/>
  <c r="W138" i="2"/>
  <c r="AC138" i="2" s="1"/>
  <c r="X138" i="2"/>
  <c r="Y138" i="2"/>
  <c r="AB138" i="2" s="1"/>
  <c r="Z138" i="2"/>
  <c r="AA138" i="2"/>
  <c r="U139" i="2"/>
  <c r="V139" i="2"/>
  <c r="AB139" i="2" s="1"/>
  <c r="W139" i="2"/>
  <c r="X139" i="2"/>
  <c r="AA139" i="2" s="1"/>
  <c r="Y139" i="2"/>
  <c r="Z139" i="2"/>
  <c r="U140" i="2"/>
  <c r="V140" i="2"/>
  <c r="AB140" i="2" s="1"/>
  <c r="W140" i="2"/>
  <c r="AC140" i="2" s="1"/>
  <c r="X140" i="2"/>
  <c r="Y140" i="2"/>
  <c r="Z140" i="2"/>
  <c r="AA140" i="2"/>
  <c r="U141" i="2"/>
  <c r="AA141" i="2" s="1"/>
  <c r="V141" i="2"/>
  <c r="AB141" i="2" s="1"/>
  <c r="W141" i="2"/>
  <c r="X141" i="2"/>
  <c r="Y141" i="2"/>
  <c r="Z141" i="2"/>
  <c r="AC141" i="2" s="1"/>
  <c r="U142" i="2"/>
  <c r="V142" i="2"/>
  <c r="W142" i="2"/>
  <c r="AC142" i="2" s="1"/>
  <c r="X142" i="2"/>
  <c r="Y142" i="2"/>
  <c r="AB142" i="2" s="1"/>
  <c r="Z142" i="2"/>
  <c r="AA142" i="2"/>
  <c r="U143" i="2"/>
  <c r="V143" i="2"/>
  <c r="W143" i="2"/>
  <c r="AC143" i="2" s="1"/>
  <c r="X143" i="2"/>
  <c r="AA143" i="2" s="1"/>
  <c r="Y143" i="2"/>
  <c r="Z143" i="2"/>
  <c r="AB143" i="2"/>
  <c r="U144" i="2"/>
  <c r="AA144" i="2" s="1"/>
  <c r="V144" i="2"/>
  <c r="W144" i="2"/>
  <c r="X144" i="2"/>
  <c r="Y144" i="2"/>
  <c r="Z144" i="2"/>
  <c r="AC144" i="2"/>
  <c r="U145" i="2"/>
  <c r="V145" i="2"/>
  <c r="W145" i="2"/>
  <c r="X145" i="2"/>
  <c r="Y145" i="2"/>
  <c r="Z145" i="2"/>
  <c r="AC145" i="2" s="1"/>
  <c r="AB145" i="2"/>
  <c r="U146" i="2"/>
  <c r="AA146" i="2" s="1"/>
  <c r="V146" i="2"/>
  <c r="W146" i="2"/>
  <c r="X146" i="2"/>
  <c r="Y146" i="2"/>
  <c r="AB146" i="2" s="1"/>
  <c r="Z146" i="2"/>
  <c r="AC146" i="2"/>
  <c r="U147" i="2"/>
  <c r="V147" i="2"/>
  <c r="AB147" i="2" s="1"/>
  <c r="W147" i="2"/>
  <c r="X147" i="2"/>
  <c r="AA147" i="2" s="1"/>
  <c r="Y147" i="2"/>
  <c r="Z147" i="2"/>
  <c r="U148" i="2"/>
  <c r="V148" i="2"/>
  <c r="AB148" i="2" s="1"/>
  <c r="W148" i="2"/>
  <c r="AC148" i="2" s="1"/>
  <c r="X148" i="2"/>
  <c r="Y148" i="2"/>
  <c r="Z148" i="2"/>
  <c r="AA148" i="2"/>
  <c r="U149" i="2"/>
  <c r="AA149" i="2" s="1"/>
  <c r="V149" i="2"/>
  <c r="AB149" i="2" s="1"/>
  <c r="W149" i="2"/>
  <c r="X149" i="2"/>
  <c r="Y149" i="2"/>
  <c r="Z149" i="2"/>
  <c r="AC149" i="2" s="1"/>
  <c r="U150" i="2"/>
  <c r="V150" i="2"/>
  <c r="W150" i="2"/>
  <c r="AC150" i="2" s="1"/>
  <c r="X150" i="2"/>
  <c r="Y150" i="2"/>
  <c r="AB150" i="2" s="1"/>
  <c r="Z150" i="2"/>
  <c r="AA150" i="2"/>
  <c r="U151" i="2"/>
  <c r="V151" i="2"/>
  <c r="W151" i="2"/>
  <c r="AC151" i="2" s="1"/>
  <c r="X151" i="2"/>
  <c r="AA151" i="2" s="1"/>
  <c r="Y151" i="2"/>
  <c r="Z151" i="2"/>
  <c r="AB151" i="2"/>
  <c r="U152" i="2"/>
  <c r="V152" i="2"/>
  <c r="W152" i="2"/>
  <c r="X152" i="2"/>
  <c r="Y152" i="2"/>
  <c r="Z152" i="2"/>
  <c r="AA152" i="2"/>
  <c r="AC152" i="2"/>
  <c r="U153" i="2"/>
  <c r="V153" i="2"/>
  <c r="W153" i="2"/>
  <c r="X153" i="2"/>
  <c r="Y153" i="2"/>
  <c r="Z153" i="2"/>
  <c r="AC153" i="2" s="1"/>
  <c r="AB153" i="2"/>
  <c r="U154" i="2"/>
  <c r="AA154" i="2" s="1"/>
  <c r="V154" i="2"/>
  <c r="W154" i="2"/>
  <c r="X154" i="2"/>
  <c r="Y154" i="2"/>
  <c r="AB154" i="2" s="1"/>
  <c r="Z154" i="2"/>
  <c r="AC154" i="2"/>
  <c r="U155" i="2"/>
  <c r="V155" i="2"/>
  <c r="W155" i="2"/>
  <c r="X155" i="2"/>
  <c r="AA155" i="2" s="1"/>
  <c r="Y155" i="2"/>
  <c r="Z155" i="2"/>
  <c r="AB155" i="2"/>
  <c r="U156" i="2"/>
  <c r="AA156" i="2" s="1"/>
  <c r="V156" i="2"/>
  <c r="AB156" i="2" s="1"/>
  <c r="W156" i="2"/>
  <c r="X156" i="2"/>
  <c r="Y156" i="2"/>
  <c r="Z156" i="2"/>
  <c r="AC156" i="2"/>
  <c r="U157" i="2"/>
  <c r="V157" i="2"/>
  <c r="AB157" i="2" s="1"/>
  <c r="W157" i="2"/>
  <c r="X157" i="2"/>
  <c r="Y157" i="2"/>
  <c r="Z157" i="2"/>
  <c r="AC157" i="2" s="1"/>
  <c r="U158" i="2"/>
  <c r="V158" i="2"/>
  <c r="W158" i="2"/>
  <c r="AC158" i="2" s="1"/>
  <c r="X158" i="2"/>
  <c r="Y158" i="2"/>
  <c r="AB158" i="2" s="1"/>
  <c r="Z158" i="2"/>
  <c r="AA158" i="2"/>
  <c r="U159" i="2"/>
  <c r="V159" i="2"/>
  <c r="W159" i="2"/>
  <c r="AC159" i="2" s="1"/>
  <c r="X159" i="2"/>
  <c r="AA159" i="2" s="1"/>
  <c r="Y159" i="2"/>
  <c r="Z159" i="2"/>
  <c r="AB159" i="2"/>
  <c r="U160" i="2"/>
  <c r="V160" i="2"/>
  <c r="AB160" i="2" s="1"/>
  <c r="W160" i="2"/>
  <c r="X160" i="2"/>
  <c r="Y160" i="2"/>
  <c r="Z160" i="2"/>
  <c r="AA160" i="2"/>
  <c r="AC160" i="2"/>
  <c r="U161" i="2"/>
  <c r="V161" i="2"/>
  <c r="AB161" i="2" s="1"/>
  <c r="W161" i="2"/>
  <c r="X161" i="2"/>
  <c r="Y161" i="2"/>
  <c r="Z161" i="2"/>
  <c r="AC161" i="2" s="1"/>
  <c r="U162" i="2"/>
  <c r="AA162" i="2" s="1"/>
  <c r="V162" i="2"/>
  <c r="W162" i="2"/>
  <c r="AC162" i="2" s="1"/>
  <c r="X162" i="2"/>
  <c r="Y162" i="2"/>
  <c r="AB162" i="2" s="1"/>
  <c r="Z162" i="2"/>
  <c r="U163" i="2"/>
  <c r="V163" i="2"/>
  <c r="W163" i="2"/>
  <c r="AC163" i="2" s="1"/>
  <c r="X163" i="2"/>
  <c r="AA163" i="2" s="1"/>
  <c r="Y163" i="2"/>
  <c r="Z163" i="2"/>
  <c r="AB163" i="2"/>
  <c r="U164" i="2"/>
  <c r="AA164" i="2" s="1"/>
  <c r="V164" i="2"/>
  <c r="AB164" i="2" s="1"/>
  <c r="W164" i="2"/>
  <c r="X164" i="2"/>
  <c r="Y164" i="2"/>
  <c r="Z164" i="2"/>
  <c r="AC164" i="2"/>
  <c r="U165" i="2"/>
  <c r="V165" i="2"/>
  <c r="AB165" i="2" s="1"/>
  <c r="W165" i="2"/>
  <c r="X165" i="2"/>
  <c r="Y165" i="2"/>
  <c r="Z165" i="2"/>
  <c r="AC165" i="2" s="1"/>
  <c r="U166" i="2"/>
  <c r="V166" i="2"/>
  <c r="W166" i="2"/>
  <c r="AC166" i="2" s="1"/>
  <c r="X166" i="2"/>
  <c r="Y166" i="2"/>
  <c r="AB166" i="2" s="1"/>
  <c r="Z166" i="2"/>
  <c r="AA166" i="2"/>
  <c r="U167" i="2"/>
  <c r="V167" i="2"/>
  <c r="W167" i="2"/>
  <c r="AC167" i="2" s="1"/>
  <c r="X167" i="2"/>
  <c r="AA167" i="2" s="1"/>
  <c r="Y167" i="2"/>
  <c r="Z167" i="2"/>
  <c r="AB167" i="2"/>
  <c r="U168" i="2"/>
  <c r="V168" i="2"/>
  <c r="AB168" i="2" s="1"/>
  <c r="W168" i="2"/>
  <c r="X168" i="2"/>
  <c r="Y168" i="2"/>
  <c r="Z168" i="2"/>
  <c r="AA168" i="2"/>
  <c r="AC168" i="2"/>
  <c r="U169" i="2"/>
  <c r="V169" i="2"/>
  <c r="AB169" i="2" s="1"/>
  <c r="W169" i="2"/>
  <c r="X169" i="2"/>
  <c r="Y169" i="2"/>
  <c r="Z169" i="2"/>
  <c r="AC169" i="2" s="1"/>
  <c r="U170" i="2"/>
  <c r="AA170" i="2" s="1"/>
  <c r="V170" i="2"/>
  <c r="W170" i="2"/>
  <c r="AC170" i="2" s="1"/>
  <c r="X170" i="2"/>
  <c r="Y170" i="2"/>
  <c r="AB170" i="2" s="1"/>
  <c r="Z170" i="2"/>
  <c r="U171" i="2"/>
  <c r="V171" i="2"/>
  <c r="W171" i="2"/>
  <c r="AC171" i="2" s="1"/>
  <c r="X171" i="2"/>
  <c r="AA171" i="2" s="1"/>
  <c r="Y171" i="2"/>
  <c r="Z171" i="2"/>
  <c r="AB171" i="2"/>
  <c r="U172" i="2"/>
  <c r="AA172" i="2" s="1"/>
  <c r="V172" i="2"/>
  <c r="AB172" i="2" s="1"/>
  <c r="W172" i="2"/>
  <c r="X172" i="2"/>
  <c r="Y172" i="2"/>
  <c r="Z172" i="2"/>
  <c r="AC172" i="2"/>
  <c r="U173" i="2"/>
  <c r="V173" i="2"/>
  <c r="AB173" i="2" s="1"/>
  <c r="W173" i="2"/>
  <c r="X173" i="2"/>
  <c r="Y173" i="2"/>
  <c r="Z173" i="2"/>
  <c r="AC173" i="2" s="1"/>
  <c r="U174" i="2"/>
  <c r="V174" i="2"/>
  <c r="W174" i="2"/>
  <c r="AC174" i="2" s="1"/>
  <c r="X174" i="2"/>
  <c r="Y174" i="2"/>
  <c r="AB174" i="2" s="1"/>
  <c r="Z174" i="2"/>
  <c r="AA174" i="2"/>
  <c r="U175" i="2"/>
  <c r="V175" i="2"/>
  <c r="AB175" i="2" s="1"/>
  <c r="W175" i="2"/>
  <c r="AC175" i="2" s="1"/>
  <c r="X175" i="2"/>
  <c r="Y175" i="2"/>
  <c r="Z175" i="2"/>
  <c r="AA175" i="2"/>
  <c r="U176" i="2"/>
  <c r="AA176" i="2" s="1"/>
  <c r="V176" i="2"/>
  <c r="AB176" i="2" s="1"/>
  <c r="W176" i="2"/>
  <c r="X176" i="2"/>
  <c r="Y176" i="2"/>
  <c r="Z176" i="2"/>
  <c r="AC176" i="2" s="1"/>
  <c r="U177" i="2"/>
  <c r="AA177" i="2" s="1"/>
  <c r="V177" i="2"/>
  <c r="W177" i="2"/>
  <c r="X177" i="2"/>
  <c r="Y177" i="2"/>
  <c r="AB177" i="2" s="1"/>
  <c r="Z177" i="2"/>
  <c r="AC177" i="2"/>
  <c r="U178" i="2"/>
  <c r="V178" i="2"/>
  <c r="W178" i="2"/>
  <c r="AC178" i="2" s="1"/>
  <c r="X178" i="2"/>
  <c r="AA178" i="2" s="1"/>
  <c r="Y178" i="2"/>
  <c r="Z178" i="2"/>
  <c r="AB178" i="2"/>
  <c r="U179" i="2"/>
  <c r="V179" i="2"/>
  <c r="AB179" i="2" s="1"/>
  <c r="W179" i="2"/>
  <c r="AC179" i="2" s="1"/>
  <c r="X179" i="2"/>
  <c r="Y179" i="2"/>
  <c r="Z179" i="2"/>
  <c r="AA179" i="2"/>
  <c r="U180" i="2"/>
  <c r="AA180" i="2" s="1"/>
  <c r="V180" i="2"/>
  <c r="AB180" i="2" s="1"/>
  <c r="W180" i="2"/>
  <c r="X180" i="2"/>
  <c r="Y180" i="2"/>
  <c r="Z180" i="2"/>
  <c r="AC180" i="2" s="1"/>
  <c r="U181" i="2"/>
  <c r="AA181" i="2" s="1"/>
  <c r="V181" i="2"/>
  <c r="W181" i="2"/>
  <c r="X181" i="2"/>
  <c r="Y181" i="2"/>
  <c r="AB181" i="2" s="1"/>
  <c r="Z181" i="2"/>
  <c r="AC181" i="2"/>
  <c r="U182" i="2"/>
  <c r="V182" i="2"/>
  <c r="W182" i="2"/>
  <c r="AC182" i="2" s="1"/>
  <c r="X182" i="2"/>
  <c r="AA182" i="2" s="1"/>
  <c r="Y182" i="2"/>
  <c r="Z182" i="2"/>
  <c r="AB182" i="2"/>
  <c r="U183" i="2"/>
  <c r="V183" i="2"/>
  <c r="AB183" i="2" s="1"/>
  <c r="W183" i="2"/>
  <c r="AC183" i="2" s="1"/>
  <c r="X183" i="2"/>
  <c r="Y183" i="2"/>
  <c r="Z183" i="2"/>
  <c r="AA183" i="2"/>
  <c r="U184" i="2"/>
  <c r="AA184" i="2" s="1"/>
  <c r="V184" i="2"/>
  <c r="AB184" i="2" s="1"/>
  <c r="W184" i="2"/>
  <c r="X184" i="2"/>
  <c r="Y184" i="2"/>
  <c r="Z184" i="2"/>
  <c r="AC184" i="2" s="1"/>
  <c r="U185" i="2"/>
  <c r="AA185" i="2" s="1"/>
  <c r="V185" i="2"/>
  <c r="W185" i="2"/>
  <c r="X185" i="2"/>
  <c r="Y185" i="2"/>
  <c r="AB185" i="2" s="1"/>
  <c r="Z185" i="2"/>
  <c r="AC185" i="2"/>
  <c r="U186" i="2"/>
  <c r="V186" i="2"/>
  <c r="W186" i="2"/>
  <c r="AC186" i="2" s="1"/>
  <c r="X186" i="2"/>
  <c r="AA186" i="2" s="1"/>
  <c r="Y186" i="2"/>
  <c r="Z186" i="2"/>
  <c r="AB186" i="2"/>
  <c r="U187" i="2"/>
  <c r="V187" i="2"/>
  <c r="AB187" i="2" s="1"/>
  <c r="W187" i="2"/>
  <c r="AC187" i="2" s="1"/>
  <c r="X187" i="2"/>
  <c r="Y187" i="2"/>
  <c r="Z187" i="2"/>
  <c r="AA187" i="2"/>
  <c r="U188" i="2"/>
  <c r="AA188" i="2" s="1"/>
  <c r="V188" i="2"/>
  <c r="AB188" i="2" s="1"/>
  <c r="W188" i="2"/>
  <c r="X188" i="2"/>
  <c r="Y188" i="2"/>
  <c r="Z188" i="2"/>
  <c r="AC188" i="2" s="1"/>
  <c r="U189" i="2"/>
  <c r="AA189" i="2" s="1"/>
  <c r="V189" i="2"/>
  <c r="W189" i="2"/>
  <c r="X189" i="2"/>
  <c r="Y189" i="2"/>
  <c r="AB189" i="2" s="1"/>
  <c r="Z189" i="2"/>
  <c r="AC189" i="2"/>
  <c r="U190" i="2"/>
  <c r="V190" i="2"/>
  <c r="W190" i="2"/>
  <c r="X190" i="2"/>
  <c r="AA190" i="2" s="1"/>
  <c r="Y190" i="2"/>
  <c r="Z190" i="2"/>
  <c r="AC190" i="2" s="1"/>
  <c r="AB190" i="2"/>
  <c r="U191" i="2"/>
  <c r="V191" i="2"/>
  <c r="W191" i="2"/>
  <c r="AC191" i="2" s="1"/>
  <c r="X191" i="2"/>
  <c r="Y191" i="2"/>
  <c r="AB191" i="2" s="1"/>
  <c r="Z191" i="2"/>
  <c r="AA191" i="2"/>
  <c r="D6" i="2"/>
  <c r="E6" i="2"/>
  <c r="F6" i="2"/>
  <c r="G6" i="2"/>
  <c r="P6" i="2" s="1"/>
  <c r="H6" i="2"/>
  <c r="I6" i="2"/>
  <c r="J6" i="2"/>
  <c r="K6" i="2"/>
  <c r="L6" i="2"/>
  <c r="M6" i="2"/>
  <c r="N6" i="2"/>
  <c r="O6" i="2"/>
  <c r="D7" i="2"/>
  <c r="E7" i="2"/>
  <c r="F7" i="2"/>
  <c r="O7" i="2" s="1"/>
  <c r="G7" i="2"/>
  <c r="H7" i="2"/>
  <c r="I7" i="2"/>
  <c r="J7" i="2"/>
  <c r="K7" i="2"/>
  <c r="L7" i="2"/>
  <c r="M7" i="2"/>
  <c r="N7" i="2"/>
  <c r="P7" i="2"/>
  <c r="D8" i="2"/>
  <c r="E8" i="2"/>
  <c r="N8" i="2" s="1"/>
  <c r="F8" i="2"/>
  <c r="G8" i="2"/>
  <c r="P8" i="2" s="1"/>
  <c r="H8" i="2"/>
  <c r="I8" i="2"/>
  <c r="J8" i="2"/>
  <c r="K8" i="2"/>
  <c r="L8" i="2"/>
  <c r="M8" i="2"/>
  <c r="O8" i="2"/>
  <c r="D9" i="2"/>
  <c r="E9" i="2"/>
  <c r="F9" i="2"/>
  <c r="O9" i="2" s="1"/>
  <c r="G9" i="2"/>
  <c r="H9" i="2"/>
  <c r="I9" i="2"/>
  <c r="J9" i="2"/>
  <c r="K9" i="2"/>
  <c r="L9" i="2"/>
  <c r="M9" i="2"/>
  <c r="N9" i="2"/>
  <c r="P9" i="2"/>
  <c r="D10" i="2"/>
  <c r="E10" i="2"/>
  <c r="N10" i="2" s="1"/>
  <c r="F10" i="2"/>
  <c r="G10" i="2"/>
  <c r="P10" i="2" s="1"/>
  <c r="H10" i="2"/>
  <c r="I10" i="2"/>
  <c r="J10" i="2"/>
  <c r="K10" i="2"/>
  <c r="L10" i="2"/>
  <c r="M10" i="2"/>
  <c r="O10" i="2"/>
  <c r="D11" i="2"/>
  <c r="E11" i="2"/>
  <c r="F11" i="2"/>
  <c r="O11" i="2" s="1"/>
  <c r="G11" i="2"/>
  <c r="H11" i="2"/>
  <c r="I11" i="2"/>
  <c r="J11" i="2"/>
  <c r="K11" i="2"/>
  <c r="L11" i="2"/>
  <c r="M11" i="2"/>
  <c r="N11" i="2"/>
  <c r="P11" i="2"/>
  <c r="D12" i="2"/>
  <c r="E12" i="2"/>
  <c r="N12" i="2" s="1"/>
  <c r="F12" i="2"/>
  <c r="G12" i="2"/>
  <c r="P12" i="2" s="1"/>
  <c r="H12" i="2"/>
  <c r="I12" i="2"/>
  <c r="J12" i="2"/>
  <c r="K12" i="2"/>
  <c r="L12" i="2"/>
  <c r="M12" i="2"/>
  <c r="O12" i="2"/>
  <c r="D13" i="2"/>
  <c r="E13" i="2"/>
  <c r="F13" i="2"/>
  <c r="O13" i="2" s="1"/>
  <c r="G13" i="2"/>
  <c r="H13" i="2"/>
  <c r="I13" i="2"/>
  <c r="J13" i="2"/>
  <c r="K13" i="2"/>
  <c r="L13" i="2"/>
  <c r="M13" i="2"/>
  <c r="N13" i="2"/>
  <c r="P13" i="2"/>
  <c r="D14" i="2"/>
  <c r="E14" i="2"/>
  <c r="N14" i="2" s="1"/>
  <c r="F14" i="2"/>
  <c r="G14" i="2"/>
  <c r="P14" i="2" s="1"/>
  <c r="H14" i="2"/>
  <c r="I14" i="2"/>
  <c r="J14" i="2"/>
  <c r="K14" i="2"/>
  <c r="L14" i="2"/>
  <c r="M14" i="2"/>
  <c r="O14" i="2"/>
  <c r="D15" i="2"/>
  <c r="E15" i="2"/>
  <c r="F15" i="2"/>
  <c r="O15" i="2" s="1"/>
  <c r="G15" i="2"/>
  <c r="H15" i="2"/>
  <c r="I15" i="2"/>
  <c r="J15" i="2"/>
  <c r="K15" i="2"/>
  <c r="L15" i="2"/>
  <c r="M15" i="2"/>
  <c r="N15" i="2"/>
  <c r="P15" i="2"/>
  <c r="D16" i="2"/>
  <c r="E16" i="2"/>
  <c r="N16" i="2" s="1"/>
  <c r="F16" i="2"/>
  <c r="G16" i="2"/>
  <c r="P16" i="2" s="1"/>
  <c r="H16" i="2"/>
  <c r="I16" i="2"/>
  <c r="J16" i="2"/>
  <c r="K16" i="2"/>
  <c r="L16" i="2"/>
  <c r="M16" i="2"/>
  <c r="O16" i="2"/>
  <c r="D17" i="2"/>
  <c r="E17" i="2"/>
  <c r="F17" i="2"/>
  <c r="O17" i="2" s="1"/>
  <c r="G17" i="2"/>
  <c r="H17" i="2"/>
  <c r="I17" i="2"/>
  <c r="J17" i="2"/>
  <c r="K17" i="2"/>
  <c r="L17" i="2"/>
  <c r="M17" i="2"/>
  <c r="N17" i="2"/>
  <c r="P17" i="2"/>
  <c r="D18" i="2"/>
  <c r="E18" i="2"/>
  <c r="N18" i="2" s="1"/>
  <c r="F18" i="2"/>
  <c r="G18" i="2"/>
  <c r="P18" i="2" s="1"/>
  <c r="H18" i="2"/>
  <c r="I18" i="2"/>
  <c r="J18" i="2"/>
  <c r="K18" i="2"/>
  <c r="L18" i="2"/>
  <c r="M18" i="2"/>
  <c r="O18" i="2"/>
  <c r="D19" i="2"/>
  <c r="E19" i="2"/>
  <c r="F19" i="2"/>
  <c r="O19" i="2" s="1"/>
  <c r="G19" i="2"/>
  <c r="H19" i="2"/>
  <c r="I19" i="2"/>
  <c r="J19" i="2"/>
  <c r="K19" i="2"/>
  <c r="L19" i="2"/>
  <c r="M19" i="2"/>
  <c r="N19" i="2"/>
  <c r="P19" i="2"/>
  <c r="D20" i="2"/>
  <c r="E20" i="2"/>
  <c r="N20" i="2" s="1"/>
  <c r="F20" i="2"/>
  <c r="G20" i="2"/>
  <c r="P20" i="2" s="1"/>
  <c r="H20" i="2"/>
  <c r="I20" i="2"/>
  <c r="J20" i="2"/>
  <c r="K20" i="2"/>
  <c r="L20" i="2"/>
  <c r="M20" i="2"/>
  <c r="O20" i="2"/>
  <c r="D21" i="2"/>
  <c r="E21" i="2"/>
  <c r="F21" i="2"/>
  <c r="O21" i="2" s="1"/>
  <c r="G21" i="2"/>
  <c r="H21" i="2"/>
  <c r="I21" i="2"/>
  <c r="J21" i="2"/>
  <c r="K21" i="2"/>
  <c r="L21" i="2"/>
  <c r="M21" i="2"/>
  <c r="N21" i="2"/>
  <c r="P21" i="2"/>
  <c r="D22" i="2"/>
  <c r="E22" i="2"/>
  <c r="N22" i="2" s="1"/>
  <c r="F22" i="2"/>
  <c r="G22" i="2"/>
  <c r="P22" i="2" s="1"/>
  <c r="H22" i="2"/>
  <c r="I22" i="2"/>
  <c r="J22" i="2"/>
  <c r="K22" i="2"/>
  <c r="L22" i="2"/>
  <c r="M22" i="2"/>
  <c r="O22" i="2"/>
  <c r="D23" i="2"/>
  <c r="E23" i="2"/>
  <c r="F23" i="2"/>
  <c r="O23" i="2" s="1"/>
  <c r="G23" i="2"/>
  <c r="H23" i="2"/>
  <c r="I23" i="2"/>
  <c r="J23" i="2"/>
  <c r="K23" i="2"/>
  <c r="L23" i="2"/>
  <c r="M23" i="2"/>
  <c r="N23" i="2"/>
  <c r="P23" i="2"/>
  <c r="D24" i="2"/>
  <c r="E24" i="2"/>
  <c r="N24" i="2" s="1"/>
  <c r="F24" i="2"/>
  <c r="G24" i="2"/>
  <c r="P24" i="2" s="1"/>
  <c r="H24" i="2"/>
  <c r="I24" i="2"/>
  <c r="J24" i="2"/>
  <c r="K24" i="2"/>
  <c r="L24" i="2"/>
  <c r="M24" i="2"/>
  <c r="O24" i="2"/>
  <c r="D25" i="2"/>
  <c r="E25" i="2"/>
  <c r="F25" i="2"/>
  <c r="O25" i="2" s="1"/>
  <c r="G25" i="2"/>
  <c r="H25" i="2"/>
  <c r="I25" i="2"/>
  <c r="J25" i="2"/>
  <c r="K25" i="2"/>
  <c r="L25" i="2"/>
  <c r="M25" i="2"/>
  <c r="N25" i="2"/>
  <c r="P25" i="2"/>
  <c r="D26" i="2"/>
  <c r="E26" i="2"/>
  <c r="N26" i="2" s="1"/>
  <c r="F26" i="2"/>
  <c r="G26" i="2"/>
  <c r="P26" i="2" s="1"/>
  <c r="H26" i="2"/>
  <c r="I26" i="2"/>
  <c r="J26" i="2"/>
  <c r="K26" i="2"/>
  <c r="L26" i="2"/>
  <c r="M26" i="2"/>
  <c r="O26" i="2"/>
  <c r="D27" i="2"/>
  <c r="E27" i="2"/>
  <c r="F27" i="2"/>
  <c r="O27" i="2" s="1"/>
  <c r="G27" i="2"/>
  <c r="H27" i="2"/>
  <c r="I27" i="2"/>
  <c r="J27" i="2"/>
  <c r="K27" i="2"/>
  <c r="L27" i="2"/>
  <c r="M27" i="2"/>
  <c r="N27" i="2"/>
  <c r="P27" i="2"/>
  <c r="D28" i="2"/>
  <c r="E28" i="2"/>
  <c r="N28" i="2" s="1"/>
  <c r="F28" i="2"/>
  <c r="G28" i="2"/>
  <c r="P28" i="2" s="1"/>
  <c r="H28" i="2"/>
  <c r="I28" i="2"/>
  <c r="J28" i="2"/>
  <c r="K28" i="2"/>
  <c r="L28" i="2"/>
  <c r="M28" i="2"/>
  <c r="O28" i="2"/>
  <c r="D29" i="2"/>
  <c r="E29" i="2"/>
  <c r="F29" i="2"/>
  <c r="O29" i="2" s="1"/>
  <c r="G29" i="2"/>
  <c r="H29" i="2"/>
  <c r="I29" i="2"/>
  <c r="J29" i="2"/>
  <c r="K29" i="2"/>
  <c r="L29" i="2"/>
  <c r="M29" i="2"/>
  <c r="N29" i="2"/>
  <c r="P29" i="2"/>
  <c r="D30" i="2"/>
  <c r="E30" i="2"/>
  <c r="N30" i="2" s="1"/>
  <c r="F30" i="2"/>
  <c r="G30" i="2"/>
  <c r="P30" i="2" s="1"/>
  <c r="H30" i="2"/>
  <c r="I30" i="2"/>
  <c r="J30" i="2"/>
  <c r="K30" i="2"/>
  <c r="L30" i="2"/>
  <c r="M30" i="2"/>
  <c r="O30" i="2"/>
  <c r="D31" i="2"/>
  <c r="E31" i="2"/>
  <c r="F31" i="2"/>
  <c r="O31" i="2" s="1"/>
  <c r="G31" i="2"/>
  <c r="H31" i="2"/>
  <c r="I31" i="2"/>
  <c r="J31" i="2"/>
  <c r="K31" i="2"/>
  <c r="L31" i="2"/>
  <c r="M31" i="2"/>
  <c r="N31" i="2"/>
  <c r="P31" i="2"/>
  <c r="D32" i="2"/>
  <c r="E32" i="2"/>
  <c r="N32" i="2" s="1"/>
  <c r="F32" i="2"/>
  <c r="G32" i="2"/>
  <c r="P32" i="2" s="1"/>
  <c r="H32" i="2"/>
  <c r="I32" i="2"/>
  <c r="J32" i="2"/>
  <c r="K32" i="2"/>
  <c r="L32" i="2"/>
  <c r="M32" i="2"/>
  <c r="O32" i="2"/>
  <c r="D33" i="2"/>
  <c r="E33" i="2"/>
  <c r="F33" i="2"/>
  <c r="O33" i="2" s="1"/>
  <c r="G33" i="2"/>
  <c r="H33" i="2"/>
  <c r="I33" i="2"/>
  <c r="J33" i="2"/>
  <c r="K33" i="2"/>
  <c r="L33" i="2"/>
  <c r="M33" i="2"/>
  <c r="N33" i="2"/>
  <c r="P33" i="2"/>
  <c r="D34" i="2"/>
  <c r="E34" i="2"/>
  <c r="N34" i="2" s="1"/>
  <c r="F34" i="2"/>
  <c r="G34" i="2"/>
  <c r="P34" i="2" s="1"/>
  <c r="H34" i="2"/>
  <c r="I34" i="2"/>
  <c r="J34" i="2"/>
  <c r="K34" i="2"/>
  <c r="L34" i="2"/>
  <c r="M34" i="2"/>
  <c r="O34" i="2"/>
  <c r="D35" i="2"/>
  <c r="E35" i="2"/>
  <c r="F35" i="2"/>
  <c r="O35" i="2" s="1"/>
  <c r="G35" i="2"/>
  <c r="H35" i="2"/>
  <c r="I35" i="2"/>
  <c r="J35" i="2"/>
  <c r="K35" i="2"/>
  <c r="L35" i="2"/>
  <c r="M35" i="2"/>
  <c r="N35" i="2"/>
  <c r="P35" i="2"/>
  <c r="D36" i="2"/>
  <c r="E36" i="2"/>
  <c r="N36" i="2" s="1"/>
  <c r="F36" i="2"/>
  <c r="G36" i="2"/>
  <c r="P36" i="2" s="1"/>
  <c r="H36" i="2"/>
  <c r="I36" i="2"/>
  <c r="J36" i="2"/>
  <c r="K36" i="2"/>
  <c r="L36" i="2"/>
  <c r="M36" i="2"/>
  <c r="O36" i="2"/>
  <c r="D37" i="2"/>
  <c r="E37" i="2"/>
  <c r="F37" i="2"/>
  <c r="O37" i="2" s="1"/>
  <c r="G37" i="2"/>
  <c r="H37" i="2"/>
  <c r="I37" i="2"/>
  <c r="J37" i="2"/>
  <c r="K37" i="2"/>
  <c r="L37" i="2"/>
  <c r="M37" i="2"/>
  <c r="N37" i="2"/>
  <c r="P37" i="2"/>
  <c r="D38" i="2"/>
  <c r="E38" i="2"/>
  <c r="N38" i="2" s="1"/>
  <c r="F38" i="2"/>
  <c r="G38" i="2"/>
  <c r="P38" i="2" s="1"/>
  <c r="H38" i="2"/>
  <c r="I38" i="2"/>
  <c r="J38" i="2"/>
  <c r="K38" i="2"/>
  <c r="L38" i="2"/>
  <c r="M38" i="2"/>
  <c r="O38" i="2"/>
  <c r="D39" i="2"/>
  <c r="E39" i="2"/>
  <c r="F39" i="2"/>
  <c r="O39" i="2" s="1"/>
  <c r="G39" i="2"/>
  <c r="H39" i="2"/>
  <c r="I39" i="2"/>
  <c r="J39" i="2"/>
  <c r="K39" i="2"/>
  <c r="L39" i="2"/>
  <c r="M39" i="2"/>
  <c r="N39" i="2"/>
  <c r="P39" i="2"/>
  <c r="D40" i="2"/>
  <c r="E40" i="2"/>
  <c r="N40" i="2" s="1"/>
  <c r="F40" i="2"/>
  <c r="G40" i="2"/>
  <c r="P40" i="2" s="1"/>
  <c r="H40" i="2"/>
  <c r="I40" i="2"/>
  <c r="J40" i="2"/>
  <c r="K40" i="2"/>
  <c r="L40" i="2"/>
  <c r="M40" i="2"/>
  <c r="O40" i="2"/>
  <c r="D41" i="2"/>
  <c r="E41" i="2"/>
  <c r="F41" i="2"/>
  <c r="O41" i="2" s="1"/>
  <c r="G41" i="2"/>
  <c r="H41" i="2"/>
  <c r="I41" i="2"/>
  <c r="J41" i="2"/>
  <c r="K41" i="2"/>
  <c r="L41" i="2"/>
  <c r="M41" i="2"/>
  <c r="N41" i="2"/>
  <c r="P41" i="2"/>
  <c r="D42" i="2"/>
  <c r="E42" i="2"/>
  <c r="N42" i="2" s="1"/>
  <c r="F42" i="2"/>
  <c r="G42" i="2"/>
  <c r="P42" i="2" s="1"/>
  <c r="H42" i="2"/>
  <c r="I42" i="2"/>
  <c r="J42" i="2"/>
  <c r="K42" i="2"/>
  <c r="L42" i="2"/>
  <c r="M42" i="2"/>
  <c r="O42" i="2"/>
  <c r="D43" i="2"/>
  <c r="E43" i="2"/>
  <c r="F43" i="2"/>
  <c r="O43" i="2" s="1"/>
  <c r="G43" i="2"/>
  <c r="H43" i="2"/>
  <c r="I43" i="2"/>
  <c r="J43" i="2"/>
  <c r="K43" i="2"/>
  <c r="L43" i="2"/>
  <c r="M43" i="2"/>
  <c r="N43" i="2"/>
  <c r="P43" i="2"/>
  <c r="D44" i="2"/>
  <c r="E44" i="2"/>
  <c r="N44" i="2" s="1"/>
  <c r="F44" i="2"/>
  <c r="G44" i="2"/>
  <c r="P44" i="2" s="1"/>
  <c r="H44" i="2"/>
  <c r="I44" i="2"/>
  <c r="J44" i="2"/>
  <c r="K44" i="2"/>
  <c r="L44" i="2"/>
  <c r="M44" i="2"/>
  <c r="O44" i="2"/>
  <c r="D45" i="2"/>
  <c r="E45" i="2"/>
  <c r="F45" i="2"/>
  <c r="O45" i="2" s="1"/>
  <c r="G45" i="2"/>
  <c r="H45" i="2"/>
  <c r="I45" i="2"/>
  <c r="J45" i="2"/>
  <c r="K45" i="2"/>
  <c r="L45" i="2"/>
  <c r="M45" i="2"/>
  <c r="N45" i="2"/>
  <c r="P45" i="2"/>
  <c r="D46" i="2"/>
  <c r="E46" i="2"/>
  <c r="N46" i="2" s="1"/>
  <c r="F46" i="2"/>
  <c r="G46" i="2"/>
  <c r="P46" i="2" s="1"/>
  <c r="H46" i="2"/>
  <c r="I46" i="2"/>
  <c r="J46" i="2"/>
  <c r="K46" i="2"/>
  <c r="L46" i="2"/>
  <c r="M46" i="2"/>
  <c r="O46" i="2"/>
  <c r="D47" i="2"/>
  <c r="E47" i="2"/>
  <c r="F47" i="2"/>
  <c r="O47" i="2" s="1"/>
  <c r="G47" i="2"/>
  <c r="H47" i="2"/>
  <c r="I47" i="2"/>
  <c r="J47" i="2"/>
  <c r="K47" i="2"/>
  <c r="L47" i="2"/>
  <c r="M47" i="2"/>
  <c r="N47" i="2"/>
  <c r="P47" i="2"/>
  <c r="D48" i="2"/>
  <c r="E48" i="2"/>
  <c r="N48" i="2" s="1"/>
  <c r="F48" i="2"/>
  <c r="G48" i="2"/>
  <c r="P48" i="2" s="1"/>
  <c r="H48" i="2"/>
  <c r="I48" i="2"/>
  <c r="J48" i="2"/>
  <c r="K48" i="2"/>
  <c r="L48" i="2"/>
  <c r="M48" i="2"/>
  <c r="O48" i="2"/>
  <c r="D49" i="2"/>
  <c r="E49" i="2"/>
  <c r="F49" i="2"/>
  <c r="O49" i="2" s="1"/>
  <c r="G49" i="2"/>
  <c r="H49" i="2"/>
  <c r="I49" i="2"/>
  <c r="J49" i="2"/>
  <c r="K49" i="2"/>
  <c r="L49" i="2"/>
  <c r="M49" i="2"/>
  <c r="N49" i="2"/>
  <c r="P49" i="2"/>
  <c r="D50" i="2"/>
  <c r="E50" i="2"/>
  <c r="N50" i="2" s="1"/>
  <c r="F50" i="2"/>
  <c r="G50" i="2"/>
  <c r="P50" i="2" s="1"/>
  <c r="H50" i="2"/>
  <c r="I50" i="2"/>
  <c r="J50" i="2"/>
  <c r="K50" i="2"/>
  <c r="L50" i="2"/>
  <c r="M50" i="2"/>
  <c r="O50" i="2"/>
  <c r="D51" i="2"/>
  <c r="E51" i="2"/>
  <c r="F51" i="2"/>
  <c r="O51" i="2" s="1"/>
  <c r="G51" i="2"/>
  <c r="H51" i="2"/>
  <c r="I51" i="2"/>
  <c r="J51" i="2"/>
  <c r="K51" i="2"/>
  <c r="L51" i="2"/>
  <c r="M51" i="2"/>
  <c r="N51" i="2"/>
  <c r="P51" i="2"/>
  <c r="D52" i="2"/>
  <c r="E52" i="2"/>
  <c r="N52" i="2" s="1"/>
  <c r="F52" i="2"/>
  <c r="G52" i="2"/>
  <c r="P52" i="2" s="1"/>
  <c r="H52" i="2"/>
  <c r="I52" i="2"/>
  <c r="J52" i="2"/>
  <c r="K52" i="2"/>
  <c r="L52" i="2"/>
  <c r="M52" i="2"/>
  <c r="O52" i="2"/>
  <c r="D53" i="2"/>
  <c r="E53" i="2"/>
  <c r="F53" i="2"/>
  <c r="O53" i="2" s="1"/>
  <c r="G53" i="2"/>
  <c r="H53" i="2"/>
  <c r="I53" i="2"/>
  <c r="J53" i="2"/>
  <c r="K53" i="2"/>
  <c r="L53" i="2"/>
  <c r="M53" i="2"/>
  <c r="N53" i="2"/>
  <c r="P53" i="2"/>
  <c r="D54" i="2"/>
  <c r="E54" i="2"/>
  <c r="N54" i="2" s="1"/>
  <c r="F54" i="2"/>
  <c r="G54" i="2"/>
  <c r="P54" i="2" s="1"/>
  <c r="H54" i="2"/>
  <c r="I54" i="2"/>
  <c r="J54" i="2"/>
  <c r="K54" i="2"/>
  <c r="L54" i="2"/>
  <c r="M54" i="2"/>
  <c r="O54" i="2"/>
  <c r="D55" i="2"/>
  <c r="E55" i="2"/>
  <c r="F55" i="2"/>
  <c r="O55" i="2" s="1"/>
  <c r="G55" i="2"/>
  <c r="H55" i="2"/>
  <c r="I55" i="2"/>
  <c r="J55" i="2"/>
  <c r="K55" i="2"/>
  <c r="L55" i="2"/>
  <c r="M55" i="2"/>
  <c r="N55" i="2"/>
  <c r="P55" i="2"/>
  <c r="D56" i="2"/>
  <c r="E56" i="2"/>
  <c r="N56" i="2" s="1"/>
  <c r="F56" i="2"/>
  <c r="G56" i="2"/>
  <c r="P56" i="2" s="1"/>
  <c r="H56" i="2"/>
  <c r="I56" i="2"/>
  <c r="J56" i="2"/>
  <c r="K56" i="2"/>
  <c r="L56" i="2"/>
  <c r="M56" i="2"/>
  <c r="O56" i="2"/>
  <c r="D57" i="2"/>
  <c r="E57" i="2"/>
  <c r="F57" i="2"/>
  <c r="O57" i="2" s="1"/>
  <c r="G57" i="2"/>
  <c r="H57" i="2"/>
  <c r="I57" i="2"/>
  <c r="J57" i="2"/>
  <c r="K57" i="2"/>
  <c r="L57" i="2"/>
  <c r="M57" i="2"/>
  <c r="N57" i="2"/>
  <c r="P57" i="2"/>
  <c r="D58" i="2"/>
  <c r="E58" i="2"/>
  <c r="N58" i="2" s="1"/>
  <c r="F58" i="2"/>
  <c r="G58" i="2"/>
  <c r="P58" i="2" s="1"/>
  <c r="H58" i="2"/>
  <c r="I58" i="2"/>
  <c r="J58" i="2"/>
  <c r="K58" i="2"/>
  <c r="L58" i="2"/>
  <c r="M58" i="2"/>
  <c r="O58" i="2"/>
  <c r="D59" i="2"/>
  <c r="E59" i="2"/>
  <c r="F59" i="2"/>
  <c r="O59" i="2" s="1"/>
  <c r="G59" i="2"/>
  <c r="H59" i="2"/>
  <c r="I59" i="2"/>
  <c r="J59" i="2"/>
  <c r="K59" i="2"/>
  <c r="L59" i="2"/>
  <c r="M59" i="2"/>
  <c r="N59" i="2"/>
  <c r="P59" i="2"/>
  <c r="D60" i="2"/>
  <c r="E60" i="2"/>
  <c r="N60" i="2" s="1"/>
  <c r="F60" i="2"/>
  <c r="G60" i="2"/>
  <c r="P60" i="2" s="1"/>
  <c r="H60" i="2"/>
  <c r="I60" i="2"/>
  <c r="J60" i="2"/>
  <c r="K60" i="2"/>
  <c r="L60" i="2"/>
  <c r="M60" i="2"/>
  <c r="O60" i="2"/>
  <c r="D61" i="2"/>
  <c r="E61" i="2"/>
  <c r="F61" i="2"/>
  <c r="O61" i="2" s="1"/>
  <c r="G61" i="2"/>
  <c r="H61" i="2"/>
  <c r="I61" i="2"/>
  <c r="J61" i="2"/>
  <c r="K61" i="2"/>
  <c r="L61" i="2"/>
  <c r="M61" i="2"/>
  <c r="N61" i="2"/>
  <c r="P61" i="2"/>
  <c r="D62" i="2"/>
  <c r="E62" i="2"/>
  <c r="N62" i="2" s="1"/>
  <c r="F62" i="2"/>
  <c r="G62" i="2"/>
  <c r="P62" i="2" s="1"/>
  <c r="H62" i="2"/>
  <c r="I62" i="2"/>
  <c r="J62" i="2"/>
  <c r="K62" i="2"/>
  <c r="L62" i="2"/>
  <c r="M62" i="2"/>
  <c r="O62" i="2"/>
  <c r="D63" i="2"/>
  <c r="E63" i="2"/>
  <c r="F63" i="2"/>
  <c r="O63" i="2" s="1"/>
  <c r="G63" i="2"/>
  <c r="H63" i="2"/>
  <c r="I63" i="2"/>
  <c r="J63" i="2"/>
  <c r="K63" i="2"/>
  <c r="L63" i="2"/>
  <c r="M63" i="2"/>
  <c r="N63" i="2"/>
  <c r="P63" i="2"/>
  <c r="D64" i="2"/>
  <c r="E64" i="2"/>
  <c r="N64" i="2" s="1"/>
  <c r="F64" i="2"/>
  <c r="G64" i="2"/>
  <c r="P64" i="2" s="1"/>
  <c r="H64" i="2"/>
  <c r="I64" i="2"/>
  <c r="J64" i="2"/>
  <c r="K64" i="2"/>
  <c r="L64" i="2"/>
  <c r="M64" i="2"/>
  <c r="O64" i="2"/>
  <c r="D65" i="2"/>
  <c r="E65" i="2"/>
  <c r="F65" i="2"/>
  <c r="O65" i="2" s="1"/>
  <c r="G65" i="2"/>
  <c r="H65" i="2"/>
  <c r="I65" i="2"/>
  <c r="J65" i="2"/>
  <c r="K65" i="2"/>
  <c r="L65" i="2"/>
  <c r="M65" i="2"/>
  <c r="N65" i="2"/>
  <c r="P65" i="2"/>
  <c r="D66" i="2"/>
  <c r="E66" i="2"/>
  <c r="N66" i="2" s="1"/>
  <c r="F66" i="2"/>
  <c r="G66" i="2"/>
  <c r="P66" i="2" s="1"/>
  <c r="H66" i="2"/>
  <c r="I66" i="2"/>
  <c r="J66" i="2"/>
  <c r="K66" i="2"/>
  <c r="L66" i="2"/>
  <c r="M66" i="2"/>
  <c r="O66" i="2"/>
  <c r="D67" i="2"/>
  <c r="E67" i="2"/>
  <c r="F67" i="2"/>
  <c r="O67" i="2" s="1"/>
  <c r="G67" i="2"/>
  <c r="H67" i="2"/>
  <c r="I67" i="2"/>
  <c r="J67" i="2"/>
  <c r="K67" i="2"/>
  <c r="L67" i="2"/>
  <c r="M67" i="2"/>
  <c r="N67" i="2"/>
  <c r="P67" i="2"/>
  <c r="D68" i="2"/>
  <c r="E68" i="2"/>
  <c r="N68" i="2" s="1"/>
  <c r="F68" i="2"/>
  <c r="G68" i="2"/>
  <c r="P68" i="2" s="1"/>
  <c r="H68" i="2"/>
  <c r="I68" i="2"/>
  <c r="J68" i="2"/>
  <c r="K68" i="2"/>
  <c r="L68" i="2"/>
  <c r="M68" i="2"/>
  <c r="O68" i="2"/>
  <c r="D69" i="2"/>
  <c r="E69" i="2"/>
  <c r="F69" i="2"/>
  <c r="O69" i="2" s="1"/>
  <c r="G69" i="2"/>
  <c r="H69" i="2"/>
  <c r="I69" i="2"/>
  <c r="J69" i="2"/>
  <c r="K69" i="2"/>
  <c r="L69" i="2"/>
  <c r="M69" i="2"/>
  <c r="N69" i="2"/>
  <c r="P69" i="2"/>
  <c r="D70" i="2"/>
  <c r="E70" i="2"/>
  <c r="N70" i="2" s="1"/>
  <c r="F70" i="2"/>
  <c r="G70" i="2"/>
  <c r="P70" i="2" s="1"/>
  <c r="H70" i="2"/>
  <c r="I70" i="2"/>
  <c r="J70" i="2"/>
  <c r="K70" i="2"/>
  <c r="L70" i="2"/>
  <c r="M70" i="2"/>
  <c r="O70" i="2"/>
  <c r="D71" i="2"/>
  <c r="E71" i="2"/>
  <c r="F71" i="2"/>
  <c r="O71" i="2" s="1"/>
  <c r="G71" i="2"/>
  <c r="H71" i="2"/>
  <c r="I71" i="2"/>
  <c r="J71" i="2"/>
  <c r="K71" i="2"/>
  <c r="L71" i="2"/>
  <c r="M71" i="2"/>
  <c r="N71" i="2"/>
  <c r="P71" i="2"/>
  <c r="D72" i="2"/>
  <c r="E72" i="2"/>
  <c r="N72" i="2" s="1"/>
  <c r="F72" i="2"/>
  <c r="G72" i="2"/>
  <c r="P72" i="2" s="1"/>
  <c r="H72" i="2"/>
  <c r="I72" i="2"/>
  <c r="J72" i="2"/>
  <c r="K72" i="2"/>
  <c r="L72" i="2"/>
  <c r="M72" i="2"/>
  <c r="O72" i="2"/>
  <c r="D73" i="2"/>
  <c r="E73" i="2"/>
  <c r="F73" i="2"/>
  <c r="O73" i="2" s="1"/>
  <c r="G73" i="2"/>
  <c r="H73" i="2"/>
  <c r="I73" i="2"/>
  <c r="J73" i="2"/>
  <c r="K73" i="2"/>
  <c r="L73" i="2"/>
  <c r="M73" i="2"/>
  <c r="N73" i="2"/>
  <c r="P73" i="2"/>
  <c r="D74" i="2"/>
  <c r="E74" i="2"/>
  <c r="N74" i="2" s="1"/>
  <c r="F74" i="2"/>
  <c r="G74" i="2"/>
  <c r="P74" i="2" s="1"/>
  <c r="H74" i="2"/>
  <c r="I74" i="2"/>
  <c r="J74" i="2"/>
  <c r="K74" i="2"/>
  <c r="L74" i="2"/>
  <c r="M74" i="2"/>
  <c r="O74" i="2"/>
  <c r="D75" i="2"/>
  <c r="E75" i="2"/>
  <c r="F75" i="2"/>
  <c r="O75" i="2" s="1"/>
  <c r="G75" i="2"/>
  <c r="H75" i="2"/>
  <c r="I75" i="2"/>
  <c r="J75" i="2"/>
  <c r="K75" i="2"/>
  <c r="L75" i="2"/>
  <c r="M75" i="2"/>
  <c r="N75" i="2"/>
  <c r="P75" i="2"/>
  <c r="D76" i="2"/>
  <c r="E76" i="2"/>
  <c r="N76" i="2" s="1"/>
  <c r="F76" i="2"/>
  <c r="G76" i="2"/>
  <c r="P76" i="2" s="1"/>
  <c r="H76" i="2"/>
  <c r="I76" i="2"/>
  <c r="J76" i="2"/>
  <c r="K76" i="2"/>
  <c r="L76" i="2"/>
  <c r="M76" i="2"/>
  <c r="O76" i="2"/>
  <c r="D77" i="2"/>
  <c r="E77" i="2"/>
  <c r="F77" i="2"/>
  <c r="O77" i="2" s="1"/>
  <c r="G77" i="2"/>
  <c r="H77" i="2"/>
  <c r="I77" i="2"/>
  <c r="J77" i="2"/>
  <c r="K77" i="2"/>
  <c r="L77" i="2"/>
  <c r="M77" i="2"/>
  <c r="N77" i="2"/>
  <c r="P77" i="2"/>
  <c r="D78" i="2"/>
  <c r="E78" i="2"/>
  <c r="N78" i="2" s="1"/>
  <c r="F78" i="2"/>
  <c r="G78" i="2"/>
  <c r="P78" i="2" s="1"/>
  <c r="H78" i="2"/>
  <c r="I78" i="2"/>
  <c r="J78" i="2"/>
  <c r="K78" i="2"/>
  <c r="L78" i="2"/>
  <c r="M78" i="2"/>
  <c r="O78" i="2"/>
  <c r="D79" i="2"/>
  <c r="E79" i="2"/>
  <c r="F79" i="2"/>
  <c r="O79" i="2" s="1"/>
  <c r="G79" i="2"/>
  <c r="H79" i="2"/>
  <c r="I79" i="2"/>
  <c r="J79" i="2"/>
  <c r="K79" i="2"/>
  <c r="L79" i="2"/>
  <c r="M79" i="2"/>
  <c r="N79" i="2"/>
  <c r="P79" i="2"/>
  <c r="D80" i="2"/>
  <c r="E80" i="2"/>
  <c r="N80" i="2" s="1"/>
  <c r="F80" i="2"/>
  <c r="G80" i="2"/>
  <c r="P80" i="2" s="1"/>
  <c r="H80" i="2"/>
  <c r="I80" i="2"/>
  <c r="J80" i="2"/>
  <c r="K80" i="2"/>
  <c r="L80" i="2"/>
  <c r="M80" i="2"/>
  <c r="O80" i="2"/>
  <c r="D81" i="2"/>
  <c r="E81" i="2"/>
  <c r="F81" i="2"/>
  <c r="O81" i="2" s="1"/>
  <c r="G81" i="2"/>
  <c r="H81" i="2"/>
  <c r="I81" i="2"/>
  <c r="J81" i="2"/>
  <c r="K81" i="2"/>
  <c r="L81" i="2"/>
  <c r="M81" i="2"/>
  <c r="N81" i="2"/>
  <c r="P81" i="2"/>
  <c r="D82" i="2"/>
  <c r="E82" i="2"/>
  <c r="N82" i="2" s="1"/>
  <c r="F82" i="2"/>
  <c r="G82" i="2"/>
  <c r="P82" i="2" s="1"/>
  <c r="H82" i="2"/>
  <c r="I82" i="2"/>
  <c r="J82" i="2"/>
  <c r="K82" i="2"/>
  <c r="L82" i="2"/>
  <c r="M82" i="2"/>
  <c r="O82" i="2"/>
  <c r="D83" i="2"/>
  <c r="E83" i="2"/>
  <c r="F83" i="2"/>
  <c r="O83" i="2" s="1"/>
  <c r="G83" i="2"/>
  <c r="H83" i="2"/>
  <c r="I83" i="2"/>
  <c r="J83" i="2"/>
  <c r="K83" i="2"/>
  <c r="L83" i="2"/>
  <c r="M83" i="2"/>
  <c r="N83" i="2"/>
  <c r="P83" i="2"/>
  <c r="D84" i="2"/>
  <c r="E84" i="2"/>
  <c r="N84" i="2" s="1"/>
  <c r="F84" i="2"/>
  <c r="G84" i="2"/>
  <c r="P84" i="2" s="1"/>
  <c r="H84" i="2"/>
  <c r="I84" i="2"/>
  <c r="J84" i="2"/>
  <c r="K84" i="2"/>
  <c r="L84" i="2"/>
  <c r="M84" i="2"/>
  <c r="O84" i="2"/>
  <c r="D85" i="2"/>
  <c r="E85" i="2"/>
  <c r="F85" i="2"/>
  <c r="O85" i="2" s="1"/>
  <c r="G85" i="2"/>
  <c r="H85" i="2"/>
  <c r="I85" i="2"/>
  <c r="J85" i="2"/>
  <c r="K85" i="2"/>
  <c r="L85" i="2"/>
  <c r="M85" i="2"/>
  <c r="N85" i="2"/>
  <c r="P85" i="2"/>
  <c r="D86" i="2"/>
  <c r="E86" i="2"/>
  <c r="N86" i="2" s="1"/>
  <c r="F86" i="2"/>
  <c r="G86" i="2"/>
  <c r="P86" i="2" s="1"/>
  <c r="H86" i="2"/>
  <c r="I86" i="2"/>
  <c r="J86" i="2"/>
  <c r="K86" i="2"/>
  <c r="L86" i="2"/>
  <c r="M86" i="2"/>
  <c r="O86" i="2"/>
  <c r="D87" i="2"/>
  <c r="E87" i="2"/>
  <c r="F87" i="2"/>
  <c r="O87" i="2" s="1"/>
  <c r="G87" i="2"/>
  <c r="H87" i="2"/>
  <c r="I87" i="2"/>
  <c r="J87" i="2"/>
  <c r="K87" i="2"/>
  <c r="L87" i="2"/>
  <c r="M87" i="2"/>
  <c r="N87" i="2"/>
  <c r="P87" i="2"/>
  <c r="D88" i="2"/>
  <c r="E88" i="2"/>
  <c r="N88" i="2" s="1"/>
  <c r="F88" i="2"/>
  <c r="G88" i="2"/>
  <c r="P88" i="2" s="1"/>
  <c r="H88" i="2"/>
  <c r="I88" i="2"/>
  <c r="J88" i="2"/>
  <c r="K88" i="2"/>
  <c r="L88" i="2"/>
  <c r="M88" i="2"/>
  <c r="O88" i="2"/>
  <c r="D89" i="2"/>
  <c r="E89" i="2"/>
  <c r="F89" i="2"/>
  <c r="O89" i="2" s="1"/>
  <c r="G89" i="2"/>
  <c r="H89" i="2"/>
  <c r="I89" i="2"/>
  <c r="J89" i="2"/>
  <c r="K89" i="2"/>
  <c r="L89" i="2"/>
  <c r="M89" i="2"/>
  <c r="N89" i="2"/>
  <c r="P89" i="2"/>
  <c r="D90" i="2"/>
  <c r="E90" i="2"/>
  <c r="N90" i="2" s="1"/>
  <c r="F90" i="2"/>
  <c r="G90" i="2"/>
  <c r="P90" i="2" s="1"/>
  <c r="H90" i="2"/>
  <c r="I90" i="2"/>
  <c r="J90" i="2"/>
  <c r="K90" i="2"/>
  <c r="L90" i="2"/>
  <c r="M90" i="2"/>
  <c r="O90" i="2"/>
  <c r="D91" i="2"/>
  <c r="E91" i="2"/>
  <c r="F91" i="2"/>
  <c r="O91" i="2" s="1"/>
  <c r="G91" i="2"/>
  <c r="H91" i="2"/>
  <c r="I91" i="2"/>
  <c r="J91" i="2"/>
  <c r="K91" i="2"/>
  <c r="L91" i="2"/>
  <c r="M91" i="2"/>
  <c r="N91" i="2"/>
  <c r="P91" i="2"/>
  <c r="D92" i="2"/>
  <c r="E92" i="2"/>
  <c r="N92" i="2" s="1"/>
  <c r="F92" i="2"/>
  <c r="G92" i="2"/>
  <c r="P92" i="2" s="1"/>
  <c r="H92" i="2"/>
  <c r="I92" i="2"/>
  <c r="J92" i="2"/>
  <c r="K92" i="2"/>
  <c r="L92" i="2"/>
  <c r="M92" i="2"/>
  <c r="O92" i="2"/>
  <c r="D93" i="2"/>
  <c r="E93" i="2"/>
  <c r="F93" i="2"/>
  <c r="O93" i="2" s="1"/>
  <c r="G93" i="2"/>
  <c r="H93" i="2"/>
  <c r="I93" i="2"/>
  <c r="J93" i="2"/>
  <c r="K93" i="2"/>
  <c r="L93" i="2"/>
  <c r="M93" i="2"/>
  <c r="N93" i="2"/>
  <c r="P93" i="2"/>
  <c r="D94" i="2"/>
  <c r="E94" i="2"/>
  <c r="N94" i="2" s="1"/>
  <c r="F94" i="2"/>
  <c r="G94" i="2"/>
  <c r="P94" i="2" s="1"/>
  <c r="H94" i="2"/>
  <c r="I94" i="2"/>
  <c r="J94" i="2"/>
  <c r="K94" i="2"/>
  <c r="L94" i="2"/>
  <c r="M94" i="2"/>
  <c r="O94" i="2"/>
  <c r="D95" i="2"/>
  <c r="E95" i="2"/>
  <c r="F95" i="2"/>
  <c r="O95" i="2" s="1"/>
  <c r="G95" i="2"/>
  <c r="H95" i="2"/>
  <c r="I95" i="2"/>
  <c r="J95" i="2"/>
  <c r="K95" i="2"/>
  <c r="L95" i="2"/>
  <c r="M95" i="2"/>
  <c r="N95" i="2"/>
  <c r="P95" i="2"/>
  <c r="D96" i="2"/>
  <c r="E96" i="2"/>
  <c r="N96" i="2" s="1"/>
  <c r="F96" i="2"/>
  <c r="G96" i="2"/>
  <c r="P96" i="2" s="1"/>
  <c r="H96" i="2"/>
  <c r="I96" i="2"/>
  <c r="J96" i="2"/>
  <c r="K96" i="2"/>
  <c r="L96" i="2"/>
  <c r="M96" i="2"/>
  <c r="O96" i="2"/>
  <c r="D97" i="2"/>
  <c r="E97" i="2"/>
  <c r="F97" i="2"/>
  <c r="O97" i="2" s="1"/>
  <c r="G97" i="2"/>
  <c r="H97" i="2"/>
  <c r="I97" i="2"/>
  <c r="J97" i="2"/>
  <c r="K97" i="2"/>
  <c r="L97" i="2"/>
  <c r="M97" i="2"/>
  <c r="N97" i="2"/>
  <c r="P97" i="2"/>
  <c r="D98" i="2"/>
  <c r="E98" i="2"/>
  <c r="N98" i="2" s="1"/>
  <c r="F98" i="2"/>
  <c r="G98" i="2"/>
  <c r="P98" i="2" s="1"/>
  <c r="H98" i="2"/>
  <c r="I98" i="2"/>
  <c r="J98" i="2"/>
  <c r="K98" i="2"/>
  <c r="L98" i="2"/>
  <c r="M98" i="2"/>
  <c r="O98" i="2"/>
  <c r="D99" i="2"/>
  <c r="E99" i="2"/>
  <c r="F99" i="2"/>
  <c r="O99" i="2" s="1"/>
  <c r="G99" i="2"/>
  <c r="H99" i="2"/>
  <c r="I99" i="2"/>
  <c r="J99" i="2"/>
  <c r="K99" i="2"/>
  <c r="L99" i="2"/>
  <c r="M99" i="2"/>
  <c r="N99" i="2"/>
  <c r="P99" i="2"/>
  <c r="D100" i="2"/>
  <c r="E100" i="2"/>
  <c r="N100" i="2" s="1"/>
  <c r="F100" i="2"/>
  <c r="G100" i="2"/>
  <c r="P100" i="2" s="1"/>
  <c r="H100" i="2"/>
  <c r="I100" i="2"/>
  <c r="J100" i="2"/>
  <c r="K100" i="2"/>
  <c r="L100" i="2"/>
  <c r="M100" i="2"/>
  <c r="O100" i="2"/>
  <c r="D101" i="2"/>
  <c r="E101" i="2"/>
  <c r="F101" i="2"/>
  <c r="O101" i="2" s="1"/>
  <c r="G101" i="2"/>
  <c r="H101" i="2"/>
  <c r="I101" i="2"/>
  <c r="J101" i="2"/>
  <c r="K101" i="2"/>
  <c r="L101" i="2"/>
  <c r="M101" i="2"/>
  <c r="N101" i="2"/>
  <c r="P101" i="2"/>
  <c r="D102" i="2"/>
  <c r="E102" i="2"/>
  <c r="N102" i="2" s="1"/>
  <c r="F102" i="2"/>
  <c r="G102" i="2"/>
  <c r="P102" i="2" s="1"/>
  <c r="H102" i="2"/>
  <c r="I102" i="2"/>
  <c r="J102" i="2"/>
  <c r="K102" i="2"/>
  <c r="L102" i="2"/>
  <c r="M102" i="2"/>
  <c r="O102" i="2"/>
  <c r="D103" i="2"/>
  <c r="E103" i="2"/>
  <c r="F103" i="2"/>
  <c r="O103" i="2" s="1"/>
  <c r="G103" i="2"/>
  <c r="H103" i="2"/>
  <c r="I103" i="2"/>
  <c r="J103" i="2"/>
  <c r="K103" i="2"/>
  <c r="L103" i="2"/>
  <c r="M103" i="2"/>
  <c r="N103" i="2"/>
  <c r="P103" i="2"/>
  <c r="D104" i="2"/>
  <c r="E104" i="2"/>
  <c r="N104" i="2" s="1"/>
  <c r="F104" i="2"/>
  <c r="G104" i="2"/>
  <c r="P104" i="2" s="1"/>
  <c r="H104" i="2"/>
  <c r="I104" i="2"/>
  <c r="J104" i="2"/>
  <c r="K104" i="2"/>
  <c r="L104" i="2"/>
  <c r="M104" i="2"/>
  <c r="O104" i="2"/>
  <c r="D105" i="2"/>
  <c r="E105" i="2"/>
  <c r="F105" i="2"/>
  <c r="O105" i="2" s="1"/>
  <c r="G105" i="2"/>
  <c r="H105" i="2"/>
  <c r="I105" i="2"/>
  <c r="J105" i="2"/>
  <c r="K105" i="2"/>
  <c r="L105" i="2"/>
  <c r="M105" i="2"/>
  <c r="N105" i="2"/>
  <c r="P105" i="2"/>
  <c r="D106" i="2"/>
  <c r="E106" i="2"/>
  <c r="N106" i="2" s="1"/>
  <c r="F106" i="2"/>
  <c r="G106" i="2"/>
  <c r="P106" i="2" s="1"/>
  <c r="H106" i="2"/>
  <c r="I106" i="2"/>
  <c r="J106" i="2"/>
  <c r="K106" i="2"/>
  <c r="L106" i="2"/>
  <c r="M106" i="2"/>
  <c r="O106" i="2"/>
  <c r="D107" i="2"/>
  <c r="E107" i="2"/>
  <c r="F107" i="2"/>
  <c r="O107" i="2" s="1"/>
  <c r="G107" i="2"/>
  <c r="H107" i="2"/>
  <c r="I107" i="2"/>
  <c r="J107" i="2"/>
  <c r="K107" i="2"/>
  <c r="L107" i="2"/>
  <c r="M107" i="2"/>
  <c r="N107" i="2"/>
  <c r="P107" i="2"/>
  <c r="D108" i="2"/>
  <c r="E108" i="2"/>
  <c r="N108" i="2" s="1"/>
  <c r="F108" i="2"/>
  <c r="G108" i="2"/>
  <c r="P108" i="2" s="1"/>
  <c r="H108" i="2"/>
  <c r="I108" i="2"/>
  <c r="J108" i="2"/>
  <c r="K108" i="2"/>
  <c r="L108" i="2"/>
  <c r="M108" i="2"/>
  <c r="O108" i="2"/>
  <c r="D109" i="2"/>
  <c r="E109" i="2"/>
  <c r="F109" i="2"/>
  <c r="O109" i="2" s="1"/>
  <c r="G109" i="2"/>
  <c r="H109" i="2"/>
  <c r="I109" i="2"/>
  <c r="J109" i="2"/>
  <c r="K109" i="2"/>
  <c r="L109" i="2"/>
  <c r="M109" i="2"/>
  <c r="N109" i="2"/>
  <c r="P109" i="2"/>
  <c r="D110" i="2"/>
  <c r="E110" i="2"/>
  <c r="N110" i="2" s="1"/>
  <c r="F110" i="2"/>
  <c r="G110" i="2"/>
  <c r="P110" i="2" s="1"/>
  <c r="H110" i="2"/>
  <c r="I110" i="2"/>
  <c r="J110" i="2"/>
  <c r="K110" i="2"/>
  <c r="L110" i="2"/>
  <c r="M110" i="2"/>
  <c r="O110" i="2"/>
  <c r="D111" i="2"/>
  <c r="E111" i="2"/>
  <c r="F111" i="2"/>
  <c r="O111" i="2" s="1"/>
  <c r="G111" i="2"/>
  <c r="H111" i="2"/>
  <c r="I111" i="2"/>
  <c r="J111" i="2"/>
  <c r="K111" i="2"/>
  <c r="L111" i="2"/>
  <c r="M111" i="2"/>
  <c r="N111" i="2"/>
  <c r="P111" i="2"/>
  <c r="D112" i="2"/>
  <c r="E112" i="2"/>
  <c r="N112" i="2" s="1"/>
  <c r="F112" i="2"/>
  <c r="G112" i="2"/>
  <c r="P112" i="2" s="1"/>
  <c r="H112" i="2"/>
  <c r="I112" i="2"/>
  <c r="J112" i="2"/>
  <c r="K112" i="2"/>
  <c r="L112" i="2"/>
  <c r="M112" i="2"/>
  <c r="O112" i="2"/>
  <c r="D113" i="2"/>
  <c r="E113" i="2"/>
  <c r="F113" i="2"/>
  <c r="O113" i="2" s="1"/>
  <c r="G113" i="2"/>
  <c r="H113" i="2"/>
  <c r="I113" i="2"/>
  <c r="J113" i="2"/>
  <c r="K113" i="2"/>
  <c r="L113" i="2"/>
  <c r="M113" i="2"/>
  <c r="N113" i="2"/>
  <c r="P113" i="2"/>
  <c r="D114" i="2"/>
  <c r="E114" i="2"/>
  <c r="N114" i="2" s="1"/>
  <c r="F114" i="2"/>
  <c r="G114" i="2"/>
  <c r="P114" i="2" s="1"/>
  <c r="H114" i="2"/>
  <c r="I114" i="2"/>
  <c r="J114" i="2"/>
  <c r="K114" i="2"/>
  <c r="L114" i="2"/>
  <c r="M114" i="2"/>
  <c r="O114" i="2"/>
  <c r="D115" i="2"/>
  <c r="E115" i="2"/>
  <c r="F115" i="2"/>
  <c r="O115" i="2" s="1"/>
  <c r="G115" i="2"/>
  <c r="H115" i="2"/>
  <c r="I115" i="2"/>
  <c r="J115" i="2"/>
  <c r="K115" i="2"/>
  <c r="L115" i="2"/>
  <c r="M115" i="2"/>
  <c r="N115" i="2"/>
  <c r="P115" i="2"/>
  <c r="D116" i="2"/>
  <c r="E116" i="2"/>
  <c r="N116" i="2" s="1"/>
  <c r="F116" i="2"/>
  <c r="G116" i="2"/>
  <c r="P116" i="2" s="1"/>
  <c r="H116" i="2"/>
  <c r="I116" i="2"/>
  <c r="J116" i="2"/>
  <c r="K116" i="2"/>
  <c r="L116" i="2"/>
  <c r="M116" i="2"/>
  <c r="O116" i="2"/>
  <c r="D117" i="2"/>
  <c r="E117" i="2"/>
  <c r="F117" i="2"/>
  <c r="O117" i="2" s="1"/>
  <c r="G117" i="2"/>
  <c r="H117" i="2"/>
  <c r="I117" i="2"/>
  <c r="J117" i="2"/>
  <c r="K117" i="2"/>
  <c r="L117" i="2"/>
  <c r="M117" i="2"/>
  <c r="N117" i="2"/>
  <c r="P117" i="2"/>
  <c r="D118" i="2"/>
  <c r="E118" i="2"/>
  <c r="N118" i="2" s="1"/>
  <c r="F118" i="2"/>
  <c r="G118" i="2"/>
  <c r="P118" i="2" s="1"/>
  <c r="H118" i="2"/>
  <c r="I118" i="2"/>
  <c r="J118" i="2"/>
  <c r="K118" i="2"/>
  <c r="L118" i="2"/>
  <c r="M118" i="2"/>
  <c r="O118" i="2"/>
  <c r="D119" i="2"/>
  <c r="E119" i="2"/>
  <c r="F119" i="2"/>
  <c r="G119" i="2"/>
  <c r="P119" i="2" s="1"/>
  <c r="H119" i="2"/>
  <c r="I119" i="2"/>
  <c r="J119" i="2"/>
  <c r="K119" i="2"/>
  <c r="L119" i="2"/>
  <c r="M119" i="2"/>
  <c r="N119" i="2"/>
  <c r="O119" i="2"/>
  <c r="D120" i="2"/>
  <c r="E120" i="2"/>
  <c r="F120" i="2"/>
  <c r="O120" i="2" s="1"/>
  <c r="G120" i="2"/>
  <c r="P120" i="2" s="1"/>
  <c r="H120" i="2"/>
  <c r="I120" i="2"/>
  <c r="J120" i="2"/>
  <c r="K120" i="2"/>
  <c r="L120" i="2"/>
  <c r="M120" i="2"/>
  <c r="N120" i="2"/>
  <c r="D121" i="2"/>
  <c r="E121" i="2"/>
  <c r="N121" i="2" s="1"/>
  <c r="F121" i="2"/>
  <c r="O121" i="2" s="1"/>
  <c r="G121" i="2"/>
  <c r="P121" i="2" s="1"/>
  <c r="H121" i="2"/>
  <c r="I121" i="2"/>
  <c r="J121" i="2"/>
  <c r="K121" i="2"/>
  <c r="L121" i="2"/>
  <c r="M121" i="2"/>
  <c r="D122" i="2"/>
  <c r="E122" i="2"/>
  <c r="N122" i="2" s="1"/>
  <c r="F122" i="2"/>
  <c r="O122" i="2" s="1"/>
  <c r="G122" i="2"/>
  <c r="H122" i="2"/>
  <c r="I122" i="2"/>
  <c r="J122" i="2"/>
  <c r="K122" i="2"/>
  <c r="L122" i="2"/>
  <c r="M122" i="2"/>
  <c r="P122" i="2"/>
  <c r="D123" i="2"/>
  <c r="E123" i="2"/>
  <c r="N123" i="2" s="1"/>
  <c r="F123" i="2"/>
  <c r="G123" i="2"/>
  <c r="P123" i="2" s="1"/>
  <c r="H123" i="2"/>
  <c r="I123" i="2"/>
  <c r="J123" i="2"/>
  <c r="K123" i="2"/>
  <c r="L123" i="2"/>
  <c r="M123" i="2"/>
  <c r="O123" i="2"/>
  <c r="D124" i="2"/>
  <c r="E124" i="2"/>
  <c r="F124" i="2"/>
  <c r="O124" i="2" s="1"/>
  <c r="G124" i="2"/>
  <c r="P124" i="2" s="1"/>
  <c r="H124" i="2"/>
  <c r="I124" i="2"/>
  <c r="J124" i="2"/>
  <c r="K124" i="2"/>
  <c r="L124" i="2"/>
  <c r="M124" i="2"/>
  <c r="N124" i="2"/>
  <c r="D125" i="2"/>
  <c r="E125" i="2"/>
  <c r="N125" i="2" s="1"/>
  <c r="F125" i="2"/>
  <c r="O125" i="2" s="1"/>
  <c r="G125" i="2"/>
  <c r="P125" i="2" s="1"/>
  <c r="H125" i="2"/>
  <c r="I125" i="2"/>
  <c r="J125" i="2"/>
  <c r="K125" i="2"/>
  <c r="L125" i="2"/>
  <c r="M125" i="2"/>
  <c r="D126" i="2"/>
  <c r="E126" i="2"/>
  <c r="N126" i="2" s="1"/>
  <c r="F126" i="2"/>
  <c r="O126" i="2" s="1"/>
  <c r="G126" i="2"/>
  <c r="H126" i="2"/>
  <c r="I126" i="2"/>
  <c r="J126" i="2"/>
  <c r="K126" i="2"/>
  <c r="L126" i="2"/>
  <c r="M126" i="2"/>
  <c r="P126" i="2"/>
  <c r="D127" i="2"/>
  <c r="E127" i="2"/>
  <c r="N127" i="2" s="1"/>
  <c r="F127" i="2"/>
  <c r="G127" i="2"/>
  <c r="P127" i="2" s="1"/>
  <c r="H127" i="2"/>
  <c r="I127" i="2"/>
  <c r="J127" i="2"/>
  <c r="K127" i="2"/>
  <c r="L127" i="2"/>
  <c r="M127" i="2"/>
  <c r="O127" i="2"/>
  <c r="D128" i="2"/>
  <c r="E128" i="2"/>
  <c r="F128" i="2"/>
  <c r="O128" i="2" s="1"/>
  <c r="G128" i="2"/>
  <c r="P128" i="2" s="1"/>
  <c r="H128" i="2"/>
  <c r="I128" i="2"/>
  <c r="J128" i="2"/>
  <c r="K128" i="2"/>
  <c r="L128" i="2"/>
  <c r="M128" i="2"/>
  <c r="N128" i="2"/>
  <c r="D129" i="2"/>
  <c r="E129" i="2"/>
  <c r="N129" i="2" s="1"/>
  <c r="F129" i="2"/>
  <c r="O129" i="2" s="1"/>
  <c r="G129" i="2"/>
  <c r="P129" i="2" s="1"/>
  <c r="H129" i="2"/>
  <c r="I129" i="2"/>
  <c r="J129" i="2"/>
  <c r="K129" i="2"/>
  <c r="L129" i="2"/>
  <c r="M129" i="2"/>
  <c r="D130" i="2"/>
  <c r="E130" i="2"/>
  <c r="N130" i="2" s="1"/>
  <c r="F130" i="2"/>
  <c r="O130" i="2" s="1"/>
  <c r="G130" i="2"/>
  <c r="H130" i="2"/>
  <c r="I130" i="2"/>
  <c r="J130" i="2"/>
  <c r="K130" i="2"/>
  <c r="L130" i="2"/>
  <c r="M130" i="2"/>
  <c r="P130" i="2"/>
  <c r="D131" i="2"/>
  <c r="E131" i="2"/>
  <c r="N131" i="2" s="1"/>
  <c r="F131" i="2"/>
  <c r="G131" i="2"/>
  <c r="P131" i="2" s="1"/>
  <c r="H131" i="2"/>
  <c r="I131" i="2"/>
  <c r="J131" i="2"/>
  <c r="K131" i="2"/>
  <c r="L131" i="2"/>
  <c r="M131" i="2"/>
  <c r="O131" i="2"/>
  <c r="D132" i="2"/>
  <c r="E132" i="2"/>
  <c r="F132" i="2"/>
  <c r="O132" i="2" s="1"/>
  <c r="G132" i="2"/>
  <c r="P132" i="2" s="1"/>
  <c r="H132" i="2"/>
  <c r="I132" i="2"/>
  <c r="J132" i="2"/>
  <c r="K132" i="2"/>
  <c r="L132" i="2"/>
  <c r="M132" i="2"/>
  <c r="N132" i="2"/>
  <c r="D133" i="2"/>
  <c r="E133" i="2"/>
  <c r="N133" i="2" s="1"/>
  <c r="F133" i="2"/>
  <c r="O133" i="2" s="1"/>
  <c r="G133" i="2"/>
  <c r="P133" i="2" s="1"/>
  <c r="H133" i="2"/>
  <c r="I133" i="2"/>
  <c r="J133" i="2"/>
  <c r="K133" i="2"/>
  <c r="L133" i="2"/>
  <c r="M133" i="2"/>
  <c r="D134" i="2"/>
  <c r="E134" i="2"/>
  <c r="N134" i="2" s="1"/>
  <c r="F134" i="2"/>
  <c r="O134" i="2" s="1"/>
  <c r="G134" i="2"/>
  <c r="H134" i="2"/>
  <c r="I134" i="2"/>
  <c r="J134" i="2"/>
  <c r="K134" i="2"/>
  <c r="L134" i="2"/>
  <c r="M134" i="2"/>
  <c r="P134" i="2"/>
  <c r="D135" i="2"/>
  <c r="E135" i="2"/>
  <c r="N135" i="2" s="1"/>
  <c r="F135" i="2"/>
  <c r="G135" i="2"/>
  <c r="P135" i="2" s="1"/>
  <c r="H135" i="2"/>
  <c r="I135" i="2"/>
  <c r="J135" i="2"/>
  <c r="K135" i="2"/>
  <c r="L135" i="2"/>
  <c r="M135" i="2"/>
  <c r="O135" i="2"/>
  <c r="D136" i="2"/>
  <c r="E136" i="2"/>
  <c r="F136" i="2"/>
  <c r="O136" i="2" s="1"/>
  <c r="G136" i="2"/>
  <c r="P136" i="2" s="1"/>
  <c r="H136" i="2"/>
  <c r="I136" i="2"/>
  <c r="J136" i="2"/>
  <c r="K136" i="2"/>
  <c r="L136" i="2"/>
  <c r="M136" i="2"/>
  <c r="N136" i="2"/>
  <c r="D137" i="2"/>
  <c r="E137" i="2"/>
  <c r="N137" i="2" s="1"/>
  <c r="F137" i="2"/>
  <c r="O137" i="2" s="1"/>
  <c r="G137" i="2"/>
  <c r="P137" i="2" s="1"/>
  <c r="H137" i="2"/>
  <c r="I137" i="2"/>
  <c r="J137" i="2"/>
  <c r="K137" i="2"/>
  <c r="L137" i="2"/>
  <c r="M137" i="2"/>
  <c r="D138" i="2"/>
  <c r="E138" i="2"/>
  <c r="N138" i="2" s="1"/>
  <c r="F138" i="2"/>
  <c r="O138" i="2" s="1"/>
  <c r="G138" i="2"/>
  <c r="H138" i="2"/>
  <c r="I138" i="2"/>
  <c r="J138" i="2"/>
  <c r="K138" i="2"/>
  <c r="L138" i="2"/>
  <c r="M138" i="2"/>
  <c r="P138" i="2"/>
  <c r="D139" i="2"/>
  <c r="E139" i="2"/>
  <c r="N139" i="2" s="1"/>
  <c r="F139" i="2"/>
  <c r="G139" i="2"/>
  <c r="P139" i="2" s="1"/>
  <c r="H139" i="2"/>
  <c r="I139" i="2"/>
  <c r="J139" i="2"/>
  <c r="K139" i="2"/>
  <c r="L139" i="2"/>
  <c r="M139" i="2"/>
  <c r="O139" i="2"/>
  <c r="D140" i="2"/>
  <c r="E140" i="2"/>
  <c r="F140" i="2"/>
  <c r="O140" i="2" s="1"/>
  <c r="G140" i="2"/>
  <c r="P140" i="2" s="1"/>
  <c r="H140" i="2"/>
  <c r="I140" i="2"/>
  <c r="J140" i="2"/>
  <c r="K140" i="2"/>
  <c r="L140" i="2"/>
  <c r="M140" i="2"/>
  <c r="N140" i="2"/>
  <c r="D141" i="2"/>
  <c r="E141" i="2"/>
  <c r="N141" i="2" s="1"/>
  <c r="F141" i="2"/>
  <c r="O141" i="2" s="1"/>
  <c r="G141" i="2"/>
  <c r="P141" i="2" s="1"/>
  <c r="H141" i="2"/>
  <c r="I141" i="2"/>
  <c r="J141" i="2"/>
  <c r="K141" i="2"/>
  <c r="L141" i="2"/>
  <c r="M141" i="2"/>
  <c r="D142" i="2"/>
  <c r="E142" i="2"/>
  <c r="N142" i="2" s="1"/>
  <c r="F142" i="2"/>
  <c r="O142" i="2" s="1"/>
  <c r="G142" i="2"/>
  <c r="H142" i="2"/>
  <c r="I142" i="2"/>
  <c r="J142" i="2"/>
  <c r="K142" i="2"/>
  <c r="L142" i="2"/>
  <c r="M142" i="2"/>
  <c r="P142" i="2"/>
  <c r="D143" i="2"/>
  <c r="E143" i="2"/>
  <c r="N143" i="2" s="1"/>
  <c r="F143" i="2"/>
  <c r="G143" i="2"/>
  <c r="P143" i="2" s="1"/>
  <c r="H143" i="2"/>
  <c r="I143" i="2"/>
  <c r="J143" i="2"/>
  <c r="K143" i="2"/>
  <c r="L143" i="2"/>
  <c r="M143" i="2"/>
  <c r="O143" i="2"/>
  <c r="D144" i="2"/>
  <c r="E144" i="2"/>
  <c r="F144" i="2"/>
  <c r="O144" i="2" s="1"/>
  <c r="G144" i="2"/>
  <c r="P144" i="2" s="1"/>
  <c r="H144" i="2"/>
  <c r="I144" i="2"/>
  <c r="J144" i="2"/>
  <c r="K144" i="2"/>
  <c r="L144" i="2"/>
  <c r="M144" i="2"/>
  <c r="N144" i="2"/>
  <c r="D145" i="2"/>
  <c r="E145" i="2"/>
  <c r="N145" i="2" s="1"/>
  <c r="F145" i="2"/>
  <c r="O145" i="2" s="1"/>
  <c r="G145" i="2"/>
  <c r="P145" i="2" s="1"/>
  <c r="H145" i="2"/>
  <c r="I145" i="2"/>
  <c r="J145" i="2"/>
  <c r="K145" i="2"/>
  <c r="L145" i="2"/>
  <c r="M145" i="2"/>
  <c r="D146" i="2"/>
  <c r="E146" i="2"/>
  <c r="N146" i="2" s="1"/>
  <c r="F146" i="2"/>
  <c r="O146" i="2" s="1"/>
  <c r="G146" i="2"/>
  <c r="H146" i="2"/>
  <c r="I146" i="2"/>
  <c r="J146" i="2"/>
  <c r="K146" i="2"/>
  <c r="L146" i="2"/>
  <c r="M146" i="2"/>
  <c r="P146" i="2"/>
  <c r="D147" i="2"/>
  <c r="E147" i="2"/>
  <c r="N147" i="2" s="1"/>
  <c r="F147" i="2"/>
  <c r="G147" i="2"/>
  <c r="P147" i="2" s="1"/>
  <c r="H147" i="2"/>
  <c r="I147" i="2"/>
  <c r="J147" i="2"/>
  <c r="K147" i="2"/>
  <c r="L147" i="2"/>
  <c r="M147" i="2"/>
  <c r="O147" i="2"/>
  <c r="D148" i="2"/>
  <c r="E148" i="2"/>
  <c r="F148" i="2"/>
  <c r="O148" i="2" s="1"/>
  <c r="G148" i="2"/>
  <c r="P148" i="2" s="1"/>
  <c r="H148" i="2"/>
  <c r="I148" i="2"/>
  <c r="J148" i="2"/>
  <c r="K148" i="2"/>
  <c r="L148" i="2"/>
  <c r="M148" i="2"/>
  <c r="N148" i="2"/>
  <c r="D149" i="2"/>
  <c r="E149" i="2"/>
  <c r="N149" i="2" s="1"/>
  <c r="F149" i="2"/>
  <c r="O149" i="2" s="1"/>
  <c r="G149" i="2"/>
  <c r="P149" i="2" s="1"/>
  <c r="H149" i="2"/>
  <c r="I149" i="2"/>
  <c r="J149" i="2"/>
  <c r="K149" i="2"/>
  <c r="L149" i="2"/>
  <c r="M149" i="2"/>
  <c r="D150" i="2"/>
  <c r="E150" i="2"/>
  <c r="N150" i="2" s="1"/>
  <c r="F150" i="2"/>
  <c r="O150" i="2" s="1"/>
  <c r="G150" i="2"/>
  <c r="H150" i="2"/>
  <c r="I150" i="2"/>
  <c r="J150" i="2"/>
  <c r="K150" i="2"/>
  <c r="L150" i="2"/>
  <c r="M150" i="2"/>
  <c r="P150" i="2"/>
  <c r="D151" i="2"/>
  <c r="E151" i="2"/>
  <c r="N151" i="2" s="1"/>
  <c r="F151" i="2"/>
  <c r="G151" i="2"/>
  <c r="P151" i="2" s="1"/>
  <c r="H151" i="2"/>
  <c r="I151" i="2"/>
  <c r="J151" i="2"/>
  <c r="K151" i="2"/>
  <c r="L151" i="2"/>
  <c r="M151" i="2"/>
  <c r="O151" i="2"/>
  <c r="D152" i="2"/>
  <c r="E152" i="2"/>
  <c r="F152" i="2"/>
  <c r="O152" i="2" s="1"/>
  <c r="G152" i="2"/>
  <c r="P152" i="2" s="1"/>
  <c r="H152" i="2"/>
  <c r="I152" i="2"/>
  <c r="J152" i="2"/>
  <c r="K152" i="2"/>
  <c r="L152" i="2"/>
  <c r="M152" i="2"/>
  <c r="N152" i="2"/>
  <c r="D153" i="2"/>
  <c r="E153" i="2"/>
  <c r="N153" i="2" s="1"/>
  <c r="F153" i="2"/>
  <c r="O153" i="2" s="1"/>
  <c r="G153" i="2"/>
  <c r="P153" i="2" s="1"/>
  <c r="H153" i="2"/>
  <c r="I153" i="2"/>
  <c r="J153" i="2"/>
  <c r="K153" i="2"/>
  <c r="L153" i="2"/>
  <c r="M153" i="2"/>
  <c r="D154" i="2"/>
  <c r="E154" i="2"/>
  <c r="N154" i="2" s="1"/>
  <c r="F154" i="2"/>
  <c r="O154" i="2" s="1"/>
  <c r="G154" i="2"/>
  <c r="H154" i="2"/>
  <c r="I154" i="2"/>
  <c r="J154" i="2"/>
  <c r="K154" i="2"/>
  <c r="L154" i="2"/>
  <c r="M154" i="2"/>
  <c r="P154" i="2"/>
  <c r="D155" i="2"/>
  <c r="E155" i="2"/>
  <c r="N155" i="2" s="1"/>
  <c r="F155" i="2"/>
  <c r="G155" i="2"/>
  <c r="P155" i="2" s="1"/>
  <c r="H155" i="2"/>
  <c r="I155" i="2"/>
  <c r="J155" i="2"/>
  <c r="K155" i="2"/>
  <c r="L155" i="2"/>
  <c r="M155" i="2"/>
  <c r="O155" i="2"/>
  <c r="D156" i="2"/>
  <c r="E156" i="2"/>
  <c r="F156" i="2"/>
  <c r="O156" i="2" s="1"/>
  <c r="G156" i="2"/>
  <c r="P156" i="2" s="1"/>
  <c r="H156" i="2"/>
  <c r="I156" i="2"/>
  <c r="J156" i="2"/>
  <c r="K156" i="2"/>
  <c r="L156" i="2"/>
  <c r="M156" i="2"/>
  <c r="N156" i="2"/>
  <c r="D157" i="2"/>
  <c r="E157" i="2"/>
  <c r="N157" i="2" s="1"/>
  <c r="F157" i="2"/>
  <c r="O157" i="2" s="1"/>
  <c r="G157" i="2"/>
  <c r="P157" i="2" s="1"/>
  <c r="H157" i="2"/>
  <c r="I157" i="2"/>
  <c r="J157" i="2"/>
  <c r="K157" i="2"/>
  <c r="L157" i="2"/>
  <c r="M157" i="2"/>
  <c r="D158" i="2"/>
  <c r="E158" i="2"/>
  <c r="N158" i="2" s="1"/>
  <c r="F158" i="2"/>
  <c r="O158" i="2" s="1"/>
  <c r="G158" i="2"/>
  <c r="H158" i="2"/>
  <c r="I158" i="2"/>
  <c r="J158" i="2"/>
  <c r="K158" i="2"/>
  <c r="L158" i="2"/>
  <c r="M158" i="2"/>
  <c r="P158" i="2"/>
  <c r="D159" i="2"/>
  <c r="E159" i="2"/>
  <c r="N159" i="2" s="1"/>
  <c r="F159" i="2"/>
  <c r="G159" i="2"/>
  <c r="P159" i="2" s="1"/>
  <c r="H159" i="2"/>
  <c r="I159" i="2"/>
  <c r="J159" i="2"/>
  <c r="K159" i="2"/>
  <c r="L159" i="2"/>
  <c r="M159" i="2"/>
  <c r="O159" i="2"/>
  <c r="D160" i="2"/>
  <c r="E160" i="2"/>
  <c r="F160" i="2"/>
  <c r="O160" i="2" s="1"/>
  <c r="G160" i="2"/>
  <c r="P160" i="2" s="1"/>
  <c r="H160" i="2"/>
  <c r="I160" i="2"/>
  <c r="J160" i="2"/>
  <c r="K160" i="2"/>
  <c r="L160" i="2"/>
  <c r="M160" i="2"/>
  <c r="N160" i="2"/>
  <c r="D161" i="2"/>
  <c r="E161" i="2"/>
  <c r="N161" i="2" s="1"/>
  <c r="F161" i="2"/>
  <c r="O161" i="2" s="1"/>
  <c r="G161" i="2"/>
  <c r="P161" i="2" s="1"/>
  <c r="H161" i="2"/>
  <c r="I161" i="2"/>
  <c r="J161" i="2"/>
  <c r="K161" i="2"/>
  <c r="L161" i="2"/>
  <c r="M161" i="2"/>
  <c r="D162" i="2"/>
  <c r="E162" i="2"/>
  <c r="N162" i="2" s="1"/>
  <c r="F162" i="2"/>
  <c r="O162" i="2" s="1"/>
  <c r="G162" i="2"/>
  <c r="H162" i="2"/>
  <c r="I162" i="2"/>
  <c r="J162" i="2"/>
  <c r="K162" i="2"/>
  <c r="L162" i="2"/>
  <c r="M162" i="2"/>
  <c r="P162" i="2"/>
  <c r="D163" i="2"/>
  <c r="E163" i="2"/>
  <c r="N163" i="2" s="1"/>
  <c r="F163" i="2"/>
  <c r="G163" i="2"/>
  <c r="P163" i="2" s="1"/>
  <c r="H163" i="2"/>
  <c r="I163" i="2"/>
  <c r="J163" i="2"/>
  <c r="K163" i="2"/>
  <c r="L163" i="2"/>
  <c r="M163" i="2"/>
  <c r="O163" i="2"/>
  <c r="D164" i="2"/>
  <c r="E164" i="2"/>
  <c r="F164" i="2"/>
  <c r="O164" i="2" s="1"/>
  <c r="G164" i="2"/>
  <c r="P164" i="2" s="1"/>
  <c r="H164" i="2"/>
  <c r="I164" i="2"/>
  <c r="J164" i="2"/>
  <c r="K164" i="2"/>
  <c r="L164" i="2"/>
  <c r="M164" i="2"/>
  <c r="N164" i="2"/>
  <c r="D165" i="2"/>
  <c r="E165" i="2"/>
  <c r="N165" i="2" s="1"/>
  <c r="F165" i="2"/>
  <c r="O165" i="2" s="1"/>
  <c r="G165" i="2"/>
  <c r="P165" i="2" s="1"/>
  <c r="H165" i="2"/>
  <c r="I165" i="2"/>
  <c r="J165" i="2"/>
  <c r="K165" i="2"/>
  <c r="L165" i="2"/>
  <c r="M165" i="2"/>
  <c r="D166" i="2"/>
  <c r="E166" i="2"/>
  <c r="N166" i="2" s="1"/>
  <c r="F166" i="2"/>
  <c r="G166" i="2"/>
  <c r="H166" i="2"/>
  <c r="I166" i="2"/>
  <c r="J166" i="2"/>
  <c r="K166" i="2"/>
  <c r="L166" i="2"/>
  <c r="M166" i="2"/>
  <c r="O166" i="2"/>
  <c r="P166" i="2"/>
  <c r="D167" i="2"/>
  <c r="E167" i="2"/>
  <c r="F167" i="2"/>
  <c r="G167" i="2"/>
  <c r="P167" i="2" s="1"/>
  <c r="H167" i="2"/>
  <c r="I167" i="2"/>
  <c r="J167" i="2"/>
  <c r="K167" i="2"/>
  <c r="L167" i="2"/>
  <c r="M167" i="2"/>
  <c r="N167" i="2"/>
  <c r="O167" i="2"/>
  <c r="D168" i="2"/>
  <c r="E168" i="2"/>
  <c r="F168" i="2"/>
  <c r="O168" i="2" s="1"/>
  <c r="G168" i="2"/>
  <c r="P168" i="2" s="1"/>
  <c r="H168" i="2"/>
  <c r="I168" i="2"/>
  <c r="J168" i="2"/>
  <c r="K168" i="2"/>
  <c r="L168" i="2"/>
  <c r="M168" i="2"/>
  <c r="N168" i="2"/>
  <c r="D169" i="2"/>
  <c r="E169" i="2"/>
  <c r="N169" i="2" s="1"/>
  <c r="F169" i="2"/>
  <c r="O169" i="2" s="1"/>
  <c r="G169" i="2"/>
  <c r="H169" i="2"/>
  <c r="I169" i="2"/>
  <c r="J169" i="2"/>
  <c r="K169" i="2"/>
  <c r="L169" i="2"/>
  <c r="M169" i="2"/>
  <c r="P169" i="2"/>
  <c r="D170" i="2"/>
  <c r="E170" i="2"/>
  <c r="N170" i="2" s="1"/>
  <c r="F170" i="2"/>
  <c r="G170" i="2"/>
  <c r="H170" i="2"/>
  <c r="I170" i="2"/>
  <c r="J170" i="2"/>
  <c r="K170" i="2"/>
  <c r="L170" i="2"/>
  <c r="M170" i="2"/>
  <c r="O170" i="2"/>
  <c r="P170" i="2"/>
  <c r="D171" i="2"/>
  <c r="E171" i="2"/>
  <c r="F171" i="2"/>
  <c r="G171" i="2"/>
  <c r="P171" i="2" s="1"/>
  <c r="H171" i="2"/>
  <c r="I171" i="2"/>
  <c r="J171" i="2"/>
  <c r="K171" i="2"/>
  <c r="L171" i="2"/>
  <c r="M171" i="2"/>
  <c r="N171" i="2"/>
  <c r="O171" i="2"/>
  <c r="D172" i="2"/>
  <c r="E172" i="2"/>
  <c r="F172" i="2"/>
  <c r="O172" i="2" s="1"/>
  <c r="G172" i="2"/>
  <c r="P172" i="2" s="1"/>
  <c r="H172" i="2"/>
  <c r="I172" i="2"/>
  <c r="J172" i="2"/>
  <c r="K172" i="2"/>
  <c r="L172" i="2"/>
  <c r="M172" i="2"/>
  <c r="N172" i="2"/>
  <c r="D173" i="2"/>
  <c r="E173" i="2"/>
  <c r="N173" i="2" s="1"/>
  <c r="F173" i="2"/>
  <c r="O173" i="2" s="1"/>
  <c r="G173" i="2"/>
  <c r="H173" i="2"/>
  <c r="I173" i="2"/>
  <c r="J173" i="2"/>
  <c r="K173" i="2"/>
  <c r="L173" i="2"/>
  <c r="M173" i="2"/>
  <c r="P173" i="2"/>
  <c r="D174" i="2"/>
  <c r="E174" i="2"/>
  <c r="N174" i="2" s="1"/>
  <c r="F174" i="2"/>
  <c r="G174" i="2"/>
  <c r="H174" i="2"/>
  <c r="I174" i="2"/>
  <c r="J174" i="2"/>
  <c r="K174" i="2"/>
  <c r="L174" i="2"/>
  <c r="M174" i="2"/>
  <c r="O174" i="2"/>
  <c r="P174" i="2"/>
  <c r="D175" i="2"/>
  <c r="E175" i="2"/>
  <c r="F175" i="2"/>
  <c r="G175" i="2"/>
  <c r="P175" i="2" s="1"/>
  <c r="H175" i="2"/>
  <c r="I175" i="2"/>
  <c r="J175" i="2"/>
  <c r="K175" i="2"/>
  <c r="L175" i="2"/>
  <c r="M175" i="2"/>
  <c r="N175" i="2"/>
  <c r="O175" i="2"/>
  <c r="D176" i="2"/>
  <c r="E176" i="2"/>
  <c r="F176" i="2"/>
  <c r="O176" i="2" s="1"/>
  <c r="G176" i="2"/>
  <c r="P176" i="2" s="1"/>
  <c r="H176" i="2"/>
  <c r="I176" i="2"/>
  <c r="J176" i="2"/>
  <c r="K176" i="2"/>
  <c r="L176" i="2"/>
  <c r="M176" i="2"/>
  <c r="N176" i="2"/>
  <c r="D177" i="2"/>
  <c r="E177" i="2"/>
  <c r="N177" i="2" s="1"/>
  <c r="F177" i="2"/>
  <c r="O177" i="2" s="1"/>
  <c r="G177" i="2"/>
  <c r="H177" i="2"/>
  <c r="I177" i="2"/>
  <c r="J177" i="2"/>
  <c r="K177" i="2"/>
  <c r="L177" i="2"/>
  <c r="M177" i="2"/>
  <c r="P177" i="2"/>
  <c r="D178" i="2"/>
  <c r="E178" i="2"/>
  <c r="N178" i="2" s="1"/>
  <c r="F178" i="2"/>
  <c r="G178" i="2"/>
  <c r="H178" i="2"/>
  <c r="I178" i="2"/>
  <c r="J178" i="2"/>
  <c r="K178" i="2"/>
  <c r="L178" i="2"/>
  <c r="M178" i="2"/>
  <c r="O178" i="2"/>
  <c r="P178" i="2"/>
  <c r="D179" i="2"/>
  <c r="E179" i="2"/>
  <c r="F179" i="2"/>
  <c r="G179" i="2"/>
  <c r="P179" i="2" s="1"/>
  <c r="H179" i="2"/>
  <c r="I179" i="2"/>
  <c r="J179" i="2"/>
  <c r="K179" i="2"/>
  <c r="L179" i="2"/>
  <c r="M179" i="2"/>
  <c r="N179" i="2"/>
  <c r="O179" i="2"/>
  <c r="D180" i="2"/>
  <c r="E180" i="2"/>
  <c r="F180" i="2"/>
  <c r="O180" i="2" s="1"/>
  <c r="G180" i="2"/>
  <c r="P180" i="2" s="1"/>
  <c r="H180" i="2"/>
  <c r="I180" i="2"/>
  <c r="J180" i="2"/>
  <c r="K180" i="2"/>
  <c r="L180" i="2"/>
  <c r="M180" i="2"/>
  <c r="N180" i="2"/>
  <c r="D181" i="2"/>
  <c r="E181" i="2"/>
  <c r="N181" i="2" s="1"/>
  <c r="F181" i="2"/>
  <c r="O181" i="2" s="1"/>
  <c r="G181" i="2"/>
  <c r="H181" i="2"/>
  <c r="I181" i="2"/>
  <c r="J181" i="2"/>
  <c r="K181" i="2"/>
  <c r="L181" i="2"/>
  <c r="M181" i="2"/>
  <c r="P181" i="2"/>
  <c r="D182" i="2"/>
  <c r="E182" i="2"/>
  <c r="N182" i="2" s="1"/>
  <c r="F182" i="2"/>
  <c r="G182" i="2"/>
  <c r="H182" i="2"/>
  <c r="I182" i="2"/>
  <c r="J182" i="2"/>
  <c r="K182" i="2"/>
  <c r="L182" i="2"/>
  <c r="M182" i="2"/>
  <c r="O182" i="2"/>
  <c r="P182" i="2"/>
  <c r="D183" i="2"/>
  <c r="E183" i="2"/>
  <c r="F183" i="2"/>
  <c r="G183" i="2"/>
  <c r="P183" i="2" s="1"/>
  <c r="H183" i="2"/>
  <c r="I183" i="2"/>
  <c r="J183" i="2"/>
  <c r="K183" i="2"/>
  <c r="L183" i="2"/>
  <c r="M183" i="2"/>
  <c r="N183" i="2"/>
  <c r="O183" i="2"/>
  <c r="D184" i="2"/>
  <c r="E184" i="2"/>
  <c r="F184" i="2"/>
  <c r="O184" i="2" s="1"/>
  <c r="G184" i="2"/>
  <c r="P184" i="2" s="1"/>
  <c r="H184" i="2"/>
  <c r="I184" i="2"/>
  <c r="J184" i="2"/>
  <c r="K184" i="2"/>
  <c r="L184" i="2"/>
  <c r="M184" i="2"/>
  <c r="N184" i="2"/>
  <c r="D185" i="2"/>
  <c r="E185" i="2"/>
  <c r="N185" i="2" s="1"/>
  <c r="F185" i="2"/>
  <c r="O185" i="2" s="1"/>
  <c r="G185" i="2"/>
  <c r="H185" i="2"/>
  <c r="I185" i="2"/>
  <c r="J185" i="2"/>
  <c r="K185" i="2"/>
  <c r="L185" i="2"/>
  <c r="M185" i="2"/>
  <c r="P185" i="2"/>
  <c r="D186" i="2"/>
  <c r="E186" i="2"/>
  <c r="N186" i="2" s="1"/>
  <c r="F186" i="2"/>
  <c r="G186" i="2"/>
  <c r="H186" i="2"/>
  <c r="I186" i="2"/>
  <c r="J186" i="2"/>
  <c r="K186" i="2"/>
  <c r="L186" i="2"/>
  <c r="M186" i="2"/>
  <c r="O186" i="2"/>
  <c r="P186" i="2"/>
  <c r="D187" i="2"/>
  <c r="E187" i="2"/>
  <c r="F187" i="2"/>
  <c r="G187" i="2"/>
  <c r="P187" i="2" s="1"/>
  <c r="H187" i="2"/>
  <c r="I187" i="2"/>
  <c r="J187" i="2"/>
  <c r="K187" i="2"/>
  <c r="L187" i="2"/>
  <c r="M187" i="2"/>
  <c r="N187" i="2"/>
  <c r="O187" i="2"/>
  <c r="D188" i="2"/>
  <c r="E188" i="2"/>
  <c r="F188" i="2"/>
  <c r="O188" i="2" s="1"/>
  <c r="G188" i="2"/>
  <c r="P188" i="2" s="1"/>
  <c r="H188" i="2"/>
  <c r="I188" i="2"/>
  <c r="J188" i="2"/>
  <c r="K188" i="2"/>
  <c r="L188" i="2"/>
  <c r="M188" i="2"/>
  <c r="N188" i="2"/>
  <c r="D189" i="2"/>
  <c r="E189" i="2"/>
  <c r="N189" i="2" s="1"/>
  <c r="F189" i="2"/>
  <c r="O189" i="2" s="1"/>
  <c r="G189" i="2"/>
  <c r="H189" i="2"/>
  <c r="I189" i="2"/>
  <c r="J189" i="2"/>
  <c r="K189" i="2"/>
  <c r="L189" i="2"/>
  <c r="M189" i="2"/>
  <c r="P189" i="2"/>
  <c r="D190" i="2"/>
  <c r="E190" i="2"/>
  <c r="N190" i="2" s="1"/>
  <c r="F190" i="2"/>
  <c r="G190" i="2"/>
  <c r="H190" i="2"/>
  <c r="I190" i="2"/>
  <c r="J190" i="2"/>
  <c r="K190" i="2"/>
  <c r="L190" i="2"/>
  <c r="M190" i="2"/>
  <c r="O190" i="2"/>
  <c r="P190" i="2"/>
  <c r="D191" i="2"/>
  <c r="E191" i="2"/>
  <c r="F191" i="2"/>
  <c r="G191" i="2"/>
  <c r="P191" i="2" s="1"/>
  <c r="H191" i="2"/>
  <c r="I191" i="2"/>
  <c r="J191" i="2"/>
  <c r="K191" i="2"/>
  <c r="L191" i="2"/>
  <c r="M191" i="2"/>
  <c r="N191" i="2"/>
  <c r="O191" i="2"/>
  <c r="AA173" i="2" l="1"/>
  <c r="AA165" i="2"/>
  <c r="AA157" i="2"/>
  <c r="AC155" i="2"/>
  <c r="AB152" i="2"/>
  <c r="AC147" i="2"/>
  <c r="AB144" i="2"/>
  <c r="AC139" i="2"/>
  <c r="AA137" i="2"/>
  <c r="AB128" i="2"/>
  <c r="AC123" i="2"/>
  <c r="AA121" i="2"/>
  <c r="AA169" i="2"/>
  <c r="AA161" i="2"/>
  <c r="AA153" i="2"/>
  <c r="AA145" i="2"/>
  <c r="AB132" i="2"/>
  <c r="AC127" i="2"/>
  <c r="AA125" i="2"/>
  <c r="AB116" i="2"/>
  <c r="AC111" i="2"/>
  <c r="AA105" i="2"/>
  <c r="AC103" i="2"/>
  <c r="AB100" i="2"/>
  <c r="AA97" i="2"/>
  <c r="AC95" i="2"/>
  <c r="AB92" i="2"/>
  <c r="AA89" i="2"/>
  <c r="AC87" i="2"/>
  <c r="AB84" i="2"/>
  <c r="AA81" i="2"/>
  <c r="AC79" i="2"/>
  <c r="AB76" i="2"/>
  <c r="AA73" i="2"/>
  <c r="AC71" i="2"/>
  <c r="AB68" i="2"/>
  <c r="AA65" i="2"/>
  <c r="AC63" i="2"/>
  <c r="AB60" i="2"/>
  <c r="AA57" i="2"/>
  <c r="AC55" i="2"/>
  <c r="AB52" i="2"/>
  <c r="AA49" i="2"/>
  <c r="AC47" i="2"/>
  <c r="AB44" i="2"/>
  <c r="AA41" i="2"/>
  <c r="AC39" i="2"/>
  <c r="AB36" i="2"/>
  <c r="AA33" i="2"/>
  <c r="AC31" i="2"/>
  <c r="AB28" i="2"/>
  <c r="AA25" i="2"/>
  <c r="AC23" i="2"/>
  <c r="AB20" i="2"/>
  <c r="AA17" i="2"/>
  <c r="AC15" i="2"/>
  <c r="AB12" i="2"/>
  <c r="AA9" i="2"/>
  <c r="AC7" i="2"/>
  <c r="AA113" i="2"/>
  <c r="AB108" i="2"/>
  <c r="AB104" i="2"/>
  <c r="AA101" i="2"/>
  <c r="AC99" i="2"/>
  <c r="AB96" i="2"/>
  <c r="AA93" i="2"/>
  <c r="AC91" i="2"/>
  <c r="AB88" i="2"/>
  <c r="AA85" i="2"/>
  <c r="AC83" i="2"/>
  <c r="AB80" i="2"/>
  <c r="AA77" i="2"/>
  <c r="AC75" i="2"/>
  <c r="AB72" i="2"/>
  <c r="AA69" i="2"/>
  <c r="AC67" i="2"/>
  <c r="AB64" i="2"/>
  <c r="AA61" i="2"/>
  <c r="AC59" i="2"/>
  <c r="AB56" i="2"/>
  <c r="AA53" i="2"/>
  <c r="AC51" i="2"/>
  <c r="AB48" i="2"/>
  <c r="AA45" i="2"/>
  <c r="AC43" i="2"/>
  <c r="AB40" i="2"/>
  <c r="AA37" i="2"/>
  <c r="AC35" i="2"/>
  <c r="AB32" i="2"/>
  <c r="AA29" i="2"/>
  <c r="AC27" i="2"/>
  <c r="AB24" i="2"/>
  <c r="AA21" i="2"/>
  <c r="AC19" i="2"/>
  <c r="AB16" i="2"/>
  <c r="AA13" i="2"/>
  <c r="AC11" i="2"/>
  <c r="AB8" i="2"/>
  <c r="AA5" i="2"/>
  <c r="D5" i="2"/>
  <c r="U4" i="2" l="1"/>
  <c r="O4" i="8" l="1"/>
  <c r="P4" i="8"/>
  <c r="Q4" i="8"/>
  <c r="R4" i="8"/>
  <c r="T4" i="8" s="1"/>
  <c r="C4" i="8"/>
  <c r="V4" i="2"/>
  <c r="W4" i="2"/>
  <c r="X4" i="2"/>
  <c r="AA4" i="2" s="1"/>
  <c r="Y4" i="2"/>
  <c r="Z4" i="2"/>
  <c r="D4" i="2"/>
  <c r="AB4" i="2" l="1"/>
  <c r="AC4" i="2"/>
  <c r="S4" i="8"/>
  <c r="F442" i="2"/>
  <c r="G442" i="2"/>
  <c r="H442" i="2"/>
  <c r="I442" i="2"/>
  <c r="J442" i="2"/>
  <c r="K442" i="2"/>
  <c r="L442" i="2"/>
  <c r="M442" i="2"/>
  <c r="F443" i="2"/>
  <c r="G443" i="2"/>
  <c r="H443" i="2"/>
  <c r="I443" i="2"/>
  <c r="J443" i="2"/>
  <c r="K443" i="2"/>
  <c r="L443" i="2"/>
  <c r="M443" i="2"/>
  <c r="F444" i="2"/>
  <c r="G444" i="2"/>
  <c r="H444" i="2"/>
  <c r="I444" i="2"/>
  <c r="J444" i="2"/>
  <c r="K444" i="2"/>
  <c r="L444" i="2"/>
  <c r="M444" i="2"/>
  <c r="F445" i="2"/>
  <c r="G445" i="2"/>
  <c r="H445" i="2"/>
  <c r="I445" i="2"/>
  <c r="J445" i="2"/>
  <c r="K445" i="2"/>
  <c r="L445" i="2"/>
  <c r="M445" i="2"/>
  <c r="F446" i="2"/>
  <c r="G446" i="2"/>
  <c r="H446" i="2"/>
  <c r="I446" i="2"/>
  <c r="J446" i="2"/>
  <c r="K446" i="2"/>
  <c r="L446" i="2"/>
  <c r="M446" i="2"/>
  <c r="F447" i="2"/>
  <c r="G447" i="2"/>
  <c r="H447" i="2"/>
  <c r="I447" i="2"/>
  <c r="J447" i="2"/>
  <c r="K447" i="2"/>
  <c r="L447" i="2"/>
  <c r="M447" i="2"/>
  <c r="F448" i="2"/>
  <c r="G448" i="2"/>
  <c r="H448" i="2"/>
  <c r="I448" i="2"/>
  <c r="J448" i="2"/>
  <c r="K448" i="2"/>
  <c r="L448" i="2"/>
  <c r="M448" i="2"/>
  <c r="F449" i="2"/>
  <c r="G449" i="2"/>
  <c r="H449" i="2"/>
  <c r="I449" i="2"/>
  <c r="J449" i="2"/>
  <c r="K449" i="2"/>
  <c r="L449" i="2"/>
  <c r="M449" i="2"/>
  <c r="F450" i="2"/>
  <c r="G450" i="2"/>
  <c r="H450" i="2"/>
  <c r="I450" i="2"/>
  <c r="J450" i="2"/>
  <c r="K450" i="2"/>
  <c r="L450" i="2"/>
  <c r="M450" i="2"/>
  <c r="F451" i="2"/>
  <c r="G451" i="2"/>
  <c r="H451" i="2"/>
  <c r="I451" i="2"/>
  <c r="J451" i="2"/>
  <c r="K451" i="2"/>
  <c r="L451" i="2"/>
  <c r="M451" i="2"/>
  <c r="F452" i="2"/>
  <c r="G452" i="2"/>
  <c r="H452" i="2"/>
  <c r="I452" i="2"/>
  <c r="J452" i="2"/>
  <c r="K452" i="2"/>
  <c r="L452" i="2"/>
  <c r="M452" i="2"/>
  <c r="F453" i="2"/>
  <c r="G453" i="2"/>
  <c r="H453" i="2"/>
  <c r="I453" i="2"/>
  <c r="J453" i="2"/>
  <c r="K453" i="2"/>
  <c r="L453" i="2"/>
  <c r="M453" i="2"/>
  <c r="F454" i="2"/>
  <c r="G454" i="2"/>
  <c r="H454" i="2"/>
  <c r="I454" i="2"/>
  <c r="J454" i="2"/>
  <c r="K454" i="2"/>
  <c r="L454" i="2"/>
  <c r="M454" i="2"/>
  <c r="F455" i="2"/>
  <c r="G455" i="2"/>
  <c r="H455" i="2"/>
  <c r="I455" i="2"/>
  <c r="J455" i="2"/>
  <c r="K455" i="2"/>
  <c r="L455" i="2"/>
  <c r="M455" i="2"/>
  <c r="F456" i="2"/>
  <c r="G456" i="2"/>
  <c r="H456" i="2"/>
  <c r="I456" i="2"/>
  <c r="J456" i="2"/>
  <c r="K456" i="2"/>
  <c r="L456" i="2"/>
  <c r="M456" i="2"/>
  <c r="D442" i="2" l="1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Z3" i="2" l="1"/>
  <c r="Y3" i="2"/>
  <c r="X3" i="2"/>
  <c r="W3" i="2"/>
  <c r="V3" i="2"/>
  <c r="U3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E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H612" i="11" s="1"/>
  <c r="B612" i="11"/>
  <c r="D612" i="11" s="1"/>
  <c r="A613" i="11"/>
  <c r="C613" i="11" s="1"/>
  <c r="B613" i="11"/>
  <c r="D613" i="11" s="1"/>
  <c r="A614" i="11"/>
  <c r="C614" i="11" s="1"/>
  <c r="F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F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F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E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F719" i="11" s="1"/>
  <c r="B719" i="11"/>
  <c r="D719" i="11" s="1"/>
  <c r="A720" i="11"/>
  <c r="C720" i="11" s="1"/>
  <c r="B720" i="11"/>
  <c r="D720" i="11" s="1"/>
  <c r="A721" i="11"/>
  <c r="C721" i="11" s="1"/>
  <c r="E721" i="11" s="1"/>
  <c r="B721" i="11"/>
  <c r="D721" i="11" s="1"/>
  <c r="A722" i="11"/>
  <c r="C722" i="11" s="1"/>
  <c r="F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E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F732" i="11" s="1"/>
  <c r="B732" i="11"/>
  <c r="D732" i="11" s="1"/>
  <c r="A733" i="11"/>
  <c r="C733" i="11" s="1"/>
  <c r="B733" i="11"/>
  <c r="D733" i="11" s="1"/>
  <c r="A734" i="11"/>
  <c r="C734" i="11" s="1"/>
  <c r="E734" i="11" s="1"/>
  <c r="B734" i="11"/>
  <c r="D734" i="11" s="1"/>
  <c r="A735" i="11"/>
  <c r="C735" i="11" s="1"/>
  <c r="B735" i="11"/>
  <c r="D735" i="11" s="1"/>
  <c r="A736" i="11"/>
  <c r="C736" i="11" s="1"/>
  <c r="E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F741" i="11" s="1"/>
  <c r="B741" i="11"/>
  <c r="D741" i="11" s="1"/>
  <c r="A742" i="11"/>
  <c r="C742" i="11" s="1"/>
  <c r="B742" i="11"/>
  <c r="D742" i="11" s="1"/>
  <c r="A743" i="11"/>
  <c r="C743" i="11" s="1"/>
  <c r="E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H759" i="11" s="1"/>
  <c r="B759" i="11"/>
  <c r="D759" i="11" s="1"/>
  <c r="A760" i="11"/>
  <c r="C760" i="11" s="1"/>
  <c r="B760" i="11"/>
  <c r="D760" i="11" s="1"/>
  <c r="A761" i="11"/>
  <c r="C761" i="11" s="1"/>
  <c r="E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F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E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H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E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B799" i="11"/>
  <c r="D799" i="11" s="1"/>
  <c r="C799" i="11"/>
  <c r="E799" i="11" s="1"/>
  <c r="A800" i="11"/>
  <c r="C800" i="11" s="1"/>
  <c r="B800" i="11"/>
  <c r="D800" i="11" s="1"/>
  <c r="A801" i="11"/>
  <c r="C801" i="11" s="1"/>
  <c r="B801" i="11"/>
  <c r="D801" i="11" s="1"/>
  <c r="F801" i="11" s="1"/>
  <c r="A802" i="11"/>
  <c r="C802" i="11" s="1"/>
  <c r="B802" i="11"/>
  <c r="D802" i="11" s="1"/>
  <c r="A803" i="11"/>
  <c r="C803" i="11" s="1"/>
  <c r="B803" i="11"/>
  <c r="D803" i="11" s="1"/>
  <c r="F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E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A829" i="11"/>
  <c r="B829" i="11"/>
  <c r="A830" i="11"/>
  <c r="C830" i="11" s="1"/>
  <c r="B830" i="11"/>
  <c r="D830" i="11" s="1"/>
  <c r="H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H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A845" i="11"/>
  <c r="B845" i="11"/>
  <c r="N845" i="11" s="1"/>
  <c r="A846" i="11"/>
  <c r="C846" i="11" s="1"/>
  <c r="B846" i="11"/>
  <c r="D846" i="11" s="1"/>
  <c r="H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E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E858" i="11" s="1"/>
  <c r="A859" i="11"/>
  <c r="B859" i="11"/>
  <c r="A860" i="11"/>
  <c r="C860" i="11" s="1"/>
  <c r="B860" i="11"/>
  <c r="D860" i="11" s="1"/>
  <c r="E860" i="11" s="1"/>
  <c r="A861" i="11"/>
  <c r="B861" i="11"/>
  <c r="N861" i="11" s="1"/>
  <c r="A862" i="11"/>
  <c r="C862" i="11"/>
  <c r="B862" i="11"/>
  <c r="D862" i="11"/>
  <c r="A863" i="11"/>
  <c r="C863" i="11" s="1"/>
  <c r="B863" i="11"/>
  <c r="A864" i="11"/>
  <c r="B864" i="11"/>
  <c r="A865" i="1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A908" i="11"/>
  <c r="B908" i="11"/>
  <c r="A909" i="11"/>
  <c r="B909" i="11"/>
  <c r="C909" i="11"/>
  <c r="A910" i="11"/>
  <c r="K910" i="11" s="1"/>
  <c r="B910" i="11"/>
  <c r="D910" i="11" s="1"/>
  <c r="A911" i="11"/>
  <c r="B911" i="11"/>
  <c r="L911" i="11" s="1"/>
  <c r="A912" i="11"/>
  <c r="B912" i="11"/>
  <c r="D912" i="11" s="1"/>
  <c r="A913" i="11"/>
  <c r="B913" i="1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A920" i="1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A934" i="11"/>
  <c r="C934" i="11" s="1"/>
  <c r="B934" i="11"/>
  <c r="D934" i="11" s="1"/>
  <c r="A935" i="11"/>
  <c r="B935" i="11"/>
  <c r="A936" i="11"/>
  <c r="C936" i="11" s="1"/>
  <c r="B936" i="11"/>
  <c r="D936" i="11" s="1"/>
  <c r="A937" i="11"/>
  <c r="B937" i="1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B983" i="11"/>
  <c r="A984" i="1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M983" i="11"/>
  <c r="K981" i="11"/>
  <c r="K977" i="11"/>
  <c r="K976" i="11"/>
  <c r="K970" i="11"/>
  <c r="N958" i="11"/>
  <c r="N953" i="11"/>
  <c r="N952" i="11"/>
  <c r="L948" i="11"/>
  <c r="L946" i="11"/>
  <c r="N942" i="11"/>
  <c r="N941" i="11"/>
  <c r="N937" i="11"/>
  <c r="N936" i="11"/>
  <c r="N935" i="11"/>
  <c r="L932" i="11"/>
  <c r="L930" i="11"/>
  <c r="N926" i="11"/>
  <c r="N925" i="11"/>
  <c r="N920" i="11"/>
  <c r="N919" i="11"/>
  <c r="N916" i="11"/>
  <c r="L916" i="11"/>
  <c r="N914" i="11"/>
  <c r="L914" i="11"/>
  <c r="K912" i="11"/>
  <c r="N910" i="11"/>
  <c r="L910" i="11"/>
  <c r="M908" i="11"/>
  <c r="M907" i="11"/>
  <c r="M906" i="11"/>
  <c r="K906" i="11"/>
  <c r="N904" i="11"/>
  <c r="L904" i="11"/>
  <c r="N903" i="11"/>
  <c r="N899" i="11"/>
  <c r="N893" i="11"/>
  <c r="N889" i="11"/>
  <c r="N883" i="11"/>
  <c r="N882" i="11"/>
  <c r="L882" i="11"/>
  <c r="M881" i="11"/>
  <c r="K881" i="11"/>
  <c r="M879" i="11"/>
  <c r="K879" i="11"/>
  <c r="L871" i="11"/>
  <c r="M869" i="11"/>
  <c r="K869" i="11"/>
  <c r="M865" i="11"/>
  <c r="M863" i="11"/>
  <c r="K863" i="11"/>
  <c r="N862" i="11"/>
  <c r="L862" i="11"/>
  <c r="M860" i="11"/>
  <c r="K860" i="11"/>
  <c r="M858" i="11"/>
  <c r="K858" i="11"/>
  <c r="L856" i="11"/>
  <c r="M854" i="11"/>
  <c r="K854" i="11"/>
  <c r="L850" i="11"/>
  <c r="M848" i="11"/>
  <c r="K848" i="11"/>
  <c r="M846" i="11"/>
  <c r="K846" i="11"/>
  <c r="M845" i="11"/>
  <c r="N844" i="11"/>
  <c r="M840" i="11"/>
  <c r="K840" i="11"/>
  <c r="M838" i="11"/>
  <c r="K838" i="11"/>
  <c r="N836" i="11"/>
  <c r="M832" i="11"/>
  <c r="K832" i="11"/>
  <c r="M830" i="11"/>
  <c r="K830" i="11"/>
  <c r="N828" i="11"/>
  <c r="M826" i="11"/>
  <c r="K826" i="11"/>
  <c r="M824" i="11"/>
  <c r="K824" i="11"/>
  <c r="M820" i="11"/>
  <c r="K820" i="11"/>
  <c r="K1001" i="11"/>
  <c r="C999" i="11"/>
  <c r="M998" i="11"/>
  <c r="K997" i="11"/>
  <c r="M991" i="11"/>
  <c r="K990" i="11"/>
  <c r="C989" i="11"/>
  <c r="M989" i="11"/>
  <c r="M987" i="11"/>
  <c r="K987" i="11"/>
  <c r="C985" i="11"/>
  <c r="M985" i="11"/>
  <c r="C984" i="11"/>
  <c r="M979" i="11"/>
  <c r="M978" i="11"/>
  <c r="K978" i="11"/>
  <c r="M958" i="11"/>
  <c r="L956" i="11"/>
  <c r="N954" i="11"/>
  <c r="L954" i="11"/>
  <c r="M952" i="11"/>
  <c r="N950" i="11"/>
  <c r="L950" i="11"/>
  <c r="N945" i="11"/>
  <c r="N944" i="11"/>
  <c r="L944" i="11"/>
  <c r="N943" i="11"/>
  <c r="N940" i="11"/>
  <c r="L940" i="11"/>
  <c r="N938" i="11"/>
  <c r="L938" i="11"/>
  <c r="N934" i="11"/>
  <c r="L934" i="11"/>
  <c r="N933" i="11"/>
  <c r="N929" i="11"/>
  <c r="N928" i="11"/>
  <c r="L928" i="11"/>
  <c r="N927" i="11"/>
  <c r="N924" i="11"/>
  <c r="L924" i="11"/>
  <c r="N922" i="11"/>
  <c r="L922" i="11"/>
  <c r="K920" i="11"/>
  <c r="N918" i="11"/>
  <c r="L918" i="11"/>
  <c r="L913" i="11"/>
  <c r="N912" i="11"/>
  <c r="L912" i="11"/>
  <c r="M909" i="11"/>
  <c r="K909" i="11"/>
  <c r="L907" i="11"/>
  <c r="L902" i="11"/>
  <c r="N901" i="11"/>
  <c r="L901" i="11"/>
  <c r="M898" i="11"/>
  <c r="N897" i="11"/>
  <c r="L897" i="11"/>
  <c r="N895" i="11"/>
  <c r="L895" i="11"/>
  <c r="K893" i="11"/>
  <c r="N891" i="11"/>
  <c r="L891" i="11"/>
  <c r="M888" i="11"/>
  <c r="K887" i="11"/>
  <c r="N876" i="11"/>
  <c r="M871" i="11"/>
  <c r="K871" i="11"/>
  <c r="N869" i="11"/>
  <c r="M867" i="11"/>
  <c r="K867" i="11"/>
  <c r="N865" i="11"/>
  <c r="L863" i="11"/>
  <c r="M862" i="11"/>
  <c r="K862" i="11"/>
  <c r="L860" i="11"/>
  <c r="L858" i="11"/>
  <c r="M856" i="11"/>
  <c r="K856" i="11"/>
  <c r="L854" i="11"/>
  <c r="M852" i="11"/>
  <c r="K852" i="11"/>
  <c r="M850" i="11"/>
  <c r="K850" i="11"/>
  <c r="L848" i="11"/>
  <c r="L846" i="11"/>
  <c r="M844" i="11"/>
  <c r="K844" i="11"/>
  <c r="M842" i="11"/>
  <c r="K842" i="11"/>
  <c r="N840" i="11"/>
  <c r="N838" i="11"/>
  <c r="M836" i="11"/>
  <c r="K836" i="11"/>
  <c r="K835" i="11"/>
  <c r="M834" i="11"/>
  <c r="K834" i="11"/>
  <c r="L832" i="11"/>
  <c r="L830" i="11"/>
  <c r="M828" i="11"/>
  <c r="K828" i="11"/>
  <c r="L826" i="11"/>
  <c r="N824" i="11"/>
  <c r="M822" i="11"/>
  <c r="K822" i="11"/>
  <c r="N820" i="11"/>
  <c r="F826" i="11"/>
  <c r="E848" i="11"/>
  <c r="E840" i="11"/>
  <c r="E832" i="11"/>
  <c r="E820" i="11"/>
  <c r="E759" i="11"/>
  <c r="F769" i="11"/>
  <c r="E869" i="11"/>
  <c r="F789" i="11"/>
  <c r="E769" i="11"/>
  <c r="H732" i="11"/>
  <c r="F723" i="11"/>
  <c r="F848" i="11"/>
  <c r="F840" i="11"/>
  <c r="F832" i="11"/>
  <c r="H869" i="11"/>
  <c r="F846" i="11"/>
  <c r="F838" i="11"/>
  <c r="F830" i="11"/>
  <c r="H789" i="11"/>
  <c r="H767" i="11"/>
  <c r="H751" i="11"/>
  <c r="H72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B799" i="9"/>
  <c r="E799" i="9" s="1"/>
  <c r="A800" i="9"/>
  <c r="D800" i="9" s="1"/>
  <c r="B800" i="9"/>
  <c r="E800" i="9" s="1"/>
  <c r="A801" i="9"/>
  <c r="B801" i="9"/>
  <c r="E801" i="9" s="1"/>
  <c r="A802" i="9"/>
  <c r="B802" i="9"/>
  <c r="E802" i="9" s="1"/>
  <c r="A803" i="9"/>
  <c r="B803" i="9"/>
  <c r="E803" i="9" s="1"/>
  <c r="A804" i="9"/>
  <c r="G804" i="9" s="1"/>
  <c r="B804" i="9"/>
  <c r="E804" i="9" s="1"/>
  <c r="A805" i="9"/>
  <c r="B805" i="9"/>
  <c r="E805" i="9" s="1"/>
  <c r="A806" i="9"/>
  <c r="B806" i="9"/>
  <c r="E806" i="9" s="1"/>
  <c r="A807" i="9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I789" i="11"/>
  <c r="D878" i="5"/>
  <c r="E874" i="5"/>
  <c r="D866" i="5"/>
  <c r="C791" i="9"/>
  <c r="J789" i="11"/>
  <c r="C925" i="9"/>
  <c r="C976" i="9"/>
  <c r="C910" i="9"/>
  <c r="C846" i="9"/>
  <c r="C664" i="9"/>
  <c r="C505" i="9"/>
  <c r="G505" i="9" s="1"/>
  <c r="C521" i="9"/>
  <c r="C999" i="9"/>
  <c r="C995" i="9"/>
  <c r="C987" i="9"/>
  <c r="C983" i="9"/>
  <c r="C979" i="9"/>
  <c r="C971" i="9"/>
  <c r="C967" i="9"/>
  <c r="C963" i="9"/>
  <c r="C955" i="9"/>
  <c r="C951" i="9"/>
  <c r="C947" i="9"/>
  <c r="C939" i="9"/>
  <c r="C935" i="9"/>
  <c r="C931" i="9"/>
  <c r="C913" i="9"/>
  <c r="C909" i="9"/>
  <c r="C905" i="9"/>
  <c r="C897" i="9"/>
  <c r="C893" i="9"/>
  <c r="C889" i="9"/>
  <c r="C881" i="9"/>
  <c r="C877" i="9"/>
  <c r="C873" i="9"/>
  <c r="C869" i="9"/>
  <c r="C865" i="9"/>
  <c r="C861" i="9"/>
  <c r="C857" i="9"/>
  <c r="C853" i="9"/>
  <c r="C849" i="9"/>
  <c r="C845" i="9"/>
  <c r="C841" i="9"/>
  <c r="C837" i="9"/>
  <c r="C833" i="9"/>
  <c r="C829" i="9"/>
  <c r="C825" i="9"/>
  <c r="C821" i="9"/>
  <c r="C817" i="9"/>
  <c r="C813" i="9"/>
  <c r="C809" i="9"/>
  <c r="C805" i="9"/>
  <c r="C801" i="9"/>
  <c r="C797" i="9"/>
  <c r="C793" i="9"/>
  <c r="C787" i="9"/>
  <c r="C783" i="9"/>
  <c r="C779" i="9"/>
  <c r="C775" i="9"/>
  <c r="C771" i="9"/>
  <c r="C767" i="9"/>
  <c r="C763" i="9"/>
  <c r="C759" i="9"/>
  <c r="C755" i="9"/>
  <c r="C751" i="9"/>
  <c r="C747" i="9"/>
  <c r="C743" i="9"/>
  <c r="C739" i="9"/>
  <c r="D739" i="9" s="1"/>
  <c r="C735" i="9"/>
  <c r="D735" i="9" s="1"/>
  <c r="C731" i="9"/>
  <c r="D731" i="9" s="1"/>
  <c r="C727" i="9"/>
  <c r="C723" i="9"/>
  <c r="C719" i="9"/>
  <c r="C715" i="9"/>
  <c r="C711" i="9"/>
  <c r="C707" i="9"/>
  <c r="C703" i="9"/>
  <c r="C699" i="9"/>
  <c r="C695" i="9"/>
  <c r="C691" i="9"/>
  <c r="C685" i="9"/>
  <c r="G685" i="9" s="1"/>
  <c r="C669" i="9"/>
  <c r="G669" i="9" s="1"/>
  <c r="C639" i="9"/>
  <c r="C577" i="9"/>
  <c r="G577" i="9" s="1"/>
  <c r="C553" i="9"/>
  <c r="D553" i="9" s="1"/>
  <c r="C537" i="9"/>
  <c r="G526" i="9"/>
  <c r="G691" i="9"/>
  <c r="G695" i="9"/>
  <c r="G699" i="9"/>
  <c r="G703" i="9"/>
  <c r="G707" i="9"/>
  <c r="G711" i="9"/>
  <c r="G715" i="9"/>
  <c r="G719" i="9"/>
  <c r="G723" i="9"/>
  <c r="G727" i="9"/>
  <c r="G731" i="9"/>
  <c r="G735" i="9"/>
  <c r="G739" i="9"/>
  <c r="G743" i="9"/>
  <c r="G747" i="9"/>
  <c r="G751" i="9"/>
  <c r="G755" i="9"/>
  <c r="G759" i="9"/>
  <c r="G763" i="9"/>
  <c r="G767" i="9"/>
  <c r="G771" i="9"/>
  <c r="G775" i="9"/>
  <c r="G779" i="9"/>
  <c r="G783" i="9"/>
  <c r="G787" i="9"/>
  <c r="G791" i="9"/>
  <c r="G919" i="9"/>
  <c r="G795" i="9"/>
  <c r="G799" i="9"/>
  <c r="G803" i="9"/>
  <c r="G807" i="9"/>
  <c r="G809" i="9"/>
  <c r="G813" i="9"/>
  <c r="G817" i="9"/>
  <c r="G821" i="9"/>
  <c r="G825" i="9"/>
  <c r="G829" i="9"/>
  <c r="G833" i="9"/>
  <c r="G837" i="9"/>
  <c r="G841" i="9"/>
  <c r="G845" i="9"/>
  <c r="G849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7" i="9"/>
  <c r="G929" i="9"/>
  <c r="G931" i="9"/>
  <c r="G933" i="9"/>
  <c r="G935" i="9"/>
  <c r="G937" i="9"/>
  <c r="G941" i="9"/>
  <c r="G943" i="9"/>
  <c r="G945" i="9"/>
  <c r="G949" i="9"/>
  <c r="G951" i="9"/>
  <c r="G953" i="9"/>
  <c r="G957" i="9"/>
  <c r="G959" i="9"/>
  <c r="G961" i="9"/>
  <c r="G965" i="9"/>
  <c r="G967" i="9"/>
  <c r="G969" i="9"/>
  <c r="G973" i="9"/>
  <c r="G975" i="9"/>
  <c r="G977" i="9"/>
  <c r="G981" i="9"/>
  <c r="G983" i="9"/>
  <c r="G985" i="9"/>
  <c r="G989" i="9"/>
  <c r="G991" i="9"/>
  <c r="G993" i="9"/>
  <c r="G997" i="9"/>
  <c r="G999" i="9"/>
  <c r="G1001" i="9"/>
  <c r="I886" i="5"/>
  <c r="E878" i="5"/>
  <c r="I874" i="5"/>
  <c r="I930" i="5"/>
  <c r="D926" i="5"/>
  <c r="I922" i="5"/>
  <c r="I914" i="5"/>
  <c r="E910" i="5"/>
  <c r="D906" i="5"/>
  <c r="D898" i="5"/>
  <c r="D894" i="5"/>
  <c r="I890" i="5"/>
  <c r="G908" i="5"/>
  <c r="F891" i="5"/>
  <c r="F883" i="5"/>
  <c r="D998" i="5"/>
  <c r="D990" i="5"/>
  <c r="D974" i="5"/>
  <c r="D966" i="5"/>
  <c r="D958" i="5"/>
  <c r="D942" i="5"/>
  <c r="D938" i="5"/>
  <c r="G936" i="5"/>
  <c r="G928" i="5"/>
  <c r="E922" i="5"/>
  <c r="G920" i="5"/>
  <c r="E906" i="5"/>
  <c r="G904" i="5"/>
  <c r="G1000" i="5"/>
  <c r="G984" i="5"/>
  <c r="G972" i="5"/>
  <c r="G968" i="5"/>
  <c r="G952" i="5"/>
  <c r="G940" i="5"/>
  <c r="G812" i="5"/>
  <c r="F907" i="5"/>
  <c r="F923" i="5"/>
  <c r="G880" i="5"/>
  <c r="E890" i="5"/>
  <c r="F871" i="5"/>
  <c r="I950" i="5"/>
  <c r="I958" i="5"/>
  <c r="I966" i="5"/>
  <c r="I982" i="5"/>
  <c r="I990" i="5"/>
  <c r="I998" i="5"/>
  <c r="E993" i="2"/>
  <c r="F993" i="2"/>
  <c r="G993" i="2"/>
  <c r="F879" i="5"/>
  <c r="I902" i="5"/>
  <c r="I934" i="5"/>
  <c r="I993" i="2"/>
  <c r="J993" i="2"/>
  <c r="I910" i="5"/>
  <c r="I938" i="5"/>
  <c r="E942" i="5"/>
  <c r="E946" i="5"/>
  <c r="E950" i="5"/>
  <c r="E958" i="5"/>
  <c r="E962" i="5"/>
  <c r="E966" i="5"/>
  <c r="E974" i="5"/>
  <c r="E978" i="5"/>
  <c r="E982" i="5"/>
  <c r="E990" i="5"/>
  <c r="E994" i="5"/>
  <c r="E998" i="5"/>
  <c r="H993" i="2"/>
  <c r="AR960" i="4"/>
  <c r="G960" i="4" s="1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J732" i="11" l="1"/>
  <c r="K882" i="11"/>
  <c r="M944" i="11"/>
  <c r="L985" i="11"/>
  <c r="H801" i="11"/>
  <c r="H712" i="11"/>
  <c r="K884" i="11"/>
  <c r="C967" i="11"/>
  <c r="F967" i="11" s="1"/>
  <c r="C904" i="11"/>
  <c r="J830" i="11"/>
  <c r="N874" i="11"/>
  <c r="M932" i="11"/>
  <c r="M936" i="11"/>
  <c r="M967" i="11"/>
  <c r="M924" i="11"/>
  <c r="K965" i="11"/>
  <c r="N1000" i="11"/>
  <c r="D71" i="5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H902" i="11" s="1"/>
  <c r="J902" i="11" s="1"/>
  <c r="M902" i="11"/>
  <c r="C900" i="11"/>
  <c r="K900" i="11"/>
  <c r="C898" i="11"/>
  <c r="F898" i="11" s="1"/>
  <c r="K898" i="11"/>
  <c r="C896" i="11"/>
  <c r="K896" i="11"/>
  <c r="C894" i="11"/>
  <c r="F894" i="11" s="1"/>
  <c r="K894" i="11"/>
  <c r="C892" i="11"/>
  <c r="K892" i="11"/>
  <c r="C890" i="11"/>
  <c r="M890" i="11"/>
  <c r="C886" i="11"/>
  <c r="K886" i="11"/>
  <c r="C885" i="11"/>
  <c r="F885" i="11" s="1"/>
  <c r="K885" i="11"/>
  <c r="D878" i="11"/>
  <c r="N878" i="11"/>
  <c r="D872" i="11"/>
  <c r="H872" i="11" s="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I708" i="11" s="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J801" i="11"/>
  <c r="K801" i="11" s="1"/>
  <c r="M801" i="11" s="1"/>
  <c r="F538" i="11"/>
  <c r="H526" i="11"/>
  <c r="J526" i="11" s="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I691" i="11" s="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M899" i="11"/>
  <c r="K899" i="11"/>
  <c r="C897" i="11"/>
  <c r="H897" i="11" s="1"/>
  <c r="M897" i="11"/>
  <c r="C895" i="11"/>
  <c r="M895" i="11"/>
  <c r="C893" i="11"/>
  <c r="E893" i="11" s="1"/>
  <c r="M893" i="11"/>
  <c r="C891" i="1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E870" i="11" s="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H949" i="11" s="1"/>
  <c r="L949" i="11"/>
  <c r="D947" i="11"/>
  <c r="N947" i="11"/>
  <c r="L947" i="11"/>
  <c r="D945" i="11"/>
  <c r="L945" i="11"/>
  <c r="D943" i="11"/>
  <c r="E943" i="11" s="1"/>
  <c r="L943" i="11"/>
  <c r="D941" i="11"/>
  <c r="L941" i="11"/>
  <c r="D939" i="11"/>
  <c r="H939" i="11" s="1"/>
  <c r="N939" i="11"/>
  <c r="L939" i="11"/>
  <c r="D937" i="11"/>
  <c r="L937" i="11"/>
  <c r="D935" i="11"/>
  <c r="E935" i="11" s="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H917" i="11" s="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M939" i="11"/>
  <c r="K939" i="11"/>
  <c r="C933" i="11"/>
  <c r="M933" i="11"/>
  <c r="K933" i="11"/>
  <c r="C923" i="11"/>
  <c r="E923" i="11" s="1"/>
  <c r="M923" i="11"/>
  <c r="K923" i="11"/>
  <c r="C917" i="11"/>
  <c r="M917" i="11"/>
  <c r="K917" i="11"/>
  <c r="D900" i="11"/>
  <c r="N900" i="11"/>
  <c r="L900" i="11"/>
  <c r="D881" i="11"/>
  <c r="N881" i="11"/>
  <c r="D875" i="11"/>
  <c r="N875" i="11"/>
  <c r="L875" i="11"/>
  <c r="C868" i="11"/>
  <c r="M868" i="11"/>
  <c r="K868" i="11"/>
  <c r="I846" i="11"/>
  <c r="J846" i="11"/>
  <c r="L881" i="11"/>
  <c r="D966" i="11"/>
  <c r="L966" i="11"/>
  <c r="D964" i="11"/>
  <c r="N964" i="11"/>
  <c r="L964" i="11"/>
  <c r="D962" i="11"/>
  <c r="F962" i="11" s="1"/>
  <c r="L962" i="11"/>
  <c r="D960" i="11"/>
  <c r="L960" i="11"/>
  <c r="E714" i="11"/>
  <c r="F714" i="11"/>
  <c r="H710" i="11"/>
  <c r="E710" i="11"/>
  <c r="F710" i="11"/>
  <c r="E700" i="11"/>
  <c r="H700" i="11"/>
  <c r="C959" i="11"/>
  <c r="H959" i="11" s="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J679" i="11" s="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F947" i="11" s="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F925" i="11" s="1"/>
  <c r="M925" i="11"/>
  <c r="K925" i="11"/>
  <c r="C921" i="11"/>
  <c r="F921" i="11" s="1"/>
  <c r="M921" i="11"/>
  <c r="K921" i="11"/>
  <c r="C913" i="11"/>
  <c r="M913" i="11"/>
  <c r="K913" i="11"/>
  <c r="D898" i="11"/>
  <c r="N898" i="11"/>
  <c r="L898" i="11"/>
  <c r="D894" i="11"/>
  <c r="E894" i="11" s="1"/>
  <c r="N894" i="11"/>
  <c r="L894" i="11"/>
  <c r="D890" i="11"/>
  <c r="N890" i="11"/>
  <c r="C866" i="11"/>
  <c r="H866" i="11" s="1"/>
  <c r="M866" i="11"/>
  <c r="K866" i="11"/>
  <c r="H809" i="11"/>
  <c r="J809" i="11" s="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C962" i="11"/>
  <c r="C960" i="11"/>
  <c r="E956" i="11"/>
  <c r="E938" i="11"/>
  <c r="E936" i="11"/>
  <c r="E934" i="11"/>
  <c r="F928" i="11"/>
  <c r="E918" i="11"/>
  <c r="H916" i="11"/>
  <c r="I916" i="11" s="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1" i="11"/>
  <c r="H941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J742" i="11" s="1"/>
  <c r="H740" i="11"/>
  <c r="E738" i="11"/>
  <c r="F616" i="11"/>
  <c r="I616" i="11" s="1"/>
  <c r="H604" i="11"/>
  <c r="H588" i="11"/>
  <c r="F564" i="11"/>
  <c r="F552" i="11"/>
  <c r="H544" i="11"/>
  <c r="J544" i="11" s="1"/>
  <c r="L544" i="11" s="1"/>
  <c r="N544" i="11" s="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T48" i="4" s="1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G142" i="5" s="1"/>
  <c r="D134" i="5"/>
  <c r="G134" i="5" s="1"/>
  <c r="D126" i="5"/>
  <c r="D118" i="5"/>
  <c r="D110" i="5"/>
  <c r="F110" i="5" s="1"/>
  <c r="D38" i="5"/>
  <c r="I38" i="5" s="1"/>
  <c r="D33" i="5"/>
  <c r="F33" i="5" s="1"/>
  <c r="D26" i="5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I485" i="11" s="1"/>
  <c r="E429" i="11"/>
  <c r="F429" i="11"/>
  <c r="H413" i="11"/>
  <c r="F413" i="11"/>
  <c r="J413" i="11" s="1"/>
  <c r="K413" i="11" s="1"/>
  <c r="M413" i="11" s="1"/>
  <c r="F411" i="11"/>
  <c r="H411" i="11"/>
  <c r="E411" i="11"/>
  <c r="E331" i="11"/>
  <c r="H331" i="11"/>
  <c r="E279" i="11"/>
  <c r="H279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C158" i="9"/>
  <c r="D158" i="9" s="1"/>
  <c r="F159" i="8" s="1"/>
  <c r="C130" i="9"/>
  <c r="C105" i="9"/>
  <c r="D105" i="9" s="1"/>
  <c r="F106" i="8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F948" i="11"/>
  <c r="H948" i="11"/>
  <c r="H945" i="11"/>
  <c r="H932" i="11"/>
  <c r="F932" i="11"/>
  <c r="H922" i="11"/>
  <c r="E922" i="11"/>
  <c r="H900" i="11"/>
  <c r="F900" i="11"/>
  <c r="C875" i="11"/>
  <c r="K875" i="11"/>
  <c r="M875" i="11"/>
  <c r="C861" i="11"/>
  <c r="F861" i="11" s="1"/>
  <c r="M861" i="11"/>
  <c r="K861" i="11"/>
  <c r="C855" i="1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I655" i="11" s="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E963" i="11"/>
  <c r="H963" i="11"/>
  <c r="F963" i="11"/>
  <c r="E955" i="11"/>
  <c r="F952" i="11"/>
  <c r="E952" i="11"/>
  <c r="H952" i="11"/>
  <c r="E946" i="11"/>
  <c r="H946" i="11"/>
  <c r="F946" i="11"/>
  <c r="H943" i="11"/>
  <c r="E931" i="11"/>
  <c r="H929" i="11"/>
  <c r="E929" i="11"/>
  <c r="F920" i="11"/>
  <c r="E920" i="11"/>
  <c r="H920" i="11"/>
  <c r="E914" i="11"/>
  <c r="F914" i="11"/>
  <c r="H914" i="11"/>
  <c r="C905" i="11"/>
  <c r="M905" i="11"/>
  <c r="K905" i="11"/>
  <c r="F895" i="11"/>
  <c r="H895" i="11"/>
  <c r="E895" i="11"/>
  <c r="F891" i="11"/>
  <c r="E891" i="11"/>
  <c r="H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27" i="11"/>
  <c r="E913" i="11"/>
  <c r="H913" i="11"/>
  <c r="H903" i="11"/>
  <c r="E899" i="11"/>
  <c r="F899" i="11"/>
  <c r="H899" i="11"/>
  <c r="F893" i="11"/>
  <c r="F890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J811" i="11" s="1"/>
  <c r="K811" i="11" s="1"/>
  <c r="M811" i="11" s="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57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E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892" i="1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H858" i="11"/>
  <c r="I858" i="11" s="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E978" i="11"/>
  <c r="E976" i="11"/>
  <c r="H958" i="11"/>
  <c r="F953" i="11"/>
  <c r="I953" i="11" s="1"/>
  <c r="E948" i="11"/>
  <c r="E940" i="11"/>
  <c r="F929" i="11"/>
  <c r="J929" i="11" s="1"/>
  <c r="H918" i="11"/>
  <c r="F913" i="11"/>
  <c r="E908" i="11"/>
  <c r="E900" i="1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J614" i="11"/>
  <c r="I61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E972" i="11"/>
  <c r="F969" i="11"/>
  <c r="E969" i="11"/>
  <c r="F968" i="11"/>
  <c r="H967" i="11"/>
  <c r="H912" i="11"/>
  <c r="E909" i="11"/>
  <c r="H907" i="11"/>
  <c r="H904" i="11"/>
  <c r="F904" i="11"/>
  <c r="E904" i="11"/>
  <c r="E882" i="11"/>
  <c r="H882" i="11"/>
  <c r="F882" i="11"/>
  <c r="H876" i="11"/>
  <c r="E876" i="11"/>
  <c r="F872" i="11"/>
  <c r="E871" i="11"/>
  <c r="F871" i="11"/>
  <c r="H871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J707" i="11" s="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H969" i="11"/>
  <c r="J708" i="11"/>
  <c r="F726" i="11"/>
  <c r="F738" i="11"/>
  <c r="E720" i="11"/>
  <c r="F728" i="11"/>
  <c r="J728" i="11" s="1"/>
  <c r="F798" i="11"/>
  <c r="I838" i="11"/>
  <c r="J838" i="11"/>
  <c r="J916" i="11"/>
  <c r="F701" i="11"/>
  <c r="I701" i="11" s="1"/>
  <c r="E337" i="9"/>
  <c r="G337" i="9"/>
  <c r="H810" i="11"/>
  <c r="E810" i="11"/>
  <c r="F810" i="11"/>
  <c r="I929" i="11"/>
  <c r="I425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J771" i="11"/>
  <c r="I771" i="11"/>
  <c r="H797" i="11"/>
  <c r="H807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E883" i="11"/>
  <c r="F883" i="11"/>
  <c r="H864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I744" i="11" s="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C983" i="11"/>
  <c r="K983" i="11"/>
  <c r="C980" i="11"/>
  <c r="M980" i="11"/>
  <c r="K980" i="11"/>
  <c r="H974" i="11"/>
  <c r="H906" i="11"/>
  <c r="F906" i="11"/>
  <c r="E866" i="11"/>
  <c r="F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F191" i="8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E951" i="11"/>
  <c r="F951" i="11"/>
  <c r="E947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E917" i="11"/>
  <c r="H908" i="11"/>
  <c r="E898" i="11"/>
  <c r="E896" i="11"/>
  <c r="H896" i="11"/>
  <c r="H892" i="11"/>
  <c r="F892" i="11"/>
  <c r="E884" i="11"/>
  <c r="E881" i="11"/>
  <c r="E868" i="11"/>
  <c r="H868" i="11"/>
  <c r="F860" i="11"/>
  <c r="H860" i="11"/>
  <c r="E857" i="11"/>
  <c r="F855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I564" i="11" s="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Q888" i="4" s="1"/>
  <c r="I888" i="4"/>
  <c r="L880" i="4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H916" i="4"/>
  <c r="K915" i="4"/>
  <c r="AR915" i="4"/>
  <c r="K914" i="4"/>
  <c r="P914" i="4" s="1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N959" i="4" s="1"/>
  <c r="R959" i="4" s="1"/>
  <c r="I959" i="4"/>
  <c r="L957" i="4"/>
  <c r="I957" i="4"/>
  <c r="L956" i="4"/>
  <c r="I956" i="4"/>
  <c r="I952" i="4"/>
  <c r="L952" i="4"/>
  <c r="L946" i="4"/>
  <c r="N946" i="4" s="1"/>
  <c r="R946" i="4" s="1"/>
  <c r="I946" i="4"/>
  <c r="K909" i="4"/>
  <c r="AR909" i="4"/>
  <c r="E909" i="4" s="1"/>
  <c r="H909" i="4"/>
  <c r="L906" i="4"/>
  <c r="P906" i="4" s="1"/>
  <c r="I906" i="4"/>
  <c r="N903" i="4"/>
  <c r="R903" i="4" s="1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P94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Q903" i="4"/>
  <c r="N985" i="4"/>
  <c r="R985" i="4" s="1"/>
  <c r="N884" i="4"/>
  <c r="N59" i="4"/>
  <c r="J979" i="4"/>
  <c r="M979" i="4"/>
  <c r="N979" i="4" s="1"/>
  <c r="R979" i="4" s="1"/>
  <c r="D956" i="4"/>
  <c r="E941" i="4"/>
  <c r="F946" i="4"/>
  <c r="G997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F143" i="8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G12" i="8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I626" i="11" s="1"/>
  <c r="F563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I611" i="11" s="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7" i="11"/>
  <c r="K617" i="11" s="1"/>
  <c r="M617" i="11" s="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J597" i="11" s="1"/>
  <c r="K597" i="11" s="1"/>
  <c r="M597" i="11" s="1"/>
  <c r="E597" i="11"/>
  <c r="H597" i="11"/>
  <c r="E584" i="11"/>
  <c r="F584" i="11"/>
  <c r="H584" i="11"/>
  <c r="F573" i="11"/>
  <c r="E573" i="11"/>
  <c r="H573" i="11"/>
  <c r="E560" i="11"/>
  <c r="F560" i="11"/>
  <c r="H560" i="11"/>
  <c r="J626" i="11"/>
  <c r="K626" i="11" s="1"/>
  <c r="M626" i="11" s="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J587" i="11"/>
  <c r="K587" i="11" s="1"/>
  <c r="M587" i="11" s="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665" i="11"/>
  <c r="L665" i="11" s="1"/>
  <c r="N665" i="11" s="1"/>
  <c r="J715" i="11"/>
  <c r="I728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D908" i="4"/>
  <c r="E908" i="4"/>
  <c r="F908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E985" i="4"/>
  <c r="N948" i="4"/>
  <c r="R948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T124" i="4" s="1"/>
  <c r="P124" i="4"/>
  <c r="S124" i="4" s="1"/>
  <c r="U124" i="4" s="1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02" i="4"/>
  <c r="E902" i="4"/>
  <c r="G910" i="4"/>
  <c r="D910" i="4"/>
  <c r="F910" i="4"/>
  <c r="E910" i="4"/>
  <c r="D872" i="4"/>
  <c r="F872" i="4"/>
  <c r="D880" i="4"/>
  <c r="F880" i="4"/>
  <c r="E880" i="4"/>
  <c r="F888" i="4"/>
  <c r="D888" i="4"/>
  <c r="F979" i="4"/>
  <c r="D959" i="4"/>
  <c r="R928" i="4"/>
  <c r="F975" i="4"/>
  <c r="E975" i="4"/>
  <c r="G975" i="4"/>
  <c r="G880" i="4"/>
  <c r="F940" i="4"/>
  <c r="D940" i="4"/>
  <c r="G961" i="4"/>
  <c r="F961" i="4"/>
  <c r="D961" i="4"/>
  <c r="D964" i="4"/>
  <c r="E964" i="4"/>
  <c r="F995" i="4"/>
  <c r="F812" i="4"/>
  <c r="D812" i="4"/>
  <c r="D939" i="4"/>
  <c r="E959" i="4"/>
  <c r="F878" i="4"/>
  <c r="G886" i="4"/>
  <c r="F886" i="4"/>
  <c r="G894" i="4"/>
  <c r="E894" i="4"/>
  <c r="F930" i="4"/>
  <c r="D930" i="4"/>
  <c r="F904" i="4"/>
  <c r="E904" i="4"/>
  <c r="D904" i="4"/>
  <c r="E967" i="4"/>
  <c r="F967" i="4"/>
  <c r="D967" i="4"/>
  <c r="G909" i="4"/>
  <c r="D909" i="4"/>
  <c r="F917" i="4"/>
  <c r="G917" i="4"/>
  <c r="G1001" i="4"/>
  <c r="G980" i="4"/>
  <c r="F980" i="4"/>
  <c r="E943" i="4"/>
  <c r="D943" i="4"/>
  <c r="G958" i="4"/>
  <c r="F958" i="4"/>
  <c r="E958" i="4"/>
  <c r="D984" i="4"/>
  <c r="F984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24" i="5"/>
  <c r="G24" i="5"/>
  <c r="I24" i="5"/>
  <c r="F822" i="5"/>
  <c r="M1001" i="4"/>
  <c r="N1001" i="4" s="1"/>
  <c r="R1001" i="4" s="1"/>
  <c r="J1001" i="4"/>
  <c r="M1000" i="4"/>
  <c r="N1000" i="4" s="1"/>
  <c r="R1000" i="4" s="1"/>
  <c r="J1000" i="4"/>
  <c r="N998" i="4"/>
  <c r="R998" i="4" s="1"/>
  <c r="P997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P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N934" i="4" s="1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P923" i="4" s="1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P886" i="4"/>
  <c r="S886" i="4" s="1"/>
  <c r="U886" i="4" s="1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126" i="5"/>
  <c r="I126" i="5"/>
  <c r="G126" i="5"/>
  <c r="F544" i="5"/>
  <c r="E544" i="5"/>
  <c r="Q696" i="4"/>
  <c r="Q700" i="4"/>
  <c r="N764" i="4"/>
  <c r="R764" i="4" s="1"/>
  <c r="Q348" i="4"/>
  <c r="S912" i="4"/>
  <c r="U912" i="4" s="1"/>
  <c r="Q916" i="4"/>
  <c r="F118" i="5"/>
  <c r="I118" i="5"/>
  <c r="G118" i="5"/>
  <c r="Q28" i="4"/>
  <c r="Q968" i="4"/>
  <c r="F26" i="5"/>
  <c r="G26" i="5"/>
  <c r="G4" i="5"/>
  <c r="J5" i="2" s="1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G162" i="5"/>
  <c r="D161" i="5"/>
  <c r="I161" i="5" s="1"/>
  <c r="D157" i="5"/>
  <c r="I157" i="5" s="1"/>
  <c r="D156" i="5"/>
  <c r="I156" i="5" s="1"/>
  <c r="D149" i="5"/>
  <c r="G149" i="5" s="1"/>
  <c r="D145" i="5"/>
  <c r="E145" i="5" s="1"/>
  <c r="F122" i="5"/>
  <c r="D105" i="5"/>
  <c r="E105" i="5" s="1"/>
  <c r="D101" i="5"/>
  <c r="G101" i="5" s="1"/>
  <c r="G99" i="5"/>
  <c r="D97" i="5"/>
  <c r="I97" i="5" s="1"/>
  <c r="D93" i="5"/>
  <c r="G93" i="5" s="1"/>
  <c r="I91" i="5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D45" i="5"/>
  <c r="I45" i="5" s="1"/>
  <c r="G33" i="5"/>
  <c r="I33" i="5"/>
  <c r="E33" i="5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Q90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E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F913" i="4"/>
  <c r="D960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12" i="5"/>
  <c r="G112" i="5"/>
  <c r="F120" i="5"/>
  <c r="G120" i="5"/>
  <c r="F136" i="5"/>
  <c r="G136" i="5"/>
  <c r="Q698" i="4"/>
  <c r="Q714" i="4"/>
  <c r="P714" i="4"/>
  <c r="S714" i="4" s="1"/>
  <c r="U714" i="4" s="1"/>
  <c r="G42" i="5"/>
  <c r="E71" i="5"/>
  <c r="I71" i="5"/>
  <c r="E14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F160" i="5"/>
  <c r="I160" i="5"/>
  <c r="F172" i="5"/>
  <c r="E153" i="5"/>
  <c r="G153" i="5"/>
  <c r="I153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T993" i="4"/>
  <c r="U985" i="4"/>
  <c r="P954" i="4"/>
  <c r="P916" i="4"/>
  <c r="R884" i="4"/>
  <c r="U884" i="4" s="1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P610" i="4"/>
  <c r="P608" i="4"/>
  <c r="P606" i="4"/>
  <c r="N600" i="4"/>
  <c r="R600" i="4" s="1"/>
  <c r="P968" i="4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24" i="5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P822" i="4"/>
  <c r="S822" i="4" s="1"/>
  <c r="Q834" i="4"/>
  <c r="T834" i="4" s="1"/>
  <c r="P834" i="4"/>
  <c r="Q882" i="4"/>
  <c r="F22" i="5"/>
  <c r="F40" i="5"/>
  <c r="G40" i="5"/>
  <c r="E47" i="5"/>
  <c r="I47" i="5"/>
  <c r="I79" i="5"/>
  <c r="Q72" i="4"/>
  <c r="T72" i="4" s="1"/>
  <c r="P72" i="4"/>
  <c r="S72" i="4" s="1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T101" i="4"/>
  <c r="E157" i="5"/>
  <c r="E181" i="5"/>
  <c r="I814" i="5"/>
  <c r="F828" i="5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P959" i="4"/>
  <c r="F957" i="4"/>
  <c r="K957" i="4"/>
  <c r="H957" i="4"/>
  <c r="Q956" i="4"/>
  <c r="N953" i="4"/>
  <c r="R953" i="4" s="1"/>
  <c r="P953" i="4"/>
  <c r="Q952" i="4"/>
  <c r="P951" i="4"/>
  <c r="Q951" i="4"/>
  <c r="K949" i="4"/>
  <c r="AR949" i="4"/>
  <c r="H949" i="4"/>
  <c r="Q948" i="4"/>
  <c r="T948" i="4" s="1"/>
  <c r="V948" i="4" s="1"/>
  <c r="W948" i="4" s="1"/>
  <c r="Q946" i="4"/>
  <c r="Q945" i="4"/>
  <c r="N945" i="4"/>
  <c r="R945" i="4" s="1"/>
  <c r="P945" i="4"/>
  <c r="D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31" i="5"/>
  <c r="E43" i="5"/>
  <c r="I53" i="5"/>
  <c r="I59" i="5"/>
  <c r="I69" i="5"/>
  <c r="I75" i="5"/>
  <c r="I83" i="5"/>
  <c r="E83" i="5"/>
  <c r="I85" i="5"/>
  <c r="E101" i="5"/>
  <c r="I101" i="5"/>
  <c r="E107" i="5"/>
  <c r="G19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P935" i="4"/>
  <c r="Q931" i="4"/>
  <c r="N931" i="4"/>
  <c r="R931" i="4" s="1"/>
  <c r="P931" i="4"/>
  <c r="N927" i="4"/>
  <c r="Q839" i="4"/>
  <c r="Q837" i="4"/>
  <c r="T837" i="4" s="1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S60" i="4" s="1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F165" i="5"/>
  <c r="D164" i="5"/>
  <c r="G164" i="5" s="1"/>
  <c r="D163" i="5"/>
  <c r="F163" i="5" s="1"/>
  <c r="E160" i="5"/>
  <c r="D158" i="5"/>
  <c r="G158" i="5" s="1"/>
  <c r="F157" i="5"/>
  <c r="D155" i="5"/>
  <c r="F155" i="5" s="1"/>
  <c r="D154" i="5"/>
  <c r="I154" i="5" s="1"/>
  <c r="F153" i="5"/>
  <c r="G152" i="5"/>
  <c r="E152" i="5"/>
  <c r="I152" i="5"/>
  <c r="D151" i="5"/>
  <c r="F151" i="5" s="1"/>
  <c r="D150" i="5"/>
  <c r="G150" i="5" s="1"/>
  <c r="D148" i="5"/>
  <c r="G148" i="5" s="1"/>
  <c r="D147" i="5"/>
  <c r="F147" i="5" s="1"/>
  <c r="G144" i="5"/>
  <c r="E143" i="5"/>
  <c r="E142" i="5"/>
  <c r="G141" i="5"/>
  <c r="I141" i="5"/>
  <c r="E141" i="5"/>
  <c r="E140" i="5"/>
  <c r="E138" i="5"/>
  <c r="E136" i="5"/>
  <c r="G135" i="5"/>
  <c r="G133" i="5"/>
  <c r="I133" i="5"/>
  <c r="E133" i="5"/>
  <c r="E131" i="5"/>
  <c r="E127" i="5"/>
  <c r="E126" i="5"/>
  <c r="G125" i="5"/>
  <c r="I125" i="5"/>
  <c r="E125" i="5"/>
  <c r="E124" i="5"/>
  <c r="E122" i="5"/>
  <c r="E120" i="5"/>
  <c r="G119" i="5"/>
  <c r="E118" i="5"/>
  <c r="G117" i="5"/>
  <c r="I117" i="5"/>
  <c r="E117" i="5"/>
  <c r="E115" i="5"/>
  <c r="E112" i="5"/>
  <c r="G109" i="5"/>
  <c r="I109" i="5"/>
  <c r="E109" i="5"/>
  <c r="D108" i="5"/>
  <c r="E108" i="5" s="1"/>
  <c r="F107" i="5"/>
  <c r="D106" i="5"/>
  <c r="E106" i="5" s="1"/>
  <c r="D104" i="5"/>
  <c r="E104" i="5" s="1"/>
  <c r="D102" i="5"/>
  <c r="E102" i="5" s="1"/>
  <c r="F101" i="5"/>
  <c r="D100" i="5"/>
  <c r="F99" i="5"/>
  <c r="D98" i="5"/>
  <c r="I98" i="5" s="1"/>
  <c r="D96" i="5"/>
  <c r="F95" i="5"/>
  <c r="D94" i="5"/>
  <c r="I94" i="5" s="1"/>
  <c r="F93" i="5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F77" i="5"/>
  <c r="D76" i="5"/>
  <c r="E76" i="5" s="1"/>
  <c r="D74" i="5"/>
  <c r="E74" i="5" s="1"/>
  <c r="D72" i="5"/>
  <c r="E72" i="5" s="1"/>
  <c r="F71" i="5"/>
  <c r="D70" i="5"/>
  <c r="E70" i="5" s="1"/>
  <c r="F69" i="5"/>
  <c r="D68" i="5"/>
  <c r="D66" i="5"/>
  <c r="I66" i="5" s="1"/>
  <c r="D64" i="5"/>
  <c r="E64" i="5" s="1"/>
  <c r="F63" i="5"/>
  <c r="D62" i="5"/>
  <c r="I62" i="5" s="1"/>
  <c r="D60" i="5"/>
  <c r="E60" i="5" s="1"/>
  <c r="F59" i="5"/>
  <c r="D58" i="5"/>
  <c r="I58" i="5" s="1"/>
  <c r="D56" i="5"/>
  <c r="E56" i="5" s="1"/>
  <c r="F55" i="5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42" i="5"/>
  <c r="E42" i="5"/>
  <c r="E40" i="5"/>
  <c r="D37" i="5"/>
  <c r="F37" i="5" s="1"/>
  <c r="D35" i="5"/>
  <c r="D34" i="5"/>
  <c r="E34" i="5" s="1"/>
  <c r="D32" i="5"/>
  <c r="E32" i="5" s="1"/>
  <c r="D30" i="5"/>
  <c r="E30" i="5" s="1"/>
  <c r="F29" i="5"/>
  <c r="D28" i="5"/>
  <c r="I26" i="5"/>
  <c r="E26" i="5"/>
  <c r="E24" i="5"/>
  <c r="D21" i="5"/>
  <c r="D20" i="5"/>
  <c r="D18" i="5"/>
  <c r="D16" i="5"/>
  <c r="F16" i="5" s="1"/>
  <c r="D10" i="5"/>
  <c r="G8" i="5"/>
  <c r="I8" i="5"/>
  <c r="E8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F120" i="8" s="1"/>
  <c r="C99" i="9"/>
  <c r="D99" i="9" s="1"/>
  <c r="F100" i="8" s="1"/>
  <c r="C87" i="9"/>
  <c r="D87" i="9" s="1"/>
  <c r="F88" i="8" s="1"/>
  <c r="H109" i="11"/>
  <c r="H101" i="11"/>
  <c r="F99" i="11"/>
  <c r="H93" i="11"/>
  <c r="F87" i="11"/>
  <c r="C114" i="9"/>
  <c r="D114" i="9" s="1"/>
  <c r="F115" i="8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G80" i="8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F185" i="8" s="1"/>
  <c r="C164" i="9"/>
  <c r="G164" i="9" s="1"/>
  <c r="C146" i="9"/>
  <c r="G146" i="9" s="1"/>
  <c r="C73" i="9"/>
  <c r="D73" i="9" s="1"/>
  <c r="F74" i="8" s="1"/>
  <c r="C59" i="9"/>
  <c r="G59" i="9" s="1"/>
  <c r="C50" i="9"/>
  <c r="D50" i="9" s="1"/>
  <c r="F51" i="8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G83" i="8" s="1"/>
  <c r="C66" i="9"/>
  <c r="E66" i="9" s="1"/>
  <c r="G67" i="8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G187" i="8" s="1"/>
  <c r="C182" i="9"/>
  <c r="D182" i="9" s="1"/>
  <c r="F183" i="8" s="1"/>
  <c r="C180" i="9"/>
  <c r="E180" i="9" s="1"/>
  <c r="G181" i="8" s="1"/>
  <c r="C174" i="9"/>
  <c r="D174" i="9" s="1"/>
  <c r="F175" i="8" s="1"/>
  <c r="C172" i="9"/>
  <c r="D172" i="9" s="1"/>
  <c r="F173" i="8" s="1"/>
  <c r="C168" i="9"/>
  <c r="E168" i="9" s="1"/>
  <c r="G169" i="8" s="1"/>
  <c r="C166" i="9"/>
  <c r="D166" i="9" s="1"/>
  <c r="F167" i="8" s="1"/>
  <c r="C156" i="9"/>
  <c r="G156" i="9" s="1"/>
  <c r="C152" i="9"/>
  <c r="G152" i="9" s="1"/>
  <c r="C150" i="9"/>
  <c r="C144" i="9"/>
  <c r="E144" i="9" s="1"/>
  <c r="G145" i="8" s="1"/>
  <c r="C140" i="9"/>
  <c r="D140" i="9" s="1"/>
  <c r="F141" i="8" s="1"/>
  <c r="C138" i="9"/>
  <c r="D138" i="9" s="1"/>
  <c r="F139" i="8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G133" i="8" s="1"/>
  <c r="C126" i="9"/>
  <c r="C121" i="9"/>
  <c r="E121" i="9" s="1"/>
  <c r="G122" i="8" s="1"/>
  <c r="C117" i="9"/>
  <c r="E117" i="9" s="1"/>
  <c r="G118" i="8" s="1"/>
  <c r="C115" i="9"/>
  <c r="D115" i="9" s="1"/>
  <c r="F116" i="8" s="1"/>
  <c r="C113" i="9"/>
  <c r="G113" i="9" s="1"/>
  <c r="C109" i="9"/>
  <c r="D109" i="9" s="1"/>
  <c r="F110" i="8" s="1"/>
  <c r="C107" i="9"/>
  <c r="C101" i="9"/>
  <c r="E101" i="9" s="1"/>
  <c r="G102" i="8" s="1"/>
  <c r="C97" i="9"/>
  <c r="C89" i="9"/>
  <c r="D89" i="9" s="1"/>
  <c r="F90" i="8" s="1"/>
  <c r="C85" i="9"/>
  <c r="E85" i="9" s="1"/>
  <c r="G86" i="8" s="1"/>
  <c r="C83" i="9"/>
  <c r="E83" i="9" s="1"/>
  <c r="G84" i="8" s="1"/>
  <c r="C81" i="9"/>
  <c r="G81" i="9" s="1"/>
  <c r="C77" i="9"/>
  <c r="C75" i="9"/>
  <c r="C69" i="9"/>
  <c r="G69" i="9" s="1"/>
  <c r="C65" i="9"/>
  <c r="E65" i="9" s="1"/>
  <c r="G66" i="8" s="1"/>
  <c r="C61" i="9"/>
  <c r="G61" i="9" s="1"/>
  <c r="C55" i="9"/>
  <c r="E55" i="9" s="1"/>
  <c r="G56" i="8" s="1"/>
  <c r="C51" i="9"/>
  <c r="E51" i="9" s="1"/>
  <c r="G52" i="8" s="1"/>
  <c r="C49" i="9"/>
  <c r="E49" i="9" s="1"/>
  <c r="G50" i="8" s="1"/>
  <c r="C37" i="9"/>
  <c r="G37" i="9" s="1"/>
  <c r="C35" i="9"/>
  <c r="D35" i="9" s="1"/>
  <c r="F36" i="8" s="1"/>
  <c r="C23" i="9"/>
  <c r="D23" i="9" s="1"/>
  <c r="F24" i="8" s="1"/>
  <c r="C15" i="9"/>
  <c r="G15" i="9" s="1"/>
  <c r="C9" i="9"/>
  <c r="E9" i="9" s="1"/>
  <c r="G10" i="8" s="1"/>
  <c r="C5" i="9"/>
  <c r="D5" i="9" s="1"/>
  <c r="F6" i="8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T449" i="4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D130" i="9"/>
  <c r="F131" i="8" s="1"/>
  <c r="C178" i="9"/>
  <c r="E178" i="9" s="1"/>
  <c r="G179" i="8" s="1"/>
  <c r="C176" i="9"/>
  <c r="E176" i="9" s="1"/>
  <c r="G177" i="8" s="1"/>
  <c r="C162" i="9"/>
  <c r="D162" i="9" s="1"/>
  <c r="F163" i="8" s="1"/>
  <c r="C160" i="9"/>
  <c r="C154" i="9"/>
  <c r="C148" i="9"/>
  <c r="E148" i="9" s="1"/>
  <c r="G149" i="8" s="1"/>
  <c r="C128" i="9"/>
  <c r="C123" i="9"/>
  <c r="E123" i="9" s="1"/>
  <c r="G124" i="8" s="1"/>
  <c r="C111" i="9"/>
  <c r="E111" i="9" s="1"/>
  <c r="G112" i="8" s="1"/>
  <c r="C103" i="9"/>
  <c r="E103" i="9" s="1"/>
  <c r="G104" i="8" s="1"/>
  <c r="C95" i="9"/>
  <c r="E95" i="9" s="1"/>
  <c r="G96" i="8" s="1"/>
  <c r="C91" i="9"/>
  <c r="E91" i="9" s="1"/>
  <c r="G92" i="8" s="1"/>
  <c r="C71" i="9"/>
  <c r="C63" i="9"/>
  <c r="E63" i="9" s="1"/>
  <c r="G64" i="8" s="1"/>
  <c r="C57" i="9"/>
  <c r="E57" i="9" s="1"/>
  <c r="G58" i="8" s="1"/>
  <c r="C47" i="9"/>
  <c r="C43" i="9"/>
  <c r="E43" i="9" s="1"/>
  <c r="G44" i="8" s="1"/>
  <c r="C41" i="9"/>
  <c r="C33" i="9"/>
  <c r="D33" i="9" s="1"/>
  <c r="F34" i="8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F22" i="8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G186" i="8" s="1"/>
  <c r="C171" i="9"/>
  <c r="C155" i="9"/>
  <c r="E155" i="9" s="1"/>
  <c r="G156" i="8" s="1"/>
  <c r="C153" i="9"/>
  <c r="D153" i="9" s="1"/>
  <c r="F154" i="8" s="1"/>
  <c r="C149" i="9"/>
  <c r="C147" i="9"/>
  <c r="E147" i="9" s="1"/>
  <c r="G148" i="8" s="1"/>
  <c r="C145" i="9"/>
  <c r="C137" i="9"/>
  <c r="G137" i="9" s="1"/>
  <c r="C133" i="9"/>
  <c r="G133" i="9" s="1"/>
  <c r="C129" i="9"/>
  <c r="D129" i="9" s="1"/>
  <c r="F130" i="8" s="1"/>
  <c r="C122" i="9"/>
  <c r="E122" i="9" s="1"/>
  <c r="G123" i="8" s="1"/>
  <c r="C108" i="9"/>
  <c r="E108" i="9" s="1"/>
  <c r="G109" i="8" s="1"/>
  <c r="C92" i="9"/>
  <c r="G92" i="9" s="1"/>
  <c r="C90" i="9"/>
  <c r="E90" i="9" s="1"/>
  <c r="G91" i="8" s="1"/>
  <c r="C76" i="9"/>
  <c r="D76" i="9" s="1"/>
  <c r="F77" i="8" s="1"/>
  <c r="C60" i="9"/>
  <c r="D60" i="9" s="1"/>
  <c r="F61" i="8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F21" i="8" s="1"/>
  <c r="C19" i="9"/>
  <c r="D19" i="9" s="1"/>
  <c r="F20" i="8" s="1"/>
  <c r="C18" i="9"/>
  <c r="D18" i="9" s="1"/>
  <c r="F19" i="8" s="1"/>
  <c r="C17" i="9"/>
  <c r="D17" i="9" s="1"/>
  <c r="F18" i="8" s="1"/>
  <c r="C16" i="9"/>
  <c r="C14" i="9"/>
  <c r="E14" i="9" s="1"/>
  <c r="G15" i="8" s="1"/>
  <c r="C12" i="9"/>
  <c r="D12" i="9" s="1"/>
  <c r="F13" i="8" s="1"/>
  <c r="C10" i="9"/>
  <c r="D10" i="9" s="1"/>
  <c r="F11" i="8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R341" i="4"/>
  <c r="Q358" i="4"/>
  <c r="P358" i="4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G184" i="8" s="1"/>
  <c r="C179" i="9"/>
  <c r="E179" i="9" s="1"/>
  <c r="G180" i="8" s="1"/>
  <c r="C175" i="9"/>
  <c r="E175" i="9" s="1"/>
  <c r="G176" i="8" s="1"/>
  <c r="C167" i="9"/>
  <c r="E167" i="9" s="1"/>
  <c r="G168" i="8" s="1"/>
  <c r="C163" i="9"/>
  <c r="E163" i="9" s="1"/>
  <c r="G164" i="8" s="1"/>
  <c r="C159" i="9"/>
  <c r="E159" i="9" s="1"/>
  <c r="G160" i="8" s="1"/>
  <c r="C151" i="9"/>
  <c r="E151" i="9" s="1"/>
  <c r="G152" i="8" s="1"/>
  <c r="C139" i="9"/>
  <c r="E139" i="9" s="1"/>
  <c r="G140" i="8" s="1"/>
  <c r="C131" i="9"/>
  <c r="E131" i="9" s="1"/>
  <c r="G132" i="8" s="1"/>
  <c r="C116" i="9"/>
  <c r="G116" i="9" s="1"/>
  <c r="C110" i="9"/>
  <c r="E110" i="9" s="1"/>
  <c r="G111" i="8" s="1"/>
  <c r="C106" i="9"/>
  <c r="E106" i="9" s="1"/>
  <c r="G107" i="8" s="1"/>
  <c r="C100" i="9"/>
  <c r="E100" i="9" s="1"/>
  <c r="G101" i="8" s="1"/>
  <c r="C96" i="9"/>
  <c r="E96" i="9" s="1"/>
  <c r="G97" i="8" s="1"/>
  <c r="C94" i="9"/>
  <c r="E94" i="9" s="1"/>
  <c r="G95" i="8" s="1"/>
  <c r="C84" i="9"/>
  <c r="E84" i="9" s="1"/>
  <c r="G85" i="8" s="1"/>
  <c r="C78" i="9"/>
  <c r="C74" i="9"/>
  <c r="E74" i="9" s="1"/>
  <c r="G75" i="8" s="1"/>
  <c r="C68" i="9"/>
  <c r="C62" i="9"/>
  <c r="E62" i="9" s="1"/>
  <c r="G63" i="8" s="1"/>
  <c r="C52" i="9"/>
  <c r="E52" i="9" s="1"/>
  <c r="G53" i="8" s="1"/>
  <c r="C46" i="9"/>
  <c r="E46" i="9" s="1"/>
  <c r="G47" i="8" s="1"/>
  <c r="C36" i="9"/>
  <c r="E36" i="9" s="1"/>
  <c r="G37" i="8" s="1"/>
  <c r="C30" i="9"/>
  <c r="C26" i="9"/>
  <c r="E26" i="9" s="1"/>
  <c r="G27" i="8" s="1"/>
  <c r="C6" i="9"/>
  <c r="E6" i="9" s="1"/>
  <c r="G7" i="8" s="1"/>
  <c r="F56" i="11"/>
  <c r="E56" i="11"/>
  <c r="E32" i="11"/>
  <c r="H186" i="11"/>
  <c r="F182" i="11"/>
  <c r="F174" i="11"/>
  <c r="F167" i="11"/>
  <c r="H135" i="11"/>
  <c r="F101" i="11"/>
  <c r="F66" i="11"/>
  <c r="D141" i="9"/>
  <c r="F142" i="8" s="1"/>
  <c r="C205" i="9"/>
  <c r="E205" i="9" s="1"/>
  <c r="C201" i="9"/>
  <c r="C193" i="9"/>
  <c r="E193" i="9" s="1"/>
  <c r="C189" i="9"/>
  <c r="E189" i="9" s="1"/>
  <c r="G190" i="8" s="1"/>
  <c r="C187" i="9"/>
  <c r="C181" i="9"/>
  <c r="C177" i="9"/>
  <c r="E177" i="9" s="1"/>
  <c r="G178" i="8" s="1"/>
  <c r="C173" i="9"/>
  <c r="C169" i="9"/>
  <c r="E169" i="9" s="1"/>
  <c r="G170" i="8" s="1"/>
  <c r="C165" i="9"/>
  <c r="C161" i="9"/>
  <c r="E161" i="9" s="1"/>
  <c r="G162" i="8" s="1"/>
  <c r="C157" i="9"/>
  <c r="C143" i="9"/>
  <c r="E143" i="9" s="1"/>
  <c r="G144" i="8" s="1"/>
  <c r="C135" i="9"/>
  <c r="E135" i="9" s="1"/>
  <c r="G136" i="8" s="1"/>
  <c r="C127" i="9"/>
  <c r="E125" i="9"/>
  <c r="G126" i="8" s="1"/>
  <c r="C120" i="9"/>
  <c r="E120" i="9" s="1"/>
  <c r="G121" i="8" s="1"/>
  <c r="C118" i="9"/>
  <c r="C112" i="9"/>
  <c r="C104" i="9"/>
  <c r="C102" i="9"/>
  <c r="E102" i="9" s="1"/>
  <c r="G103" i="8" s="1"/>
  <c r="C88" i="9"/>
  <c r="C86" i="9"/>
  <c r="E86" i="9" s="1"/>
  <c r="G87" i="8" s="1"/>
  <c r="C80" i="9"/>
  <c r="E80" i="9" s="1"/>
  <c r="G81" i="8" s="1"/>
  <c r="C72" i="9"/>
  <c r="C70" i="9"/>
  <c r="E70" i="9" s="1"/>
  <c r="G71" i="8" s="1"/>
  <c r="C64" i="9"/>
  <c r="C58" i="9"/>
  <c r="E58" i="9" s="1"/>
  <c r="G59" i="8" s="1"/>
  <c r="C56" i="9"/>
  <c r="C54" i="9"/>
  <c r="E54" i="9" s="1"/>
  <c r="G55" i="8" s="1"/>
  <c r="C48" i="9"/>
  <c r="E48" i="9" s="1"/>
  <c r="G49" i="8" s="1"/>
  <c r="C42" i="9"/>
  <c r="E42" i="9" s="1"/>
  <c r="G43" i="8" s="1"/>
  <c r="C40" i="9"/>
  <c r="C38" i="9"/>
  <c r="E38" i="9" s="1"/>
  <c r="G39" i="8" s="1"/>
  <c r="C32" i="9"/>
  <c r="C28" i="9"/>
  <c r="E28" i="9" s="1"/>
  <c r="G29" i="8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3" i="8" s="1"/>
  <c r="G142" i="9"/>
  <c r="E93" i="9"/>
  <c r="G94" i="8" s="1"/>
  <c r="D93" i="9"/>
  <c r="F94" i="8" s="1"/>
  <c r="C24" i="9"/>
  <c r="E24" i="9" s="1"/>
  <c r="G25" i="8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G125" i="8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F12" i="8" s="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D572" i="3"/>
  <c r="D722" i="3"/>
  <c r="D977" i="3"/>
  <c r="D830" i="3"/>
  <c r="D651" i="3"/>
  <c r="D457" i="3"/>
  <c r="D958" i="3"/>
  <c r="D710" i="3"/>
  <c r="D769" i="3"/>
  <c r="D674" i="3"/>
  <c r="D717" i="3"/>
  <c r="D949" i="3"/>
  <c r="D825" i="3"/>
  <c r="D693" i="3"/>
  <c r="D756" i="3"/>
  <c r="D811" i="3"/>
  <c r="D835" i="3"/>
  <c r="D859" i="3"/>
  <c r="D605" i="3"/>
  <c r="D829" i="3"/>
  <c r="D960" i="3"/>
  <c r="D898" i="3"/>
  <c r="D805" i="3"/>
  <c r="D903" i="3"/>
  <c r="D809" i="3"/>
  <c r="D489" i="3"/>
  <c r="D716" i="3"/>
  <c r="D482" i="3"/>
  <c r="D635" i="3"/>
  <c r="D639" i="3"/>
  <c r="D640" i="3"/>
  <c r="D700" i="3"/>
  <c r="D985" i="3"/>
  <c r="D610" i="3"/>
  <c r="D522" i="3"/>
  <c r="D516" i="3"/>
  <c r="D525" i="3"/>
  <c r="D663" i="3"/>
  <c r="D606" i="3"/>
  <c r="D812" i="3"/>
  <c r="D787" i="3"/>
  <c r="D968" i="3"/>
  <c r="D514" i="3"/>
  <c r="D839" i="3"/>
  <c r="D783" i="3"/>
  <c r="D824" i="3"/>
  <c r="D697" i="3"/>
  <c r="D497" i="3"/>
  <c r="D887" i="3"/>
  <c r="D580" i="3"/>
  <c r="D707" i="3"/>
  <c r="D619" i="3"/>
  <c r="D936" i="3"/>
  <c r="D472" i="3"/>
  <c r="D670" i="3"/>
  <c r="D988" i="3"/>
  <c r="D586" i="3"/>
  <c r="D917" i="3"/>
  <c r="D945" i="3"/>
  <c r="D737" i="3"/>
  <c r="D784" i="3"/>
  <c r="D807" i="3"/>
  <c r="D699" i="3"/>
  <c r="D541" i="3"/>
  <c r="D983" i="3"/>
  <c r="D846" i="3"/>
  <c r="D878" i="3"/>
  <c r="D723" i="3"/>
  <c r="D962" i="3"/>
  <c r="D849" i="3"/>
  <c r="D997" i="3"/>
  <c r="D493" i="3"/>
  <c r="D478" i="3"/>
  <c r="D882" i="3"/>
  <c r="D757" i="3"/>
  <c r="D947" i="3"/>
  <c r="D749" i="3"/>
  <c r="D668" i="3"/>
  <c r="D466" i="3"/>
  <c r="D939" i="3"/>
  <c r="D571" i="3"/>
  <c r="D896" i="3"/>
  <c r="D746" i="3"/>
  <c r="D871" i="3"/>
  <c r="D759" i="3"/>
  <c r="D967" i="3"/>
  <c r="D796" i="3"/>
  <c r="D765" i="3"/>
  <c r="D634" i="3"/>
  <c r="D450" i="3"/>
  <c r="D895" i="3"/>
  <c r="D795" i="3"/>
  <c r="D981" i="3"/>
  <c r="D789" i="3"/>
  <c r="D488" i="3"/>
  <c r="D704" i="3"/>
  <c r="D590" i="3"/>
  <c r="D901" i="3"/>
  <c r="D730" i="3"/>
  <c r="D905" i="3"/>
  <c r="D499" i="3"/>
  <c r="D540" i="3"/>
  <c r="D657" i="3"/>
  <c r="D792" i="3"/>
  <c r="D768" i="3"/>
  <c r="D831" i="3"/>
  <c r="D551" i="3"/>
  <c r="D803" i="3"/>
  <c r="D915" i="3"/>
  <c r="D691" i="3"/>
  <c r="D884" i="3"/>
  <c r="D779" i="3"/>
  <c r="D546" i="3"/>
  <c r="D616" i="3"/>
  <c r="D548" i="3"/>
  <c r="D813" i="3"/>
  <c r="D596" i="3"/>
  <c r="D698" i="3"/>
  <c r="D555" i="3"/>
  <c r="D579" i="3"/>
  <c r="D459" i="3"/>
  <c r="D650" i="3"/>
  <c r="D892" i="3"/>
  <c r="D841" i="3"/>
  <c r="D613" i="3"/>
  <c r="D872" i="3"/>
  <c r="D542" i="3"/>
  <c r="D975" i="3"/>
  <c r="D963" i="3"/>
  <c r="D856" i="3"/>
  <c r="D770" i="3"/>
  <c r="D873" i="3"/>
  <c r="D857" i="3"/>
  <c r="D680" i="3"/>
  <c r="D588" i="3"/>
  <c r="D601" i="3"/>
  <c r="D920" i="3"/>
  <c r="D931" i="3"/>
  <c r="D750" i="3"/>
  <c r="D852" i="3"/>
  <c r="D701" i="3"/>
  <c r="D782" i="3"/>
  <c r="D673" i="3"/>
  <c r="D739" i="3"/>
  <c r="D495" i="3"/>
  <c r="D729" i="3"/>
  <c r="D867" i="3"/>
  <c r="D602" i="3"/>
  <c r="D786" i="3"/>
  <c r="D509" i="3"/>
  <c r="D772" i="3"/>
  <c r="D708" i="3"/>
  <c r="D994" i="3"/>
  <c r="D565" i="3"/>
  <c r="D530" i="3"/>
  <c r="D740" i="3"/>
  <c r="D706" i="3"/>
  <c r="D733" i="3"/>
  <c r="D582" i="3"/>
  <c r="D591" i="3"/>
  <c r="D535" i="3"/>
  <c r="D837" i="3"/>
  <c r="D911" i="3"/>
  <c r="D594" i="3"/>
  <c r="D741" i="3"/>
  <c r="D685" i="3"/>
  <c r="D581" i="3"/>
  <c r="D538" i="3"/>
  <c r="D957" i="3"/>
  <c r="D974" i="3"/>
  <c r="D664" i="3"/>
  <c r="D881" i="3"/>
  <c r="D595" i="3"/>
  <c r="D447" i="3"/>
  <c r="D683" i="3"/>
  <c r="D662" i="3"/>
  <c r="D517" i="3"/>
  <c r="D944" i="3"/>
  <c r="D888" i="3"/>
  <c r="D679" i="3"/>
  <c r="D913" i="3"/>
  <c r="D593" i="3"/>
  <c r="D608" i="3"/>
  <c r="D627" i="3"/>
  <c r="D959" i="3"/>
  <c r="D592" i="3"/>
  <c r="D470" i="3"/>
  <c r="D534" i="3"/>
  <c r="D976" i="3"/>
  <c r="D464" i="3"/>
  <c r="D665" i="3"/>
  <c r="D575" i="3"/>
  <c r="D932" i="3"/>
  <c r="D827" i="3"/>
  <c r="D491" i="3"/>
  <c r="D934" i="3"/>
  <c r="D818" i="3"/>
  <c r="D614" i="3"/>
  <c r="D618" i="3"/>
  <c r="D889" i="3"/>
  <c r="D834" i="3"/>
  <c r="D496" i="3"/>
  <c r="D677" i="3"/>
  <c r="D609" i="3"/>
  <c r="D971" i="3"/>
  <c r="D471" i="3"/>
  <c r="D775" i="3"/>
  <c r="D893" i="3"/>
  <c r="D951" i="3"/>
  <c r="D543" i="3"/>
  <c r="D511" i="3"/>
  <c r="D687" i="3"/>
  <c r="D518" i="3"/>
  <c r="D718" i="3"/>
  <c r="D819" i="3"/>
  <c r="D460" i="3"/>
  <c r="D877" i="3"/>
  <c r="D451" i="3"/>
  <c r="D836" i="3"/>
  <c r="D589" i="3"/>
  <c r="D709" i="3"/>
  <c r="D611" i="3"/>
  <c r="D714" i="3"/>
  <c r="D725" i="3"/>
  <c r="D753" i="3"/>
  <c r="D494" i="3"/>
  <c r="D965" i="3"/>
  <c r="D477" i="3"/>
  <c r="D763" i="3"/>
  <c r="D909" i="3"/>
  <c r="D659" i="3"/>
  <c r="D628" i="3"/>
  <c r="D675" i="3"/>
  <c r="D804" i="3"/>
  <c r="D966" i="3"/>
  <c r="D995" i="3"/>
  <c r="D767" i="3"/>
  <c r="D587" i="3"/>
  <c r="D870" i="3"/>
  <c r="D820" i="3"/>
  <c r="D923" i="3"/>
  <c r="D890" i="3"/>
  <c r="D468" i="3"/>
  <c r="D788" i="3"/>
  <c r="D773" i="3"/>
  <c r="D927" i="3"/>
  <c r="D808" i="3"/>
  <c r="D736" i="3"/>
  <c r="D747" i="3"/>
  <c r="D744" i="3"/>
  <c r="D672" i="3"/>
  <c r="D956" i="3"/>
  <c r="D912" i="3"/>
  <c r="D916" i="3"/>
  <c r="D585" i="3"/>
  <c r="D703" i="3"/>
  <c r="D573" i="3"/>
  <c r="D774" i="3"/>
  <c r="D719" i="3"/>
  <c r="D686" i="3"/>
  <c r="D955" i="3"/>
  <c r="D816" i="3"/>
  <c r="D863" i="3"/>
  <c r="D758" i="3"/>
  <c r="D424" i="3"/>
  <c r="D979" i="3"/>
  <c r="D469" i="3"/>
  <c r="D790" i="3"/>
  <c r="D553" i="3"/>
  <c r="D583" i="3"/>
  <c r="D667" i="3"/>
  <c r="D632" i="3"/>
  <c r="D574" i="3"/>
  <c r="D521" i="3"/>
  <c r="D652" i="3"/>
  <c r="D990" i="3"/>
  <c r="D910" i="3"/>
  <c r="D993" i="3"/>
  <c r="D487" i="3"/>
  <c r="D800" i="3"/>
  <c r="D897" i="3"/>
  <c r="D980" i="3"/>
  <c r="D647" i="3"/>
  <c r="D751" i="3"/>
  <c r="D760" i="3"/>
  <c r="D532" i="3"/>
  <c r="D688" i="3"/>
  <c r="D607" i="3"/>
  <c r="D520" i="3"/>
  <c r="D815" i="3"/>
  <c r="D678" i="3"/>
  <c r="D642" i="3"/>
  <c r="D748" i="3"/>
  <c r="D838" i="3"/>
  <c r="D512" i="3"/>
  <c r="D481" i="3"/>
  <c r="D953" i="3"/>
  <c r="D847" i="3"/>
  <c r="D978" i="3"/>
  <c r="D684" i="3"/>
  <c r="D449" i="3"/>
  <c r="D644" i="3"/>
  <c r="D480" i="3"/>
  <c r="D556" i="3"/>
  <c r="D996" i="3"/>
  <c r="D503" i="3"/>
  <c r="D904" i="3"/>
  <c r="D507" i="3"/>
  <c r="D655" i="3"/>
  <c r="D855" i="3"/>
  <c r="D633" i="3"/>
  <c r="D462" i="3"/>
  <c r="D513" i="3"/>
  <c r="D928" i="3"/>
  <c r="D536" i="3"/>
  <c r="D728" i="3"/>
  <c r="D875" i="3"/>
  <c r="D550" i="3"/>
  <c r="D486" i="3"/>
  <c r="D1001" i="3"/>
  <c r="D797" i="3"/>
  <c r="D930" i="3"/>
  <c r="D724" i="3"/>
  <c r="D554" i="3"/>
  <c r="D853" i="3"/>
  <c r="D868" i="3"/>
  <c r="D681" i="3"/>
  <c r="D463" i="3"/>
  <c r="D973" i="3"/>
  <c r="D987" i="3"/>
  <c r="D876" i="3"/>
  <c r="D646" i="3"/>
  <c r="D950" i="3"/>
  <c r="D743" i="3"/>
  <c r="D735" i="3"/>
  <c r="D624" i="3"/>
  <c r="D858" i="3"/>
  <c r="D569" i="3"/>
  <c r="D694" i="3"/>
  <c r="D726" i="3"/>
  <c r="D842" i="3"/>
  <c r="D696" i="3"/>
  <c r="D702" i="3"/>
  <c r="D954" i="3"/>
  <c r="D851" i="3"/>
  <c r="D626" i="3"/>
  <c r="D970" i="3"/>
  <c r="D864" i="3"/>
  <c r="D938" i="3"/>
  <c r="D695" i="3"/>
  <c r="D506" i="3"/>
  <c r="D515" i="3"/>
  <c r="D510" i="3"/>
  <c r="D885" i="3"/>
  <c r="D531" i="3"/>
  <c r="D490" i="3"/>
  <c r="D625" i="3"/>
  <c r="D738" i="3"/>
  <c r="D948" i="3"/>
  <c r="D564" i="3"/>
  <c r="D558" i="3"/>
  <c r="D561" i="3"/>
  <c r="D840" i="3"/>
  <c r="D502" i="3"/>
  <c r="D861" i="3"/>
  <c r="D504" i="3"/>
  <c r="D1000" i="3"/>
  <c r="D559" i="3"/>
  <c r="D527" i="3"/>
  <c r="D547" i="3"/>
  <c r="D865" i="3"/>
  <c r="D545" i="3"/>
  <c r="D943" i="3"/>
  <c r="D669" i="3"/>
  <c r="D894" i="3"/>
  <c r="D484" i="3"/>
  <c r="D638" i="3"/>
  <c r="D982" i="3"/>
  <c r="D940" i="3"/>
  <c r="D615" i="3"/>
  <c r="D421" i="3"/>
  <c r="D454" i="3"/>
  <c r="D727" i="3"/>
  <c r="D461" i="3"/>
  <c r="D822" i="3"/>
  <c r="D671" i="3"/>
  <c r="D519" i="3"/>
  <c r="D599" i="3"/>
  <c r="D886" i="3"/>
  <c r="D648" i="3"/>
  <c r="D902" i="3"/>
  <c r="D802" i="3"/>
  <c r="D690" i="3"/>
  <c r="D524" i="3"/>
  <c r="D992" i="3"/>
  <c r="D922" i="3"/>
  <c r="D791" i="3"/>
  <c r="D485" i="3"/>
  <c r="D455" i="3"/>
  <c r="D711" i="3"/>
  <c r="D713" i="3"/>
  <c r="D533" i="3"/>
  <c r="D972" i="3"/>
  <c r="D653" i="3"/>
  <c r="D879" i="3"/>
  <c r="D617" i="3"/>
  <c r="D505" i="3"/>
  <c r="D422" i="3"/>
  <c r="D908" i="3"/>
  <c r="D476" i="3"/>
  <c r="D801" i="3"/>
  <c r="D445" i="3"/>
  <c r="D778" i="3"/>
  <c r="D656" i="3"/>
  <c r="D952" i="3"/>
  <c r="D636" i="3"/>
  <c r="D869" i="3"/>
  <c r="D732" i="3"/>
  <c r="D806" i="3"/>
  <c r="D832" i="3"/>
  <c r="D823" i="3"/>
  <c r="D630" i="3"/>
  <c r="D526" i="3"/>
  <c r="D705" i="3"/>
  <c r="D649" i="3"/>
  <c r="D539" i="3"/>
  <c r="D660" i="3"/>
  <c r="D566" i="3"/>
  <c r="D766" i="3"/>
  <c r="D552" i="3"/>
  <c r="D501" i="3"/>
  <c r="D899" i="3"/>
  <c r="D456" i="3"/>
  <c r="D689" i="3"/>
  <c r="D900" i="3"/>
  <c r="D935" i="3"/>
  <c r="D475" i="3"/>
  <c r="D961" i="3"/>
  <c r="D844" i="3"/>
  <c r="D862" i="3"/>
  <c r="D907" i="3"/>
  <c r="D604" i="3"/>
  <c r="D654" i="3"/>
  <c r="D544" i="3"/>
  <c r="D523" i="3"/>
  <c r="D969" i="3"/>
  <c r="D641" i="3"/>
  <c r="D933" i="3"/>
  <c r="D991" i="3"/>
  <c r="D645" i="3"/>
  <c r="D906" i="3"/>
  <c r="D754" i="3"/>
  <c r="D742" i="3"/>
  <c r="D883" i="3"/>
  <c r="D919" i="3"/>
  <c r="D731" i="3"/>
  <c r="D848" i="3"/>
  <c r="D576" i="3"/>
  <c r="D631" i="3"/>
  <c r="D891" i="3"/>
  <c r="D821" i="3"/>
  <c r="D817" i="3"/>
  <c r="D453" i="3"/>
  <c r="D721" i="3"/>
  <c r="D492" i="3"/>
  <c r="D866" i="3"/>
  <c r="D715" i="3"/>
  <c r="D999" i="3"/>
  <c r="D793" i="3"/>
  <c r="D752" i="3"/>
  <c r="D777" i="3"/>
  <c r="D483" i="3"/>
  <c r="D562" i="3"/>
  <c r="D629" i="3"/>
  <c r="D658" i="3"/>
  <c r="D578" i="3"/>
  <c r="D570" i="3"/>
  <c r="D600" i="3"/>
  <c r="D528" i="3"/>
  <c r="D924" i="3"/>
  <c r="D745" i="3"/>
  <c r="D946" i="3"/>
  <c r="D473" i="3"/>
  <c r="D612" i="3"/>
  <c r="D785" i="3"/>
  <c r="D986" i="3"/>
  <c r="D941" i="3"/>
  <c r="D880" i="3"/>
  <c r="D676" i="3"/>
  <c r="D597" i="3"/>
  <c r="D874" i="3"/>
  <c r="D925" i="3"/>
  <c r="D452" i="3"/>
  <c r="D814" i="3"/>
  <c r="D843" i="3"/>
  <c r="D666" i="3"/>
  <c r="D761" i="3"/>
  <c r="D828" i="3"/>
  <c r="D474" i="3"/>
  <c r="D810" i="3"/>
  <c r="D500" i="3"/>
  <c r="D598" i="3"/>
  <c r="D537" i="3"/>
  <c r="D914" i="3"/>
  <c r="D734" i="3"/>
  <c r="D860" i="3"/>
  <c r="D764" i="3"/>
  <c r="D799" i="3"/>
  <c r="D850" i="3"/>
  <c r="D568" i="3"/>
  <c r="D937" i="3"/>
  <c r="D921" i="3"/>
  <c r="D465" i="3"/>
  <c r="D712" i="3"/>
  <c r="D567" i="3"/>
  <c r="D623" i="3"/>
  <c r="D622" i="3"/>
  <c r="D780" i="3"/>
  <c r="D643" i="3"/>
  <c r="D560" i="3"/>
  <c r="D918" i="3"/>
  <c r="D529" i="3"/>
  <c r="D577" i="3"/>
  <c r="D603" i="3"/>
  <c r="D998" i="3"/>
  <c r="D498" i="3"/>
  <c r="D446" i="3"/>
  <c r="D720" i="3"/>
  <c r="D661" i="3"/>
  <c r="D479" i="3"/>
  <c r="D926" i="3"/>
  <c r="D762" i="3"/>
  <c r="D584" i="3"/>
  <c r="D755" i="3"/>
  <c r="D563" i="3"/>
  <c r="D929" i="3"/>
  <c r="D549" i="3"/>
  <c r="D794" i="3"/>
  <c r="D508" i="3"/>
  <c r="D621" i="3"/>
  <c r="D781" i="3"/>
  <c r="D423" i="3"/>
  <c r="D682" i="3"/>
  <c r="D964" i="3"/>
  <c r="D989" i="3"/>
  <c r="D467" i="3"/>
  <c r="D833" i="3"/>
  <c r="D637" i="3"/>
  <c r="D776" i="3"/>
  <c r="D771" i="3"/>
  <c r="D854" i="3"/>
  <c r="D798" i="3"/>
  <c r="D942" i="3"/>
  <c r="D984" i="3"/>
  <c r="D458" i="3"/>
  <c r="D692" i="3"/>
  <c r="D448" i="3"/>
  <c r="D557" i="3"/>
  <c r="D620" i="3"/>
  <c r="D826" i="3"/>
  <c r="D845" i="3"/>
  <c r="D441" i="3"/>
  <c r="D406" i="3"/>
  <c r="D404" i="3"/>
  <c r="D402" i="3"/>
  <c r="D429" i="3"/>
  <c r="D385" i="3"/>
  <c r="D383" i="3"/>
  <c r="D400" i="3"/>
  <c r="D415" i="3"/>
  <c r="D398" i="3"/>
  <c r="D430" i="3"/>
  <c r="D420" i="3"/>
  <c r="D428" i="3"/>
  <c r="D417" i="3"/>
  <c r="D395" i="3"/>
  <c r="D371" i="3"/>
  <c r="D370" i="3"/>
  <c r="D320" i="3"/>
  <c r="D326" i="3"/>
  <c r="D298" i="3"/>
  <c r="D318" i="3"/>
  <c r="D321" i="3"/>
  <c r="D293" i="3"/>
  <c r="D369" i="3"/>
  <c r="D363" i="3"/>
  <c r="D291" i="3"/>
  <c r="D342" i="3"/>
  <c r="D341" i="3"/>
  <c r="D314" i="3"/>
  <c r="D319" i="3"/>
  <c r="D325" i="3"/>
  <c r="D332" i="3"/>
  <c r="D286" i="3"/>
  <c r="D292" i="3"/>
  <c r="D366" i="3"/>
  <c r="D348" i="3"/>
  <c r="D367" i="3"/>
  <c r="D315" i="3"/>
  <c r="D299" i="3"/>
  <c r="D287" i="3"/>
  <c r="D442" i="3"/>
  <c r="D437" i="3"/>
  <c r="D378" i="3"/>
  <c r="D403" i="3"/>
  <c r="D408" i="3"/>
  <c r="D412" i="3"/>
  <c r="D410" i="3"/>
  <c r="D393" i="3"/>
  <c r="D416" i="3"/>
  <c r="D327" i="3"/>
  <c r="D343" i="3"/>
  <c r="D328" i="3"/>
  <c r="D297" i="3"/>
  <c r="D301" i="3"/>
  <c r="D361" i="3"/>
  <c r="D354" i="3"/>
  <c r="D322" i="3"/>
  <c r="D351" i="3"/>
  <c r="D324" i="3"/>
  <c r="D374" i="3"/>
  <c r="D436" i="3"/>
  <c r="D397" i="3"/>
  <c r="D399" i="3"/>
  <c r="D418" i="3"/>
  <c r="D434" i="3"/>
  <c r="D405" i="3"/>
  <c r="D384" i="3"/>
  <c r="D401" i="3"/>
  <c r="D360" i="3"/>
  <c r="D372" i="3"/>
  <c r="D304" i="3"/>
  <c r="D356" i="3"/>
  <c r="D329" i="3"/>
  <c r="D306" i="3"/>
  <c r="D309" i="3"/>
  <c r="D375" i="3"/>
  <c r="D285" i="3"/>
  <c r="D358" i="3"/>
  <c r="D323" i="3"/>
  <c r="D368" i="3"/>
  <c r="D365" i="3"/>
  <c r="D438" i="3"/>
  <c r="D382" i="3"/>
  <c r="D380" i="3"/>
  <c r="D431" i="3"/>
  <c r="D433" i="3"/>
  <c r="D411" i="3"/>
  <c r="D386" i="3"/>
  <c r="D435" i="3"/>
  <c r="D388" i="3"/>
  <c r="D425" i="3"/>
  <c r="D379" i="3"/>
  <c r="D387" i="3"/>
  <c r="D381" i="3"/>
  <c r="D426" i="3"/>
  <c r="D414" i="3"/>
  <c r="D373" i="3"/>
  <c r="D294" i="3"/>
  <c r="D313" i="3"/>
  <c r="D335" i="3"/>
  <c r="D310" i="3"/>
  <c r="D359" i="3"/>
  <c r="D312" i="3"/>
  <c r="D362" i="3"/>
  <c r="D300" i="3"/>
  <c r="D333" i="3"/>
  <c r="D355" i="3"/>
  <c r="D353" i="3"/>
  <c r="D288" i="3"/>
  <c r="D295" i="3"/>
  <c r="D302" i="3"/>
  <c r="D331" i="3"/>
  <c r="D307" i="3"/>
  <c r="D350" i="3"/>
  <c r="D337" i="3"/>
  <c r="D352" i="3"/>
  <c r="D439" i="3"/>
  <c r="D440" i="3"/>
  <c r="D443" i="3"/>
  <c r="D444" i="3"/>
  <c r="D432" i="3"/>
  <c r="D409" i="3"/>
  <c r="D394" i="3"/>
  <c r="D407" i="3"/>
  <c r="D376" i="3"/>
  <c r="D391" i="3"/>
  <c r="D413" i="3"/>
  <c r="D290" i="3"/>
  <c r="D344" i="3"/>
  <c r="D339" i="3"/>
  <c r="D334" i="3"/>
  <c r="D296" i="3"/>
  <c r="D289" i="3"/>
  <c r="D340" i="3"/>
  <c r="D284" i="3"/>
  <c r="D345" i="3"/>
  <c r="D311" i="3"/>
  <c r="D347" i="3"/>
  <c r="D364" i="3"/>
  <c r="D357" i="3"/>
  <c r="D316" i="3"/>
  <c r="D419" i="3"/>
  <c r="D389" i="3"/>
  <c r="D392" i="3"/>
  <c r="D396" i="3"/>
  <c r="D390" i="3"/>
  <c r="D377" i="3"/>
  <c r="D427" i="3"/>
  <c r="D346" i="3"/>
  <c r="D305" i="3"/>
  <c r="D336" i="3"/>
  <c r="D303" i="3"/>
  <c r="D349" i="3"/>
  <c r="D338" i="3"/>
  <c r="D308" i="3"/>
  <c r="D330" i="3"/>
  <c r="D317" i="3"/>
  <c r="D279" i="3"/>
  <c r="D283" i="3"/>
  <c r="D280" i="3"/>
  <c r="D282" i="3"/>
  <c r="D281" i="3"/>
  <c r="D275" i="3"/>
  <c r="D278" i="3"/>
  <c r="D276" i="3"/>
  <c r="D273" i="3"/>
  <c r="D263" i="3"/>
  <c r="D264" i="3"/>
  <c r="D254" i="3"/>
  <c r="D271" i="3"/>
  <c r="D259" i="3"/>
  <c r="D269" i="3"/>
  <c r="D272" i="3"/>
  <c r="D262" i="3"/>
  <c r="D274" i="3"/>
  <c r="D253" i="3"/>
  <c r="D267" i="3"/>
  <c r="D256" i="3"/>
  <c r="D255" i="3"/>
  <c r="D266" i="3"/>
  <c r="D277" i="3"/>
  <c r="D265" i="3"/>
  <c r="D258" i="3"/>
  <c r="D261" i="3"/>
  <c r="D260" i="3"/>
  <c r="D268" i="3"/>
  <c r="D257" i="3"/>
  <c r="D270" i="3"/>
  <c r="D234" i="3"/>
  <c r="D252" i="3"/>
  <c r="D239" i="3"/>
  <c r="D235" i="3"/>
  <c r="D249" i="3"/>
  <c r="D237" i="3"/>
  <c r="D250" i="3"/>
  <c r="D240" i="3"/>
  <c r="D238" i="3"/>
  <c r="D242" i="3"/>
  <c r="D247" i="3"/>
  <c r="D243" i="3"/>
  <c r="D236" i="3"/>
  <c r="D251" i="3"/>
  <c r="D244" i="3"/>
  <c r="D246" i="3"/>
  <c r="D245" i="3"/>
  <c r="D248" i="3"/>
  <c r="D241" i="3"/>
  <c r="D193" i="3"/>
  <c r="D196" i="3"/>
  <c r="D219" i="3"/>
  <c r="D208" i="3"/>
  <c r="D212" i="3"/>
  <c r="D210" i="3"/>
  <c r="D211" i="3"/>
  <c r="D221" i="3"/>
  <c r="D209" i="3"/>
  <c r="D233" i="3"/>
  <c r="D199" i="3"/>
  <c r="D191" i="3"/>
  <c r="D195" i="3"/>
  <c r="D200" i="3"/>
  <c r="D192" i="3"/>
  <c r="D197" i="3"/>
  <c r="D198" i="3"/>
  <c r="D204" i="3"/>
  <c r="D218" i="3"/>
  <c r="D232" i="3"/>
  <c r="D205" i="3"/>
  <c r="D202" i="3"/>
  <c r="D227" i="3"/>
  <c r="D228" i="3"/>
  <c r="D230" i="3"/>
  <c r="D207" i="3"/>
  <c r="D220" i="3"/>
  <c r="D203" i="3"/>
  <c r="D217" i="3"/>
  <c r="D201" i="3"/>
  <c r="D224" i="3"/>
  <c r="D215" i="3"/>
  <c r="D213" i="3"/>
  <c r="D222" i="3"/>
  <c r="D206" i="3"/>
  <c r="D229" i="3"/>
  <c r="D226" i="3"/>
  <c r="D225" i="3"/>
  <c r="D194" i="3"/>
  <c r="D223" i="3"/>
  <c r="D214" i="3"/>
  <c r="D231" i="3"/>
  <c r="D216" i="3"/>
  <c r="D810" i="10"/>
  <c r="D882" i="10"/>
  <c r="D978" i="10"/>
  <c r="D701" i="10"/>
  <c r="D878" i="10"/>
  <c r="D706" i="10"/>
  <c r="D647" i="10"/>
  <c r="D817" i="10"/>
  <c r="D802" i="10"/>
  <c r="D856" i="10"/>
  <c r="D406" i="10"/>
  <c r="D534" i="10"/>
  <c r="D841" i="10"/>
  <c r="D518" i="10"/>
  <c r="D942" i="10"/>
  <c r="D906" i="10"/>
  <c r="D891" i="10"/>
  <c r="D886" i="10"/>
  <c r="D853" i="10"/>
  <c r="D645" i="10"/>
  <c r="D493" i="10"/>
  <c r="D733" i="10"/>
  <c r="D436" i="10"/>
  <c r="D587" i="10"/>
  <c r="D953" i="10"/>
  <c r="D726" i="10"/>
  <c r="D511" i="10"/>
  <c r="D897" i="10"/>
  <c r="D1000" i="10"/>
  <c r="D797" i="10"/>
  <c r="D537" i="10"/>
  <c r="D889" i="10"/>
  <c r="D819" i="10"/>
  <c r="D997" i="10"/>
  <c r="D632" i="10"/>
  <c r="D448" i="10"/>
  <c r="D673" i="10"/>
  <c r="D731" i="10"/>
  <c r="D892" i="10"/>
  <c r="D746" i="10"/>
  <c r="D573" i="10"/>
  <c r="D839" i="10"/>
  <c r="D763" i="10"/>
  <c r="D666" i="10"/>
  <c r="D651" i="10"/>
  <c r="D753" i="10"/>
  <c r="D734" i="10"/>
  <c r="D796" i="10"/>
  <c r="D858" i="10"/>
  <c r="D391" i="10"/>
  <c r="D598" i="10"/>
  <c r="D831" i="10"/>
  <c r="D931" i="10"/>
  <c r="D900" i="10"/>
  <c r="D487" i="10"/>
  <c r="D388" i="10"/>
  <c r="D407" i="10"/>
  <c r="D619" i="10"/>
  <c r="D747" i="10"/>
  <c r="D928" i="10"/>
  <c r="D528" i="10"/>
  <c r="D392" i="10"/>
  <c r="D820" i="10"/>
  <c r="D577" i="10"/>
  <c r="D474" i="10"/>
  <c r="D387" i="10"/>
  <c r="D496" i="10"/>
  <c r="D580" i="10"/>
  <c r="D654" i="10"/>
  <c r="D803" i="10"/>
  <c r="D483" i="10"/>
  <c r="D920" i="10"/>
  <c r="D983" i="10"/>
  <c r="D473" i="10"/>
  <c r="D662" i="10"/>
  <c r="D415" i="10"/>
  <c r="D792" i="10"/>
  <c r="D591" i="10"/>
  <c r="D284" i="10"/>
  <c r="D355" i="10"/>
  <c r="D364" i="10"/>
  <c r="D330" i="10"/>
  <c r="D297" i="10"/>
  <c r="D356" i="10"/>
  <c r="D312" i="10"/>
  <c r="D306" i="10"/>
  <c r="D318" i="10"/>
  <c r="D375" i="10"/>
  <c r="D345" i="10"/>
  <c r="D972" i="10"/>
  <c r="D542" i="10"/>
  <c r="D692" i="10"/>
  <c r="D548" i="10"/>
  <c r="D971" i="10"/>
  <c r="D404" i="10"/>
  <c r="D503" i="10"/>
  <c r="D914" i="10"/>
  <c r="D672" i="10"/>
  <c r="D725" i="10"/>
  <c r="D547" i="10"/>
  <c r="D667" i="10"/>
  <c r="D973" i="10"/>
  <c r="D844" i="10"/>
  <c r="D791" i="10"/>
  <c r="D893" i="10"/>
  <c r="D641" i="10"/>
  <c r="D462" i="10"/>
  <c r="D909" i="10"/>
  <c r="D671" i="10"/>
  <c r="D417" i="10"/>
  <c r="D849" i="10"/>
  <c r="D634" i="10"/>
  <c r="D451" i="10"/>
  <c r="D639" i="10"/>
  <c r="D419" i="10"/>
  <c r="D940" i="10"/>
  <c r="D758" i="10"/>
  <c r="D445" i="10"/>
  <c r="D685" i="10"/>
  <c r="D559" i="10"/>
  <c r="D850" i="10"/>
  <c r="D947" i="10"/>
  <c r="D687" i="10"/>
  <c r="D963" i="10"/>
  <c r="D745" i="10"/>
  <c r="D612" i="10"/>
  <c r="D568" i="10"/>
  <c r="D875" i="10"/>
  <c r="D676" i="10"/>
  <c r="D825" i="10"/>
  <c r="D557" i="10"/>
  <c r="D394" i="10"/>
  <c r="D958" i="10"/>
  <c r="D532" i="10"/>
  <c r="D422" i="10"/>
  <c r="D832" i="10"/>
  <c r="D648" i="10"/>
  <c r="D549" i="10"/>
  <c r="D984" i="10"/>
  <c r="D781" i="10"/>
  <c r="D535" i="10"/>
  <c r="D785" i="10"/>
  <c r="D658" i="10"/>
  <c r="D498" i="10"/>
  <c r="D553" i="10"/>
  <c r="D773" i="10"/>
  <c r="D764" i="10"/>
  <c r="D723" i="10"/>
  <c r="D467" i="10"/>
  <c r="D944" i="10"/>
  <c r="D998" i="10"/>
  <c r="D833" i="10"/>
  <c r="D484" i="10"/>
  <c r="D907" i="10"/>
  <c r="D885" i="10"/>
  <c r="D786" i="10"/>
  <c r="D744" i="10"/>
  <c r="D937" i="10"/>
  <c r="D437" i="10"/>
  <c r="D432" i="10"/>
  <c r="D698" i="10"/>
  <c r="D650" i="10"/>
  <c r="D544" i="10"/>
  <c r="D756" i="10"/>
  <c r="D659" i="10"/>
  <c r="D618" i="10"/>
  <c r="D980" i="10"/>
  <c r="D894" i="10"/>
  <c r="D933" i="10"/>
  <c r="D806" i="10"/>
  <c r="D774" i="10"/>
  <c r="D396" i="10"/>
  <c r="D952" i="10"/>
  <c r="D435" i="10"/>
  <c r="D777" i="10"/>
  <c r="D836" i="10"/>
  <c r="D485" i="10"/>
  <c r="D866" i="10"/>
  <c r="D881" i="10"/>
  <c r="D845" i="10"/>
  <c r="D490" i="10"/>
  <c r="D846" i="10"/>
  <c r="D871" i="10"/>
  <c r="D854" i="10"/>
  <c r="D616" i="10"/>
  <c r="D499" i="10"/>
  <c r="D712" i="10"/>
  <c r="D623" i="10"/>
  <c r="D450" i="10"/>
  <c r="D830" i="10"/>
  <c r="D460" i="10"/>
  <c r="D827" i="10"/>
  <c r="D795" i="10"/>
  <c r="D457" i="10"/>
  <c r="D519" i="10"/>
  <c r="D863" i="10"/>
  <c r="D620" i="10"/>
  <c r="D752" i="10"/>
  <c r="D927" i="10"/>
  <c r="D738" i="10"/>
  <c r="D857" i="10"/>
  <c r="D541" i="10"/>
  <c r="D771" i="10"/>
  <c r="D413" i="10"/>
  <c r="D482" i="10"/>
  <c r="D596" i="10"/>
  <c r="D477" i="10"/>
  <c r="D923" i="10"/>
  <c r="D718" i="10"/>
  <c r="D989" i="10"/>
  <c r="D536" i="10"/>
  <c r="D994" i="10"/>
  <c r="D611" i="10"/>
  <c r="D985" i="10"/>
  <c r="D941" i="10"/>
  <c r="D717" i="10"/>
  <c r="D684" i="10"/>
  <c r="D896" i="10"/>
  <c r="D788" i="10"/>
  <c r="D779" i="10"/>
  <c r="D481" i="10"/>
  <c r="D562" i="10"/>
  <c r="D424" i="10"/>
  <c r="D859" i="10"/>
  <c r="D988" i="10"/>
  <c r="D954" i="10"/>
  <c r="D433" i="10"/>
  <c r="D716" i="10"/>
  <c r="D767" i="10"/>
  <c r="D399" i="10"/>
  <c r="D840" i="10"/>
  <c r="D578" i="10"/>
  <c r="D808" i="10"/>
  <c r="D805" i="10"/>
  <c r="D880" i="10"/>
  <c r="D523" i="10"/>
  <c r="D867" i="10"/>
  <c r="D438" i="10"/>
  <c r="D563" i="10"/>
  <c r="D384" i="10"/>
  <c r="D957" i="10"/>
  <c r="D813" i="10"/>
  <c r="D708" i="10"/>
  <c r="D768" i="10"/>
  <c r="D769" i="10"/>
  <c r="D308" i="10"/>
  <c r="D343" i="10"/>
  <c r="D347" i="10"/>
  <c r="D300" i="10"/>
  <c r="D327" i="10"/>
  <c r="D329" i="10"/>
  <c r="D307" i="10"/>
  <c r="D288" i="10"/>
  <c r="D292" i="10"/>
  <c r="D287" i="10"/>
  <c r="D761" i="10"/>
  <c r="D697" i="10"/>
  <c r="D386" i="10"/>
  <c r="D974" i="10"/>
  <c r="D486" i="10"/>
  <c r="D967" i="10"/>
  <c r="D480" i="10"/>
  <c r="D695" i="10"/>
  <c r="D876" i="10"/>
  <c r="D614" i="10"/>
  <c r="D890" i="10"/>
  <c r="D775" i="10"/>
  <c r="D454" i="10"/>
  <c r="D721" i="10"/>
  <c r="D429" i="10"/>
  <c r="D737" i="10"/>
  <c r="D818" i="10"/>
  <c r="D930" i="10"/>
  <c r="D443" i="10"/>
  <c r="D398" i="10"/>
  <c r="D879" i="10"/>
  <c r="D458" i="10"/>
  <c r="D932" i="10"/>
  <c r="D760" i="10"/>
  <c r="D826" i="10"/>
  <c r="D709" i="10"/>
  <c r="D543" i="10"/>
  <c r="D655" i="10"/>
  <c r="D790" i="10"/>
  <c r="D724" i="10"/>
  <c r="D603" i="10"/>
  <c r="D564" i="10"/>
  <c r="D664" i="10"/>
  <c r="D416" i="10"/>
  <c r="D799" i="10"/>
  <c r="D599" i="10"/>
  <c r="D533" i="10"/>
  <c r="D447" i="10"/>
  <c r="D551" i="10"/>
  <c r="D569" i="10"/>
  <c r="D877" i="10"/>
  <c r="D665" i="10"/>
  <c r="D939" i="10"/>
  <c r="D492" i="10"/>
  <c r="D812" i="10"/>
  <c r="D742" i="10"/>
  <c r="D554" i="10"/>
  <c r="D946" i="10"/>
  <c r="D782" i="10"/>
  <c r="D784" i="10"/>
  <c r="D919" i="10"/>
  <c r="D505" i="10"/>
  <c r="D904" i="10"/>
  <c r="D463" i="10"/>
  <c r="D418" i="10"/>
  <c r="D862" i="10"/>
  <c r="D993" i="10"/>
  <c r="D522" i="10"/>
  <c r="D515" i="10"/>
  <c r="D414" i="10"/>
  <c r="D864" i="10"/>
  <c r="D678" i="10"/>
  <c r="D874" i="10"/>
  <c r="D646" i="10"/>
  <c r="D728" i="10"/>
  <c r="D478" i="10"/>
  <c r="D430" i="10"/>
  <c r="D800" i="10"/>
  <c r="D403" i="10"/>
  <c r="D572" i="10"/>
  <c r="D488" i="10"/>
  <c r="D669" i="10"/>
  <c r="D631" i="10"/>
  <c r="D464" i="10"/>
  <c r="D936" i="10"/>
  <c r="D755" i="10"/>
  <c r="D621" i="10"/>
  <c r="D704" i="10"/>
  <c r="D558" i="10"/>
  <c r="D735" i="10"/>
  <c r="D428" i="10"/>
  <c r="D986" i="10"/>
  <c r="D660" i="10"/>
  <c r="D613" i="10"/>
  <c r="D911" i="10"/>
  <c r="D689" i="10"/>
  <c r="D851" i="10"/>
  <c r="D860" i="10"/>
  <c r="D627" i="10"/>
  <c r="D408" i="10"/>
  <c r="D550" i="10"/>
  <c r="D962" i="10"/>
  <c r="D663" i="10"/>
  <c r="D590" i="10"/>
  <c r="D990" i="10"/>
  <c r="D661" i="10"/>
  <c r="D680" i="10"/>
  <c r="D628" i="10"/>
  <c r="D468" i="10"/>
  <c r="D821" i="10"/>
  <c r="D703" i="10"/>
  <c r="D656" i="10"/>
  <c r="D780" i="10"/>
  <c r="D476" i="10"/>
  <c r="D520" i="10"/>
  <c r="D566" i="10"/>
  <c r="D869" i="10"/>
  <c r="D459" i="10"/>
  <c r="D929" i="10"/>
  <c r="D688" i="10"/>
  <c r="D584" i="10"/>
  <c r="D982" i="10"/>
  <c r="D759" i="10"/>
  <c r="D466" i="10"/>
  <c r="D560" i="10"/>
  <c r="D420" i="10"/>
  <c r="D295" i="10"/>
  <c r="D298" i="10"/>
  <c r="D289" i="10"/>
  <c r="D303" i="10"/>
  <c r="D325" i="10"/>
  <c r="D552" i="10"/>
  <c r="D412" i="10"/>
  <c r="D710" i="10"/>
  <c r="D905" i="10"/>
  <c r="D439" i="10"/>
  <c r="D507" i="10"/>
  <c r="D434" i="10"/>
  <c r="D915" i="10"/>
  <c r="D690" i="10"/>
  <c r="D868" i="10"/>
  <c r="D383" i="10"/>
  <c r="D668" i="10"/>
  <c r="D751" i="10"/>
  <c r="D571" i="10"/>
  <c r="D677" i="10"/>
  <c r="D969" i="10"/>
  <c r="D421" i="10"/>
  <c r="D470" i="10"/>
  <c r="D749" i="10"/>
  <c r="D955" i="10"/>
  <c r="D402" i="10"/>
  <c r="D950" i="10"/>
  <c r="D427" i="10"/>
  <c r="D501" i="10"/>
  <c r="D527" i="10"/>
  <c r="D585" i="10"/>
  <c r="D491" i="10"/>
  <c r="D449" i="10"/>
  <c r="D829" i="10"/>
  <c r="D872" i="10"/>
  <c r="D674" i="10"/>
  <c r="D575" i="10"/>
  <c r="D643" i="10"/>
  <c r="D607" i="10"/>
  <c r="D574" i="10"/>
  <c r="D951" i="10"/>
  <c r="D948" i="10"/>
  <c r="D605" i="10"/>
  <c r="D714" i="10"/>
  <c r="D423" i="10"/>
  <c r="D956" i="10"/>
  <c r="D409" i="10"/>
  <c r="D739" i="10"/>
  <c r="D601" i="10"/>
  <c r="D302" i="10"/>
  <c r="D293" i="10"/>
  <c r="D358" i="10"/>
  <c r="D317" i="10"/>
  <c r="D336" i="10"/>
  <c r="D740" i="10"/>
  <c r="D475" i="10"/>
  <c r="D970" i="10"/>
  <c r="D772" i="10"/>
  <c r="D456" i="10"/>
  <c r="D635" i="10"/>
  <c r="D899" i="10"/>
  <c r="D842" i="10"/>
  <c r="D589" i="10"/>
  <c r="D913" i="10"/>
  <c r="D912" i="10"/>
  <c r="D705" i="10"/>
  <c r="D960" i="10"/>
  <c r="D524" i="10"/>
  <c r="D608" i="10"/>
  <c r="D694" i="10"/>
  <c r="D579" i="10"/>
  <c r="D570" i="10"/>
  <c r="D604" i="10"/>
  <c r="D512" i="10"/>
  <c r="D538" i="10"/>
  <c r="D852" i="10"/>
  <c r="D377" i="10"/>
  <c r="D711" i="10"/>
  <c r="D565" i="10"/>
  <c r="D848" i="10"/>
  <c r="D828" i="10"/>
  <c r="D442" i="10"/>
  <c r="D425" i="10"/>
  <c r="D934" i="10"/>
  <c r="D750" i="10"/>
  <c r="D916" i="10"/>
  <c r="D835" i="10"/>
  <c r="D679" i="10"/>
  <c r="D838" i="10"/>
  <c r="D633" i="10"/>
  <c r="D964" i="10"/>
  <c r="D754" i="10"/>
  <c r="D693" i="10"/>
  <c r="D555" i="10"/>
  <c r="D374" i="10"/>
  <c r="D320" i="10"/>
  <c r="D341" i="10"/>
  <c r="D316" i="10"/>
  <c r="D373" i="10"/>
  <c r="D367" i="10"/>
  <c r="D372" i="10"/>
  <c r="D332" i="10"/>
  <c r="D301" i="10"/>
  <c r="D371" i="10"/>
  <c r="D354" i="10"/>
  <c r="D352" i="10"/>
  <c r="D281" i="10"/>
  <c r="D279" i="10"/>
  <c r="D260" i="10"/>
  <c r="D262" i="10"/>
  <c r="D273" i="10"/>
  <c r="D256" i="10"/>
  <c r="D276" i="10"/>
  <c r="D270" i="10"/>
  <c r="D236" i="10"/>
  <c r="D239" i="10"/>
  <c r="D242" i="10"/>
  <c r="D240" i="10"/>
  <c r="D252" i="10"/>
  <c r="D192" i="10"/>
  <c r="D214" i="10"/>
  <c r="D215" i="10"/>
  <c r="D198" i="10"/>
  <c r="D233" i="10"/>
  <c r="D217" i="10"/>
  <c r="D226" i="10"/>
  <c r="D211" i="10"/>
  <c r="D194" i="10"/>
  <c r="D203" i="10"/>
  <c r="D1001" i="10"/>
  <c r="D925" i="10"/>
  <c r="D887" i="10"/>
  <c r="D870" i="10"/>
  <c r="D539" i="10"/>
  <c r="D801" i="10"/>
  <c r="D926" i="10"/>
  <c r="D707" i="10"/>
  <c r="D380" i="10"/>
  <c r="D586" i="10"/>
  <c r="D910" i="10"/>
  <c r="D657" i="10"/>
  <c r="D508" i="10"/>
  <c r="D766" i="10"/>
  <c r="D455" i="10"/>
  <c r="D873" i="10"/>
  <c r="D741" i="10"/>
  <c r="D440" i="10"/>
  <c r="D938" i="10"/>
  <c r="D787" i="10"/>
  <c r="D626" i="10"/>
  <c r="D638" i="10"/>
  <c r="D385" i="10"/>
  <c r="D991" i="10"/>
  <c r="D762" i="10"/>
  <c r="D583" i="10"/>
  <c r="D622" i="10"/>
  <c r="D376" i="10"/>
  <c r="D847" i="10"/>
  <c r="D582" i="10"/>
  <c r="D378" i="10"/>
  <c r="D995" i="10"/>
  <c r="D824" i="10"/>
  <c r="D479" i="10"/>
  <c r="D469" i="10"/>
  <c r="D521" i="10"/>
  <c r="D675" i="10"/>
  <c r="D783" i="10"/>
  <c r="D924" i="10"/>
  <c r="D310" i="10"/>
  <c r="D342" i="10"/>
  <c r="D348" i="10"/>
  <c r="D328" i="10"/>
  <c r="D323" i="10"/>
  <c r="D285" i="10"/>
  <c r="D715" i="10"/>
  <c r="D884" i="10"/>
  <c r="D461" i="10"/>
  <c r="D545" i="10"/>
  <c r="D381" i="10"/>
  <c r="D943" i="10"/>
  <c r="D922" i="10"/>
  <c r="D815" i="10"/>
  <c r="D981" i="10"/>
  <c r="D510" i="10"/>
  <c r="D609" i="10"/>
  <c r="D700" i="10"/>
  <c r="D719" i="10"/>
  <c r="D895" i="10"/>
  <c r="D935" i="10"/>
  <c r="D901" i="10"/>
  <c r="D529" i="10"/>
  <c r="D987" i="10"/>
  <c r="D748" i="10"/>
  <c r="D588" i="10"/>
  <c r="D683" i="10"/>
  <c r="D865" i="10"/>
  <c r="D979" i="10"/>
  <c r="D500" i="10"/>
  <c r="D561" i="10"/>
  <c r="D843" i="10"/>
  <c r="D681" i="10"/>
  <c r="D625" i="10"/>
  <c r="D504" i="10"/>
  <c r="D682" i="10"/>
  <c r="D453" i="10"/>
  <c r="D823" i="10"/>
  <c r="D713" i="10"/>
  <c r="D736" i="10"/>
  <c r="D977" i="10"/>
  <c r="D996" i="10"/>
  <c r="D489" i="10"/>
  <c r="D525" i="10"/>
  <c r="D576" i="10"/>
  <c r="D702" i="10"/>
  <c r="D363" i="10"/>
  <c r="D313" i="10"/>
  <c r="D360" i="10"/>
  <c r="D366" i="10"/>
  <c r="D315" i="10"/>
  <c r="D359" i="10"/>
  <c r="D338" i="10"/>
  <c r="D324" i="10"/>
  <c r="D362" i="10"/>
  <c r="D349" i="10"/>
  <c r="D369" i="10"/>
  <c r="D357" i="10"/>
  <c r="D283" i="10"/>
  <c r="D263" i="10"/>
  <c r="D259" i="10"/>
  <c r="D266" i="10"/>
  <c r="D255" i="10"/>
  <c r="D261" i="10"/>
  <c r="D268" i="10"/>
  <c r="D250" i="10"/>
  <c r="D244" i="10"/>
  <c r="D245" i="10"/>
  <c r="D246" i="10"/>
  <c r="D200" i="10"/>
  <c r="D212" i="10"/>
  <c r="D223" i="10"/>
  <c r="D218" i="10"/>
  <c r="D202" i="10"/>
  <c r="D195" i="10"/>
  <c r="D208" i="10"/>
  <c r="D205" i="10"/>
  <c r="D196" i="10"/>
  <c r="D225" i="10"/>
  <c r="D228" i="10"/>
  <c r="D311" i="10"/>
  <c r="D379" i="10"/>
  <c r="D640" i="10"/>
  <c r="D908" i="10"/>
  <c r="D506" i="10"/>
  <c r="D401" i="10"/>
  <c r="D959" i="10"/>
  <c r="D727" i="10"/>
  <c r="D794" i="10"/>
  <c r="D526" i="10"/>
  <c r="D720" i="10"/>
  <c r="D629" i="10"/>
  <c r="D976" i="10"/>
  <c r="D321" i="10"/>
  <c r="D314" i="10"/>
  <c r="D277" i="10"/>
  <c r="D197" i="10"/>
  <c r="D206" i="10"/>
  <c r="D389" i="10"/>
  <c r="D945" i="10"/>
  <c r="D770" i="10"/>
  <c r="D600" i="10"/>
  <c r="D903" i="10"/>
  <c r="D556" i="10"/>
  <c r="D426" i="10"/>
  <c r="D765" i="10"/>
  <c r="D471" i="10"/>
  <c r="D411" i="10"/>
  <c r="D331" i="10"/>
  <c r="D602" i="10"/>
  <c r="D465" i="10"/>
  <c r="D918" i="10"/>
  <c r="D722" i="10"/>
  <c r="D816" i="10"/>
  <c r="D610" i="10"/>
  <c r="D834" i="10"/>
  <c r="D917" i="10"/>
  <c r="D778" i="10"/>
  <c r="D789" i="10"/>
  <c r="D888" i="10"/>
  <c r="D615" i="10"/>
  <c r="D837" i="10"/>
  <c r="D743" i="10"/>
  <c r="D546" i="10"/>
  <c r="D686" i="10"/>
  <c r="D822" i="10"/>
  <c r="D346" i="10"/>
  <c r="D322" i="10"/>
  <c r="D370" i="10"/>
  <c r="D305" i="10"/>
  <c r="D333" i="10"/>
  <c r="D294" i="10"/>
  <c r="D296" i="10"/>
  <c r="D269" i="10"/>
  <c r="D253" i="10"/>
  <c r="D265" i="10"/>
  <c r="D235" i="10"/>
  <c r="D241" i="10"/>
  <c r="D219" i="10"/>
  <c r="D210" i="10"/>
  <c r="D191" i="10"/>
  <c r="D230" i="10"/>
  <c r="D221" i="10"/>
  <c r="D254" i="10"/>
  <c r="D249" i="10"/>
  <c r="D224" i="10"/>
  <c r="D199" i="10"/>
  <c r="D227" i="10"/>
  <c r="D193" i="10"/>
  <c r="D209" i="10"/>
  <c r="D732" i="10"/>
  <c r="D513" i="10"/>
  <c r="D809" i="10"/>
  <c r="D410" i="10"/>
  <c r="D595" i="10"/>
  <c r="D975" i="10"/>
  <c r="D949" i="10"/>
  <c r="D382" i="10"/>
  <c r="D304" i="10"/>
  <c r="D274" i="10"/>
  <c r="D204" i="10"/>
  <c r="D216" i="10"/>
  <c r="D452" i="10"/>
  <c r="D855" i="10"/>
  <c r="D999" i="10"/>
  <c r="D691" i="10"/>
  <c r="D644" i="10"/>
  <c r="D397" i="10"/>
  <c r="D393" i="10"/>
  <c r="D811" i="10"/>
  <c r="D798" i="10"/>
  <c r="D642" i="10"/>
  <c r="D286" i="10"/>
  <c r="D968" i="10"/>
  <c r="D516" i="10"/>
  <c r="D757" i="10"/>
  <c r="D965" i="10"/>
  <c r="D630" i="10"/>
  <c r="D861" i="10"/>
  <c r="D594" i="10"/>
  <c r="D649" i="10"/>
  <c r="D730" i="10"/>
  <c r="D390" i="10"/>
  <c r="D472" i="10"/>
  <c r="D652" i="10"/>
  <c r="D400" i="10"/>
  <c r="D637" i="10"/>
  <c r="D883" i="10"/>
  <c r="D617" i="10"/>
  <c r="D593" i="10"/>
  <c r="D344" i="10"/>
  <c r="D340" i="10"/>
  <c r="D351" i="10"/>
  <c r="D291" i="10"/>
  <c r="D339" i="10"/>
  <c r="D361" i="10"/>
  <c r="D257" i="10"/>
  <c r="D267" i="10"/>
  <c r="D271" i="10"/>
  <c r="D251" i="10"/>
  <c r="D238" i="10"/>
  <c r="D207" i="10"/>
  <c r="D213" i="10"/>
  <c r="D231" i="10"/>
  <c r="D699" i="10"/>
  <c r="D494" i="10"/>
  <c r="D696" i="10"/>
  <c r="D653" i="10"/>
  <c r="D670" i="10"/>
  <c r="D606" i="10"/>
  <c r="D444" i="10"/>
  <c r="D334" i="10"/>
  <c r="D282" i="10"/>
  <c r="D247" i="10"/>
  <c r="D220" i="10"/>
  <c r="D405" i="10"/>
  <c r="D902" i="10"/>
  <c r="D992" i="10"/>
  <c r="D624" i="10"/>
  <c r="D592" i="10"/>
  <c r="D517" i="10"/>
  <c r="D966" i="10"/>
  <c r="D804" i="10"/>
  <c r="D446" i="10"/>
  <c r="D368" i="10"/>
  <c r="D335" i="10"/>
  <c r="D921" i="10"/>
  <c r="D961" i="10"/>
  <c r="D530" i="10"/>
  <c r="D581" i="10"/>
  <c r="D793" i="10"/>
  <c r="D898" i="10"/>
  <c r="D597" i="10"/>
  <c r="D540" i="10"/>
  <c r="D431" i="10"/>
  <c r="D441" i="10"/>
  <c r="D807" i="10"/>
  <c r="D814" i="10"/>
  <c r="D395" i="10"/>
  <c r="D776" i="10"/>
  <c r="D636" i="10"/>
  <c r="D509" i="10"/>
  <c r="D495" i="10"/>
  <c r="D309" i="10"/>
  <c r="D350" i="10"/>
  <c r="D365" i="10"/>
  <c r="D353" i="10"/>
  <c r="D299" i="10"/>
  <c r="D337" i="10"/>
  <c r="D280" i="10"/>
  <c r="D275" i="10"/>
  <c r="D278" i="10"/>
  <c r="D272" i="10"/>
  <c r="D264" i="10"/>
  <c r="D234" i="10"/>
  <c r="D237" i="10"/>
  <c r="D248" i="10"/>
  <c r="D232" i="10"/>
  <c r="D229" i="10"/>
  <c r="D222" i="10"/>
  <c r="D729" i="10"/>
  <c r="D567" i="10"/>
  <c r="D319" i="10"/>
  <c r="D531" i="10"/>
  <c r="D502" i="10"/>
  <c r="D514" i="10"/>
  <c r="D497" i="10"/>
  <c r="D290" i="10"/>
  <c r="D326" i="10"/>
  <c r="D258" i="10"/>
  <c r="D243" i="10"/>
  <c r="D201" i="10"/>
  <c r="D181" i="10"/>
  <c r="D171" i="10"/>
  <c r="D174" i="10"/>
  <c r="D77" i="10"/>
  <c r="D85" i="10"/>
  <c r="D75" i="10"/>
  <c r="D80" i="10"/>
  <c r="D138" i="10"/>
  <c r="D63" i="10"/>
  <c r="D74" i="10"/>
  <c r="D67" i="10"/>
  <c r="D126" i="10"/>
  <c r="D124" i="10"/>
  <c r="D107" i="10"/>
  <c r="D140" i="10"/>
  <c r="D117" i="10"/>
  <c r="D149" i="10"/>
  <c r="D79" i="10"/>
  <c r="D146" i="10"/>
  <c r="D156" i="10"/>
  <c r="D84" i="10"/>
  <c r="D88" i="10"/>
  <c r="D65" i="10"/>
  <c r="D78" i="10"/>
  <c r="D82" i="10"/>
  <c r="D144" i="10"/>
  <c r="D151" i="10"/>
  <c r="D98" i="10"/>
  <c r="D129" i="10"/>
  <c r="D141" i="10"/>
  <c r="D91" i="10"/>
  <c r="D167" i="10"/>
  <c r="D173" i="10"/>
  <c r="D176" i="10"/>
  <c r="D183" i="10"/>
  <c r="D3" i="10"/>
  <c r="D93" i="10"/>
  <c r="D110" i="10"/>
  <c r="D76" i="10"/>
  <c r="D135" i="10"/>
  <c r="D62" i="10"/>
  <c r="D157" i="10"/>
  <c r="D159" i="10"/>
  <c r="D56" i="10"/>
  <c r="D127" i="10"/>
  <c r="D153" i="10"/>
  <c r="D137" i="10"/>
  <c r="D66" i="10"/>
  <c r="D109" i="10"/>
  <c r="D186" i="10"/>
  <c r="D190" i="10"/>
  <c r="D185" i="10"/>
  <c r="D189" i="10"/>
  <c r="D178" i="10"/>
  <c r="D182" i="10"/>
  <c r="D179" i="10"/>
  <c r="D2" i="10"/>
  <c r="D106" i="10"/>
  <c r="D154" i="10"/>
  <c r="D139" i="10"/>
  <c r="D72" i="10"/>
  <c r="D89" i="10"/>
  <c r="D133" i="10"/>
  <c r="D68" i="10"/>
  <c r="D165" i="10"/>
  <c r="D111" i="10"/>
  <c r="D87" i="10"/>
  <c r="D108" i="10"/>
  <c r="D125" i="10"/>
  <c r="D158" i="10"/>
  <c r="D123" i="10"/>
  <c r="D100" i="10"/>
  <c r="D155" i="10"/>
  <c r="D99" i="10"/>
  <c r="D143" i="10"/>
  <c r="D90" i="10"/>
  <c r="D119" i="10"/>
  <c r="D105" i="10"/>
  <c r="D101" i="10"/>
  <c r="D115" i="10"/>
  <c r="D162" i="10"/>
  <c r="D136" i="10"/>
  <c r="D118" i="10"/>
  <c r="D142" i="10"/>
  <c r="D187" i="10"/>
  <c r="D170" i="10"/>
  <c r="D166" i="10"/>
  <c r="D188" i="10"/>
  <c r="D175" i="10"/>
  <c r="D71" i="10"/>
  <c r="D164" i="10"/>
  <c r="D97" i="10"/>
  <c r="D95" i="10"/>
  <c r="D122" i="10"/>
  <c r="D134" i="10"/>
  <c r="D61" i="10"/>
  <c r="D163" i="10"/>
  <c r="D96" i="10"/>
  <c r="D104" i="10"/>
  <c r="D70" i="10"/>
  <c r="D150" i="10"/>
  <c r="D152" i="10"/>
  <c r="D180" i="10"/>
  <c r="D184" i="10"/>
  <c r="D177" i="10"/>
  <c r="D168" i="10"/>
  <c r="D172" i="10"/>
  <c r="D169" i="10"/>
  <c r="D131" i="10"/>
  <c r="D128" i="10"/>
  <c r="D120" i="10"/>
  <c r="D132" i="10"/>
  <c r="D116" i="10"/>
  <c r="D114" i="10"/>
  <c r="D59" i="10"/>
  <c r="D160" i="10"/>
  <c r="D112" i="10"/>
  <c r="D94" i="10"/>
  <c r="D86" i="10"/>
  <c r="D58" i="10"/>
  <c r="D60" i="10"/>
  <c r="D81" i="10"/>
  <c r="D64" i="10"/>
  <c r="D113" i="10"/>
  <c r="D102" i="10"/>
  <c r="D57" i="10"/>
  <c r="D130" i="10"/>
  <c r="D69" i="10"/>
  <c r="D147" i="10"/>
  <c r="D103" i="10"/>
  <c r="D161" i="10"/>
  <c r="D145" i="10"/>
  <c r="D148" i="10"/>
  <c r="D73" i="10"/>
  <c r="D92" i="10"/>
  <c r="D121" i="10"/>
  <c r="D83" i="10"/>
  <c r="D167" i="3"/>
  <c r="D186" i="3"/>
  <c r="D177" i="3"/>
  <c r="D170" i="3"/>
  <c r="D187" i="3"/>
  <c r="D172" i="3"/>
  <c r="D2" i="3"/>
  <c r="D144" i="3"/>
  <c r="D126" i="3"/>
  <c r="D131" i="3"/>
  <c r="D149" i="3"/>
  <c r="D122" i="3"/>
  <c r="D114" i="3"/>
  <c r="D83" i="3"/>
  <c r="D130" i="3"/>
  <c r="D164" i="3"/>
  <c r="D101" i="3"/>
  <c r="D140" i="3"/>
  <c r="D112" i="3"/>
  <c r="D59" i="3"/>
  <c r="D132" i="3"/>
  <c r="D156" i="3"/>
  <c r="D107" i="3"/>
  <c r="D157" i="3"/>
  <c r="D105" i="3"/>
  <c r="D152" i="3"/>
  <c r="D81" i="3"/>
  <c r="D103" i="3"/>
  <c r="D98" i="3"/>
  <c r="D70" i="3"/>
  <c r="D66" i="3"/>
  <c r="D106" i="3"/>
  <c r="D135" i="3"/>
  <c r="D92" i="3"/>
  <c r="D63" i="3"/>
  <c r="D182" i="3"/>
  <c r="D184" i="3"/>
  <c r="D91" i="3"/>
  <c r="D148" i="3"/>
  <c r="D99" i="3"/>
  <c r="D143" i="3"/>
  <c r="D73" i="3"/>
  <c r="D86" i="3"/>
  <c r="D62" i="3"/>
  <c r="D185" i="3"/>
  <c r="D175" i="3"/>
  <c r="D179" i="3"/>
  <c r="D189" i="3"/>
  <c r="D3" i="3"/>
  <c r="D123" i="3"/>
  <c r="D155" i="3"/>
  <c r="D57" i="3"/>
  <c r="D77" i="3"/>
  <c r="D117" i="3"/>
  <c r="D100" i="3"/>
  <c r="D94" i="3"/>
  <c r="D93" i="3"/>
  <c r="D124" i="3"/>
  <c r="D104" i="3"/>
  <c r="D146" i="3"/>
  <c r="D74" i="3"/>
  <c r="D102" i="3"/>
  <c r="D95" i="3"/>
  <c r="D163" i="3"/>
  <c r="D125" i="3"/>
  <c r="D133" i="3"/>
  <c r="D161" i="3"/>
  <c r="D72" i="3"/>
  <c r="D145" i="3"/>
  <c r="D160" i="3"/>
  <c r="D82" i="3"/>
  <c r="D71" i="3"/>
  <c r="D111" i="3"/>
  <c r="D109" i="3"/>
  <c r="D78" i="3"/>
  <c r="D69" i="3"/>
  <c r="D180" i="3"/>
  <c r="D188" i="3"/>
  <c r="D158" i="3"/>
  <c r="D134" i="3"/>
  <c r="D136" i="3"/>
  <c r="D76" i="3"/>
  <c r="D64" i="3"/>
  <c r="D90" i="3"/>
  <c r="D190" i="3"/>
  <c r="D166" i="3"/>
  <c r="D183" i="3"/>
  <c r="D178" i="3"/>
  <c r="D176" i="3"/>
  <c r="D168" i="3"/>
  <c r="D181" i="3"/>
  <c r="D4" i="3"/>
  <c r="D85" i="3"/>
  <c r="D120" i="3"/>
  <c r="D56" i="3"/>
  <c r="D68" i="3"/>
  <c r="D138" i="3"/>
  <c r="D137" i="3"/>
  <c r="D127" i="3"/>
  <c r="D154" i="3"/>
  <c r="D165" i="3"/>
  <c r="D79" i="3"/>
  <c r="D153" i="3"/>
  <c r="D162" i="3"/>
  <c r="D75" i="3"/>
  <c r="D115" i="3"/>
  <c r="D61" i="3"/>
  <c r="D58" i="3"/>
  <c r="D89" i="3"/>
  <c r="D121" i="3"/>
  <c r="D142" i="3"/>
  <c r="D119" i="3"/>
  <c r="D128" i="3"/>
  <c r="D96" i="3"/>
  <c r="D97" i="3"/>
  <c r="D88" i="3"/>
  <c r="D116" i="3"/>
  <c r="D159" i="3"/>
  <c r="D147" i="3"/>
  <c r="D87" i="3"/>
  <c r="D169" i="3"/>
  <c r="D174" i="3"/>
  <c r="D110" i="3"/>
  <c r="D113" i="3"/>
  <c r="D108" i="3"/>
  <c r="D65" i="3"/>
  <c r="D84" i="3"/>
  <c r="D150" i="3"/>
  <c r="D141" i="3"/>
  <c r="D173" i="3"/>
  <c r="D171" i="3"/>
  <c r="D129" i="3"/>
  <c r="D151" i="3"/>
  <c r="D67" i="3"/>
  <c r="D60" i="3"/>
  <c r="D80" i="3"/>
  <c r="D118" i="3"/>
  <c r="D139" i="3"/>
  <c r="D28" i="3"/>
  <c r="D33" i="3"/>
  <c r="D44" i="3"/>
  <c r="D50" i="3"/>
  <c r="D43" i="3"/>
  <c r="D37" i="3"/>
  <c r="D31" i="3"/>
  <c r="D22" i="3"/>
  <c r="D18" i="3"/>
  <c r="D35" i="3"/>
  <c r="D29" i="3"/>
  <c r="D5" i="3"/>
  <c r="D17" i="3"/>
  <c r="D26" i="3"/>
  <c r="D54" i="3"/>
  <c r="D42" i="3"/>
  <c r="D15" i="3"/>
  <c r="D30" i="3"/>
  <c r="D49" i="3"/>
  <c r="D19" i="3"/>
  <c r="D16" i="3"/>
  <c r="D39" i="3"/>
  <c r="D32" i="3"/>
  <c r="D47" i="3"/>
  <c r="D8" i="3"/>
  <c r="D9" i="3"/>
  <c r="D41" i="3"/>
  <c r="D12" i="3"/>
  <c r="D48" i="3"/>
  <c r="D11" i="3"/>
  <c r="D52" i="3"/>
  <c r="D55" i="3"/>
  <c r="D14" i="3"/>
  <c r="D10" i="3"/>
  <c r="D53" i="3"/>
  <c r="D21" i="3"/>
  <c r="D25" i="3"/>
  <c r="D13" i="3"/>
  <c r="D6" i="3"/>
  <c r="D7" i="3"/>
  <c r="D23" i="3"/>
  <c r="D34" i="3"/>
  <c r="D27" i="3"/>
  <c r="D24" i="3"/>
  <c r="D45" i="3"/>
  <c r="D20" i="3"/>
  <c r="D51" i="3"/>
  <c r="D46" i="3"/>
  <c r="D40" i="3"/>
  <c r="D38" i="3"/>
  <c r="D36" i="3"/>
  <c r="D16" i="10"/>
  <c r="D32" i="10"/>
  <c r="D40" i="10"/>
  <c r="D50" i="10"/>
  <c r="D5" i="10"/>
  <c r="D35" i="10"/>
  <c r="D22" i="10"/>
  <c r="D13" i="10"/>
  <c r="D53" i="10"/>
  <c r="D28" i="10"/>
  <c r="D6" i="10"/>
  <c r="D19" i="10"/>
  <c r="D49" i="10"/>
  <c r="D8" i="10"/>
  <c r="D11" i="10"/>
  <c r="D39" i="10"/>
  <c r="D20" i="10"/>
  <c r="D31" i="10"/>
  <c r="D55" i="10"/>
  <c r="D54" i="10"/>
  <c r="D17" i="10"/>
  <c r="D38" i="10"/>
  <c r="D26" i="10"/>
  <c r="D48" i="10"/>
  <c r="D25" i="10"/>
  <c r="D44" i="10"/>
  <c r="D29" i="10"/>
  <c r="D14" i="10"/>
  <c r="D21" i="10"/>
  <c r="D37" i="10"/>
  <c r="D27" i="10"/>
  <c r="D45" i="10"/>
  <c r="D46" i="10"/>
  <c r="D41" i="10"/>
  <c r="D52" i="10"/>
  <c r="D10" i="10"/>
  <c r="D23" i="10"/>
  <c r="D51" i="10"/>
  <c r="D33" i="10"/>
  <c r="D30" i="10"/>
  <c r="D18" i="10"/>
  <c r="D47" i="10"/>
  <c r="D12" i="10"/>
  <c r="D24" i="10"/>
  <c r="D36" i="10"/>
  <c r="D42" i="10"/>
  <c r="D34" i="10"/>
  <c r="D9" i="10"/>
  <c r="D4" i="10"/>
  <c r="D7" i="10"/>
  <c r="D43" i="10"/>
  <c r="D15" i="10"/>
  <c r="K16" i="8" l="1"/>
  <c r="J16" i="8"/>
  <c r="J44" i="8"/>
  <c r="K44" i="8"/>
  <c r="K8" i="8"/>
  <c r="J8" i="8"/>
  <c r="K5" i="8"/>
  <c r="J5" i="8"/>
  <c r="J10" i="8"/>
  <c r="K10" i="8"/>
  <c r="J35" i="8"/>
  <c r="K35" i="8"/>
  <c r="J43" i="8"/>
  <c r="K43" i="8"/>
  <c r="K37" i="8"/>
  <c r="J37" i="8"/>
  <c r="J25" i="8"/>
  <c r="K25" i="8"/>
  <c r="K13" i="8"/>
  <c r="J13" i="8"/>
  <c r="K48" i="8"/>
  <c r="J48" i="8"/>
  <c r="J19" i="8"/>
  <c r="K19" i="8"/>
  <c r="K31" i="8"/>
  <c r="J31" i="8"/>
  <c r="J34" i="8"/>
  <c r="K34" i="8"/>
  <c r="K52" i="8"/>
  <c r="J52" i="8"/>
  <c r="J24" i="8"/>
  <c r="K24" i="8"/>
  <c r="J11" i="8"/>
  <c r="K11" i="8"/>
  <c r="J53" i="8"/>
  <c r="K53" i="8"/>
  <c r="J42" i="8"/>
  <c r="K42" i="8"/>
  <c r="J47" i="8"/>
  <c r="K47" i="8"/>
  <c r="J46" i="8"/>
  <c r="K46" i="8"/>
  <c r="K28" i="8"/>
  <c r="J28" i="8"/>
  <c r="J38" i="8"/>
  <c r="K38" i="8"/>
  <c r="K22" i="8"/>
  <c r="J22" i="8"/>
  <c r="J15" i="8"/>
  <c r="K15" i="8"/>
  <c r="K30" i="8"/>
  <c r="J30" i="8"/>
  <c r="J45" i="8"/>
  <c r="K45" i="8"/>
  <c r="J26" i="8"/>
  <c r="K26" i="8"/>
  <c r="K49" i="8"/>
  <c r="J49" i="8"/>
  <c r="J27" i="8"/>
  <c r="K27" i="8"/>
  <c r="J39" i="8"/>
  <c r="K39" i="8"/>
  <c r="J18" i="8"/>
  <c r="K18" i="8"/>
  <c r="J55" i="8"/>
  <c r="K55" i="8"/>
  <c r="K56" i="8"/>
  <c r="J56" i="8"/>
  <c r="J32" i="8"/>
  <c r="K32" i="8"/>
  <c r="K21" i="8"/>
  <c r="J21" i="8"/>
  <c r="J40" i="8"/>
  <c r="K40" i="8"/>
  <c r="K12" i="8"/>
  <c r="J12" i="8"/>
  <c r="K9" i="8"/>
  <c r="J9" i="8"/>
  <c r="K50" i="8"/>
  <c r="J50" i="8"/>
  <c r="K20" i="8"/>
  <c r="J20" i="8"/>
  <c r="J7" i="8"/>
  <c r="K7" i="8"/>
  <c r="K29" i="8"/>
  <c r="J29" i="8"/>
  <c r="J54" i="8"/>
  <c r="K54" i="8"/>
  <c r="J14" i="8"/>
  <c r="K14" i="8"/>
  <c r="K23" i="8"/>
  <c r="J23" i="8"/>
  <c r="K36" i="8"/>
  <c r="J36" i="8"/>
  <c r="J6" i="8"/>
  <c r="K6" i="8"/>
  <c r="K51" i="8"/>
  <c r="J51" i="8"/>
  <c r="J41" i="8"/>
  <c r="K41" i="8"/>
  <c r="J33" i="8"/>
  <c r="K33" i="8"/>
  <c r="K17" i="8"/>
  <c r="J17" i="8"/>
  <c r="J84" i="8"/>
  <c r="K84" i="8"/>
  <c r="J122" i="8"/>
  <c r="K122" i="8"/>
  <c r="J93" i="8"/>
  <c r="K93" i="8"/>
  <c r="J74" i="8"/>
  <c r="K74" i="8"/>
  <c r="J149" i="8"/>
  <c r="K149" i="8"/>
  <c r="J146" i="8"/>
  <c r="K146" i="8"/>
  <c r="J162" i="8"/>
  <c r="K162" i="8"/>
  <c r="J104" i="8"/>
  <c r="K104" i="8"/>
  <c r="J148" i="8"/>
  <c r="K148" i="8"/>
  <c r="K70" i="8"/>
  <c r="J70" i="8"/>
  <c r="J131" i="8"/>
  <c r="K131" i="8"/>
  <c r="K58" i="8"/>
  <c r="J58" i="8"/>
  <c r="J103" i="8"/>
  <c r="K103" i="8"/>
  <c r="J114" i="8"/>
  <c r="K114" i="8"/>
  <c r="K65" i="8"/>
  <c r="J65" i="8"/>
  <c r="J82" i="8"/>
  <c r="K82" i="8"/>
  <c r="J61" i="8"/>
  <c r="K61" i="8"/>
  <c r="K59" i="8"/>
  <c r="J59" i="8"/>
  <c r="J87" i="8"/>
  <c r="K87" i="8"/>
  <c r="J95" i="8"/>
  <c r="K95" i="8"/>
  <c r="K113" i="8"/>
  <c r="J113" i="8"/>
  <c r="K161" i="8"/>
  <c r="J161" i="8"/>
  <c r="J60" i="8"/>
  <c r="K60" i="8"/>
  <c r="K115" i="8"/>
  <c r="J115" i="8"/>
  <c r="J117" i="8"/>
  <c r="K117" i="8"/>
  <c r="J133" i="8"/>
  <c r="K133" i="8"/>
  <c r="J121" i="8"/>
  <c r="K121" i="8"/>
  <c r="J129" i="8"/>
  <c r="K129" i="8"/>
  <c r="K132" i="8"/>
  <c r="J132" i="8"/>
  <c r="K170" i="8"/>
  <c r="J170" i="8"/>
  <c r="K173" i="8"/>
  <c r="J173" i="8"/>
  <c r="J169" i="8"/>
  <c r="K169" i="8"/>
  <c r="K178" i="8"/>
  <c r="J178" i="8"/>
  <c r="K185" i="8"/>
  <c r="J185" i="8"/>
  <c r="J181" i="8"/>
  <c r="K181" i="8"/>
  <c r="K153" i="8"/>
  <c r="J153" i="8"/>
  <c r="J151" i="8"/>
  <c r="K151" i="8"/>
  <c r="J71" i="8"/>
  <c r="K71" i="8"/>
  <c r="J105" i="8"/>
  <c r="K105" i="8"/>
  <c r="J97" i="8"/>
  <c r="K97" i="8"/>
  <c r="J164" i="8"/>
  <c r="K164" i="8"/>
  <c r="J62" i="8"/>
  <c r="K62" i="8"/>
  <c r="K135" i="8"/>
  <c r="J135" i="8"/>
  <c r="K123" i="8"/>
  <c r="J123" i="8"/>
  <c r="J96" i="8"/>
  <c r="K96" i="8"/>
  <c r="J98" i="8"/>
  <c r="K98" i="8"/>
  <c r="J165" i="8"/>
  <c r="K165" i="8"/>
  <c r="J72" i="8"/>
  <c r="K72" i="8"/>
  <c r="K176" i="8"/>
  <c r="J176" i="8"/>
  <c r="J189" i="8"/>
  <c r="K189" i="8"/>
  <c r="J167" i="8"/>
  <c r="K167" i="8"/>
  <c r="J171" i="8"/>
  <c r="K171" i="8"/>
  <c r="K188" i="8"/>
  <c r="J188" i="8"/>
  <c r="J143" i="8"/>
  <c r="K143" i="8"/>
  <c r="J119" i="8"/>
  <c r="K119" i="8"/>
  <c r="J137" i="8"/>
  <c r="K137" i="8"/>
  <c r="J163" i="8"/>
  <c r="K163" i="8"/>
  <c r="J116" i="8"/>
  <c r="K116" i="8"/>
  <c r="J102" i="8"/>
  <c r="K102" i="8"/>
  <c r="J106" i="8"/>
  <c r="K106" i="8"/>
  <c r="J120" i="8"/>
  <c r="K120" i="8"/>
  <c r="J91" i="8"/>
  <c r="K91" i="8"/>
  <c r="J144" i="8"/>
  <c r="K144" i="8"/>
  <c r="J100" i="8"/>
  <c r="K100" i="8"/>
  <c r="J156" i="8"/>
  <c r="K156" i="8"/>
  <c r="J101" i="8"/>
  <c r="K101" i="8"/>
  <c r="J124" i="8"/>
  <c r="K124" i="8"/>
  <c r="J159" i="8"/>
  <c r="K159" i="8"/>
  <c r="J126" i="8"/>
  <c r="K126" i="8"/>
  <c r="K109" i="8"/>
  <c r="J109" i="8"/>
  <c r="J88" i="8"/>
  <c r="K88" i="8"/>
  <c r="J112" i="8"/>
  <c r="K112" i="8"/>
  <c r="J166" i="8"/>
  <c r="K166" i="8"/>
  <c r="J69" i="8"/>
  <c r="K69" i="8"/>
  <c r="J134" i="8"/>
  <c r="K134" i="8"/>
  <c r="J90" i="8"/>
  <c r="K90" i="8"/>
  <c r="J73" i="8"/>
  <c r="K73" i="8"/>
  <c r="J140" i="8"/>
  <c r="K140" i="8"/>
  <c r="J155" i="8"/>
  <c r="K155" i="8"/>
  <c r="J107" i="8"/>
  <c r="K107" i="8"/>
  <c r="J180" i="8"/>
  <c r="K180" i="8"/>
  <c r="J183" i="8"/>
  <c r="K183" i="8"/>
  <c r="J179" i="8"/>
  <c r="K179" i="8"/>
  <c r="J190" i="8"/>
  <c r="K190" i="8"/>
  <c r="J186" i="8"/>
  <c r="K186" i="8"/>
  <c r="J191" i="8"/>
  <c r="K191" i="8"/>
  <c r="J187" i="8"/>
  <c r="K187" i="8"/>
  <c r="K110" i="8"/>
  <c r="J110" i="8"/>
  <c r="K67" i="8"/>
  <c r="J67" i="8"/>
  <c r="J138" i="8"/>
  <c r="K138" i="8"/>
  <c r="J154" i="8"/>
  <c r="K154" i="8"/>
  <c r="J128" i="8"/>
  <c r="K128" i="8"/>
  <c r="K57" i="8"/>
  <c r="J57" i="8"/>
  <c r="K160" i="8"/>
  <c r="J160" i="8"/>
  <c r="J158" i="8"/>
  <c r="K158" i="8"/>
  <c r="J63" i="8"/>
  <c r="K63" i="8"/>
  <c r="J136" i="8"/>
  <c r="K136" i="8"/>
  <c r="J77" i="8"/>
  <c r="K77" i="8"/>
  <c r="K111" i="8"/>
  <c r="J111" i="8"/>
  <c r="J94" i="8"/>
  <c r="K94" i="8"/>
  <c r="J184" i="8"/>
  <c r="K184" i="8"/>
  <c r="K177" i="8"/>
  <c r="J177" i="8"/>
  <c r="K174" i="8"/>
  <c r="J174" i="8"/>
  <c r="K168" i="8"/>
  <c r="J168" i="8"/>
  <c r="J92" i="8"/>
  <c r="K92" i="8"/>
  <c r="J142" i="8"/>
  <c r="K142" i="8"/>
  <c r="J130" i="8"/>
  <c r="K130" i="8"/>
  <c r="J99" i="8"/>
  <c r="K99" i="8"/>
  <c r="K152" i="8"/>
  <c r="J152" i="8"/>
  <c r="J145" i="8"/>
  <c r="K145" i="8"/>
  <c r="J83" i="8"/>
  <c r="K83" i="8"/>
  <c r="J79" i="8"/>
  <c r="K79" i="8"/>
  <c r="K66" i="8"/>
  <c r="J66" i="8"/>
  <c r="J89" i="8"/>
  <c r="K89" i="8"/>
  <c r="J85" i="8"/>
  <c r="K85" i="8"/>
  <c r="J157" i="8"/>
  <c r="K157" i="8"/>
  <c r="J147" i="8"/>
  <c r="K147" i="8"/>
  <c r="J80" i="8"/>
  <c r="K80" i="8"/>
  <c r="J150" i="8"/>
  <c r="K150" i="8"/>
  <c r="K118" i="8"/>
  <c r="J118" i="8"/>
  <c r="J141" i="8"/>
  <c r="K141" i="8"/>
  <c r="K108" i="8"/>
  <c r="J108" i="8"/>
  <c r="J125" i="8"/>
  <c r="K125" i="8"/>
  <c r="J127" i="8"/>
  <c r="K127" i="8"/>
  <c r="J68" i="8"/>
  <c r="K68" i="8"/>
  <c r="K75" i="8"/>
  <c r="J75" i="8"/>
  <c r="K64" i="8"/>
  <c r="J64" i="8"/>
  <c r="J139" i="8"/>
  <c r="K139" i="8"/>
  <c r="J81" i="8"/>
  <c r="K81" i="8"/>
  <c r="J76" i="8"/>
  <c r="K76" i="8"/>
  <c r="J86" i="8"/>
  <c r="K86" i="8"/>
  <c r="J78" i="8"/>
  <c r="K78" i="8"/>
  <c r="K175" i="8"/>
  <c r="J175" i="8"/>
  <c r="J172" i="8"/>
  <c r="K172" i="8"/>
  <c r="J182" i="8"/>
  <c r="K182" i="8"/>
  <c r="D68" i="8"/>
  <c r="L68" i="8" s="1"/>
  <c r="E68" i="8"/>
  <c r="M68" i="8" s="1"/>
  <c r="D134" i="8"/>
  <c r="L134" i="8" s="1"/>
  <c r="E134" i="8"/>
  <c r="M134" i="8" s="1"/>
  <c r="D14" i="8"/>
  <c r="L14" i="8" s="1"/>
  <c r="E14" i="8"/>
  <c r="M14" i="8" s="1"/>
  <c r="G97" i="9"/>
  <c r="D97" i="9"/>
  <c r="F98" i="8" s="1"/>
  <c r="D126" i="9"/>
  <c r="F127" i="8" s="1"/>
  <c r="G126" i="9"/>
  <c r="E136" i="9"/>
  <c r="G137" i="8" s="1"/>
  <c r="E117" i="8"/>
  <c r="M117" i="8" s="1"/>
  <c r="D117" i="8"/>
  <c r="L117" i="8" s="1"/>
  <c r="D93" i="8"/>
  <c r="L93" i="8" s="1"/>
  <c r="E93" i="8"/>
  <c r="M93" i="8" s="1"/>
  <c r="D114" i="8"/>
  <c r="L114" i="8" s="1"/>
  <c r="E114" i="8"/>
  <c r="M114" i="8" s="1"/>
  <c r="D45" i="8"/>
  <c r="L45" i="8" s="1"/>
  <c r="E45" i="8"/>
  <c r="M45" i="8" s="1"/>
  <c r="E16" i="8"/>
  <c r="M16" i="8" s="1"/>
  <c r="D16" i="8"/>
  <c r="L16" i="8" s="1"/>
  <c r="E82" i="8"/>
  <c r="M82" i="8" s="1"/>
  <c r="D82" i="8"/>
  <c r="L82" i="8" s="1"/>
  <c r="E137" i="8"/>
  <c r="M137" i="8" s="1"/>
  <c r="D137" i="8"/>
  <c r="L137" i="8" s="1"/>
  <c r="E5" i="8"/>
  <c r="M5" i="8" s="1"/>
  <c r="D5" i="8"/>
  <c r="L5" i="8" s="1"/>
  <c r="D46" i="8"/>
  <c r="L46" i="8" s="1"/>
  <c r="E46" i="8"/>
  <c r="M46" i="8" s="1"/>
  <c r="D147" i="8"/>
  <c r="L147" i="8" s="1"/>
  <c r="E147" i="8"/>
  <c r="M147" i="8" s="1"/>
  <c r="E98" i="9"/>
  <c r="G99" i="8" s="1"/>
  <c r="D98" i="9"/>
  <c r="F99" i="8" s="1"/>
  <c r="E67" i="9"/>
  <c r="G68" i="8" s="1"/>
  <c r="D67" i="9"/>
  <c r="F68" i="8" s="1"/>
  <c r="J511" i="11"/>
  <c r="I511" i="11"/>
  <c r="J585" i="11"/>
  <c r="I585" i="11"/>
  <c r="E94" i="8"/>
  <c r="M94" i="8" s="1"/>
  <c r="D94" i="8"/>
  <c r="L94" i="8" s="1"/>
  <c r="G125" i="9"/>
  <c r="D125" i="9"/>
  <c r="F126" i="8" s="1"/>
  <c r="E143" i="8"/>
  <c r="M143" i="8" s="1"/>
  <c r="D143" i="8"/>
  <c r="L143" i="8" s="1"/>
  <c r="E878" i="11"/>
  <c r="F878" i="11"/>
  <c r="H878" i="11"/>
  <c r="I628" i="11"/>
  <c r="J628" i="11"/>
  <c r="K628" i="11" s="1"/>
  <c r="M628" i="11" s="1"/>
  <c r="I692" i="11"/>
  <c r="E875" i="11"/>
  <c r="F875" i="11"/>
  <c r="H875" i="11"/>
  <c r="E138" i="8"/>
  <c r="M138" i="8" s="1"/>
  <c r="D138" i="8"/>
  <c r="L138" i="8" s="1"/>
  <c r="D70" i="8"/>
  <c r="L70" i="8" s="1"/>
  <c r="E70" i="8"/>
  <c r="M70" i="8" s="1"/>
  <c r="D153" i="8"/>
  <c r="L153" i="8" s="1"/>
  <c r="E153" i="8"/>
  <c r="M153" i="8" s="1"/>
  <c r="H857" i="11"/>
  <c r="F857" i="11"/>
  <c r="I992" i="11"/>
  <c r="E165" i="8"/>
  <c r="M165" i="8" s="1"/>
  <c r="D165" i="8"/>
  <c r="L165" i="8" s="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943" i="11"/>
  <c r="I526" i="11"/>
  <c r="I557" i="11"/>
  <c r="J667" i="11"/>
  <c r="J725" i="11"/>
  <c r="E157" i="8"/>
  <c r="M157" i="8" s="1"/>
  <c r="D157" i="8"/>
  <c r="L157" i="8" s="1"/>
  <c r="D189" i="8"/>
  <c r="L189" i="8" s="1"/>
  <c r="E189" i="8"/>
  <c r="M189" i="8" s="1"/>
  <c r="D60" i="8"/>
  <c r="L60" i="8" s="1"/>
  <c r="E60" i="8"/>
  <c r="M60" i="8" s="1"/>
  <c r="E40" i="8"/>
  <c r="M40" i="8" s="1"/>
  <c r="D40" i="8"/>
  <c r="L40" i="8" s="1"/>
  <c r="J615" i="11"/>
  <c r="J633" i="11"/>
  <c r="L633" i="11" s="1"/>
  <c r="N633" i="11" s="1"/>
  <c r="I608" i="11"/>
  <c r="J594" i="11"/>
  <c r="D142" i="8"/>
  <c r="L142" i="8" s="1"/>
  <c r="E142" i="8"/>
  <c r="M142" i="8" s="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E12" i="8"/>
  <c r="M12" i="8" s="1"/>
  <c r="D12" i="8"/>
  <c r="L12" i="8" s="1"/>
  <c r="D32" i="8"/>
  <c r="L32" i="8" s="1"/>
  <c r="E32" i="8"/>
  <c r="M32" i="8" s="1"/>
  <c r="E38" i="8"/>
  <c r="M38" i="8" s="1"/>
  <c r="D38" i="8"/>
  <c r="L38" i="8" s="1"/>
  <c r="D62" i="8"/>
  <c r="L62" i="8" s="1"/>
  <c r="E62" i="8"/>
  <c r="M62" i="8" s="1"/>
  <c r="D35" i="8"/>
  <c r="L35" i="8" s="1"/>
  <c r="E35" i="8"/>
  <c r="M35" i="8" s="1"/>
  <c r="E30" i="8"/>
  <c r="M30" i="8" s="1"/>
  <c r="D30" i="8"/>
  <c r="L30" i="8" s="1"/>
  <c r="I619" i="11"/>
  <c r="I595" i="11"/>
  <c r="I575" i="11"/>
  <c r="F915" i="11"/>
  <c r="J686" i="11"/>
  <c r="J764" i="11"/>
  <c r="I715" i="11"/>
  <c r="H909" i="11"/>
  <c r="H966" i="11"/>
  <c r="F935" i="11"/>
  <c r="I544" i="11"/>
  <c r="J533" i="11"/>
  <c r="L533" i="11" s="1"/>
  <c r="N533" i="11" s="1"/>
  <c r="H950" i="11"/>
  <c r="I809" i="11"/>
  <c r="H898" i="11"/>
  <c r="F943" i="11"/>
  <c r="F868" i="11"/>
  <c r="E97" i="9"/>
  <c r="G98" i="8" s="1"/>
  <c r="D168" i="9"/>
  <c r="F169" i="8" s="1"/>
  <c r="D136" i="9"/>
  <c r="F137" i="8" s="1"/>
  <c r="F5" i="2"/>
  <c r="O5" i="2" s="1"/>
  <c r="G5" i="2"/>
  <c r="P5" i="2" s="1"/>
  <c r="E5" i="2"/>
  <c r="N5" i="2" s="1"/>
  <c r="E6" i="5"/>
  <c r="F27" i="5"/>
  <c r="D122" i="9"/>
  <c r="F123" i="8" s="1"/>
  <c r="E126" i="9"/>
  <c r="G127" i="8" s="1"/>
  <c r="D113" i="9"/>
  <c r="F114" i="8" s="1"/>
  <c r="E99" i="9"/>
  <c r="G100" i="8" s="1"/>
  <c r="D146" i="9"/>
  <c r="F147" i="8" s="1"/>
  <c r="G98" i="9"/>
  <c r="E182" i="9"/>
  <c r="G183" i="8" s="1"/>
  <c r="E113" i="9"/>
  <c r="G114" i="8" s="1"/>
  <c r="G99" i="9"/>
  <c r="J49" i="11"/>
  <c r="L49" i="11" s="1"/>
  <c r="N49" i="11" s="1"/>
  <c r="I50" i="8" s="1"/>
  <c r="I93" i="5"/>
  <c r="I27" i="5"/>
  <c r="G211" i="5"/>
  <c r="D178" i="9"/>
  <c r="F179" i="8" s="1"/>
  <c r="E87" i="9"/>
  <c r="G88" i="8" s="1"/>
  <c r="E114" i="5"/>
  <c r="G127" i="5"/>
  <c r="G143" i="5"/>
  <c r="S179" i="4"/>
  <c r="U179" i="4" s="1"/>
  <c r="F130" i="5"/>
  <c r="S50" i="4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K4" i="8"/>
  <c r="J4" i="8"/>
  <c r="G82" i="9"/>
  <c r="E158" i="9"/>
  <c r="G159" i="8" s="1"/>
  <c r="E23" i="9"/>
  <c r="G24" i="8" s="1"/>
  <c r="F4" i="2"/>
  <c r="O4" i="2" s="1"/>
  <c r="E4" i="2"/>
  <c r="N4" i="2" s="1"/>
  <c r="G4" i="2"/>
  <c r="P4" i="2" s="1"/>
  <c r="E15" i="5"/>
  <c r="E51" i="5"/>
  <c r="G173" i="5"/>
  <c r="G87" i="5"/>
  <c r="I134" i="5"/>
  <c r="E4" i="5"/>
  <c r="H5" i="2" s="1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I181" i="5"/>
  <c r="E173" i="5"/>
  <c r="G103" i="5"/>
  <c r="S38" i="4"/>
  <c r="G145" i="5"/>
  <c r="F14" i="5"/>
  <c r="G17" i="5"/>
  <c r="G128" i="5"/>
  <c r="T102" i="4"/>
  <c r="F4" i="5"/>
  <c r="I5" i="2" s="1"/>
  <c r="G67" i="5"/>
  <c r="G91" i="5"/>
  <c r="F162" i="5"/>
  <c r="F176" i="5"/>
  <c r="I110" i="5"/>
  <c r="S80" i="4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E842" i="11"/>
  <c r="E850" i="11"/>
  <c r="F850" i="11"/>
  <c r="E856" i="11"/>
  <c r="H856" i="11"/>
  <c r="S935" i="4"/>
  <c r="F972" i="4"/>
  <c r="T935" i="4"/>
  <c r="G985" i="4"/>
  <c r="P871" i="4"/>
  <c r="P878" i="4"/>
  <c r="P879" i="4"/>
  <c r="N913" i="4"/>
  <c r="R913" i="4" s="1"/>
  <c r="Q976" i="4"/>
  <c r="Q991" i="4"/>
  <c r="D983" i="4"/>
  <c r="F931" i="4"/>
  <c r="E932" i="4"/>
  <c r="E951" i="4"/>
  <c r="P908" i="4"/>
  <c r="T946" i="4"/>
  <c r="S959" i="4"/>
  <c r="I3" i="3"/>
  <c r="F67" i="3"/>
  <c r="F176" i="3"/>
  <c r="T954" i="4"/>
  <c r="D876" i="4"/>
  <c r="F902" i="4"/>
  <c r="S910" i="4"/>
  <c r="H63" i="3"/>
  <c r="F40" i="3"/>
  <c r="F136" i="3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E953" i="4"/>
  <c r="D993" i="4"/>
  <c r="S102" i="4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H112" i="3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F85" i="8" s="1"/>
  <c r="G158" i="9"/>
  <c r="E184" i="9"/>
  <c r="G185" i="8" s="1"/>
  <c r="T38" i="4"/>
  <c r="E89" i="9"/>
  <c r="G90" i="8" s="1"/>
  <c r="D34" i="9"/>
  <c r="F35" i="8" s="1"/>
  <c r="D108" i="9"/>
  <c r="F109" i="8" s="1"/>
  <c r="E34" i="9"/>
  <c r="G35" i="8" s="1"/>
  <c r="J135" i="11"/>
  <c r="G113" i="5"/>
  <c r="E116" i="5"/>
  <c r="E121" i="5"/>
  <c r="G129" i="5"/>
  <c r="E132" i="5"/>
  <c r="E134" i="5"/>
  <c r="E137" i="5"/>
  <c r="S77" i="4"/>
  <c r="T93" i="4"/>
  <c r="S131" i="4"/>
  <c r="U131" i="4" s="1"/>
  <c r="I43" i="5"/>
  <c r="S17" i="4"/>
  <c r="I95" i="5"/>
  <c r="E79" i="5"/>
  <c r="S20" i="4"/>
  <c r="V20" i="4" s="1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T106" i="4"/>
  <c r="T152" i="4"/>
  <c r="S30" i="4"/>
  <c r="V30" i="4" s="1"/>
  <c r="S100" i="4"/>
  <c r="T108" i="4"/>
  <c r="I36" i="5"/>
  <c r="G145" i="9"/>
  <c r="E145" i="9"/>
  <c r="G146" i="8" s="1"/>
  <c r="F867" i="11"/>
  <c r="E867" i="11"/>
  <c r="H867" i="11"/>
  <c r="H887" i="11"/>
  <c r="F887" i="11"/>
  <c r="H901" i="11"/>
  <c r="F901" i="11"/>
  <c r="I695" i="11"/>
  <c r="J695" i="11"/>
  <c r="D155" i="9"/>
  <c r="F156" i="8" s="1"/>
  <c r="D145" i="9"/>
  <c r="F146" i="8" s="1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E959" i="11"/>
  <c r="H881" i="11"/>
  <c r="F881" i="11"/>
  <c r="H933" i="11"/>
  <c r="F933" i="11"/>
  <c r="E933" i="11"/>
  <c r="H885" i="11"/>
  <c r="E885" i="11"/>
  <c r="F853" i="11"/>
  <c r="E853" i="11"/>
  <c r="D16" i="9"/>
  <c r="F17" i="8" s="1"/>
  <c r="G16" i="9"/>
  <c r="J609" i="11"/>
  <c r="I609" i="11"/>
  <c r="H979" i="11"/>
  <c r="E979" i="11"/>
  <c r="H971" i="11"/>
  <c r="F971" i="11"/>
  <c r="E53" i="9"/>
  <c r="G54" i="8" s="1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G130" i="9"/>
  <c r="E130" i="9"/>
  <c r="G131" i="8" s="1"/>
  <c r="J978" i="11"/>
  <c r="I978" i="11"/>
  <c r="E960" i="11"/>
  <c r="H960" i="11"/>
  <c r="H890" i="11"/>
  <c r="E890" i="11"/>
  <c r="E921" i="11"/>
  <c r="H921" i="1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4" i="8" s="1"/>
  <c r="I83" i="11"/>
  <c r="D79" i="9"/>
  <c r="F80" i="8" s="1"/>
  <c r="G79" i="9"/>
  <c r="H874" i="11"/>
  <c r="F874" i="11"/>
  <c r="E874" i="11"/>
  <c r="H970" i="11"/>
  <c r="F970" i="11"/>
  <c r="I963" i="11"/>
  <c r="J963" i="11"/>
  <c r="J723" i="11"/>
  <c r="I723" i="11"/>
  <c r="E77" i="9"/>
  <c r="G78" i="8" s="1"/>
  <c r="G77" i="9"/>
  <c r="J565" i="11"/>
  <c r="J589" i="11"/>
  <c r="K589" i="11" s="1"/>
  <c r="M589" i="11" s="1"/>
  <c r="J593" i="11"/>
  <c r="I593" i="11"/>
  <c r="E170" i="9"/>
  <c r="G171" i="8" s="1"/>
  <c r="G170" i="9"/>
  <c r="I725" i="11"/>
  <c r="E971" i="11"/>
  <c r="J909" i="11"/>
  <c r="I909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H131" i="8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V66" i="4" s="1"/>
  <c r="T489" i="4"/>
  <c r="T588" i="4"/>
  <c r="T913" i="4"/>
  <c r="Q941" i="4"/>
  <c r="T822" i="4"/>
  <c r="S136" i="4"/>
  <c r="D934" i="4"/>
  <c r="G977" i="4"/>
  <c r="T825" i="4"/>
  <c r="T66" i="4"/>
  <c r="S108" i="4"/>
  <c r="V108" i="4" s="1"/>
  <c r="Q887" i="4"/>
  <c r="S970" i="4"/>
  <c r="U970" i="4" s="1"/>
  <c r="E980" i="4"/>
  <c r="D878" i="4"/>
  <c r="F939" i="4"/>
  <c r="E979" i="4"/>
  <c r="S433" i="4"/>
  <c r="U433" i="4" s="1"/>
  <c r="Q997" i="4"/>
  <c r="P977" i="4"/>
  <c r="S772" i="4"/>
  <c r="V772" i="4" s="1"/>
  <c r="S703" i="4"/>
  <c r="E952" i="4"/>
  <c r="N904" i="4"/>
  <c r="R904" i="4" s="1"/>
  <c r="P893" i="4"/>
  <c r="S893" i="4" s="1"/>
  <c r="S435" i="4"/>
  <c r="F999" i="4"/>
  <c r="S968" i="4"/>
  <c r="P888" i="4"/>
  <c r="E912" i="4"/>
  <c r="D912" i="4"/>
  <c r="T412" i="4"/>
  <c r="T120" i="4"/>
  <c r="T147" i="4"/>
  <c r="T6" i="4"/>
  <c r="T107" i="4"/>
  <c r="V107" i="4" s="1"/>
  <c r="S699" i="4"/>
  <c r="P939" i="4"/>
  <c r="T951" i="4"/>
  <c r="P987" i="4"/>
  <c r="S987" i="4" s="1"/>
  <c r="S92" i="4"/>
  <c r="S84" i="4"/>
  <c r="T888" i="4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V44" i="4" s="1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S357" i="4"/>
  <c r="G425" i="5"/>
  <c r="T403" i="4"/>
  <c r="T417" i="4"/>
  <c r="F425" i="5"/>
  <c r="T290" i="4"/>
  <c r="S368" i="4"/>
  <c r="S190" i="4"/>
  <c r="U190" i="4" s="1"/>
  <c r="K189" i="3"/>
  <c r="J189" i="3"/>
  <c r="J233" i="3"/>
  <c r="K233" i="3"/>
  <c r="J243" i="3"/>
  <c r="K243" i="3"/>
  <c r="J259" i="3"/>
  <c r="K259" i="3"/>
  <c r="K255" i="3"/>
  <c r="J255" i="3"/>
  <c r="K196" i="3"/>
  <c r="J196" i="3"/>
  <c r="K199" i="3"/>
  <c r="J199" i="3"/>
  <c r="J234" i="3"/>
  <c r="K234" i="3"/>
  <c r="K207" i="3"/>
  <c r="J207" i="3"/>
  <c r="J200" i="3"/>
  <c r="K200" i="3"/>
  <c r="K232" i="3"/>
  <c r="J232" i="3"/>
  <c r="J206" i="3"/>
  <c r="K206" i="3"/>
  <c r="J875" i="8"/>
  <c r="K875" i="8"/>
  <c r="J728" i="8"/>
  <c r="K728" i="8"/>
  <c r="K770" i="8"/>
  <c r="J770" i="8"/>
  <c r="J221" i="3"/>
  <c r="K221" i="3"/>
  <c r="K257" i="3"/>
  <c r="J257" i="3"/>
  <c r="K204" i="3"/>
  <c r="J204" i="3"/>
  <c r="J249" i="3"/>
  <c r="K249" i="3"/>
  <c r="J261" i="3"/>
  <c r="K261" i="3"/>
  <c r="J195" i="3"/>
  <c r="K195" i="3"/>
  <c r="K263" i="3"/>
  <c r="J263" i="3"/>
  <c r="K186" i="3"/>
  <c r="J186" i="3"/>
  <c r="J250" i="3"/>
  <c r="K250" i="3"/>
  <c r="K924" i="8"/>
  <c r="J924" i="8"/>
  <c r="J754" i="8"/>
  <c r="K754" i="8"/>
  <c r="K795" i="8"/>
  <c r="J795" i="8"/>
  <c r="J989" i="8"/>
  <c r="K989" i="8"/>
  <c r="J826" i="8"/>
  <c r="K826" i="8"/>
  <c r="K201" i="3"/>
  <c r="J201" i="3"/>
  <c r="K220" i="3"/>
  <c r="J220" i="3"/>
  <c r="J209" i="3"/>
  <c r="K209" i="3"/>
  <c r="K190" i="3"/>
  <c r="J190" i="3"/>
  <c r="J703" i="8"/>
  <c r="K703" i="8"/>
  <c r="J210" i="3"/>
  <c r="K210" i="3"/>
  <c r="K236" i="3"/>
  <c r="J236" i="3"/>
  <c r="J241" i="3"/>
  <c r="K241" i="3"/>
  <c r="J194" i="3"/>
  <c r="K194" i="3"/>
  <c r="J187" i="3"/>
  <c r="K187" i="3"/>
  <c r="J222" i="3"/>
  <c r="K222" i="3"/>
  <c r="J984" i="8"/>
  <c r="K984" i="8"/>
  <c r="J765" i="8"/>
  <c r="K765" i="8"/>
  <c r="K211" i="3"/>
  <c r="J211" i="3"/>
  <c r="J225" i="3"/>
  <c r="K225" i="3"/>
  <c r="K214" i="3"/>
  <c r="J214" i="3"/>
  <c r="K262" i="3"/>
  <c r="J262" i="3"/>
  <c r="J230" i="3"/>
  <c r="K230" i="3"/>
  <c r="K258" i="3"/>
  <c r="J258" i="3"/>
  <c r="K248" i="3"/>
  <c r="J248" i="3"/>
  <c r="K202" i="3"/>
  <c r="J202" i="3"/>
  <c r="K260" i="3"/>
  <c r="J260" i="3"/>
  <c r="K815" i="8"/>
  <c r="J815" i="8"/>
  <c r="J999" i="8"/>
  <c r="K999" i="8"/>
  <c r="J965" i="8"/>
  <c r="K965" i="8"/>
  <c r="J860" i="8"/>
  <c r="K860" i="8"/>
  <c r="J878" i="8"/>
  <c r="K878" i="8"/>
  <c r="K224" i="3"/>
  <c r="J224" i="3"/>
  <c r="J231" i="3"/>
  <c r="K231" i="3"/>
  <c r="J247" i="3"/>
  <c r="K247" i="3"/>
  <c r="K265" i="3"/>
  <c r="J265" i="3"/>
  <c r="K203" i="3"/>
  <c r="J203" i="3"/>
  <c r="J223" i="3"/>
  <c r="K223" i="3"/>
  <c r="J264" i="3"/>
  <c r="K264" i="3"/>
  <c r="J254" i="3"/>
  <c r="K254" i="3"/>
  <c r="J244" i="3"/>
  <c r="K244" i="3"/>
  <c r="K216" i="3"/>
  <c r="J216" i="3"/>
  <c r="J256" i="3"/>
  <c r="K256" i="3"/>
  <c r="K747" i="8"/>
  <c r="J747" i="8"/>
  <c r="J952" i="8"/>
  <c r="K952" i="8"/>
  <c r="J774" i="8"/>
  <c r="K774" i="8"/>
  <c r="K918" i="8"/>
  <c r="J918" i="8"/>
  <c r="J980" i="8"/>
  <c r="K980" i="8"/>
  <c r="K921" i="8"/>
  <c r="J921" i="8"/>
  <c r="J699" i="8"/>
  <c r="K699" i="8"/>
  <c r="J188" i="3"/>
  <c r="K188" i="3"/>
  <c r="J957" i="8"/>
  <c r="K957" i="8"/>
  <c r="J848" i="8"/>
  <c r="K848" i="8"/>
  <c r="J995" i="8"/>
  <c r="K995" i="8"/>
  <c r="K997" i="8"/>
  <c r="J997" i="8"/>
  <c r="J994" i="8"/>
  <c r="K994" i="8"/>
  <c r="J893" i="8"/>
  <c r="K893" i="8"/>
  <c r="J876" i="8"/>
  <c r="K876" i="8"/>
  <c r="J252" i="3"/>
  <c r="K252" i="3"/>
  <c r="K217" i="3"/>
  <c r="J217" i="3"/>
  <c r="J192" i="3"/>
  <c r="K192" i="3"/>
  <c r="J743" i="8"/>
  <c r="K743" i="8"/>
  <c r="K788" i="8"/>
  <c r="J788" i="8"/>
  <c r="J769" i="8"/>
  <c r="K769" i="8"/>
  <c r="J760" i="8"/>
  <c r="K760" i="8"/>
  <c r="K967" i="8"/>
  <c r="J967" i="8"/>
  <c r="J226" i="3"/>
  <c r="K226" i="3"/>
  <c r="K229" i="3"/>
  <c r="J229" i="3"/>
  <c r="K240" i="3"/>
  <c r="J240" i="3"/>
  <c r="J205" i="3"/>
  <c r="K205" i="3"/>
  <c r="K228" i="3"/>
  <c r="J228" i="3"/>
  <c r="J227" i="3"/>
  <c r="K227" i="3"/>
  <c r="J863" i="8"/>
  <c r="K863" i="8"/>
  <c r="J732" i="8"/>
  <c r="K732" i="8"/>
  <c r="J812" i="8"/>
  <c r="K812" i="8"/>
  <c r="J868" i="8"/>
  <c r="K868" i="8"/>
  <c r="K212" i="3"/>
  <c r="J212" i="3"/>
  <c r="J213" i="3"/>
  <c r="K213" i="3"/>
  <c r="J197" i="3"/>
  <c r="K197" i="3"/>
  <c r="K198" i="3"/>
  <c r="J198" i="3"/>
  <c r="J239" i="3"/>
  <c r="K239" i="3"/>
  <c r="K219" i="3"/>
  <c r="J219" i="3"/>
  <c r="K793" i="8"/>
  <c r="J793" i="8"/>
  <c r="K749" i="8"/>
  <c r="J749" i="8"/>
  <c r="J717" i="8"/>
  <c r="K717" i="8"/>
  <c r="K804" i="8"/>
  <c r="J804" i="8"/>
  <c r="K251" i="3"/>
  <c r="J251" i="3"/>
  <c r="K253" i="3"/>
  <c r="J253" i="3"/>
  <c r="K238" i="3"/>
  <c r="J238" i="3"/>
  <c r="K218" i="3"/>
  <c r="J218" i="3"/>
  <c r="J208" i="3"/>
  <c r="K208" i="3"/>
  <c r="J193" i="3"/>
  <c r="K193" i="3"/>
  <c r="J242" i="3"/>
  <c r="K242" i="3"/>
  <c r="K235" i="3"/>
  <c r="J235" i="3"/>
  <c r="K191" i="3"/>
  <c r="J191" i="3"/>
  <c r="K246" i="3"/>
  <c r="J246" i="3"/>
  <c r="J237" i="3"/>
  <c r="K237" i="3"/>
  <c r="J822" i="8"/>
  <c r="K822" i="8"/>
  <c r="K799" i="8"/>
  <c r="J799" i="8"/>
  <c r="J901" i="8"/>
  <c r="K901" i="8"/>
  <c r="K939" i="8"/>
  <c r="J939" i="8"/>
  <c r="K945" i="8"/>
  <c r="J945" i="8"/>
  <c r="J978" i="8"/>
  <c r="K978" i="8"/>
  <c r="J772" i="8"/>
  <c r="K772" i="8"/>
  <c r="J694" i="8"/>
  <c r="K694" i="8"/>
  <c r="K808" i="8"/>
  <c r="J808" i="8"/>
  <c r="K746" i="8"/>
  <c r="J746" i="8"/>
  <c r="J925" i="8"/>
  <c r="K925" i="8"/>
  <c r="J751" i="8"/>
  <c r="K751" i="8"/>
  <c r="K963" i="8"/>
  <c r="J963" i="8"/>
  <c r="J845" i="8"/>
  <c r="K845" i="8"/>
  <c r="J780" i="8"/>
  <c r="K780" i="8"/>
  <c r="J856" i="8"/>
  <c r="K856" i="8"/>
  <c r="J731" i="8"/>
  <c r="K731" i="8"/>
  <c r="K791" i="8"/>
  <c r="J791" i="8"/>
  <c r="K938" i="8"/>
  <c r="J938" i="8"/>
  <c r="J923" i="8"/>
  <c r="K923" i="8"/>
  <c r="K835" i="8"/>
  <c r="J835" i="8"/>
  <c r="J846" i="8"/>
  <c r="K846" i="8"/>
  <c r="K709" i="8"/>
  <c r="J709" i="8"/>
  <c r="K898" i="8"/>
  <c r="J898" i="8"/>
  <c r="J983" i="8"/>
  <c r="K983" i="8"/>
  <c r="J722" i="8"/>
  <c r="K722" i="8"/>
  <c r="J932" i="8"/>
  <c r="K932" i="8"/>
  <c r="J759" i="8"/>
  <c r="K759" i="8"/>
  <c r="J904" i="8"/>
  <c r="K904" i="8"/>
  <c r="J842" i="8"/>
  <c r="K842" i="8"/>
  <c r="J750" i="8"/>
  <c r="K750" i="8"/>
  <c r="K839" i="8"/>
  <c r="J839" i="8"/>
  <c r="J974" i="8"/>
  <c r="K974" i="8"/>
  <c r="J786" i="8"/>
  <c r="K786" i="8"/>
  <c r="K817" i="8"/>
  <c r="J817" i="8"/>
  <c r="J988" i="8"/>
  <c r="K988" i="8"/>
  <c r="J276" i="3"/>
  <c r="K276" i="3"/>
  <c r="K267" i="3"/>
  <c r="J267" i="3"/>
  <c r="K293" i="3"/>
  <c r="J293" i="3"/>
  <c r="J322" i="3"/>
  <c r="K322" i="3"/>
  <c r="K215" i="3"/>
  <c r="J215" i="3"/>
  <c r="K245" i="3"/>
  <c r="J245" i="3"/>
  <c r="J896" i="8"/>
  <c r="K896" i="8"/>
  <c r="J900" i="8"/>
  <c r="K900" i="8"/>
  <c r="J813" i="8"/>
  <c r="K813" i="8"/>
  <c r="K941" i="8"/>
  <c r="J941" i="8"/>
  <c r="J884" i="8"/>
  <c r="K884" i="8"/>
  <c r="K927" i="8"/>
  <c r="J927" i="8"/>
  <c r="J881" i="8"/>
  <c r="K881" i="8"/>
  <c r="J882" i="8"/>
  <c r="K882" i="8"/>
  <c r="J829" i="8"/>
  <c r="K829" i="8"/>
  <c r="J767" i="8"/>
  <c r="K767" i="8"/>
  <c r="J964" i="8"/>
  <c r="K964" i="8"/>
  <c r="K796" i="8"/>
  <c r="J796" i="8"/>
  <c r="J991" i="8"/>
  <c r="K991" i="8"/>
  <c r="K865" i="8"/>
  <c r="J865" i="8"/>
  <c r="K727" i="8"/>
  <c r="J727" i="8"/>
  <c r="K789" i="8"/>
  <c r="J789" i="8"/>
  <c r="J730" i="8"/>
  <c r="K730" i="8"/>
  <c r="J721" i="8"/>
  <c r="K721" i="8"/>
  <c r="J711" i="8"/>
  <c r="K711" i="8"/>
  <c r="K929" i="8"/>
  <c r="J929" i="8"/>
  <c r="K946" i="8"/>
  <c r="J946" i="8"/>
  <c r="J905" i="8"/>
  <c r="K905" i="8"/>
  <c r="J720" i="8"/>
  <c r="K720" i="8"/>
  <c r="J858" i="8"/>
  <c r="K858" i="8"/>
  <c r="K944" i="8"/>
  <c r="J944" i="8"/>
  <c r="J740" i="8"/>
  <c r="K740" i="8"/>
  <c r="J828" i="8"/>
  <c r="K828" i="8"/>
  <c r="K745" i="8"/>
  <c r="J745" i="8"/>
  <c r="J867" i="8"/>
  <c r="K867" i="8"/>
  <c r="J832" i="8"/>
  <c r="K832" i="8"/>
  <c r="K800" i="8"/>
  <c r="J800" i="8"/>
  <c r="K776" i="8"/>
  <c r="J776" i="8"/>
  <c r="J959" i="8"/>
  <c r="K959" i="8"/>
  <c r="J710" i="8"/>
  <c r="K710" i="8"/>
  <c r="J715" i="8"/>
  <c r="K715" i="8"/>
  <c r="J279" i="3"/>
  <c r="K279" i="3"/>
  <c r="J285" i="3"/>
  <c r="K285" i="3"/>
  <c r="J266" i="3"/>
  <c r="K266" i="3"/>
  <c r="J342" i="3"/>
  <c r="K342" i="3"/>
  <c r="J318" i="3"/>
  <c r="K318" i="3"/>
  <c r="J954" i="8"/>
  <c r="K954" i="8"/>
  <c r="J998" i="8"/>
  <c r="K998" i="8"/>
  <c r="J823" i="8"/>
  <c r="K823" i="8"/>
  <c r="J961" i="8"/>
  <c r="K961" i="8"/>
  <c r="J966" i="8"/>
  <c r="K966" i="8"/>
  <c r="J802" i="8"/>
  <c r="K802" i="8"/>
  <c r="J889" i="8"/>
  <c r="K889" i="8"/>
  <c r="J827" i="8"/>
  <c r="K827" i="8"/>
  <c r="K891" i="8"/>
  <c r="J891" i="8"/>
  <c r="J838" i="8"/>
  <c r="K838" i="8"/>
  <c r="J723" i="8"/>
  <c r="K723" i="8"/>
  <c r="J737" i="8"/>
  <c r="K737" i="8"/>
  <c r="J857" i="8"/>
  <c r="K857" i="8"/>
  <c r="J951" i="8"/>
  <c r="K951" i="8"/>
  <c r="J726" i="8"/>
  <c r="K726" i="8"/>
  <c r="K779" i="8"/>
  <c r="J779" i="8"/>
  <c r="J993" i="8"/>
  <c r="K993" i="8"/>
  <c r="J806" i="8"/>
  <c r="K806" i="8"/>
  <c r="J869" i="8"/>
  <c r="K869" i="8"/>
  <c r="J844" i="8"/>
  <c r="K844" i="8"/>
  <c r="J701" i="8"/>
  <c r="K701" i="8"/>
  <c r="J899" i="8"/>
  <c r="K899" i="8"/>
  <c r="K831" i="8"/>
  <c r="J831" i="8"/>
  <c r="K801" i="8"/>
  <c r="J801" i="8"/>
  <c r="K909" i="8"/>
  <c r="J909" i="8"/>
  <c r="K897" i="8"/>
  <c r="J897" i="8"/>
  <c r="K761" i="8"/>
  <c r="J761" i="8"/>
  <c r="K312" i="3"/>
  <c r="J312" i="3"/>
  <c r="J297" i="3"/>
  <c r="K297" i="3"/>
  <c r="K307" i="3"/>
  <c r="J307" i="3"/>
  <c r="K336" i="3"/>
  <c r="J336" i="3"/>
  <c r="J327" i="3"/>
  <c r="K327" i="3"/>
  <c r="J960" i="8"/>
  <c r="K960" i="8"/>
  <c r="J766" i="8"/>
  <c r="K766" i="8"/>
  <c r="K787" i="8"/>
  <c r="J787" i="8"/>
  <c r="J837" i="8"/>
  <c r="K837" i="8"/>
  <c r="K803" i="8"/>
  <c r="J803" i="8"/>
  <c r="J706" i="8"/>
  <c r="K706" i="8"/>
  <c r="J739" i="8"/>
  <c r="K739" i="8"/>
  <c r="J987" i="8"/>
  <c r="K987" i="8"/>
  <c r="K933" i="8"/>
  <c r="J933" i="8"/>
  <c r="J977" i="8"/>
  <c r="K977" i="8"/>
  <c r="K778" i="8"/>
  <c r="J778" i="8"/>
  <c r="K782" i="8"/>
  <c r="J782" i="8"/>
  <c r="K814" i="8"/>
  <c r="J814" i="8"/>
  <c r="J734" i="8"/>
  <c r="K734" i="8"/>
  <c r="K809" i="8"/>
  <c r="J809" i="8"/>
  <c r="J877" i="8"/>
  <c r="K877" i="8"/>
  <c r="K781" i="8"/>
  <c r="J781" i="8"/>
  <c r="K850" i="8"/>
  <c r="J850" i="8"/>
  <c r="J820" i="8"/>
  <c r="K820" i="8"/>
  <c r="J818" i="8"/>
  <c r="K818" i="8"/>
  <c r="J866" i="8"/>
  <c r="K866" i="8"/>
  <c r="K915" i="8"/>
  <c r="J915" i="8"/>
  <c r="J849" i="8"/>
  <c r="K849" i="8"/>
  <c r="J970" i="8"/>
  <c r="K970" i="8"/>
  <c r="J948" i="8"/>
  <c r="K948" i="8"/>
  <c r="J691" i="8"/>
  <c r="K691" i="8"/>
  <c r="J290" i="3"/>
  <c r="K290" i="3"/>
  <c r="J280" i="3"/>
  <c r="K280" i="3"/>
  <c r="K311" i="3"/>
  <c r="J311" i="3"/>
  <c r="K343" i="3"/>
  <c r="J343" i="3"/>
  <c r="K323" i="3"/>
  <c r="J323" i="3"/>
  <c r="J756" i="8"/>
  <c r="K756" i="8"/>
  <c r="J1000" i="8"/>
  <c r="K1000" i="8"/>
  <c r="J990" i="8"/>
  <c r="K990" i="8"/>
  <c r="J886" i="8"/>
  <c r="K886" i="8"/>
  <c r="J696" i="8"/>
  <c r="K696" i="8"/>
  <c r="K920" i="8"/>
  <c r="J920" i="8"/>
  <c r="J742" i="8"/>
  <c r="K742" i="8"/>
  <c r="K773" i="8"/>
  <c r="J773" i="8"/>
  <c r="J955" i="8"/>
  <c r="K955" i="8"/>
  <c r="J861" i="8"/>
  <c r="K861" i="8"/>
  <c r="K777" i="8"/>
  <c r="J777" i="8"/>
  <c r="K913" i="8"/>
  <c r="J913" i="8"/>
  <c r="J862" i="8"/>
  <c r="K862" i="8"/>
  <c r="J871" i="8"/>
  <c r="K871" i="8"/>
  <c r="K757" i="8"/>
  <c r="J757" i="8"/>
  <c r="K911" i="8"/>
  <c r="J911" i="8"/>
  <c r="K810" i="8"/>
  <c r="J810" i="8"/>
  <c r="J922" i="8"/>
  <c r="K922" i="8"/>
  <c r="J985" i="8"/>
  <c r="K985" i="8"/>
  <c r="J758" i="8"/>
  <c r="K758" i="8"/>
  <c r="K928" i="8"/>
  <c r="J928" i="8"/>
  <c r="K713" i="8"/>
  <c r="J713" i="8"/>
  <c r="K714" i="8"/>
  <c r="J714" i="8"/>
  <c r="J953" i="8"/>
  <c r="K953" i="8"/>
  <c r="J873" i="8"/>
  <c r="K873" i="8"/>
  <c r="J880" i="8"/>
  <c r="K880" i="8"/>
  <c r="J305" i="3"/>
  <c r="K305" i="3"/>
  <c r="J287" i="3"/>
  <c r="K287" i="3"/>
  <c r="J289" i="3"/>
  <c r="K289" i="3"/>
  <c r="J319" i="3"/>
  <c r="K319" i="3"/>
  <c r="K338" i="3"/>
  <c r="J338" i="3"/>
  <c r="J890" i="8"/>
  <c r="K890" i="8"/>
  <c r="K707" i="8"/>
  <c r="J707" i="8"/>
  <c r="J851" i="8"/>
  <c r="K851" i="8"/>
  <c r="K916" i="8"/>
  <c r="J916" i="8"/>
  <c r="J771" i="8"/>
  <c r="K771" i="8"/>
  <c r="K908" i="8"/>
  <c r="J908" i="8"/>
  <c r="J718" i="8"/>
  <c r="K718" i="8"/>
  <c r="J854" i="8"/>
  <c r="K854" i="8"/>
  <c r="J902" i="8"/>
  <c r="K902" i="8"/>
  <c r="J968" i="8"/>
  <c r="K968" i="8"/>
  <c r="J748" i="8"/>
  <c r="K748" i="8"/>
  <c r="J879" i="8"/>
  <c r="K879" i="8"/>
  <c r="K785" i="8"/>
  <c r="J785" i="8"/>
  <c r="J910" i="8"/>
  <c r="K910" i="8"/>
  <c r="J753" i="8"/>
  <c r="K753" i="8"/>
  <c r="K972" i="8"/>
  <c r="J972" i="8"/>
  <c r="J755" i="8"/>
  <c r="K755" i="8"/>
  <c r="J852" i="8"/>
  <c r="K852" i="8"/>
  <c r="J836" i="8"/>
  <c r="K836" i="8"/>
  <c r="J736" i="8"/>
  <c r="K736" i="8"/>
  <c r="J859" i="8"/>
  <c r="K859" i="8"/>
  <c r="J971" i="8"/>
  <c r="K971" i="8"/>
  <c r="J764" i="8"/>
  <c r="K764" i="8"/>
  <c r="K914" i="8"/>
  <c r="J914" i="8"/>
  <c r="J825" i="8"/>
  <c r="K825" i="8"/>
  <c r="J888" i="8"/>
  <c r="K888" i="8"/>
  <c r="J308" i="3"/>
  <c r="K308" i="3"/>
  <c r="K304" i="3"/>
  <c r="J304" i="3"/>
  <c r="K306" i="3"/>
  <c r="J306" i="3"/>
  <c r="J321" i="3"/>
  <c r="K321" i="3"/>
  <c r="J325" i="3"/>
  <c r="K325" i="3"/>
  <c r="J969" i="8"/>
  <c r="K969" i="8"/>
  <c r="K919" i="8"/>
  <c r="J919" i="8"/>
  <c r="K841" i="8"/>
  <c r="J841" i="8"/>
  <c r="K775" i="8"/>
  <c r="J775" i="8"/>
  <c r="J729" i="8"/>
  <c r="K729" i="8"/>
  <c r="K702" i="8"/>
  <c r="J702" i="8"/>
  <c r="J763" i="8"/>
  <c r="K763" i="8"/>
  <c r="K887" i="8"/>
  <c r="J887" i="8"/>
  <c r="K724" i="8"/>
  <c r="J724" i="8"/>
  <c r="K700" i="8"/>
  <c r="J700" i="8"/>
  <c r="J949" i="8"/>
  <c r="K949" i="8"/>
  <c r="K885" i="8"/>
  <c r="J885" i="8"/>
  <c r="K942" i="8"/>
  <c r="J942" i="8"/>
  <c r="K807" i="8"/>
  <c r="J807" i="8"/>
  <c r="K784" i="8"/>
  <c r="J784" i="8"/>
  <c r="J982" i="8"/>
  <c r="K982" i="8"/>
  <c r="J744" i="8"/>
  <c r="K744" i="8"/>
  <c r="J975" i="8"/>
  <c r="K975" i="8"/>
  <c r="K783" i="8"/>
  <c r="J783" i="8"/>
  <c r="J855" i="8"/>
  <c r="K855" i="8"/>
  <c r="J695" i="8"/>
  <c r="K695" i="8"/>
  <c r="J979" i="8"/>
  <c r="K979" i="8"/>
  <c r="J853" i="8"/>
  <c r="K853" i="8"/>
  <c r="J3" i="8"/>
  <c r="K3" i="8"/>
  <c r="K805" i="8"/>
  <c r="J805" i="8"/>
  <c r="K693" i="8"/>
  <c r="J693" i="8"/>
  <c r="K797" i="8"/>
  <c r="J797" i="8"/>
  <c r="K931" i="8"/>
  <c r="J931" i="8"/>
  <c r="K874" i="8"/>
  <c r="J874" i="8"/>
  <c r="J274" i="3"/>
  <c r="K274" i="3"/>
  <c r="K299" i="3"/>
  <c r="J299" i="3"/>
  <c r="K283" i="3"/>
  <c r="J283" i="3"/>
  <c r="K350" i="3"/>
  <c r="J350" i="3"/>
  <c r="K329" i="3"/>
  <c r="J329" i="3"/>
  <c r="J892" i="8"/>
  <c r="K892" i="8"/>
  <c r="J824" i="8"/>
  <c r="K824" i="8"/>
  <c r="K926" i="8"/>
  <c r="J926" i="8"/>
  <c r="J830" i="8"/>
  <c r="K830" i="8"/>
  <c r="J934" i="8"/>
  <c r="K934" i="8"/>
  <c r="K790" i="8"/>
  <c r="J790" i="8"/>
  <c r="K798" i="8"/>
  <c r="J798" i="8"/>
  <c r="J883" i="8"/>
  <c r="K883" i="8"/>
  <c r="J821" i="8"/>
  <c r="K821" i="8"/>
  <c r="K733" i="8"/>
  <c r="J733" i="8"/>
  <c r="J986" i="8"/>
  <c r="K986" i="8"/>
  <c r="J872" i="8"/>
  <c r="K872" i="8"/>
  <c r="J956" i="8"/>
  <c r="K956" i="8"/>
  <c r="J819" i="8"/>
  <c r="K819" i="8"/>
  <c r="K834" i="8"/>
  <c r="J834" i="8"/>
  <c r="K716" i="8"/>
  <c r="J716" i="8"/>
  <c r="K947" i="8"/>
  <c r="J947" i="8"/>
  <c r="K907" i="8"/>
  <c r="J907" i="8"/>
  <c r="K794" i="8"/>
  <c r="J794" i="8"/>
  <c r="J895" i="8"/>
  <c r="K895" i="8"/>
  <c r="K719" i="8"/>
  <c r="J719" i="8"/>
  <c r="J894" i="8"/>
  <c r="K894" i="8"/>
  <c r="K930" i="8"/>
  <c r="J930" i="8"/>
  <c r="K735" i="8"/>
  <c r="J735" i="8"/>
  <c r="K752" i="8"/>
  <c r="J752" i="8"/>
  <c r="J692" i="8"/>
  <c r="K692" i="8"/>
  <c r="J698" i="8"/>
  <c r="K698" i="8"/>
  <c r="J958" i="8"/>
  <c r="K958" i="8"/>
  <c r="J906" i="8"/>
  <c r="K906" i="8"/>
  <c r="J302" i="3"/>
  <c r="K302" i="3"/>
  <c r="K303" i="3"/>
  <c r="J303" i="3"/>
  <c r="J301" i="3"/>
  <c r="K301" i="3"/>
  <c r="K315" i="3"/>
  <c r="J315" i="3"/>
  <c r="J331" i="3"/>
  <c r="K331" i="3"/>
  <c r="J833" i="8"/>
  <c r="K833" i="8"/>
  <c r="J903" i="8"/>
  <c r="K903" i="8"/>
  <c r="K936" i="8"/>
  <c r="J936" i="8"/>
  <c r="K811" i="8"/>
  <c r="J811" i="8"/>
  <c r="K940" i="8"/>
  <c r="J940" i="8"/>
  <c r="K816" i="8"/>
  <c r="J816" i="8"/>
  <c r="K917" i="8"/>
  <c r="J917" i="8"/>
  <c r="J973" i="8"/>
  <c r="K973" i="8"/>
  <c r="J704" i="8"/>
  <c r="K704" i="8"/>
  <c r="K847" i="8"/>
  <c r="J847" i="8"/>
  <c r="K281" i="3"/>
  <c r="J281" i="3"/>
  <c r="J268" i="3"/>
  <c r="K268" i="3"/>
  <c r="K275" i="3"/>
  <c r="J275" i="3"/>
  <c r="K295" i="3"/>
  <c r="J295" i="3"/>
  <c r="K270" i="3"/>
  <c r="J270" i="3"/>
  <c r="K310" i="3"/>
  <c r="J310" i="3"/>
  <c r="J341" i="3"/>
  <c r="K341" i="3"/>
  <c r="K337" i="3"/>
  <c r="J337" i="3"/>
  <c r="J320" i="3"/>
  <c r="K320" i="3"/>
  <c r="K346" i="3"/>
  <c r="J346" i="3"/>
  <c r="J340" i="3"/>
  <c r="K340" i="3"/>
  <c r="J361" i="3"/>
  <c r="K361" i="3"/>
  <c r="J712" i="3"/>
  <c r="K712" i="3"/>
  <c r="I758" i="3"/>
  <c r="H758" i="3"/>
  <c r="J758" i="3"/>
  <c r="F758" i="3"/>
  <c r="K758" i="3"/>
  <c r="J548" i="3"/>
  <c r="K548" i="3"/>
  <c r="J870" i="3"/>
  <c r="K870" i="3"/>
  <c r="H870" i="3"/>
  <c r="F870" i="3"/>
  <c r="I870" i="3"/>
  <c r="K59" i="3"/>
  <c r="J59" i="3"/>
  <c r="J470" i="3"/>
  <c r="K470" i="3"/>
  <c r="K401" i="3"/>
  <c r="J401" i="3"/>
  <c r="J446" i="3"/>
  <c r="K446" i="3"/>
  <c r="K822" i="3"/>
  <c r="J822" i="3"/>
  <c r="J720" i="3"/>
  <c r="K720" i="3"/>
  <c r="J823" i="3"/>
  <c r="K823" i="3"/>
  <c r="I798" i="3"/>
  <c r="F798" i="3"/>
  <c r="K798" i="3"/>
  <c r="J798" i="3"/>
  <c r="K616" i="3"/>
  <c r="J616" i="3"/>
  <c r="K523" i="3"/>
  <c r="J523" i="3"/>
  <c r="J592" i="3"/>
  <c r="K592" i="3"/>
  <c r="K518" i="3"/>
  <c r="J518" i="3"/>
  <c r="J578" i="3"/>
  <c r="K578" i="3"/>
  <c r="J979" i="3"/>
  <c r="I979" i="3"/>
  <c r="H979" i="3"/>
  <c r="F979" i="3"/>
  <c r="K979" i="3"/>
  <c r="J123" i="3"/>
  <c r="K123" i="3"/>
  <c r="J31" i="3"/>
  <c r="K31" i="3"/>
  <c r="J183" i="3"/>
  <c r="K183" i="3"/>
  <c r="K139" i="3"/>
  <c r="J139" i="3"/>
  <c r="J465" i="3"/>
  <c r="K465" i="3"/>
  <c r="J863" i="3"/>
  <c r="I863" i="3"/>
  <c r="F863" i="3"/>
  <c r="H863" i="3"/>
  <c r="K863" i="3"/>
  <c r="J546" i="3"/>
  <c r="K546" i="3"/>
  <c r="K587" i="3"/>
  <c r="J587" i="3"/>
  <c r="K32" i="3"/>
  <c r="J32" i="3"/>
  <c r="F959" i="3"/>
  <c r="H959" i="3"/>
  <c r="I959" i="3"/>
  <c r="K959" i="3"/>
  <c r="J959" i="3"/>
  <c r="K437" i="3"/>
  <c r="J437" i="3"/>
  <c r="K461" i="3"/>
  <c r="J461" i="3"/>
  <c r="J375" i="3"/>
  <c r="K375" i="3"/>
  <c r="K845" i="3"/>
  <c r="F845" i="3"/>
  <c r="J845" i="3"/>
  <c r="H845" i="3"/>
  <c r="I845" i="3"/>
  <c r="J832" i="3"/>
  <c r="K832" i="3"/>
  <c r="H848" i="3"/>
  <c r="J848" i="3"/>
  <c r="K848" i="3"/>
  <c r="I848" i="3"/>
  <c r="F848" i="3"/>
  <c r="J779" i="3"/>
  <c r="K779" i="3"/>
  <c r="J508" i="3"/>
  <c r="K508" i="3"/>
  <c r="K627" i="3"/>
  <c r="J627" i="3"/>
  <c r="J687" i="3"/>
  <c r="K687" i="3"/>
  <c r="J658" i="3"/>
  <c r="K658" i="3"/>
  <c r="I969" i="3"/>
  <c r="F969" i="3"/>
  <c r="K969" i="3"/>
  <c r="J969" i="3"/>
  <c r="H969" i="3"/>
  <c r="I921" i="3"/>
  <c r="K921" i="3"/>
  <c r="J921" i="3"/>
  <c r="H921" i="3"/>
  <c r="F921" i="3"/>
  <c r="K171" i="3"/>
  <c r="J171" i="3"/>
  <c r="H816" i="3"/>
  <c r="I816" i="3"/>
  <c r="J816" i="3"/>
  <c r="F816" i="3"/>
  <c r="K816" i="3"/>
  <c r="J884" i="3"/>
  <c r="I884" i="3"/>
  <c r="F884" i="3"/>
  <c r="K884" i="3"/>
  <c r="H884" i="3"/>
  <c r="K61" i="3"/>
  <c r="J61" i="3"/>
  <c r="K429" i="3"/>
  <c r="J429" i="3"/>
  <c r="K767" i="3"/>
  <c r="J767" i="3"/>
  <c r="J608" i="3"/>
  <c r="K608" i="3"/>
  <c r="K498" i="3"/>
  <c r="J498" i="3"/>
  <c r="J112" i="3"/>
  <c r="F112" i="3"/>
  <c r="I112" i="3"/>
  <c r="K112" i="3"/>
  <c r="K427" i="3"/>
  <c r="J427" i="3"/>
  <c r="K363" i="3"/>
  <c r="J363" i="3"/>
  <c r="J410" i="3"/>
  <c r="K410" i="3"/>
  <c r="K727" i="3"/>
  <c r="J727" i="3"/>
  <c r="J819" i="3"/>
  <c r="K819" i="3"/>
  <c r="K806" i="3"/>
  <c r="J806" i="3"/>
  <c r="J854" i="3"/>
  <c r="F854" i="3"/>
  <c r="K854" i="3"/>
  <c r="I854" i="3"/>
  <c r="H854" i="3"/>
  <c r="J691" i="3"/>
  <c r="K691" i="3"/>
  <c r="H544" i="3"/>
  <c r="I544" i="3"/>
  <c r="F544" i="3"/>
  <c r="J544" i="3"/>
  <c r="K544" i="3"/>
  <c r="K593" i="3"/>
  <c r="J593" i="3"/>
  <c r="K511" i="3"/>
  <c r="J511" i="3"/>
  <c r="J629" i="3"/>
  <c r="K629" i="3"/>
  <c r="K4" i="3"/>
  <c r="J4" i="3"/>
  <c r="J942" i="3"/>
  <c r="I942" i="3"/>
  <c r="F942" i="3"/>
  <c r="K942" i="3"/>
  <c r="H942" i="3"/>
  <c r="J165" i="3"/>
  <c r="K165" i="3"/>
  <c r="K13" i="3"/>
  <c r="J13" i="3"/>
  <c r="I937" i="3"/>
  <c r="J937" i="3"/>
  <c r="H937" i="3"/>
  <c r="F937" i="3"/>
  <c r="K937" i="3"/>
  <c r="H955" i="3"/>
  <c r="J955" i="3"/>
  <c r="K955" i="3"/>
  <c r="I955" i="3"/>
  <c r="F955" i="3"/>
  <c r="J101" i="3"/>
  <c r="K101" i="3"/>
  <c r="F915" i="3"/>
  <c r="K915" i="3"/>
  <c r="I915" i="3"/>
  <c r="H915" i="3"/>
  <c r="J915" i="3"/>
  <c r="I995" i="3"/>
  <c r="H995" i="3"/>
  <c r="F995" i="3"/>
  <c r="K995" i="3"/>
  <c r="J995" i="3"/>
  <c r="J67" i="3"/>
  <c r="I67" i="3"/>
  <c r="H67" i="3"/>
  <c r="K67" i="3"/>
  <c r="K51" i="3"/>
  <c r="J51" i="3"/>
  <c r="K913" i="3"/>
  <c r="J913" i="3"/>
  <c r="H913" i="3"/>
  <c r="F913" i="3"/>
  <c r="I913" i="3"/>
  <c r="K153" i="3"/>
  <c r="J153" i="3"/>
  <c r="K83" i="3"/>
  <c r="J83" i="3"/>
  <c r="H899" i="3"/>
  <c r="K899" i="3"/>
  <c r="I899" i="3"/>
  <c r="F899" i="3"/>
  <c r="J899" i="3"/>
  <c r="J454" i="3"/>
  <c r="K454" i="3"/>
  <c r="J379" i="3"/>
  <c r="K379" i="3"/>
  <c r="K370" i="3"/>
  <c r="J370" i="3"/>
  <c r="K425" i="3"/>
  <c r="J425" i="3"/>
  <c r="J820" i="3"/>
  <c r="K820" i="3"/>
  <c r="J732" i="3"/>
  <c r="K732" i="3"/>
  <c r="J731" i="3"/>
  <c r="K731" i="3"/>
  <c r="K803" i="3"/>
  <c r="J803" i="3"/>
  <c r="F794" i="3"/>
  <c r="H794" i="3"/>
  <c r="J794" i="3"/>
  <c r="I794" i="3"/>
  <c r="K794" i="3"/>
  <c r="K679" i="3"/>
  <c r="J679" i="3"/>
  <c r="K543" i="3"/>
  <c r="J543" i="3"/>
  <c r="J562" i="3"/>
  <c r="K562" i="3"/>
  <c r="J647" i="3"/>
  <c r="K647" i="3"/>
  <c r="J568" i="3"/>
  <c r="K568" i="3"/>
  <c r="K686" i="3"/>
  <c r="J686" i="3"/>
  <c r="K551" i="3"/>
  <c r="J551" i="3"/>
  <c r="F966" i="3"/>
  <c r="K966" i="3"/>
  <c r="I966" i="3"/>
  <c r="H966" i="3"/>
  <c r="J966" i="3"/>
  <c r="J179" i="3"/>
  <c r="K179" i="3"/>
  <c r="H888" i="3"/>
  <c r="J888" i="3"/>
  <c r="I888" i="3"/>
  <c r="F888" i="3"/>
  <c r="K888" i="3"/>
  <c r="I998" i="3"/>
  <c r="J998" i="3"/>
  <c r="H998" i="3"/>
  <c r="K998" i="3"/>
  <c r="F998" i="3"/>
  <c r="K421" i="3"/>
  <c r="J421" i="3"/>
  <c r="J52" i="3"/>
  <c r="K52" i="3"/>
  <c r="K57" i="3"/>
  <c r="J57" i="3"/>
  <c r="J424" i="3"/>
  <c r="K424" i="3"/>
  <c r="K869" i="3"/>
  <c r="H869" i="3"/>
  <c r="F869" i="3"/>
  <c r="I869" i="3"/>
  <c r="J869" i="3"/>
  <c r="J164" i="3"/>
  <c r="K164" i="3"/>
  <c r="J864" i="8"/>
  <c r="K864" i="8"/>
  <c r="J705" i="8"/>
  <c r="K705" i="8"/>
  <c r="J870" i="8"/>
  <c r="K870" i="8"/>
  <c r="J738" i="8"/>
  <c r="K738" i="8"/>
  <c r="J996" i="8"/>
  <c r="K996" i="8"/>
  <c r="K741" i="8"/>
  <c r="J741" i="8"/>
  <c r="J712" i="8"/>
  <c r="K712" i="8"/>
  <c r="K943" i="8"/>
  <c r="J943" i="8"/>
  <c r="J286" i="3"/>
  <c r="K286" i="3"/>
  <c r="J272" i="3"/>
  <c r="K272" i="3"/>
  <c r="J271" i="3"/>
  <c r="K271" i="3"/>
  <c r="J277" i="3"/>
  <c r="K277" i="3"/>
  <c r="K278" i="3"/>
  <c r="J278" i="3"/>
  <c r="J300" i="3"/>
  <c r="K300" i="3"/>
  <c r="J345" i="3"/>
  <c r="K345" i="3"/>
  <c r="J316" i="3"/>
  <c r="K316" i="3"/>
  <c r="K328" i="3"/>
  <c r="J328" i="3"/>
  <c r="K317" i="3"/>
  <c r="J317" i="3"/>
  <c r="K330" i="3"/>
  <c r="J330" i="3"/>
  <c r="J418" i="3"/>
  <c r="K418" i="3"/>
  <c r="K771" i="3"/>
  <c r="J771" i="3"/>
  <c r="K831" i="3"/>
  <c r="J831" i="3"/>
  <c r="K654" i="3"/>
  <c r="J654" i="3"/>
  <c r="K944" i="3"/>
  <c r="F944" i="3"/>
  <c r="J944" i="3"/>
  <c r="I944" i="3"/>
  <c r="H944" i="3"/>
  <c r="H951" i="3"/>
  <c r="F951" i="3"/>
  <c r="I951" i="3"/>
  <c r="J951" i="3"/>
  <c r="K951" i="3"/>
  <c r="K483" i="3"/>
  <c r="J483" i="3"/>
  <c r="K364" i="3"/>
  <c r="J364" i="3"/>
  <c r="J456" i="3"/>
  <c r="K456" i="3"/>
  <c r="F850" i="3"/>
  <c r="H850" i="3"/>
  <c r="I850" i="3"/>
  <c r="J850" i="3"/>
  <c r="K850" i="3"/>
  <c r="J719" i="3"/>
  <c r="K719" i="3"/>
  <c r="K768" i="3"/>
  <c r="J768" i="3"/>
  <c r="J804" i="3"/>
  <c r="K804" i="3"/>
  <c r="K517" i="3"/>
  <c r="J517" i="3"/>
  <c r="J501" i="3"/>
  <c r="K501" i="3"/>
  <c r="J615" i="3"/>
  <c r="K615" i="3"/>
  <c r="K621" i="3"/>
  <c r="J621" i="3"/>
  <c r="K636" i="3"/>
  <c r="J636" i="3"/>
  <c r="J7" i="3"/>
  <c r="K7" i="3"/>
  <c r="K66" i="3"/>
  <c r="J66" i="3"/>
  <c r="J33" i="3"/>
  <c r="K33" i="3"/>
  <c r="J104" i="3"/>
  <c r="K104" i="3"/>
  <c r="I919" i="3"/>
  <c r="J919" i="3"/>
  <c r="F919" i="3"/>
  <c r="K919" i="3"/>
  <c r="H919" i="3"/>
  <c r="K409" i="3"/>
  <c r="J409" i="3"/>
  <c r="K792" i="3"/>
  <c r="J792" i="3"/>
  <c r="K549" i="3"/>
  <c r="J549" i="3"/>
  <c r="K662" i="3"/>
  <c r="J662" i="3"/>
  <c r="J893" i="3"/>
  <c r="K893" i="3"/>
  <c r="I893" i="3"/>
  <c r="H893" i="3"/>
  <c r="F893" i="3"/>
  <c r="J24" i="3"/>
  <c r="K24" i="3"/>
  <c r="J367" i="3"/>
  <c r="K367" i="3"/>
  <c r="J396" i="3"/>
  <c r="K396" i="3"/>
  <c r="J433" i="3"/>
  <c r="K433" i="3"/>
  <c r="K777" i="3"/>
  <c r="J777" i="3"/>
  <c r="J715" i="3"/>
  <c r="K715" i="3"/>
  <c r="K799" i="3"/>
  <c r="J799" i="3"/>
  <c r="H774" i="3"/>
  <c r="F774" i="3"/>
  <c r="J774" i="3"/>
  <c r="I774" i="3"/>
  <c r="K774" i="3"/>
  <c r="J657" i="3"/>
  <c r="K657" i="3"/>
  <c r="J675" i="3"/>
  <c r="K675" i="3"/>
  <c r="K683" i="3"/>
  <c r="J683" i="3"/>
  <c r="J603" i="3"/>
  <c r="K603" i="3"/>
  <c r="K55" i="3"/>
  <c r="H55" i="3"/>
  <c r="J55" i="3"/>
  <c r="K105" i="3"/>
  <c r="J105" i="3"/>
  <c r="J102" i="3"/>
  <c r="K102" i="3"/>
  <c r="K126" i="3"/>
  <c r="J126" i="3"/>
  <c r="J940" i="3"/>
  <c r="F940" i="3"/>
  <c r="H940" i="3"/>
  <c r="K940" i="3"/>
  <c r="I940" i="3"/>
  <c r="I980" i="3"/>
  <c r="F980" i="3"/>
  <c r="H980" i="3"/>
  <c r="J980" i="3"/>
  <c r="K980" i="3"/>
  <c r="K444" i="3"/>
  <c r="J444" i="3"/>
  <c r="J776" i="3"/>
  <c r="K776" i="3"/>
  <c r="J540" i="3"/>
  <c r="K540" i="3"/>
  <c r="J604" i="3"/>
  <c r="K604" i="3"/>
  <c r="K167" i="3"/>
  <c r="J167" i="3"/>
  <c r="J399" i="3"/>
  <c r="K399" i="3"/>
  <c r="K362" i="3"/>
  <c r="J362" i="3"/>
  <c r="K447" i="3"/>
  <c r="J447" i="3"/>
  <c r="J775" i="3"/>
  <c r="K775" i="3"/>
  <c r="K752" i="3"/>
  <c r="J752" i="3"/>
  <c r="K826" i="3"/>
  <c r="J826" i="3"/>
  <c r="K764" i="3"/>
  <c r="J764" i="3"/>
  <c r="K573" i="3"/>
  <c r="J573" i="3"/>
  <c r="J499" i="3"/>
  <c r="K499" i="3"/>
  <c r="K628" i="3"/>
  <c r="J628" i="3"/>
  <c r="K595" i="3"/>
  <c r="J595" i="3"/>
  <c r="J552" i="3"/>
  <c r="K552" i="3"/>
  <c r="H982" i="3"/>
  <c r="I982" i="3"/>
  <c r="J982" i="3"/>
  <c r="F982" i="3"/>
  <c r="K982" i="3"/>
  <c r="J172" i="3"/>
  <c r="K172" i="3"/>
  <c r="J118" i="3"/>
  <c r="K118" i="3"/>
  <c r="K897" i="3"/>
  <c r="H897" i="3"/>
  <c r="I897" i="3"/>
  <c r="F897" i="3"/>
  <c r="J897" i="3"/>
  <c r="K180" i="3"/>
  <c r="J180" i="3"/>
  <c r="K952" i="3"/>
  <c r="H952" i="3"/>
  <c r="I952" i="3"/>
  <c r="J952" i="3"/>
  <c r="F952" i="3"/>
  <c r="J883" i="3"/>
  <c r="K883" i="3"/>
  <c r="I883" i="3"/>
  <c r="F883" i="3"/>
  <c r="H883" i="3"/>
  <c r="J905" i="3"/>
  <c r="H905" i="3"/>
  <c r="K905" i="3"/>
  <c r="I905" i="3"/>
  <c r="F905" i="3"/>
  <c r="K929" i="3"/>
  <c r="J929" i="3"/>
  <c r="I929" i="3"/>
  <c r="F929" i="3"/>
  <c r="H929" i="3"/>
  <c r="K35" i="3"/>
  <c r="J35" i="3"/>
  <c r="J72" i="3"/>
  <c r="K72" i="3"/>
  <c r="J169" i="3"/>
  <c r="K169" i="3"/>
  <c r="K185" i="3"/>
  <c r="J185" i="3"/>
  <c r="J140" i="3"/>
  <c r="K140" i="3"/>
  <c r="F881" i="3"/>
  <c r="K881" i="3"/>
  <c r="J881" i="3"/>
  <c r="H881" i="3"/>
  <c r="I881" i="3"/>
  <c r="K415" i="3"/>
  <c r="J415" i="3"/>
  <c r="K471" i="3"/>
  <c r="J471" i="3"/>
  <c r="K368" i="3"/>
  <c r="J368" i="3"/>
  <c r="J377" i="3"/>
  <c r="K377" i="3"/>
  <c r="J793" i="3"/>
  <c r="K793" i="3"/>
  <c r="K718" i="3"/>
  <c r="J718" i="3"/>
  <c r="H860" i="3"/>
  <c r="I860" i="3"/>
  <c r="J860" i="3"/>
  <c r="F860" i="3"/>
  <c r="K860" i="3"/>
  <c r="K703" i="3"/>
  <c r="J703" i="3"/>
  <c r="J730" i="3"/>
  <c r="K730" i="3"/>
  <c r="K659" i="3"/>
  <c r="J659" i="3"/>
  <c r="J664" i="3"/>
  <c r="K664" i="3"/>
  <c r="K577" i="3"/>
  <c r="J577" i="3"/>
  <c r="J638" i="3"/>
  <c r="K638" i="3"/>
  <c r="H576" i="3"/>
  <c r="I576" i="3"/>
  <c r="F576" i="3"/>
  <c r="J576" i="3"/>
  <c r="K576" i="3"/>
  <c r="J656" i="3"/>
  <c r="K656" i="3"/>
  <c r="J637" i="3"/>
  <c r="K637" i="3"/>
  <c r="I901" i="3"/>
  <c r="F901" i="3"/>
  <c r="K901" i="3"/>
  <c r="J901" i="3"/>
  <c r="H901" i="3"/>
  <c r="K907" i="3"/>
  <c r="J907" i="3"/>
  <c r="I907" i="3"/>
  <c r="H907" i="3"/>
  <c r="F907" i="3"/>
  <c r="H974" i="3"/>
  <c r="J974" i="3"/>
  <c r="K974" i="3"/>
  <c r="F974" i="3"/>
  <c r="I974" i="3"/>
  <c r="K162" i="3"/>
  <c r="J162" i="3"/>
  <c r="K971" i="3"/>
  <c r="I971" i="3"/>
  <c r="H971" i="3"/>
  <c r="F971" i="3"/>
  <c r="J971" i="3"/>
  <c r="K38" i="3"/>
  <c r="J38" i="3"/>
  <c r="O993" i="2"/>
  <c r="N993" i="2"/>
  <c r="H999" i="3"/>
  <c r="F999" i="3"/>
  <c r="J999" i="3"/>
  <c r="I999" i="3"/>
  <c r="K999" i="3"/>
  <c r="J5" i="3"/>
  <c r="K5" i="3"/>
  <c r="K866" i="3"/>
  <c r="I866" i="3"/>
  <c r="F866" i="3"/>
  <c r="H866" i="3"/>
  <c r="J866" i="3"/>
  <c r="K73" i="3"/>
  <c r="J73" i="3"/>
  <c r="J725" i="8"/>
  <c r="K725" i="8"/>
  <c r="J1002" i="8"/>
  <c r="K1002" i="8"/>
  <c r="J840" i="8"/>
  <c r="K840" i="8"/>
  <c r="K792" i="8"/>
  <c r="J792" i="8"/>
  <c r="J950" i="8"/>
  <c r="K950" i="8"/>
  <c r="J697" i="8"/>
  <c r="K697" i="8"/>
  <c r="J992" i="8"/>
  <c r="K992" i="8"/>
  <c r="K912" i="8"/>
  <c r="J912" i="8"/>
  <c r="J294" i="3"/>
  <c r="K294" i="3"/>
  <c r="K291" i="3"/>
  <c r="J291" i="3"/>
  <c r="J298" i="3"/>
  <c r="K298" i="3"/>
  <c r="K269" i="3"/>
  <c r="J269" i="3"/>
  <c r="K309" i="3"/>
  <c r="J309" i="3"/>
  <c r="K273" i="3"/>
  <c r="J273" i="3"/>
  <c r="K349" i="3"/>
  <c r="J349" i="3"/>
  <c r="K313" i="3"/>
  <c r="J313" i="3"/>
  <c r="K314" i="3"/>
  <c r="J314" i="3"/>
  <c r="K332" i="3"/>
  <c r="J332" i="3"/>
  <c r="J333" i="3"/>
  <c r="K333" i="3"/>
  <c r="J428" i="3"/>
  <c r="K428" i="3"/>
  <c r="H734" i="3"/>
  <c r="J734" i="3"/>
  <c r="K734" i="3"/>
  <c r="K585" i="3"/>
  <c r="J585" i="3"/>
  <c r="J590" i="3"/>
  <c r="K590" i="3"/>
  <c r="J909" i="3"/>
  <c r="I909" i="3"/>
  <c r="F909" i="3"/>
  <c r="H909" i="3"/>
  <c r="K909" i="3"/>
  <c r="H957" i="3"/>
  <c r="J957" i="3"/>
  <c r="F957" i="3"/>
  <c r="I957" i="3"/>
  <c r="K957" i="3"/>
  <c r="J442" i="3"/>
  <c r="K442" i="3"/>
  <c r="J417" i="3"/>
  <c r="K417" i="3"/>
  <c r="J484" i="3"/>
  <c r="K484" i="3"/>
  <c r="K800" i="3"/>
  <c r="J800" i="3"/>
  <c r="J778" i="3"/>
  <c r="K778" i="3"/>
  <c r="I778" i="3"/>
  <c r="J742" i="3"/>
  <c r="K742" i="3"/>
  <c r="K704" i="3"/>
  <c r="J704" i="3"/>
  <c r="H563" i="3"/>
  <c r="F563" i="3"/>
  <c r="K563" i="3"/>
  <c r="I563" i="3"/>
  <c r="J563" i="3"/>
  <c r="K538" i="3"/>
  <c r="J538" i="3"/>
  <c r="J609" i="3"/>
  <c r="K609" i="3"/>
  <c r="J607" i="3"/>
  <c r="K607" i="3"/>
  <c r="K620" i="3"/>
  <c r="J620" i="3"/>
  <c r="J914" i="3"/>
  <c r="F914" i="3"/>
  <c r="K914" i="3"/>
  <c r="I914" i="3"/>
  <c r="H914" i="3"/>
  <c r="J25" i="3"/>
  <c r="K25" i="3"/>
  <c r="J54" i="3"/>
  <c r="K54" i="3"/>
  <c r="K60" i="3"/>
  <c r="J60" i="3"/>
  <c r="H916" i="3"/>
  <c r="F916" i="3"/>
  <c r="J916" i="3"/>
  <c r="I916" i="3"/>
  <c r="K916" i="3"/>
  <c r="J488" i="3"/>
  <c r="K488" i="3"/>
  <c r="K763" i="3"/>
  <c r="J763" i="3"/>
  <c r="K581" i="3"/>
  <c r="J581" i="3"/>
  <c r="J529" i="3"/>
  <c r="K529" i="3"/>
  <c r="I894" i="3"/>
  <c r="F894" i="3"/>
  <c r="H894" i="3"/>
  <c r="J894" i="3"/>
  <c r="K894" i="3"/>
  <c r="K487" i="3"/>
  <c r="J487" i="3"/>
  <c r="J407" i="3"/>
  <c r="K407" i="3"/>
  <c r="K445" i="3"/>
  <c r="J445" i="3"/>
  <c r="K385" i="3"/>
  <c r="J385" i="3"/>
  <c r="K833" i="3"/>
  <c r="J833" i="3"/>
  <c r="J789" i="3"/>
  <c r="K789" i="3"/>
  <c r="J862" i="3"/>
  <c r="K862" i="3"/>
  <c r="H862" i="3"/>
  <c r="F862" i="3"/>
  <c r="I862" i="3"/>
  <c r="K685" i="3"/>
  <c r="J685" i="3"/>
  <c r="J677" i="3"/>
  <c r="K677" i="3"/>
  <c r="K688" i="3"/>
  <c r="J688" i="3"/>
  <c r="J492" i="3"/>
  <c r="K492" i="3"/>
  <c r="K537" i="3"/>
  <c r="J537" i="3"/>
  <c r="J912" i="3"/>
  <c r="K912" i="3"/>
  <c r="H912" i="3"/>
  <c r="F912" i="3"/>
  <c r="I912" i="3"/>
  <c r="K86" i="3"/>
  <c r="J86" i="3"/>
  <c r="F981" i="3"/>
  <c r="H981" i="3"/>
  <c r="I981" i="3"/>
  <c r="K981" i="3"/>
  <c r="J981" i="3"/>
  <c r="K44" i="3"/>
  <c r="J44" i="3"/>
  <c r="K124" i="3"/>
  <c r="J124" i="3"/>
  <c r="K477" i="3"/>
  <c r="J477" i="3"/>
  <c r="K741" i="3"/>
  <c r="J741" i="3"/>
  <c r="I766" i="3"/>
  <c r="H766" i="3"/>
  <c r="J766" i="3"/>
  <c r="K766" i="3"/>
  <c r="F766" i="3"/>
  <c r="J669" i="3"/>
  <c r="K669" i="3"/>
  <c r="J39" i="3"/>
  <c r="K39" i="3"/>
  <c r="F993" i="3"/>
  <c r="J993" i="3"/>
  <c r="I993" i="3"/>
  <c r="K993" i="3"/>
  <c r="H993" i="3"/>
  <c r="J405" i="3"/>
  <c r="K405" i="3"/>
  <c r="J391" i="3"/>
  <c r="K391" i="3"/>
  <c r="J388" i="3"/>
  <c r="K388" i="3"/>
  <c r="J801" i="3"/>
  <c r="K801" i="3"/>
  <c r="I754" i="3"/>
  <c r="J754" i="3"/>
  <c r="K754" i="3"/>
  <c r="H795" i="3"/>
  <c r="I795" i="3"/>
  <c r="J795" i="3"/>
  <c r="F795" i="3"/>
  <c r="K795" i="3"/>
  <c r="J755" i="3"/>
  <c r="K755" i="3"/>
  <c r="J594" i="3"/>
  <c r="K594" i="3"/>
  <c r="J496" i="3"/>
  <c r="I496" i="3"/>
  <c r="K496" i="3"/>
  <c r="J532" i="3"/>
  <c r="K532" i="3"/>
  <c r="K557" i="3"/>
  <c r="J557" i="3"/>
  <c r="J598" i="3"/>
  <c r="K598" i="3"/>
  <c r="J154" i="3"/>
  <c r="K154" i="3"/>
  <c r="J146" i="3"/>
  <c r="K146" i="3"/>
  <c r="H956" i="3"/>
  <c r="J956" i="3"/>
  <c r="K956" i="3"/>
  <c r="F956" i="3"/>
  <c r="I956" i="3"/>
  <c r="J90" i="3"/>
  <c r="K90" i="3"/>
  <c r="F895" i="3"/>
  <c r="I895" i="3"/>
  <c r="K895" i="3"/>
  <c r="J895" i="3"/>
  <c r="H895" i="3"/>
  <c r="I965" i="3"/>
  <c r="F965" i="3"/>
  <c r="H965" i="3"/>
  <c r="K965" i="3"/>
  <c r="J965" i="3"/>
  <c r="K911" i="3"/>
  <c r="J911" i="3"/>
  <c r="I911" i="3"/>
  <c r="F911" i="3"/>
  <c r="H911" i="3"/>
  <c r="J156" i="3"/>
  <c r="K156" i="3"/>
  <c r="K14" i="3"/>
  <c r="J14" i="3"/>
  <c r="K42" i="3"/>
  <c r="J42" i="3"/>
  <c r="F918" i="3"/>
  <c r="K918" i="3"/>
  <c r="H918" i="3"/>
  <c r="J918" i="3"/>
  <c r="I918" i="3"/>
  <c r="J36" i="3"/>
  <c r="K36" i="3"/>
  <c r="K92" i="3"/>
  <c r="J92" i="3"/>
  <c r="J943" i="3"/>
  <c r="H943" i="3"/>
  <c r="I943" i="3"/>
  <c r="F943" i="3"/>
  <c r="K943" i="3"/>
  <c r="J910" i="3"/>
  <c r="I910" i="3"/>
  <c r="H910" i="3"/>
  <c r="F910" i="3"/>
  <c r="K910" i="3"/>
  <c r="J402" i="3"/>
  <c r="K402" i="3"/>
  <c r="K476" i="3"/>
  <c r="J476" i="3"/>
  <c r="K467" i="3"/>
  <c r="J467" i="3"/>
  <c r="J450" i="3"/>
  <c r="K450" i="3"/>
  <c r="J844" i="3"/>
  <c r="K844" i="3"/>
  <c r="H844" i="3"/>
  <c r="F844" i="3"/>
  <c r="I844" i="3"/>
  <c r="J837" i="3"/>
  <c r="H837" i="3"/>
  <c r="K837" i="3"/>
  <c r="K834" i="3"/>
  <c r="J834" i="3"/>
  <c r="K760" i="3"/>
  <c r="J760" i="3"/>
  <c r="K721" i="3"/>
  <c r="J721" i="3"/>
  <c r="K500" i="3"/>
  <c r="J500" i="3"/>
  <c r="K672" i="3"/>
  <c r="J672" i="3"/>
  <c r="J634" i="3"/>
  <c r="K634" i="3"/>
  <c r="J494" i="3"/>
  <c r="K494" i="3"/>
  <c r="K535" i="3"/>
  <c r="J535" i="3"/>
  <c r="J566" i="3"/>
  <c r="K566" i="3"/>
  <c r="K545" i="3"/>
  <c r="J545" i="3"/>
  <c r="K131" i="3"/>
  <c r="J131" i="3"/>
  <c r="F91" i="3"/>
  <c r="K91" i="3"/>
  <c r="I91" i="3"/>
  <c r="H91" i="3"/>
  <c r="J91" i="3"/>
  <c r="K23" i="3"/>
  <c r="J23" i="3"/>
  <c r="J170" i="3"/>
  <c r="K170" i="3"/>
  <c r="J990" i="3"/>
  <c r="K990" i="3"/>
  <c r="I990" i="3"/>
  <c r="H990" i="3"/>
  <c r="F990" i="3"/>
  <c r="J48" i="3"/>
  <c r="K48" i="3"/>
  <c r="K908" i="3"/>
  <c r="F908" i="3"/>
  <c r="H908" i="3"/>
  <c r="J908" i="3"/>
  <c r="I908" i="3"/>
  <c r="K96" i="3"/>
  <c r="J96" i="3"/>
  <c r="J30" i="3"/>
  <c r="K30" i="3"/>
  <c r="I906" i="3"/>
  <c r="F906" i="3"/>
  <c r="H906" i="3"/>
  <c r="J906" i="3"/>
  <c r="K906" i="3"/>
  <c r="J335" i="3"/>
  <c r="K335" i="3"/>
  <c r="K324" i="3"/>
  <c r="J324" i="3"/>
  <c r="K326" i="3"/>
  <c r="J326" i="3"/>
  <c r="K395" i="3"/>
  <c r="J395" i="3"/>
  <c r="J765" i="3"/>
  <c r="K765" i="3"/>
  <c r="J584" i="3"/>
  <c r="K584" i="3"/>
  <c r="K591" i="3"/>
  <c r="J591" i="3"/>
  <c r="I889" i="3"/>
  <c r="F889" i="3"/>
  <c r="H889" i="3"/>
  <c r="K889" i="3"/>
  <c r="J889" i="3"/>
  <c r="I865" i="3"/>
  <c r="H865" i="3"/>
  <c r="K865" i="3"/>
  <c r="J865" i="3"/>
  <c r="F865" i="3"/>
  <c r="J434" i="3"/>
  <c r="K434" i="3"/>
  <c r="J448" i="3"/>
  <c r="K448" i="3"/>
  <c r="J408" i="3"/>
  <c r="K408" i="3"/>
  <c r="J810" i="3"/>
  <c r="K810" i="3"/>
  <c r="J744" i="3"/>
  <c r="K744" i="3"/>
  <c r="J796" i="3"/>
  <c r="K796" i="3"/>
  <c r="J753" i="3"/>
  <c r="K753" i="3"/>
  <c r="J582" i="3"/>
  <c r="K582" i="3"/>
  <c r="J560" i="3"/>
  <c r="K560" i="3"/>
  <c r="K547" i="3"/>
  <c r="J547" i="3"/>
  <c r="J652" i="3"/>
  <c r="K652" i="3"/>
  <c r="J422" i="3"/>
  <c r="K422" i="3"/>
  <c r="J150" i="3"/>
  <c r="K150" i="3"/>
  <c r="I989" i="3"/>
  <c r="K989" i="3"/>
  <c r="J989" i="3"/>
  <c r="F989" i="3"/>
  <c r="H989" i="3"/>
  <c r="I967" i="3"/>
  <c r="F967" i="3"/>
  <c r="H967" i="3"/>
  <c r="K967" i="3"/>
  <c r="J967" i="3"/>
  <c r="H961" i="3"/>
  <c r="J961" i="3"/>
  <c r="F961" i="3"/>
  <c r="I961" i="3"/>
  <c r="K961" i="3"/>
  <c r="J144" i="3"/>
  <c r="K144" i="3"/>
  <c r="K403" i="3"/>
  <c r="J403" i="3"/>
  <c r="J733" i="3"/>
  <c r="K733" i="3"/>
  <c r="J618" i="3"/>
  <c r="K618" i="3"/>
  <c r="K527" i="3"/>
  <c r="J527" i="3"/>
  <c r="K94" i="3"/>
  <c r="J94" i="3"/>
  <c r="K453" i="3"/>
  <c r="J453" i="3"/>
  <c r="J357" i="3"/>
  <c r="K357" i="3"/>
  <c r="J474" i="3"/>
  <c r="K474" i="3"/>
  <c r="J747" i="3"/>
  <c r="K747" i="3"/>
  <c r="K759" i="3"/>
  <c r="J759" i="3"/>
  <c r="J725" i="3"/>
  <c r="K725" i="3"/>
  <c r="J706" i="3"/>
  <c r="K706" i="3"/>
  <c r="J660" i="3"/>
  <c r="K660" i="3"/>
  <c r="K559" i="3"/>
  <c r="H559" i="3"/>
  <c r="J559" i="3"/>
  <c r="F559" i="3"/>
  <c r="I559" i="3"/>
  <c r="J521" i="3"/>
  <c r="K521" i="3"/>
  <c r="K505" i="3"/>
  <c r="J505" i="3"/>
  <c r="K645" i="3"/>
  <c r="J645" i="3"/>
  <c r="J81" i="3"/>
  <c r="K81" i="3"/>
  <c r="K871" i="3"/>
  <c r="J871" i="3"/>
  <c r="I871" i="3"/>
  <c r="F871" i="3"/>
  <c r="H871" i="3"/>
  <c r="J173" i="3"/>
  <c r="K173" i="3"/>
  <c r="J29" i="3"/>
  <c r="K29" i="3"/>
  <c r="K111" i="3"/>
  <c r="J111" i="3"/>
  <c r="K374" i="3"/>
  <c r="J374" i="3"/>
  <c r="K762" i="3"/>
  <c r="J762" i="3"/>
  <c r="J740" i="3"/>
  <c r="K740" i="3"/>
  <c r="K614" i="3"/>
  <c r="J614" i="3"/>
  <c r="J1000" i="3"/>
  <c r="O994" i="2"/>
  <c r="H1000" i="3"/>
  <c r="K1000" i="3"/>
  <c r="F1000" i="3"/>
  <c r="N994" i="2"/>
  <c r="I1000" i="3"/>
  <c r="K95" i="3"/>
  <c r="J95" i="3"/>
  <c r="J431" i="3"/>
  <c r="K431" i="3"/>
  <c r="J436" i="3"/>
  <c r="K436" i="3"/>
  <c r="J381" i="3"/>
  <c r="K381" i="3"/>
  <c r="J828" i="3"/>
  <c r="K828" i="3"/>
  <c r="J736" i="3"/>
  <c r="K736" i="3"/>
  <c r="J746" i="3"/>
  <c r="K746" i="3"/>
  <c r="J714" i="3"/>
  <c r="K714" i="3"/>
  <c r="K530" i="3"/>
  <c r="J530" i="3"/>
  <c r="K643" i="3"/>
  <c r="J643" i="3"/>
  <c r="J504" i="3"/>
  <c r="K504" i="3"/>
  <c r="K574" i="3"/>
  <c r="J574" i="3"/>
  <c r="J617" i="3"/>
  <c r="K617" i="3"/>
  <c r="J114" i="3"/>
  <c r="K114" i="3"/>
  <c r="H964" i="3"/>
  <c r="F964" i="3"/>
  <c r="I964" i="3"/>
  <c r="J964" i="3"/>
  <c r="K964" i="3"/>
  <c r="K40" i="3"/>
  <c r="I40" i="3"/>
  <c r="J40" i="3"/>
  <c r="J98" i="3"/>
  <c r="K98" i="3"/>
  <c r="K3" i="3"/>
  <c r="J3" i="3"/>
  <c r="K70" i="3"/>
  <c r="J70" i="3"/>
  <c r="J177" i="3"/>
  <c r="K177" i="3"/>
  <c r="J12" i="3"/>
  <c r="K12" i="3"/>
  <c r="K896" i="3"/>
  <c r="H896" i="3"/>
  <c r="I896" i="3"/>
  <c r="J896" i="3"/>
  <c r="F896" i="3"/>
  <c r="K87" i="3"/>
  <c r="J87" i="3"/>
  <c r="K37" i="3"/>
  <c r="J37" i="3"/>
  <c r="J69" i="3"/>
  <c r="K69" i="3"/>
  <c r="J132" i="3"/>
  <c r="K132" i="3"/>
  <c r="K85" i="3"/>
  <c r="J85" i="3"/>
  <c r="J53" i="3"/>
  <c r="K53" i="3"/>
  <c r="K475" i="3"/>
  <c r="J475" i="3"/>
  <c r="J438" i="3"/>
  <c r="K438" i="3"/>
  <c r="J360" i="3"/>
  <c r="K360" i="3"/>
  <c r="J384" i="3"/>
  <c r="K384" i="3"/>
  <c r="K818" i="3"/>
  <c r="J818" i="3"/>
  <c r="H861" i="3"/>
  <c r="K861" i="3"/>
  <c r="J861" i="3"/>
  <c r="F861" i="3"/>
  <c r="I861" i="3"/>
  <c r="I817" i="3"/>
  <c r="K817" i="3"/>
  <c r="H817" i="3"/>
  <c r="F817" i="3"/>
  <c r="J817" i="3"/>
  <c r="J761" i="3"/>
  <c r="K761" i="3"/>
  <c r="K808" i="3"/>
  <c r="J808" i="3"/>
  <c r="K571" i="3"/>
  <c r="J571" i="3"/>
  <c r="J611" i="3"/>
  <c r="K611" i="3"/>
  <c r="K565" i="3"/>
  <c r="J565" i="3"/>
  <c r="J539" i="3"/>
  <c r="K539" i="3"/>
  <c r="J502" i="3"/>
  <c r="K502" i="3"/>
  <c r="J632" i="3"/>
  <c r="K632" i="3"/>
  <c r="K45" i="3"/>
  <c r="J45" i="3"/>
  <c r="K879" i="3"/>
  <c r="H879" i="3"/>
  <c r="I879" i="3"/>
  <c r="F879" i="3"/>
  <c r="J879" i="3"/>
  <c r="K125" i="3"/>
  <c r="J125" i="3"/>
  <c r="I991" i="3"/>
  <c r="J991" i="3"/>
  <c r="F991" i="3"/>
  <c r="H991" i="3"/>
  <c r="K991" i="3"/>
  <c r="I157" i="3"/>
  <c r="F157" i="3"/>
  <c r="K157" i="3"/>
  <c r="H157" i="3"/>
  <c r="J157" i="3"/>
  <c r="I939" i="3"/>
  <c r="F939" i="3"/>
  <c r="H939" i="3"/>
  <c r="K939" i="3"/>
  <c r="J939" i="3"/>
  <c r="F926" i="3"/>
  <c r="K926" i="3"/>
  <c r="I926" i="3"/>
  <c r="J926" i="3"/>
  <c r="H926" i="3"/>
  <c r="H994" i="3"/>
  <c r="J994" i="3"/>
  <c r="K994" i="3"/>
  <c r="I994" i="3"/>
  <c r="F994" i="3"/>
  <c r="H934" i="3"/>
  <c r="K934" i="3"/>
  <c r="I934" i="3"/>
  <c r="J934" i="3"/>
  <c r="F934" i="3"/>
  <c r="K88" i="3"/>
  <c r="J88" i="3"/>
  <c r="J121" i="3"/>
  <c r="K121" i="3"/>
  <c r="K937" i="8"/>
  <c r="J937" i="8"/>
  <c r="J843" i="8"/>
  <c r="K843" i="8"/>
  <c r="J768" i="8"/>
  <c r="K768" i="8"/>
  <c r="J981" i="8"/>
  <c r="K981" i="8"/>
  <c r="J976" i="8"/>
  <c r="K976" i="8"/>
  <c r="J708" i="8"/>
  <c r="K708" i="8"/>
  <c r="J1001" i="8"/>
  <c r="K1001" i="8"/>
  <c r="J762" i="8"/>
  <c r="K762" i="8"/>
  <c r="K935" i="8"/>
  <c r="J935" i="8"/>
  <c r="J962" i="8"/>
  <c r="K962" i="8"/>
  <c r="K292" i="3"/>
  <c r="J292" i="3"/>
  <c r="K288" i="3"/>
  <c r="J288" i="3"/>
  <c r="J284" i="3"/>
  <c r="K284" i="3"/>
  <c r="K296" i="3"/>
  <c r="J296" i="3"/>
  <c r="J282" i="3"/>
  <c r="K282" i="3"/>
  <c r="K344" i="3"/>
  <c r="J344" i="3"/>
  <c r="J334" i="3"/>
  <c r="K334" i="3"/>
  <c r="J352" i="3"/>
  <c r="K352" i="3"/>
  <c r="J347" i="3"/>
  <c r="K347" i="3"/>
  <c r="J348" i="3"/>
  <c r="K348" i="3"/>
  <c r="J354" i="3"/>
  <c r="K354" i="3"/>
  <c r="J356" i="3"/>
  <c r="K356" i="3"/>
  <c r="K840" i="3"/>
  <c r="J840" i="3"/>
  <c r="J692" i="3"/>
  <c r="K692" i="3"/>
  <c r="J666" i="3"/>
  <c r="K666" i="3"/>
  <c r="K149" i="3"/>
  <c r="J149" i="3"/>
  <c r="F927" i="3"/>
  <c r="H927" i="3"/>
  <c r="K927" i="3"/>
  <c r="J927" i="3"/>
  <c r="I927" i="3"/>
  <c r="J420" i="3"/>
  <c r="K420" i="3"/>
  <c r="J400" i="3"/>
  <c r="K400" i="3"/>
  <c r="J466" i="3"/>
  <c r="K466" i="3"/>
  <c r="K709" i="3"/>
  <c r="J709" i="3"/>
  <c r="J708" i="3"/>
  <c r="K708" i="3"/>
  <c r="J780" i="3"/>
  <c r="K780" i="3"/>
  <c r="J751" i="3"/>
  <c r="K751" i="3"/>
  <c r="J667" i="3"/>
  <c r="K667" i="3"/>
  <c r="J653" i="3"/>
  <c r="K653" i="3"/>
  <c r="K682" i="3"/>
  <c r="J682" i="3"/>
  <c r="K668" i="3"/>
  <c r="J668" i="3"/>
  <c r="J122" i="3"/>
  <c r="K122" i="3"/>
  <c r="J168" i="3"/>
  <c r="K168" i="3"/>
  <c r="J129" i="3"/>
  <c r="K129" i="3"/>
  <c r="J43" i="3"/>
  <c r="K43" i="3"/>
  <c r="K28" i="3"/>
  <c r="J28" i="3"/>
  <c r="H935" i="3"/>
  <c r="I935" i="3"/>
  <c r="J935" i="3"/>
  <c r="F935" i="3"/>
  <c r="K935" i="3"/>
  <c r="J412" i="3"/>
  <c r="K412" i="3"/>
  <c r="K772" i="3"/>
  <c r="J772" i="3"/>
  <c r="K491" i="3"/>
  <c r="J491" i="3"/>
  <c r="K15" i="3"/>
  <c r="J15" i="3"/>
  <c r="J11" i="3"/>
  <c r="K11" i="3"/>
  <c r="K419" i="3"/>
  <c r="J419" i="3"/>
  <c r="K443" i="3"/>
  <c r="J443" i="3"/>
  <c r="K369" i="3"/>
  <c r="J369" i="3"/>
  <c r="J821" i="3"/>
  <c r="K821" i="3"/>
  <c r="F843" i="3"/>
  <c r="H843" i="3"/>
  <c r="I843" i="3"/>
  <c r="K843" i="3"/>
  <c r="J843" i="3"/>
  <c r="K773" i="3"/>
  <c r="J773" i="3"/>
  <c r="K749" i="3"/>
  <c r="J749" i="3"/>
  <c r="K589" i="3"/>
  <c r="J589" i="3"/>
  <c r="J509" i="3"/>
  <c r="K509" i="3"/>
  <c r="K649" i="3"/>
  <c r="J649" i="3"/>
  <c r="K561" i="3"/>
  <c r="J561" i="3"/>
  <c r="K583" i="3"/>
  <c r="J583" i="3"/>
  <c r="J972" i="3"/>
  <c r="K972" i="3"/>
  <c r="H972" i="3"/>
  <c r="I972" i="3"/>
  <c r="F972" i="3"/>
  <c r="I933" i="3"/>
  <c r="H933" i="3"/>
  <c r="F933" i="3"/>
  <c r="K933" i="3"/>
  <c r="J933" i="3"/>
  <c r="K947" i="3"/>
  <c r="I947" i="3"/>
  <c r="J947" i="3"/>
  <c r="H947" i="3"/>
  <c r="F947" i="3"/>
  <c r="K130" i="3"/>
  <c r="J130" i="3"/>
  <c r="J148" i="3"/>
  <c r="K148" i="3"/>
  <c r="K479" i="3"/>
  <c r="J479" i="3"/>
  <c r="J786" i="3"/>
  <c r="K786" i="3"/>
  <c r="J827" i="3"/>
  <c r="K827" i="3"/>
  <c r="J558" i="3"/>
  <c r="K558" i="3"/>
  <c r="K163" i="3"/>
  <c r="J163" i="3"/>
  <c r="K79" i="3"/>
  <c r="J79" i="3"/>
  <c r="J458" i="3"/>
  <c r="K458" i="3"/>
  <c r="J404" i="3"/>
  <c r="K404" i="3"/>
  <c r="J398" i="3"/>
  <c r="K398" i="3"/>
  <c r="J814" i="3"/>
  <c r="K814" i="3"/>
  <c r="J788" i="3"/>
  <c r="K788" i="3"/>
  <c r="K757" i="3"/>
  <c r="J757" i="3"/>
  <c r="J836" i="3"/>
  <c r="K836" i="3"/>
  <c r="K602" i="3"/>
  <c r="J602" i="3"/>
  <c r="K622" i="3"/>
  <c r="J622" i="3"/>
  <c r="J564" i="3"/>
  <c r="K564" i="3"/>
  <c r="K553" i="3"/>
  <c r="J553" i="3"/>
  <c r="K533" i="3"/>
  <c r="J533" i="3"/>
  <c r="J423" i="3"/>
  <c r="K423" i="3"/>
  <c r="H882" i="3"/>
  <c r="K882" i="3"/>
  <c r="I882" i="3"/>
  <c r="J882" i="3"/>
  <c r="F882" i="3"/>
  <c r="J110" i="3"/>
  <c r="K110" i="3"/>
  <c r="J103" i="3"/>
  <c r="K103" i="3"/>
  <c r="H900" i="3"/>
  <c r="I900" i="3"/>
  <c r="J900" i="3"/>
  <c r="K900" i="3"/>
  <c r="F900" i="3"/>
  <c r="K49" i="3"/>
  <c r="J49" i="3"/>
  <c r="K2" i="3"/>
  <c r="J2" i="3"/>
  <c r="K127" i="3"/>
  <c r="J127" i="3"/>
  <c r="J867" i="3"/>
  <c r="H867" i="3"/>
  <c r="K867" i="3"/>
  <c r="I867" i="3"/>
  <c r="F867" i="3"/>
  <c r="F932" i="3"/>
  <c r="I932" i="3"/>
  <c r="K932" i="3"/>
  <c r="H932" i="3"/>
  <c r="J932" i="3"/>
  <c r="J119" i="3"/>
  <c r="K119" i="3"/>
  <c r="H948" i="3"/>
  <c r="J948" i="3"/>
  <c r="I948" i="3"/>
  <c r="F948" i="3"/>
  <c r="K948" i="3"/>
  <c r="J77" i="3"/>
  <c r="K77" i="3"/>
  <c r="I136" i="3"/>
  <c r="J136" i="3"/>
  <c r="K136" i="3"/>
  <c r="H891" i="3"/>
  <c r="F891" i="3"/>
  <c r="K891" i="3"/>
  <c r="I891" i="3"/>
  <c r="J891" i="3"/>
  <c r="J452" i="3"/>
  <c r="K452" i="3"/>
  <c r="J468" i="3"/>
  <c r="K468" i="3"/>
  <c r="K478" i="3"/>
  <c r="J478" i="3"/>
  <c r="J451" i="3"/>
  <c r="K451" i="3"/>
  <c r="F729" i="3"/>
  <c r="H729" i="3"/>
  <c r="J729" i="3"/>
  <c r="I729" i="3"/>
  <c r="K729" i="3"/>
  <c r="K705" i="3"/>
  <c r="J705" i="3"/>
  <c r="J738" i="3"/>
  <c r="K738" i="3"/>
  <c r="I790" i="3"/>
  <c r="H790" i="3"/>
  <c r="J790" i="3"/>
  <c r="K790" i="3"/>
  <c r="J713" i="3"/>
  <c r="K713" i="3"/>
  <c r="K641" i="3"/>
  <c r="J641" i="3"/>
  <c r="K493" i="3"/>
  <c r="J493" i="3"/>
  <c r="J661" i="3"/>
  <c r="K661" i="3"/>
  <c r="K495" i="3"/>
  <c r="J495" i="3"/>
  <c r="J575" i="3"/>
  <c r="K575" i="3"/>
  <c r="J625" i="3"/>
  <c r="K625" i="3"/>
  <c r="J984" i="3"/>
  <c r="I984" i="3"/>
  <c r="F984" i="3"/>
  <c r="K984" i="3"/>
  <c r="H984" i="3"/>
  <c r="K8" i="3"/>
  <c r="J8" i="3"/>
  <c r="H925" i="3"/>
  <c r="F925" i="3"/>
  <c r="J925" i="3"/>
  <c r="I925" i="3"/>
  <c r="K925" i="3"/>
  <c r="H890" i="3"/>
  <c r="J890" i="3"/>
  <c r="F890" i="3"/>
  <c r="K890" i="3"/>
  <c r="I890" i="3"/>
  <c r="J182" i="3"/>
  <c r="K182" i="3"/>
  <c r="F997" i="3"/>
  <c r="H997" i="3"/>
  <c r="J997" i="3"/>
  <c r="K997" i="3"/>
  <c r="I997" i="3"/>
  <c r="K151" i="3"/>
  <c r="J151" i="3"/>
  <c r="H877" i="3"/>
  <c r="K877" i="3"/>
  <c r="I877" i="3"/>
  <c r="J877" i="3"/>
  <c r="F877" i="3"/>
  <c r="J159" i="3"/>
  <c r="K159" i="3"/>
  <c r="J82" i="3"/>
  <c r="K82" i="3"/>
  <c r="J84" i="3"/>
  <c r="K84" i="3"/>
  <c r="J353" i="3"/>
  <c r="K353" i="3"/>
  <c r="K411" i="3"/>
  <c r="J411" i="3"/>
  <c r="J739" i="3"/>
  <c r="K739" i="3"/>
  <c r="K623" i="3"/>
  <c r="J623" i="3"/>
  <c r="J490" i="3"/>
  <c r="K490" i="3"/>
  <c r="K108" i="3"/>
  <c r="J108" i="3"/>
  <c r="K469" i="3"/>
  <c r="J469" i="3"/>
  <c r="K435" i="3"/>
  <c r="J435" i="3"/>
  <c r="J432" i="3"/>
  <c r="K432" i="3"/>
  <c r="J416" i="3"/>
  <c r="K416" i="3"/>
  <c r="J711" i="3"/>
  <c r="K711" i="3"/>
  <c r="J781" i="3"/>
  <c r="K781" i="3"/>
  <c r="J849" i="3"/>
  <c r="I849" i="3"/>
  <c r="F849" i="3"/>
  <c r="H849" i="3"/>
  <c r="K849" i="3"/>
  <c r="K689" i="3"/>
  <c r="J689" i="3"/>
  <c r="K673" i="3"/>
  <c r="J673" i="3"/>
  <c r="K665" i="3"/>
  <c r="J665" i="3"/>
  <c r="K531" i="3"/>
  <c r="J531" i="3"/>
  <c r="J631" i="3"/>
  <c r="K631" i="3"/>
  <c r="K117" i="3"/>
  <c r="J117" i="3"/>
  <c r="J34" i="3"/>
  <c r="K34" i="3"/>
  <c r="F874" i="3"/>
  <c r="H874" i="3"/>
  <c r="I874" i="3"/>
  <c r="J874" i="3"/>
  <c r="K874" i="3"/>
  <c r="J923" i="3"/>
  <c r="I923" i="3"/>
  <c r="F923" i="3"/>
  <c r="H923" i="3"/>
  <c r="K923" i="3"/>
  <c r="F962" i="3"/>
  <c r="J962" i="3"/>
  <c r="K962" i="3"/>
  <c r="H962" i="3"/>
  <c r="I962" i="3"/>
  <c r="K20" i="3"/>
  <c r="J20" i="3"/>
  <c r="J460" i="3"/>
  <c r="K460" i="3"/>
  <c r="I782" i="3"/>
  <c r="K782" i="3"/>
  <c r="H782" i="3"/>
  <c r="J782" i="3"/>
  <c r="J526" i="3"/>
  <c r="K526" i="3"/>
  <c r="K93" i="3"/>
  <c r="J93" i="3"/>
  <c r="F885" i="3"/>
  <c r="J885" i="3"/>
  <c r="I885" i="3"/>
  <c r="H885" i="3"/>
  <c r="K885" i="3"/>
  <c r="J464" i="3"/>
  <c r="K464" i="3"/>
  <c r="K455" i="3"/>
  <c r="J455" i="3"/>
  <c r="J392" i="3"/>
  <c r="K392" i="3"/>
  <c r="K802" i="3"/>
  <c r="J802" i="3"/>
  <c r="J723" i="3"/>
  <c r="K723" i="3"/>
  <c r="F842" i="3"/>
  <c r="K842" i="3"/>
  <c r="H842" i="3"/>
  <c r="J842" i="3"/>
  <c r="I842" i="3"/>
  <c r="J701" i="3"/>
  <c r="K701" i="3"/>
  <c r="K596" i="3"/>
  <c r="J596" i="3"/>
  <c r="J510" i="3"/>
  <c r="K510" i="3"/>
  <c r="K567" i="3"/>
  <c r="J567" i="3"/>
  <c r="K597" i="3"/>
  <c r="J597" i="3"/>
  <c r="J542" i="3"/>
  <c r="K542" i="3"/>
  <c r="K145" i="3"/>
  <c r="J145" i="3"/>
  <c r="H878" i="3"/>
  <c r="K878" i="3"/>
  <c r="F878" i="3"/>
  <c r="I878" i="3"/>
  <c r="J878" i="3"/>
  <c r="J68" i="3"/>
  <c r="K68" i="3"/>
  <c r="J26" i="3"/>
  <c r="K26" i="3"/>
  <c r="I176" i="3"/>
  <c r="H176" i="3"/>
  <c r="J176" i="3"/>
  <c r="K176" i="3"/>
  <c r="K472" i="3"/>
  <c r="J472" i="3"/>
  <c r="K852" i="3"/>
  <c r="F852" i="3"/>
  <c r="I852" i="3"/>
  <c r="H852" i="3"/>
  <c r="J852" i="3"/>
  <c r="J671" i="3"/>
  <c r="K671" i="3"/>
  <c r="K515" i="3"/>
  <c r="J515" i="3"/>
  <c r="J76" i="3"/>
  <c r="K76" i="3"/>
  <c r="I976" i="3"/>
  <c r="K976" i="3"/>
  <c r="F976" i="3"/>
  <c r="H976" i="3"/>
  <c r="J976" i="3"/>
  <c r="J380" i="3"/>
  <c r="K380" i="3"/>
  <c r="K485" i="3"/>
  <c r="J485" i="3"/>
  <c r="K473" i="3"/>
  <c r="J473" i="3"/>
  <c r="H846" i="3"/>
  <c r="K846" i="3"/>
  <c r="F846" i="3"/>
  <c r="I846" i="3"/>
  <c r="J846" i="3"/>
  <c r="K726" i="3"/>
  <c r="J726" i="3"/>
  <c r="H750" i="3"/>
  <c r="I750" i="3"/>
  <c r="J750" i="3"/>
  <c r="K750" i="3"/>
  <c r="K813" i="3"/>
  <c r="J813" i="3"/>
  <c r="K506" i="3"/>
  <c r="J506" i="3"/>
  <c r="J630" i="3"/>
  <c r="K630" i="3"/>
  <c r="K514" i="3"/>
  <c r="J514" i="3"/>
  <c r="K676" i="3"/>
  <c r="J676" i="3"/>
  <c r="K507" i="3"/>
  <c r="J507" i="3"/>
  <c r="J21" i="3"/>
  <c r="K21" i="3"/>
  <c r="J158" i="3"/>
  <c r="K158" i="3"/>
  <c r="H872" i="3"/>
  <c r="J872" i="3"/>
  <c r="K872" i="3"/>
  <c r="F872" i="3"/>
  <c r="I872" i="3"/>
  <c r="K181" i="3"/>
  <c r="J181" i="3"/>
  <c r="F973" i="3"/>
  <c r="J973" i="3"/>
  <c r="I973" i="3"/>
  <c r="H973" i="3"/>
  <c r="K973" i="3"/>
  <c r="J983" i="3"/>
  <c r="H983" i="3"/>
  <c r="K983" i="3"/>
  <c r="F983" i="3"/>
  <c r="I983" i="3"/>
  <c r="K960" i="3"/>
  <c r="H960" i="3"/>
  <c r="J960" i="3"/>
  <c r="F960" i="3"/>
  <c r="I960" i="3"/>
  <c r="K936" i="3"/>
  <c r="H936" i="3"/>
  <c r="J936" i="3"/>
  <c r="F936" i="3"/>
  <c r="I936" i="3"/>
  <c r="I968" i="3"/>
  <c r="K968" i="3"/>
  <c r="H968" i="3"/>
  <c r="J968" i="3"/>
  <c r="F968" i="3"/>
  <c r="K931" i="3"/>
  <c r="J931" i="3"/>
  <c r="F931" i="3"/>
  <c r="H931" i="3"/>
  <c r="I931" i="3"/>
  <c r="J133" i="3"/>
  <c r="K133" i="3"/>
  <c r="H904" i="3"/>
  <c r="I904" i="3"/>
  <c r="K904" i="3"/>
  <c r="J904" i="3"/>
  <c r="F904" i="3"/>
  <c r="H128" i="3"/>
  <c r="J128" i="3"/>
  <c r="K128" i="3"/>
  <c r="I128" i="3"/>
  <c r="F128" i="3"/>
  <c r="J16" i="3"/>
  <c r="K16" i="3"/>
  <c r="F902" i="3"/>
  <c r="K902" i="3"/>
  <c r="I902" i="3"/>
  <c r="J902" i="3"/>
  <c r="H902" i="3"/>
  <c r="J463" i="3"/>
  <c r="K463" i="3"/>
  <c r="K397" i="3"/>
  <c r="J397" i="3"/>
  <c r="K413" i="3"/>
  <c r="J413" i="3"/>
  <c r="K393" i="3"/>
  <c r="J393" i="3"/>
  <c r="J695" i="3"/>
  <c r="K695" i="3"/>
  <c r="K829" i="3"/>
  <c r="J829" i="3"/>
  <c r="K694" i="3"/>
  <c r="J694" i="3"/>
  <c r="J787" i="3"/>
  <c r="K787" i="3"/>
  <c r="J791" i="3"/>
  <c r="K791" i="3"/>
  <c r="J503" i="3"/>
  <c r="K503" i="3"/>
  <c r="J613" i="3"/>
  <c r="K613" i="3"/>
  <c r="J681" i="3"/>
  <c r="K681" i="3"/>
  <c r="K541" i="3"/>
  <c r="J541" i="3"/>
  <c r="K605" i="3"/>
  <c r="J605" i="3"/>
  <c r="K619" i="3"/>
  <c r="J619" i="3"/>
  <c r="F812" i="3"/>
  <c r="I812" i="3"/>
  <c r="H812" i="3"/>
  <c r="J812" i="3"/>
  <c r="K812" i="3"/>
  <c r="J161" i="3"/>
  <c r="K161" i="3"/>
  <c r="H920" i="3"/>
  <c r="K920" i="3"/>
  <c r="I920" i="3"/>
  <c r="F920" i="3"/>
  <c r="J920" i="3"/>
  <c r="J996" i="3"/>
  <c r="F996" i="3"/>
  <c r="K996" i="3"/>
  <c r="I996" i="3"/>
  <c r="H996" i="3"/>
  <c r="J143" i="3"/>
  <c r="K143" i="3"/>
  <c r="J946" i="3"/>
  <c r="F946" i="3"/>
  <c r="I946" i="3"/>
  <c r="K946" i="3"/>
  <c r="H946" i="3"/>
  <c r="H868" i="3"/>
  <c r="J868" i="3"/>
  <c r="K868" i="3"/>
  <c r="F868" i="3"/>
  <c r="I868" i="3"/>
  <c r="J178" i="3"/>
  <c r="K178" i="3"/>
  <c r="F63" i="3"/>
  <c r="K63" i="3"/>
  <c r="I63" i="3"/>
  <c r="J63" i="3"/>
  <c r="I938" i="3"/>
  <c r="J938" i="3"/>
  <c r="F938" i="3"/>
  <c r="K938" i="3"/>
  <c r="H938" i="3"/>
  <c r="J351" i="3"/>
  <c r="K351" i="3"/>
  <c r="K339" i="3"/>
  <c r="J339" i="3"/>
  <c r="K355" i="3"/>
  <c r="J355" i="3"/>
  <c r="K383" i="3"/>
  <c r="J383" i="3"/>
  <c r="I859" i="3"/>
  <c r="F859" i="3"/>
  <c r="H859" i="3"/>
  <c r="K859" i="3"/>
  <c r="J859" i="3"/>
  <c r="J569" i="3"/>
  <c r="K569" i="3"/>
  <c r="K606" i="3"/>
  <c r="J606" i="3"/>
  <c r="K880" i="3"/>
  <c r="H880" i="3"/>
  <c r="J880" i="3"/>
  <c r="F880" i="3"/>
  <c r="I880" i="3"/>
  <c r="J439" i="3"/>
  <c r="K439" i="3"/>
  <c r="K441" i="3"/>
  <c r="J441" i="3"/>
  <c r="K387" i="3"/>
  <c r="J387" i="3"/>
  <c r="H853" i="3"/>
  <c r="I853" i="3"/>
  <c r="J853" i="3"/>
  <c r="K853" i="3"/>
  <c r="F853" i="3"/>
  <c r="J699" i="3"/>
  <c r="K699" i="3"/>
  <c r="K835" i="3"/>
  <c r="J835" i="3"/>
  <c r="J707" i="3"/>
  <c r="K707" i="3"/>
  <c r="K663" i="3"/>
  <c r="J663" i="3"/>
  <c r="J601" i="3"/>
  <c r="K601" i="3"/>
  <c r="J556" i="3"/>
  <c r="K556" i="3"/>
  <c r="J648" i="3"/>
  <c r="K648" i="3"/>
  <c r="K554" i="3"/>
  <c r="J554" i="3"/>
  <c r="H864" i="3"/>
  <c r="J864" i="3"/>
  <c r="I864" i="3"/>
  <c r="F864" i="3"/>
  <c r="K864" i="3"/>
  <c r="K138" i="3"/>
  <c r="J138" i="3"/>
  <c r="J116" i="3"/>
  <c r="K116" i="3"/>
  <c r="K155" i="3"/>
  <c r="J155" i="3"/>
  <c r="K50" i="3"/>
  <c r="J50" i="3"/>
  <c r="K389" i="3"/>
  <c r="J389" i="3"/>
  <c r="K811" i="3"/>
  <c r="J811" i="3"/>
  <c r="F858" i="3"/>
  <c r="K858" i="3"/>
  <c r="I858" i="3"/>
  <c r="J858" i="3"/>
  <c r="H858" i="3"/>
  <c r="K525" i="3"/>
  <c r="J525" i="3"/>
  <c r="J22" i="3"/>
  <c r="K22" i="3"/>
  <c r="K922" i="3"/>
  <c r="H922" i="3"/>
  <c r="I922" i="3"/>
  <c r="J922" i="3"/>
  <c r="F922" i="3"/>
  <c r="K480" i="3"/>
  <c r="J480" i="3"/>
  <c r="K371" i="3"/>
  <c r="J371" i="3"/>
  <c r="J426" i="3"/>
  <c r="K426" i="3"/>
  <c r="K841" i="3"/>
  <c r="J841" i="3"/>
  <c r="J724" i="3"/>
  <c r="K724" i="3"/>
  <c r="K807" i="3"/>
  <c r="J807" i="3"/>
  <c r="J756" i="3"/>
  <c r="K756" i="3"/>
  <c r="J580" i="3"/>
  <c r="K580" i="3"/>
  <c r="J516" i="3"/>
  <c r="K516" i="3"/>
  <c r="J588" i="3"/>
  <c r="K588" i="3"/>
  <c r="J644" i="3"/>
  <c r="K644" i="3"/>
  <c r="I570" i="3"/>
  <c r="K570" i="3"/>
  <c r="H570" i="3"/>
  <c r="F570" i="3"/>
  <c r="J570" i="3"/>
  <c r="K141" i="3"/>
  <c r="J141" i="3"/>
  <c r="K17" i="3"/>
  <c r="J17" i="3"/>
  <c r="J174" i="3"/>
  <c r="K174" i="3"/>
  <c r="H120" i="3"/>
  <c r="F120" i="3"/>
  <c r="J120" i="3"/>
  <c r="K120" i="3"/>
  <c r="I120" i="3"/>
  <c r="F930" i="3"/>
  <c r="K930" i="3"/>
  <c r="H930" i="3"/>
  <c r="J930" i="3"/>
  <c r="I930" i="3"/>
  <c r="J440" i="3"/>
  <c r="K440" i="3"/>
  <c r="J693" i="3"/>
  <c r="K693" i="3"/>
  <c r="J534" i="3"/>
  <c r="K534" i="3"/>
  <c r="K522" i="3"/>
  <c r="J522" i="3"/>
  <c r="K27" i="3"/>
  <c r="J27" i="3"/>
  <c r="I941" i="3"/>
  <c r="H941" i="3"/>
  <c r="K941" i="3"/>
  <c r="F941" i="3"/>
  <c r="J941" i="3"/>
  <c r="J390" i="3"/>
  <c r="K390" i="3"/>
  <c r="K449" i="3"/>
  <c r="J449" i="3"/>
  <c r="J406" i="3"/>
  <c r="K406" i="3"/>
  <c r="J745" i="3"/>
  <c r="K745" i="3"/>
  <c r="J797" i="3"/>
  <c r="K797" i="3"/>
  <c r="J784" i="3"/>
  <c r="K784" i="3"/>
  <c r="J825" i="3"/>
  <c r="K825" i="3"/>
  <c r="J624" i="3"/>
  <c r="K624" i="3"/>
  <c r="J610" i="3"/>
  <c r="K610" i="3"/>
  <c r="J680" i="3"/>
  <c r="K680" i="3"/>
  <c r="J684" i="3"/>
  <c r="K684" i="3"/>
  <c r="J892" i="3"/>
  <c r="K892" i="3"/>
  <c r="F892" i="3"/>
  <c r="I892" i="3"/>
  <c r="H892" i="3"/>
  <c r="N995" i="2"/>
  <c r="H1001" i="3"/>
  <c r="F1001" i="3"/>
  <c r="I1001" i="3"/>
  <c r="O995" i="2"/>
  <c r="K1001" i="3"/>
  <c r="J1001" i="3"/>
  <c r="F970" i="3"/>
  <c r="J970" i="3"/>
  <c r="K970" i="3"/>
  <c r="H970" i="3"/>
  <c r="I970" i="3"/>
  <c r="J100" i="3"/>
  <c r="K100" i="3"/>
  <c r="F949" i="3"/>
  <c r="J949" i="3"/>
  <c r="H949" i="3"/>
  <c r="I949" i="3"/>
  <c r="K949" i="3"/>
  <c r="I887" i="3"/>
  <c r="K887" i="3"/>
  <c r="F887" i="3"/>
  <c r="J887" i="3"/>
  <c r="H887" i="3"/>
  <c r="J19" i="3"/>
  <c r="K19" i="3"/>
  <c r="K985" i="3"/>
  <c r="J985" i="3"/>
  <c r="I985" i="3"/>
  <c r="F985" i="3"/>
  <c r="H985" i="3"/>
  <c r="J142" i="3"/>
  <c r="K142" i="3"/>
  <c r="H992" i="3"/>
  <c r="I992" i="3"/>
  <c r="J992" i="3"/>
  <c r="F992" i="3"/>
  <c r="K992" i="3"/>
  <c r="K80" i="3"/>
  <c r="J80" i="3"/>
  <c r="K135" i="3"/>
  <c r="J135" i="3"/>
  <c r="F978" i="3"/>
  <c r="J978" i="3"/>
  <c r="H978" i="3"/>
  <c r="I978" i="3"/>
  <c r="K978" i="3"/>
  <c r="J886" i="3"/>
  <c r="F886" i="3"/>
  <c r="I886" i="3"/>
  <c r="H886" i="3"/>
  <c r="K886" i="3"/>
  <c r="K47" i="3"/>
  <c r="J47" i="3"/>
  <c r="K378" i="3"/>
  <c r="J378" i="3"/>
  <c r="K486" i="3"/>
  <c r="J486" i="3"/>
  <c r="J430" i="3"/>
  <c r="K430" i="3"/>
  <c r="J394" i="3"/>
  <c r="K394" i="3"/>
  <c r="J737" i="3"/>
  <c r="K737" i="3"/>
  <c r="K717" i="3"/>
  <c r="J717" i="3"/>
  <c r="J735" i="3"/>
  <c r="K735" i="3"/>
  <c r="K700" i="3"/>
  <c r="J700" i="3"/>
  <c r="I857" i="3"/>
  <c r="F857" i="3"/>
  <c r="J857" i="3"/>
  <c r="H857" i="3"/>
  <c r="K857" i="3"/>
  <c r="I847" i="3"/>
  <c r="H847" i="3"/>
  <c r="J847" i="3"/>
  <c r="F847" i="3"/>
  <c r="K847" i="3"/>
  <c r="J650" i="3"/>
  <c r="K650" i="3"/>
  <c r="F550" i="3"/>
  <c r="J550" i="3"/>
  <c r="K550" i="3"/>
  <c r="I550" i="3"/>
  <c r="H550" i="3"/>
  <c r="K626" i="3"/>
  <c r="J626" i="3"/>
  <c r="J674" i="3"/>
  <c r="K674" i="3"/>
  <c r="K497" i="3"/>
  <c r="J497" i="3"/>
  <c r="J640" i="3"/>
  <c r="K640" i="3"/>
  <c r="F986" i="3"/>
  <c r="H986" i="3"/>
  <c r="I986" i="3"/>
  <c r="J986" i="3"/>
  <c r="K986" i="3"/>
  <c r="K953" i="3"/>
  <c r="I953" i="3"/>
  <c r="F953" i="3"/>
  <c r="J953" i="3"/>
  <c r="H953" i="3"/>
  <c r="J924" i="3"/>
  <c r="F924" i="3"/>
  <c r="H924" i="3"/>
  <c r="K924" i="3"/>
  <c r="I924" i="3"/>
  <c r="J89" i="3"/>
  <c r="K89" i="3"/>
  <c r="J64" i="3"/>
  <c r="K64" i="3"/>
  <c r="F875" i="3"/>
  <c r="J875" i="3"/>
  <c r="H875" i="3"/>
  <c r="I875" i="3"/>
  <c r="K875" i="3"/>
  <c r="J18" i="3"/>
  <c r="K18" i="3"/>
  <c r="H945" i="3"/>
  <c r="K945" i="3"/>
  <c r="J945" i="3"/>
  <c r="F945" i="3"/>
  <c r="I945" i="3"/>
  <c r="K147" i="3"/>
  <c r="J147" i="3"/>
  <c r="K97" i="3"/>
  <c r="J97" i="3"/>
  <c r="K359" i="3"/>
  <c r="J359" i="3"/>
  <c r="K769" i="3"/>
  <c r="J769" i="3"/>
  <c r="J743" i="3"/>
  <c r="K743" i="3"/>
  <c r="K639" i="3"/>
  <c r="J639" i="3"/>
  <c r="K873" i="3"/>
  <c r="J873" i="3"/>
  <c r="H873" i="3"/>
  <c r="I873" i="3"/>
  <c r="F873" i="3"/>
  <c r="K137" i="3"/>
  <c r="J137" i="3"/>
  <c r="J481" i="3"/>
  <c r="K481" i="3"/>
  <c r="K459" i="3"/>
  <c r="J459" i="3"/>
  <c r="K365" i="3"/>
  <c r="J365" i="3"/>
  <c r="K728" i="3"/>
  <c r="J728" i="3"/>
  <c r="K851" i="3"/>
  <c r="I851" i="3"/>
  <c r="J851" i="3"/>
  <c r="H851" i="3"/>
  <c r="F851" i="3"/>
  <c r="K710" i="3"/>
  <c r="J710" i="3"/>
  <c r="K697" i="3"/>
  <c r="J697" i="3"/>
  <c r="K635" i="3"/>
  <c r="J635" i="3"/>
  <c r="K524" i="3"/>
  <c r="J524" i="3"/>
  <c r="J512" i="3"/>
  <c r="K512" i="3"/>
  <c r="J599" i="3"/>
  <c r="K599" i="3"/>
  <c r="J536" i="3"/>
  <c r="K536" i="3"/>
  <c r="H917" i="3"/>
  <c r="F917" i="3"/>
  <c r="K917" i="3"/>
  <c r="J917" i="3"/>
  <c r="I917" i="3"/>
  <c r="J74" i="3"/>
  <c r="K74" i="3"/>
  <c r="H958" i="3"/>
  <c r="F958" i="3"/>
  <c r="K958" i="3"/>
  <c r="J958" i="3"/>
  <c r="I958" i="3"/>
  <c r="K160" i="3"/>
  <c r="J160" i="3"/>
  <c r="K950" i="3"/>
  <c r="F950" i="3"/>
  <c r="H950" i="3"/>
  <c r="J950" i="3"/>
  <c r="I950" i="3"/>
  <c r="J482" i="3"/>
  <c r="K482" i="3"/>
  <c r="J770" i="3"/>
  <c r="K770" i="3"/>
  <c r="J838" i="3"/>
  <c r="K838" i="3"/>
  <c r="K579" i="3"/>
  <c r="J579" i="3"/>
  <c r="F579" i="3"/>
  <c r="I579" i="3"/>
  <c r="H579" i="3"/>
  <c r="H928" i="3"/>
  <c r="I928" i="3"/>
  <c r="J928" i="3"/>
  <c r="F928" i="3"/>
  <c r="K928" i="3"/>
  <c r="H954" i="3"/>
  <c r="I954" i="3"/>
  <c r="K954" i="3"/>
  <c r="J954" i="3"/>
  <c r="F954" i="3"/>
  <c r="J373" i="3"/>
  <c r="K373" i="3"/>
  <c r="J358" i="3"/>
  <c r="K358" i="3"/>
  <c r="K457" i="3"/>
  <c r="J457" i="3"/>
  <c r="K824" i="3"/>
  <c r="J824" i="3"/>
  <c r="J716" i="3"/>
  <c r="K716" i="3"/>
  <c r="J785" i="3"/>
  <c r="K785" i="3"/>
  <c r="J748" i="3"/>
  <c r="K748" i="3"/>
  <c r="J528" i="3"/>
  <c r="K528" i="3"/>
  <c r="K513" i="3"/>
  <c r="J513" i="3"/>
  <c r="J586" i="3"/>
  <c r="K586" i="3"/>
  <c r="K651" i="3"/>
  <c r="J651" i="3"/>
  <c r="J646" i="3"/>
  <c r="K646" i="3"/>
  <c r="J113" i="3"/>
  <c r="K113" i="3"/>
  <c r="K115" i="3"/>
  <c r="J115" i="3"/>
  <c r="K134" i="3"/>
  <c r="J134" i="3"/>
  <c r="K71" i="3"/>
  <c r="J71" i="3"/>
  <c r="K10" i="3"/>
  <c r="J10" i="3"/>
  <c r="K489" i="3"/>
  <c r="J489" i="3"/>
  <c r="I856" i="3"/>
  <c r="F856" i="3"/>
  <c r="K856" i="3"/>
  <c r="H856" i="3"/>
  <c r="J856" i="3"/>
  <c r="K642" i="3"/>
  <c r="J642" i="3"/>
  <c r="K555" i="3"/>
  <c r="J555" i="3"/>
  <c r="K152" i="3"/>
  <c r="J152" i="3"/>
  <c r="J109" i="3"/>
  <c r="K109" i="3"/>
  <c r="J372" i="3"/>
  <c r="K372" i="3"/>
  <c r="J462" i="3"/>
  <c r="K462" i="3"/>
  <c r="K366" i="3"/>
  <c r="J366" i="3"/>
  <c r="K702" i="3"/>
  <c r="J702" i="3"/>
  <c r="K830" i="3"/>
  <c r="J830" i="3"/>
  <c r="K783" i="3"/>
  <c r="J783" i="3"/>
  <c r="J809" i="3"/>
  <c r="K809" i="3"/>
  <c r="J690" i="3"/>
  <c r="K690" i="3"/>
  <c r="J678" i="3"/>
  <c r="K678" i="3"/>
  <c r="K519" i="3"/>
  <c r="J519" i="3"/>
  <c r="K633" i="3"/>
  <c r="J633" i="3"/>
  <c r="J99" i="3"/>
  <c r="K99" i="3"/>
  <c r="I988" i="3"/>
  <c r="H988" i="3"/>
  <c r="J988" i="3"/>
  <c r="F988" i="3"/>
  <c r="K988" i="3"/>
  <c r="K56" i="3"/>
  <c r="J56" i="3"/>
  <c r="J65" i="3"/>
  <c r="K65" i="3"/>
  <c r="J184" i="3"/>
  <c r="K184" i="3"/>
  <c r="K166" i="3"/>
  <c r="J166" i="3"/>
  <c r="K75" i="3"/>
  <c r="J75" i="3"/>
  <c r="K977" i="3"/>
  <c r="I977" i="3"/>
  <c r="F977" i="3"/>
  <c r="J977" i="3"/>
  <c r="H977" i="3"/>
  <c r="J876" i="3"/>
  <c r="K876" i="3"/>
  <c r="H876" i="3"/>
  <c r="I876" i="3"/>
  <c r="F876" i="3"/>
  <c r="K903" i="3"/>
  <c r="I903" i="3"/>
  <c r="F903" i="3"/>
  <c r="J903" i="3"/>
  <c r="H903" i="3"/>
  <c r="K107" i="3"/>
  <c r="J107" i="3"/>
  <c r="K58" i="3"/>
  <c r="J58" i="3"/>
  <c r="J9" i="3"/>
  <c r="K9" i="3"/>
  <c r="I963" i="3"/>
  <c r="H963" i="3"/>
  <c r="K963" i="3"/>
  <c r="J963" i="3"/>
  <c r="F963" i="3"/>
  <c r="H815" i="3"/>
  <c r="J815" i="3"/>
  <c r="F815" i="3"/>
  <c r="K815" i="3"/>
  <c r="I815" i="3"/>
  <c r="J382" i="3"/>
  <c r="K382" i="3"/>
  <c r="J414" i="3"/>
  <c r="K414" i="3"/>
  <c r="K376" i="3"/>
  <c r="J376" i="3"/>
  <c r="J386" i="3"/>
  <c r="K386" i="3"/>
  <c r="J698" i="3"/>
  <c r="K698" i="3"/>
  <c r="H855" i="3"/>
  <c r="I855" i="3"/>
  <c r="J855" i="3"/>
  <c r="F855" i="3"/>
  <c r="K855" i="3"/>
  <c r="J696" i="3"/>
  <c r="K696" i="3"/>
  <c r="J722" i="3"/>
  <c r="K722" i="3"/>
  <c r="J839" i="3"/>
  <c r="K839" i="3"/>
  <c r="J805" i="3"/>
  <c r="K805" i="3"/>
  <c r="K612" i="3"/>
  <c r="J612" i="3"/>
  <c r="J520" i="3"/>
  <c r="K520" i="3"/>
  <c r="J600" i="3"/>
  <c r="K600" i="3"/>
  <c r="J655" i="3"/>
  <c r="K655" i="3"/>
  <c r="J670" i="3"/>
  <c r="K670" i="3"/>
  <c r="K572" i="3"/>
  <c r="J572" i="3"/>
  <c r="K6" i="3"/>
  <c r="J6" i="3"/>
  <c r="I987" i="3"/>
  <c r="F987" i="3"/>
  <c r="J987" i="3"/>
  <c r="H987" i="3"/>
  <c r="K987" i="3"/>
  <c r="I898" i="3"/>
  <c r="J898" i="3"/>
  <c r="F898" i="3"/>
  <c r="K898" i="3"/>
  <c r="H898" i="3"/>
  <c r="K78" i="3"/>
  <c r="J78" i="3"/>
  <c r="J46" i="3"/>
  <c r="K46" i="3"/>
  <c r="K175" i="3"/>
  <c r="J175" i="3"/>
  <c r="J41" i="3"/>
  <c r="K41" i="3"/>
  <c r="K62" i="3"/>
  <c r="J62" i="3"/>
  <c r="K975" i="3"/>
  <c r="I975" i="3"/>
  <c r="H975" i="3"/>
  <c r="F975" i="3"/>
  <c r="J975" i="3"/>
  <c r="J106" i="3"/>
  <c r="K106" i="3"/>
  <c r="I103" i="11"/>
  <c r="I96" i="11"/>
  <c r="I921" i="11"/>
  <c r="I944" i="11"/>
  <c r="F960" i="11"/>
  <c r="J960" i="11" s="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I22" i="8" s="1"/>
  <c r="J672" i="11"/>
  <c r="I755" i="11"/>
  <c r="J755" i="11"/>
  <c r="D265" i="9"/>
  <c r="I222" i="3"/>
  <c r="E265" i="9"/>
  <c r="S290" i="4"/>
  <c r="U290" i="4" s="1"/>
  <c r="D297" i="9"/>
  <c r="E190" i="9"/>
  <c r="G191" i="8" s="1"/>
  <c r="E297" i="9"/>
  <c r="D312" i="9"/>
  <c r="S207" i="4"/>
  <c r="U207" i="4" s="1"/>
  <c r="S215" i="4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T872" i="4" s="1"/>
  <c r="P902" i="4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U905" i="4" s="1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72" i="4"/>
  <c r="U972" i="4" s="1"/>
  <c r="S112" i="4"/>
  <c r="U112" i="4" s="1"/>
  <c r="S128" i="4"/>
  <c r="U128" i="4" s="1"/>
  <c r="P930" i="4"/>
  <c r="P903" i="4"/>
  <c r="S903" i="4" s="1"/>
  <c r="U903" i="4" s="1"/>
  <c r="S770" i="4"/>
  <c r="P880" i="4"/>
  <c r="S880" i="4" s="1"/>
  <c r="U880" i="4" s="1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I553" i="5"/>
  <c r="E523" i="5"/>
  <c r="T507" i="4"/>
  <c r="E508" i="5"/>
  <c r="E576" i="5"/>
  <c r="F600" i="5"/>
  <c r="I541" i="5"/>
  <c r="T531" i="4"/>
  <c r="T594" i="4"/>
  <c r="E529" i="5"/>
  <c r="T519" i="4"/>
  <c r="V519" i="4" s="1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V594" i="4" s="1"/>
  <c r="E675" i="5"/>
  <c r="E656" i="5"/>
  <c r="F681" i="5"/>
  <c r="T661" i="4"/>
  <c r="V661" i="4" s="1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F189" i="8" s="1"/>
  <c r="G287" i="9"/>
  <c r="I233" i="11"/>
  <c r="E255" i="9"/>
  <c r="D186" i="9"/>
  <c r="F187" i="8" s="1"/>
  <c r="E188" i="9"/>
  <c r="G189" i="8" s="1"/>
  <c r="I212" i="11"/>
  <c r="D274" i="9"/>
  <c r="J209" i="11"/>
  <c r="K209" i="11" s="1"/>
  <c r="M209" i="11" s="1"/>
  <c r="G105" i="9"/>
  <c r="D82" i="9"/>
  <c r="F83" i="8" s="1"/>
  <c r="E166" i="9"/>
  <c r="G167" i="8" s="1"/>
  <c r="G90" i="9"/>
  <c r="D170" i="9"/>
  <c r="F171" i="8" s="1"/>
  <c r="D77" i="9"/>
  <c r="F78" i="8" s="1"/>
  <c r="I112" i="11"/>
  <c r="J37" i="11"/>
  <c r="K37" i="11" s="1"/>
  <c r="M37" i="11" s="1"/>
  <c r="H38" i="8" s="1"/>
  <c r="E31" i="9"/>
  <c r="G32" i="8" s="1"/>
  <c r="G140" i="9"/>
  <c r="G119" i="9"/>
  <c r="E18" i="9"/>
  <c r="G19" i="8" s="1"/>
  <c r="E105" i="9"/>
  <c r="G106" i="8" s="1"/>
  <c r="D45" i="9"/>
  <c r="F46" i="8" s="1"/>
  <c r="E109" i="9"/>
  <c r="G110" i="8" s="1"/>
  <c r="E129" i="9"/>
  <c r="G130" i="8" s="1"/>
  <c r="E146" i="9"/>
  <c r="G147" i="8" s="1"/>
  <c r="J50" i="11"/>
  <c r="K50" i="11" s="1"/>
  <c r="M50" i="11" s="1"/>
  <c r="H51" i="8" s="1"/>
  <c r="I121" i="11"/>
  <c r="E39" i="9"/>
  <c r="G40" i="8" s="1"/>
  <c r="D144" i="9"/>
  <c r="F145" i="8" s="1"/>
  <c r="I169" i="11"/>
  <c r="D39" i="9"/>
  <c r="F40" i="8" s="1"/>
  <c r="E45" i="9"/>
  <c r="G46" i="8" s="1"/>
  <c r="G89" i="9"/>
  <c r="D121" i="9"/>
  <c r="F122" i="8" s="1"/>
  <c r="T369" i="4"/>
  <c r="T308" i="4"/>
  <c r="E262" i="5"/>
  <c r="S234" i="4"/>
  <c r="U234" i="4" s="1"/>
  <c r="S348" i="4"/>
  <c r="U348" i="4" s="1"/>
  <c r="S268" i="4"/>
  <c r="J140" i="11"/>
  <c r="J47" i="11"/>
  <c r="L47" i="11" s="1"/>
  <c r="N47" i="11" s="1"/>
  <c r="I48" i="8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T710" i="4"/>
  <c r="F798" i="5"/>
  <c r="F770" i="5"/>
  <c r="G786" i="5"/>
  <c r="E664" i="5"/>
  <c r="G841" i="5"/>
  <c r="F820" i="5"/>
  <c r="T814" i="4"/>
  <c r="T838" i="4"/>
  <c r="V838" i="4" s="1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F97" i="8" s="1"/>
  <c r="E141" i="9"/>
  <c r="G142" i="8" s="1"/>
  <c r="G114" i="9"/>
  <c r="J101" i="11"/>
  <c r="E114" i="9"/>
  <c r="G115" i="8" s="1"/>
  <c r="G172" i="9"/>
  <c r="E164" i="9"/>
  <c r="G165" i="8" s="1"/>
  <c r="J172" i="11"/>
  <c r="L172" i="11" s="1"/>
  <c r="N172" i="11" s="1"/>
  <c r="I173" i="8" s="1"/>
  <c r="E119" i="9"/>
  <c r="G120" i="8" s="1"/>
  <c r="D164" i="9"/>
  <c r="F165" i="8" s="1"/>
  <c r="J96" i="11"/>
  <c r="L96" i="11" s="1"/>
  <c r="N96" i="11" s="1"/>
  <c r="I97" i="8" s="1"/>
  <c r="E152" i="9"/>
  <c r="G153" i="8" s="1"/>
  <c r="J26" i="11"/>
  <c r="K26" i="11" s="1"/>
  <c r="M26" i="11" s="1"/>
  <c r="H27" i="8" s="1"/>
  <c r="G96" i="9"/>
  <c r="D53" i="9"/>
  <c r="F54" i="8" s="1"/>
  <c r="E172" i="9"/>
  <c r="G173" i="8" s="1"/>
  <c r="J25" i="11"/>
  <c r="L25" i="11" s="1"/>
  <c r="N25" i="11" s="1"/>
  <c r="I26" i="8" s="1"/>
  <c r="E3" i="9"/>
  <c r="G4" i="8" s="1"/>
  <c r="J107" i="11"/>
  <c r="K107" i="11" s="1"/>
  <c r="M107" i="11" s="1"/>
  <c r="H108" i="8" s="1"/>
  <c r="I130" i="11"/>
  <c r="D51" i="9"/>
  <c r="F52" i="8" s="1"/>
  <c r="D83" i="9"/>
  <c r="F84" i="8" s="1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H55" i="8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L80" i="11" s="1"/>
  <c r="N80" i="11" s="1"/>
  <c r="I81" i="8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U768" i="4" s="1"/>
  <c r="S829" i="4"/>
  <c r="U829" i="4" s="1"/>
  <c r="T850" i="4"/>
  <c r="I844" i="5"/>
  <c r="F778" i="5"/>
  <c r="I836" i="5"/>
  <c r="S786" i="4"/>
  <c r="V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38" i="8" s="1"/>
  <c r="G153" i="9"/>
  <c r="D137" i="9"/>
  <c r="F138" i="8" s="1"/>
  <c r="G84" i="9"/>
  <c r="I89" i="11"/>
  <c r="T324" i="4"/>
  <c r="T326" i="4"/>
  <c r="T335" i="4"/>
  <c r="S373" i="4"/>
  <c r="U373" i="4" s="1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H113" i="8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H150" i="8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T777" i="4"/>
  <c r="T783" i="4"/>
  <c r="T785" i="4"/>
  <c r="W821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H721" i="3"/>
  <c r="H762" i="3"/>
  <c r="F778" i="3"/>
  <c r="H778" i="3"/>
  <c r="I786" i="3"/>
  <c r="T953" i="4"/>
  <c r="W912" i="4"/>
  <c r="Y912" i="4" s="1"/>
  <c r="T144" i="4"/>
  <c r="T684" i="4"/>
  <c r="V830" i="4"/>
  <c r="V884" i="4"/>
  <c r="W884" i="4" s="1"/>
  <c r="X884" i="4" s="1"/>
  <c r="F12" i="5"/>
  <c r="E12" i="5"/>
  <c r="I116" i="3"/>
  <c r="I124" i="3"/>
  <c r="I132" i="3"/>
  <c r="I140" i="3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S392" i="4"/>
  <c r="V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H798" i="3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U123" i="4" s="1"/>
  <c r="V128" i="4"/>
  <c r="W128" i="4" s="1"/>
  <c r="X128" i="4" s="1"/>
  <c r="Y128" i="4" s="1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F790" i="3"/>
  <c r="F782" i="3"/>
  <c r="I561" i="5"/>
  <c r="G533" i="5"/>
  <c r="G525" i="5"/>
  <c r="I820" i="3"/>
  <c r="I745" i="5"/>
  <c r="E77" i="5"/>
  <c r="E53" i="5"/>
  <c r="T184" i="4"/>
  <c r="V184" i="4" s="1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W668" i="4" s="1"/>
  <c r="T718" i="4"/>
  <c r="S737" i="4"/>
  <c r="T846" i="4"/>
  <c r="S891" i="4"/>
  <c r="S913" i="4"/>
  <c r="V928" i="4"/>
  <c r="S951" i="4"/>
  <c r="S953" i="4"/>
  <c r="U953" i="4" s="1"/>
  <c r="T960" i="4"/>
  <c r="S961" i="4"/>
  <c r="I805" i="5"/>
  <c r="I762" i="3"/>
  <c r="F641" i="5"/>
  <c r="G747" i="5"/>
  <c r="F105" i="5"/>
  <c r="I73" i="5"/>
  <c r="T598" i="4"/>
  <c r="T457" i="4"/>
  <c r="F140" i="5"/>
  <c r="F132" i="5"/>
  <c r="F124" i="5"/>
  <c r="F116" i="5"/>
  <c r="T893" i="4"/>
  <c r="T873" i="4"/>
  <c r="H159" i="3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X704" i="4" s="1"/>
  <c r="Y704" i="4" s="1"/>
  <c r="R722" i="4"/>
  <c r="U722" i="4" s="1"/>
  <c r="T784" i="4"/>
  <c r="T635" i="4"/>
  <c r="S53" i="4"/>
  <c r="V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U612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V808" i="4" s="1"/>
  <c r="W808" i="4" s="1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779" i="3"/>
  <c r="H820" i="3"/>
  <c r="F820" i="3"/>
  <c r="H827" i="3"/>
  <c r="S526" i="4"/>
  <c r="S571" i="4"/>
  <c r="T61" i="4"/>
  <c r="T826" i="4"/>
  <c r="S134" i="4"/>
  <c r="T984" i="4"/>
  <c r="S696" i="4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I19" i="3"/>
  <c r="I33" i="3"/>
  <c r="I39" i="3"/>
  <c r="G41" i="5"/>
  <c r="I45" i="3"/>
  <c r="G57" i="5"/>
  <c r="E57" i="5"/>
  <c r="E89" i="5"/>
  <c r="G89" i="5"/>
  <c r="I156" i="3"/>
  <c r="G167" i="5"/>
  <c r="I173" i="3"/>
  <c r="F505" i="5"/>
  <c r="G505" i="5"/>
  <c r="E513" i="5"/>
  <c r="G513" i="5"/>
  <c r="F513" i="5"/>
  <c r="E527" i="5"/>
  <c r="E551" i="5"/>
  <c r="F593" i="5"/>
  <c r="E593" i="5"/>
  <c r="I4" i="3"/>
  <c r="I118" i="3"/>
  <c r="F676" i="5"/>
  <c r="F692" i="5"/>
  <c r="F720" i="5"/>
  <c r="I761" i="5"/>
  <c r="I110" i="3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V40" i="4"/>
  <c r="U562" i="4"/>
  <c r="R673" i="4"/>
  <c r="S673" i="4"/>
  <c r="U695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I24" i="3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V329" i="4" s="1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F750" i="3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I536" i="3"/>
  <c r="T4" i="4"/>
  <c r="S6" i="4"/>
  <c r="U6" i="4" s="1"/>
  <c r="S15" i="4"/>
  <c r="T15" i="4"/>
  <c r="T19" i="4"/>
  <c r="S26" i="4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T945" i="4"/>
  <c r="V945" i="4" s="1"/>
  <c r="Q964" i="4"/>
  <c r="T971" i="4"/>
  <c r="T981" i="4"/>
  <c r="S982" i="4"/>
  <c r="S984" i="4"/>
  <c r="S986" i="4"/>
  <c r="V986" i="4" s="1"/>
  <c r="S992" i="4"/>
  <c r="S994" i="4"/>
  <c r="S996" i="4"/>
  <c r="S1000" i="4"/>
  <c r="U1000" i="4" s="1"/>
  <c r="G829" i="5"/>
  <c r="G809" i="5"/>
  <c r="E809" i="5"/>
  <c r="E805" i="5"/>
  <c r="T96" i="4"/>
  <c r="T92" i="4"/>
  <c r="V92" i="4" s="1"/>
  <c r="T84" i="4"/>
  <c r="V84" i="4" s="1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I511" i="3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T942" i="4" s="1"/>
  <c r="S557" i="4"/>
  <c r="S861" i="4"/>
  <c r="U861" i="4" s="1"/>
  <c r="S120" i="4"/>
  <c r="V120" i="4" s="1"/>
  <c r="S888" i="4"/>
  <c r="V888" i="4" s="1"/>
  <c r="S154" i="4"/>
  <c r="U154" i="4" s="1"/>
  <c r="V886" i="4"/>
  <c r="W886" i="4" s="1"/>
  <c r="X886" i="4" s="1"/>
  <c r="I145" i="5"/>
  <c r="F575" i="5"/>
  <c r="N974" i="4"/>
  <c r="T164" i="4"/>
  <c r="T134" i="4"/>
  <c r="V134" i="4" s="1"/>
  <c r="T118" i="4"/>
  <c r="T696" i="4"/>
  <c r="V696" i="4" s="1"/>
  <c r="T672" i="4"/>
  <c r="I827" i="3"/>
  <c r="T168" i="4"/>
  <c r="S61" i="4"/>
  <c r="U61" i="4" s="1"/>
  <c r="T820" i="4"/>
  <c r="U830" i="4"/>
  <c r="R870" i="4"/>
  <c r="R902" i="4"/>
  <c r="S879" i="4"/>
  <c r="U879" i="4" s="1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15" i="3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I134" i="3"/>
  <c r="I126" i="3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V764" i="4" s="1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X983" i="4" s="1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I142" i="3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S761" i="4"/>
  <c r="T975" i="4"/>
  <c r="S827" i="4"/>
  <c r="I402" i="3"/>
  <c r="T536" i="4"/>
  <c r="I206" i="3"/>
  <c r="I294" i="3"/>
  <c r="I614" i="3"/>
  <c r="I50" i="3"/>
  <c r="I520" i="3"/>
  <c r="I320" i="3"/>
  <c r="I328" i="3"/>
  <c r="I340" i="3"/>
  <c r="I352" i="3"/>
  <c r="I360" i="3"/>
  <c r="I372" i="3"/>
  <c r="I255" i="3"/>
  <c r="I271" i="3"/>
  <c r="I273" i="3"/>
  <c r="I279" i="3"/>
  <c r="I295" i="3"/>
  <c r="I475" i="3"/>
  <c r="I378" i="3"/>
  <c r="I382" i="3"/>
  <c r="I442" i="3"/>
  <c r="I446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I324" i="3"/>
  <c r="T231" i="4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U386" i="4" s="1"/>
  <c r="I341" i="3"/>
  <c r="I318" i="3"/>
  <c r="I346" i="3"/>
  <c r="I358" i="3"/>
  <c r="I373" i="3"/>
  <c r="I381" i="3"/>
  <c r="I465" i="3"/>
  <c r="I655" i="3"/>
  <c r="I630" i="3"/>
  <c r="I46" i="3"/>
  <c r="I492" i="3"/>
  <c r="I526" i="3"/>
  <c r="I504" i="3"/>
  <c r="U409" i="4"/>
  <c r="I357" i="3"/>
  <c r="E381" i="5"/>
  <c r="E389" i="5"/>
  <c r="E405" i="5"/>
  <c r="E413" i="5"/>
  <c r="E421" i="5"/>
  <c r="E485" i="5"/>
  <c r="I501" i="3"/>
  <c r="S379" i="4"/>
  <c r="U379" i="4" s="1"/>
  <c r="T387" i="4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585" i="3"/>
  <c r="I749" i="3"/>
  <c r="I765" i="3"/>
  <c r="I781" i="3"/>
  <c r="I797" i="3"/>
  <c r="I832" i="3"/>
  <c r="I841" i="3"/>
  <c r="I759" i="3"/>
  <c r="I775" i="3"/>
  <c r="I791" i="3"/>
  <c r="I581" i="5"/>
  <c r="E581" i="5"/>
  <c r="G581" i="5"/>
  <c r="I669" i="5"/>
  <c r="G669" i="5"/>
  <c r="E669" i="5"/>
  <c r="I830" i="5"/>
  <c r="F830" i="5"/>
  <c r="G830" i="5"/>
  <c r="I5" i="3"/>
  <c r="I6" i="3"/>
  <c r="E10" i="5"/>
  <c r="F10" i="5"/>
  <c r="G10" i="5"/>
  <c r="F20" i="5"/>
  <c r="G20" i="5"/>
  <c r="E20" i="5"/>
  <c r="I21" i="5"/>
  <c r="E21" i="5"/>
  <c r="G21" i="5"/>
  <c r="I22" i="3"/>
  <c r="F28" i="5"/>
  <c r="I28" i="5"/>
  <c r="G28" i="5"/>
  <c r="F30" i="5"/>
  <c r="G30" i="5"/>
  <c r="G34" i="5"/>
  <c r="F34" i="5"/>
  <c r="E35" i="5"/>
  <c r="I35" i="5"/>
  <c r="G35" i="5"/>
  <c r="I42" i="3"/>
  <c r="F48" i="5"/>
  <c r="G48" i="5"/>
  <c r="I48" i="5"/>
  <c r="I52" i="5"/>
  <c r="G52" i="5"/>
  <c r="F52" i="5"/>
  <c r="G54" i="5"/>
  <c r="F54" i="5"/>
  <c r="F58" i="5"/>
  <c r="G58" i="5"/>
  <c r="I62" i="3"/>
  <c r="F64" i="5"/>
  <c r="G64" i="5"/>
  <c r="I64" i="5"/>
  <c r="I66" i="3"/>
  <c r="I68" i="5"/>
  <c r="G68" i="5"/>
  <c r="F68" i="5"/>
  <c r="G70" i="5"/>
  <c r="F70" i="5"/>
  <c r="F74" i="5"/>
  <c r="G74" i="5"/>
  <c r="I78" i="3"/>
  <c r="F80" i="5"/>
  <c r="G80" i="5"/>
  <c r="I80" i="5"/>
  <c r="I82" i="3"/>
  <c r="I84" i="5"/>
  <c r="G84" i="5"/>
  <c r="F84" i="5"/>
  <c r="G86" i="5"/>
  <c r="F86" i="5"/>
  <c r="F90" i="5"/>
  <c r="G90" i="5"/>
  <c r="I94" i="3"/>
  <c r="F96" i="5"/>
  <c r="G96" i="5"/>
  <c r="I96" i="5"/>
  <c r="I98" i="3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I168" i="3"/>
  <c r="G175" i="5"/>
  <c r="E175" i="5"/>
  <c r="I175" i="5"/>
  <c r="E180" i="5"/>
  <c r="F180" i="5"/>
  <c r="I180" i="5"/>
  <c r="F182" i="5"/>
  <c r="I182" i="5"/>
  <c r="I184" i="3"/>
  <c r="G185" i="5"/>
  <c r="I185" i="5"/>
  <c r="E185" i="5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T29" i="4"/>
  <c r="T33" i="4"/>
  <c r="T35" i="4"/>
  <c r="U44" i="4"/>
  <c r="Y884" i="4"/>
  <c r="I370" i="3"/>
  <c r="I453" i="3"/>
  <c r="I469" i="3"/>
  <c r="I481" i="3"/>
  <c r="I485" i="3"/>
  <c r="I489" i="3"/>
  <c r="I497" i="3"/>
  <c r="T426" i="4"/>
  <c r="T439" i="4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13" i="3"/>
  <c r="I597" i="3"/>
  <c r="I621" i="3"/>
  <c r="I606" i="3"/>
  <c r="I731" i="3"/>
  <c r="S622" i="4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I8" i="3"/>
  <c r="I10" i="5"/>
  <c r="I11" i="3"/>
  <c r="E16" i="5"/>
  <c r="G16" i="5"/>
  <c r="F18" i="5"/>
  <c r="I18" i="5"/>
  <c r="G18" i="5"/>
  <c r="E18" i="5"/>
  <c r="I20" i="5"/>
  <c r="F21" i="5"/>
  <c r="I26" i="3"/>
  <c r="E28" i="5"/>
  <c r="I30" i="5"/>
  <c r="G32" i="5"/>
  <c r="F32" i="5"/>
  <c r="I32" i="5"/>
  <c r="I34" i="5"/>
  <c r="F35" i="5"/>
  <c r="I37" i="5"/>
  <c r="E37" i="5"/>
  <c r="G37" i="5"/>
  <c r="I38" i="3"/>
  <c r="I44" i="5"/>
  <c r="G44" i="5"/>
  <c r="F44" i="5"/>
  <c r="G46" i="5"/>
  <c r="F46" i="5"/>
  <c r="F50" i="5"/>
  <c r="G50" i="5"/>
  <c r="I54" i="3"/>
  <c r="F56" i="5"/>
  <c r="G56" i="5"/>
  <c r="I56" i="5"/>
  <c r="I58" i="3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0" i="3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I109" i="3"/>
  <c r="I113" i="3"/>
  <c r="I117" i="3"/>
  <c r="I125" i="3"/>
  <c r="I129" i="3"/>
  <c r="I133" i="3"/>
  <c r="I141" i="3"/>
  <c r="I144" i="3"/>
  <c r="G147" i="5"/>
  <c r="E147" i="5"/>
  <c r="I147" i="5"/>
  <c r="E150" i="5"/>
  <c r="I150" i="5"/>
  <c r="F150" i="5"/>
  <c r="I152" i="3"/>
  <c r="I154" i="3"/>
  <c r="F158" i="5"/>
  <c r="E158" i="5"/>
  <c r="I162" i="3"/>
  <c r="G163" i="5"/>
  <c r="I163" i="5"/>
  <c r="E163" i="5"/>
  <c r="F164" i="5"/>
  <c r="E164" i="5"/>
  <c r="F170" i="5"/>
  <c r="G170" i="5"/>
  <c r="I170" i="5"/>
  <c r="F174" i="5"/>
  <c r="E174" i="5"/>
  <c r="I174" i="5"/>
  <c r="I178" i="3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U97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V179" i="4"/>
  <c r="R183" i="4"/>
  <c r="S183" i="4"/>
  <c r="T183" i="4"/>
  <c r="R927" i="4"/>
  <c r="U935" i="4"/>
  <c r="V935" i="4"/>
  <c r="T943" i="4"/>
  <c r="T955" i="4"/>
  <c r="T967" i="4"/>
  <c r="I821" i="3"/>
  <c r="I803" i="3"/>
  <c r="I593" i="3"/>
  <c r="I577" i="3"/>
  <c r="I561" i="3"/>
  <c r="I549" i="3"/>
  <c r="I541" i="3"/>
  <c r="I533" i="3"/>
  <c r="I525" i="3"/>
  <c r="I169" i="3"/>
  <c r="I745" i="3"/>
  <c r="I101" i="3"/>
  <c r="I93" i="3"/>
  <c r="I85" i="3"/>
  <c r="R37" i="4"/>
  <c r="S37" i="4"/>
  <c r="R46" i="4"/>
  <c r="T46" i="4"/>
  <c r="U47" i="4"/>
  <c r="V48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R815" i="4"/>
  <c r="S815" i="4"/>
  <c r="R816" i="4"/>
  <c r="U818" i="4"/>
  <c r="V818" i="4"/>
  <c r="T819" i="4"/>
  <c r="T843" i="4"/>
  <c r="R859" i="4"/>
  <c r="R895" i="4"/>
  <c r="T895" i="4"/>
  <c r="R911" i="4"/>
  <c r="T911" i="4"/>
  <c r="Q925" i="4"/>
  <c r="N925" i="4"/>
  <c r="R925" i="4" s="1"/>
  <c r="P925" i="4"/>
  <c r="D925" i="4"/>
  <c r="G933" i="4"/>
  <c r="E933" i="4"/>
  <c r="F933" i="4"/>
  <c r="U945" i="4"/>
  <c r="Y948" i="4"/>
  <c r="X948" i="4"/>
  <c r="G949" i="4"/>
  <c r="E949" i="4"/>
  <c r="F949" i="4"/>
  <c r="U951" i="4"/>
  <c r="V951" i="4"/>
  <c r="Q957" i="4"/>
  <c r="N957" i="4"/>
  <c r="R957" i="4" s="1"/>
  <c r="D957" i="4"/>
  <c r="P957" i="4"/>
  <c r="U959" i="4"/>
  <c r="V959" i="4"/>
  <c r="U961" i="4"/>
  <c r="N965" i="4"/>
  <c r="R965" i="4" s="1"/>
  <c r="P965" i="4"/>
  <c r="Q965" i="4"/>
  <c r="D965" i="4"/>
  <c r="R142" i="4"/>
  <c r="T142" i="4"/>
  <c r="T126" i="4"/>
  <c r="X912" i="4"/>
  <c r="R535" i="4"/>
  <c r="T535" i="4"/>
  <c r="S535" i="4"/>
  <c r="R740" i="4"/>
  <c r="T740" i="4"/>
  <c r="S54" i="4"/>
  <c r="I87" i="3"/>
  <c r="I65" i="3"/>
  <c r="I97" i="3"/>
  <c r="R156" i="4"/>
  <c r="T156" i="4"/>
  <c r="S156" i="4"/>
  <c r="V632" i="4"/>
  <c r="V658" i="4"/>
  <c r="U658" i="4"/>
  <c r="R698" i="4"/>
  <c r="S698" i="4"/>
  <c r="R702" i="4"/>
  <c r="S702" i="4"/>
  <c r="T702" i="4"/>
  <c r="U802" i="4"/>
  <c r="T816" i="4"/>
  <c r="V615" i="4"/>
  <c r="S791" i="4"/>
  <c r="S871" i="4"/>
  <c r="X985" i="4"/>
  <c r="Y985" i="4"/>
  <c r="AI985" i="4" s="1"/>
  <c r="U80" i="4"/>
  <c r="V80" i="4"/>
  <c r="U136" i="4"/>
  <c r="V136" i="4"/>
  <c r="U53" i="4"/>
  <c r="U848" i="4"/>
  <c r="V848" i="4"/>
  <c r="U662" i="4"/>
  <c r="V638" i="4"/>
  <c r="W638" i="4" s="1"/>
  <c r="Y886" i="4"/>
  <c r="I617" i="3"/>
  <c r="I601" i="3"/>
  <c r="I537" i="3"/>
  <c r="I529" i="3"/>
  <c r="I509" i="3"/>
  <c r="I165" i="3"/>
  <c r="I555" i="3"/>
  <c r="I725" i="3"/>
  <c r="I717" i="3"/>
  <c r="I709" i="3"/>
  <c r="I701" i="3"/>
  <c r="R978" i="4"/>
  <c r="T978" i="4"/>
  <c r="R974" i="4"/>
  <c r="T974" i="4"/>
  <c r="I103" i="3"/>
  <c r="I71" i="3"/>
  <c r="I17" i="3"/>
  <c r="T963" i="4"/>
  <c r="T182" i="4"/>
  <c r="R748" i="4"/>
  <c r="T748" i="4"/>
  <c r="S681" i="4"/>
  <c r="S927" i="4"/>
  <c r="S58" i="4"/>
  <c r="U134" i="4"/>
  <c r="U572" i="4"/>
  <c r="T738" i="4"/>
  <c r="T746" i="4"/>
  <c r="T754" i="4"/>
  <c r="T762" i="4"/>
  <c r="V879" i="4"/>
  <c r="S911" i="4"/>
  <c r="T555" i="4"/>
  <c r="T999" i="4"/>
  <c r="U696" i="4"/>
  <c r="U60" i="4"/>
  <c r="T64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V131" i="4"/>
  <c r="R135" i="4"/>
  <c r="S135" i="4"/>
  <c r="T143" i="4"/>
  <c r="U171" i="4"/>
  <c r="V171" i="4"/>
  <c r="Y727" i="4"/>
  <c r="AK727" i="4" s="1"/>
  <c r="T931" i="4"/>
  <c r="V931" i="4" s="1"/>
  <c r="R943" i="4"/>
  <c r="S943" i="4"/>
  <c r="I835" i="3"/>
  <c r="I836" i="3"/>
  <c r="I787" i="3"/>
  <c r="I771" i="3"/>
  <c r="I755" i="3"/>
  <c r="I505" i="3"/>
  <c r="I177" i="3"/>
  <c r="I161" i="3"/>
  <c r="I107" i="3"/>
  <c r="I83" i="3"/>
  <c r="I75" i="3"/>
  <c r="I59" i="3"/>
  <c r="I51" i="3"/>
  <c r="R589" i="4"/>
  <c r="S589" i="4"/>
  <c r="R13" i="4"/>
  <c r="S13" i="4"/>
  <c r="R14" i="4"/>
  <c r="S14" i="4"/>
  <c r="U17" i="4"/>
  <c r="V17" i="4"/>
  <c r="R21" i="4"/>
  <c r="S21" i="4"/>
  <c r="U26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U525" i="4"/>
  <c r="V527" i="4"/>
  <c r="U527" i="4"/>
  <c r="V531" i="4"/>
  <c r="R533" i="4"/>
  <c r="S533" i="4"/>
  <c r="T533" i="4"/>
  <c r="U547" i="4"/>
  <c r="V547" i="4"/>
  <c r="U556" i="4"/>
  <c r="R558" i="4"/>
  <c r="S558" i="4"/>
  <c r="R584" i="4"/>
  <c r="S584" i="4"/>
  <c r="T584" i="4"/>
  <c r="R595" i="4"/>
  <c r="T595" i="4"/>
  <c r="U611" i="4"/>
  <c r="V611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V979" i="4"/>
  <c r="R980" i="4"/>
  <c r="T980" i="4"/>
  <c r="U984" i="4"/>
  <c r="U986" i="4"/>
  <c r="U992" i="4"/>
  <c r="V996" i="4"/>
  <c r="U996" i="4"/>
  <c r="I828" i="3"/>
  <c r="I813" i="3"/>
  <c r="I814" i="3"/>
  <c r="I802" i="3"/>
  <c r="I641" i="3"/>
  <c r="T151" i="4"/>
  <c r="U88" i="4"/>
  <c r="V88" i="4"/>
  <c r="U84" i="4"/>
  <c r="I79" i="3"/>
  <c r="I47" i="3"/>
  <c r="V834" i="4"/>
  <c r="U822" i="4"/>
  <c r="V822" i="4"/>
  <c r="U838" i="4"/>
  <c r="U806" i="4"/>
  <c r="V798" i="4"/>
  <c r="U794" i="4"/>
  <c r="V794" i="4"/>
  <c r="R990" i="4"/>
  <c r="T990" i="4"/>
  <c r="U519" i="4"/>
  <c r="S177" i="4"/>
  <c r="S25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U759" i="4"/>
  <c r="V823" i="4"/>
  <c r="S555" i="4"/>
  <c r="S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U624" i="4"/>
  <c r="U594" i="4"/>
  <c r="G3" i="2"/>
  <c r="P3" i="2" s="1"/>
  <c r="E3" i="2"/>
  <c r="N3" i="2" s="1"/>
  <c r="F3" i="2"/>
  <c r="O3" i="2" s="1"/>
  <c r="I2" i="3" s="1"/>
  <c r="Q2" i="4"/>
  <c r="P2" i="4"/>
  <c r="N2" i="4"/>
  <c r="R2" i="4" s="1"/>
  <c r="I77" i="3"/>
  <c r="I69" i="3"/>
  <c r="I61" i="3"/>
  <c r="I53" i="3"/>
  <c r="I31" i="3"/>
  <c r="R16" i="4"/>
  <c r="T16" i="4"/>
  <c r="S7" i="4"/>
  <c r="T7" i="4"/>
  <c r="V170" i="4"/>
  <c r="U170" i="4"/>
  <c r="S4" i="4"/>
  <c r="U8" i="4"/>
  <c r="V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R523" i="4"/>
  <c r="S523" i="4"/>
  <c r="R541" i="4"/>
  <c r="T541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U987" i="4"/>
  <c r="V987" i="4"/>
  <c r="T989" i="4"/>
  <c r="R994" i="4"/>
  <c r="T994" i="4"/>
  <c r="U995" i="4"/>
  <c r="V995" i="4"/>
  <c r="S999" i="4"/>
  <c r="I829" i="3"/>
  <c r="I809" i="3"/>
  <c r="I805" i="3"/>
  <c r="I770" i="3"/>
  <c r="I181" i="3"/>
  <c r="U537" i="4"/>
  <c r="V537" i="4"/>
  <c r="S142" i="4"/>
  <c r="S126" i="4"/>
  <c r="T104" i="4"/>
  <c r="U100" i="4"/>
  <c r="U92" i="4"/>
  <c r="U72" i="4"/>
  <c r="V72" i="4"/>
  <c r="I27" i="3"/>
  <c r="U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U521" i="4"/>
  <c r="S803" i="4"/>
  <c r="S795" i="4"/>
  <c r="S771" i="4"/>
  <c r="S763" i="4"/>
  <c r="T607" i="4"/>
  <c r="T47" i="4"/>
  <c r="V47" i="4" s="1"/>
  <c r="I747" i="3"/>
  <c r="S158" i="4"/>
  <c r="V38" i="4"/>
  <c r="U38" i="4"/>
  <c r="S431" i="4"/>
  <c r="U431" i="4" s="1"/>
  <c r="V36" i="4"/>
  <c r="S457" i="4"/>
  <c r="U102" i="4"/>
  <c r="V102" i="4"/>
  <c r="S551" i="4"/>
  <c r="R618" i="4"/>
  <c r="S618" i="4"/>
  <c r="V643" i="4"/>
  <c r="V711" i="4"/>
  <c r="S743" i="4"/>
  <c r="S775" i="4"/>
  <c r="R940" i="4"/>
  <c r="U699" i="4"/>
  <c r="R934" i="4"/>
  <c r="V954" i="4"/>
  <c r="U954" i="4"/>
  <c r="T991" i="4"/>
  <c r="AG985" i="4"/>
  <c r="AH985" i="4"/>
  <c r="AJ985" i="4"/>
  <c r="U896" i="4"/>
  <c r="V896" i="4"/>
  <c r="V630" i="4"/>
  <c r="U630" i="4"/>
  <c r="U604" i="4"/>
  <c r="I569" i="3"/>
  <c r="I553" i="3"/>
  <c r="I545" i="3"/>
  <c r="I521" i="3"/>
  <c r="I153" i="3"/>
  <c r="I172" i="3"/>
  <c r="I160" i="3"/>
  <c r="I575" i="3"/>
  <c r="S978" i="4"/>
  <c r="I14" i="3"/>
  <c r="I29" i="3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V636" i="4"/>
  <c r="T752" i="4"/>
  <c r="T756" i="4"/>
  <c r="V756" i="4" s="1"/>
  <c r="V655" i="4"/>
  <c r="S783" i="4"/>
  <c r="T992" i="4"/>
  <c r="S700" i="4"/>
  <c r="S934" i="4"/>
  <c r="S669" i="4"/>
  <c r="U669" i="4" s="1"/>
  <c r="Q3" i="4"/>
  <c r="T3" i="4" s="1"/>
  <c r="P3" i="4"/>
  <c r="S3" i="4" s="1"/>
  <c r="S820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I512" i="5"/>
  <c r="F512" i="5"/>
  <c r="E512" i="5"/>
  <c r="G512" i="5"/>
  <c r="S506" i="4"/>
  <c r="U506" i="4" s="1"/>
  <c r="T510" i="4"/>
  <c r="S532" i="4"/>
  <c r="U532" i="4" s="1"/>
  <c r="S536" i="4"/>
  <c r="T550" i="4"/>
  <c r="S512" i="4"/>
  <c r="U512" i="4" s="1"/>
  <c r="T540" i="4"/>
  <c r="S544" i="4"/>
  <c r="T544" i="4"/>
  <c r="S554" i="4"/>
  <c r="U554" i="4" s="1"/>
  <c r="S534" i="4"/>
  <c r="T508" i="4"/>
  <c r="T538" i="4"/>
  <c r="V538" i="4" s="1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F186" i="8" s="1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F67" i="8" s="1"/>
  <c r="D49" i="9"/>
  <c r="F50" i="8" s="1"/>
  <c r="I55" i="11"/>
  <c r="E2" i="9"/>
  <c r="G3" i="8" s="1"/>
  <c r="G14" i="9"/>
  <c r="E17" i="9"/>
  <c r="G18" i="8" s="1"/>
  <c r="G19" i="9"/>
  <c r="E50" i="9"/>
  <c r="G51" i="8" s="1"/>
  <c r="E60" i="9"/>
  <c r="G61" i="8" s="1"/>
  <c r="E29" i="9"/>
  <c r="G30" i="8" s="1"/>
  <c r="I80" i="11"/>
  <c r="E81" i="9"/>
  <c r="G82" i="8" s="1"/>
  <c r="G50" i="9"/>
  <c r="E4" i="9"/>
  <c r="G5" i="8" s="1"/>
  <c r="D31" i="9"/>
  <c r="F32" i="8" s="1"/>
  <c r="G21" i="9"/>
  <c r="J41" i="11"/>
  <c r="K41" i="11" s="1"/>
  <c r="M41" i="11" s="1"/>
  <c r="H42" i="8" s="1"/>
  <c r="I23" i="11"/>
  <c r="G65" i="9"/>
  <c r="J30" i="11"/>
  <c r="K30" i="11" s="1"/>
  <c r="M30" i="11" s="1"/>
  <c r="H31" i="8" s="1"/>
  <c r="J23" i="11"/>
  <c r="K23" i="11" s="1"/>
  <c r="M23" i="11" s="1"/>
  <c r="H24" i="8" s="1"/>
  <c r="G73" i="9"/>
  <c r="G49" i="9"/>
  <c r="D81" i="9"/>
  <c r="F82" i="8" s="1"/>
  <c r="G76" i="9"/>
  <c r="I27" i="11"/>
  <c r="J55" i="11"/>
  <c r="L55" i="11" s="1"/>
  <c r="N55" i="11" s="1"/>
  <c r="I56" i="8" s="1"/>
  <c r="E20" i="9"/>
  <c r="G21" i="8" s="1"/>
  <c r="I29" i="11"/>
  <c r="D65" i="9"/>
  <c r="F66" i="8" s="1"/>
  <c r="E255" i="5"/>
  <c r="T259" i="4"/>
  <c r="D4" i="9"/>
  <c r="F5" i="8" s="1"/>
  <c r="G9" i="9"/>
  <c r="E16" i="9"/>
  <c r="G17" i="8" s="1"/>
  <c r="G18" i="9"/>
  <c r="G20" i="9"/>
  <c r="J58" i="11"/>
  <c r="K58" i="11" s="1"/>
  <c r="M58" i="11" s="1"/>
  <c r="H59" i="8" s="1"/>
  <c r="J62" i="11"/>
  <c r="L62" i="11" s="1"/>
  <c r="N62" i="11" s="1"/>
  <c r="I63" i="8" s="1"/>
  <c r="G57" i="9"/>
  <c r="E73" i="9"/>
  <c r="G74" i="8" s="1"/>
  <c r="G121" i="9"/>
  <c r="D152" i="9"/>
  <c r="F153" i="8" s="1"/>
  <c r="D29" i="9"/>
  <c r="F30" i="8" s="1"/>
  <c r="G109" i="9"/>
  <c r="G66" i="9"/>
  <c r="G166" i="9"/>
  <c r="I43" i="11"/>
  <c r="J178" i="11"/>
  <c r="L178" i="11" s="1"/>
  <c r="N178" i="11" s="1"/>
  <c r="I179" i="8" s="1"/>
  <c r="G122" i="9"/>
  <c r="G155" i="9"/>
  <c r="D37" i="9"/>
  <c r="F38" i="8" s="1"/>
  <c r="D69" i="9"/>
  <c r="F70" i="8" s="1"/>
  <c r="I49" i="11"/>
  <c r="E61" i="9"/>
  <c r="G62" i="8" s="1"/>
  <c r="D133" i="9"/>
  <c r="F134" i="8" s="1"/>
  <c r="G51" i="9"/>
  <c r="E138" i="9"/>
  <c r="G139" i="8" s="1"/>
  <c r="E115" i="9"/>
  <c r="G116" i="8" s="1"/>
  <c r="I152" i="11"/>
  <c r="G83" i="9"/>
  <c r="J121" i="11"/>
  <c r="K121" i="11" s="1"/>
  <c r="M121" i="11" s="1"/>
  <c r="H122" i="8" s="1"/>
  <c r="J29" i="11"/>
  <c r="K29" i="11" s="1"/>
  <c r="M29" i="11" s="1"/>
  <c r="H30" i="8" s="1"/>
  <c r="I132" i="11"/>
  <c r="G144" i="9"/>
  <c r="D59" i="9"/>
  <c r="F60" i="8" s="1"/>
  <c r="E59" i="9"/>
  <c r="G60" i="8" s="1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I39" i="8" s="1"/>
  <c r="J34" i="11"/>
  <c r="I34" i="11"/>
  <c r="D9" i="9"/>
  <c r="F10" i="8" s="1"/>
  <c r="G24" i="9"/>
  <c r="D57" i="9"/>
  <c r="F58" i="8" s="1"/>
  <c r="E76" i="9"/>
  <c r="G77" i="8" s="1"/>
  <c r="E37" i="9"/>
  <c r="G38" i="8" s="1"/>
  <c r="E69" i="9"/>
  <c r="G70" i="8" s="1"/>
  <c r="D61" i="9"/>
  <c r="F62" i="8" s="1"/>
  <c r="I50" i="11"/>
  <c r="E12" i="9"/>
  <c r="G13" i="8" s="1"/>
  <c r="E21" i="9"/>
  <c r="G22" i="8" s="1"/>
  <c r="G3" i="9"/>
  <c r="G23" i="9"/>
  <c r="J59" i="11"/>
  <c r="L59" i="11" s="1"/>
  <c r="N59" i="11" s="1"/>
  <c r="I60" i="8" s="1"/>
  <c r="J218" i="11"/>
  <c r="K218" i="11" s="1"/>
  <c r="M218" i="11" s="1"/>
  <c r="G178" i="9"/>
  <c r="G198" i="9"/>
  <c r="J199" i="11"/>
  <c r="L199" i="11" s="1"/>
  <c r="N199" i="11" s="1"/>
  <c r="E153" i="9"/>
  <c r="G154" i="8" s="1"/>
  <c r="G191" i="9"/>
  <c r="G199" i="9"/>
  <c r="G182" i="9"/>
  <c r="E199" i="9"/>
  <c r="J184" i="11"/>
  <c r="K184" i="11" s="1"/>
  <c r="M184" i="11" s="1"/>
  <c r="H185" i="8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H65" i="8" s="1"/>
  <c r="I38" i="11"/>
  <c r="J103" i="11"/>
  <c r="L103" i="11" s="1"/>
  <c r="N103" i="11" s="1"/>
  <c r="I104" i="8" s="1"/>
  <c r="J89" i="11"/>
  <c r="K89" i="11" s="1"/>
  <c r="M89" i="11" s="1"/>
  <c r="H90" i="8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F76" i="8" s="1"/>
  <c r="E75" i="9"/>
  <c r="G76" i="8" s="1"/>
  <c r="G107" i="9"/>
  <c r="D107" i="9"/>
  <c r="F108" i="8" s="1"/>
  <c r="E107" i="9"/>
  <c r="G108" i="8" s="1"/>
  <c r="D14" i="9"/>
  <c r="F15" i="8" s="1"/>
  <c r="E19" i="9"/>
  <c r="G20" i="8" s="1"/>
  <c r="I66" i="11"/>
  <c r="D156" i="9"/>
  <c r="F157" i="8" s="1"/>
  <c r="D90" i="9"/>
  <c r="F91" i="8" s="1"/>
  <c r="D116" i="9"/>
  <c r="F117" i="8" s="1"/>
  <c r="I64" i="11"/>
  <c r="E140" i="9"/>
  <c r="G141" i="8" s="1"/>
  <c r="G129" i="9"/>
  <c r="E35" i="9"/>
  <c r="G36" i="8" s="1"/>
  <c r="I60" i="11"/>
  <c r="E5" i="9"/>
  <c r="G6" i="8" s="1"/>
  <c r="E174" i="9"/>
  <c r="G175" i="8" s="1"/>
  <c r="J84" i="11"/>
  <c r="L84" i="11" s="1"/>
  <c r="N84" i="11" s="1"/>
  <c r="I85" i="8" s="1"/>
  <c r="D55" i="9"/>
  <c r="F56" i="8" s="1"/>
  <c r="G134" i="9"/>
  <c r="E134" i="9"/>
  <c r="G135" i="8" s="1"/>
  <c r="D134" i="9"/>
  <c r="F135" i="8" s="1"/>
  <c r="G180" i="9"/>
  <c r="D180" i="9"/>
  <c r="F181" i="8" s="1"/>
  <c r="G5" i="9"/>
  <c r="H124" i="11"/>
  <c r="I71" i="11"/>
  <c r="E156" i="9"/>
  <c r="G157" i="8" s="1"/>
  <c r="J174" i="11"/>
  <c r="L174" i="11" s="1"/>
  <c r="N174" i="11" s="1"/>
  <c r="I175" i="8" s="1"/>
  <c r="G74" i="9"/>
  <c r="D147" i="9"/>
  <c r="F148" i="8" s="1"/>
  <c r="G35" i="9"/>
  <c r="G55" i="9"/>
  <c r="D15" i="9"/>
  <c r="F16" i="8" s="1"/>
  <c r="E15" i="9"/>
  <c r="G16" i="8" s="1"/>
  <c r="G150" i="9"/>
  <c r="E150" i="9"/>
  <c r="G151" i="8" s="1"/>
  <c r="D150" i="9"/>
  <c r="F151" i="8" s="1"/>
  <c r="G85" i="9"/>
  <c r="D85" i="9"/>
  <c r="F86" i="8" s="1"/>
  <c r="G117" i="9"/>
  <c r="D117" i="9"/>
  <c r="F118" i="8" s="1"/>
  <c r="G2" i="9"/>
  <c r="F124" i="11"/>
  <c r="I115" i="11"/>
  <c r="I147" i="11"/>
  <c r="G52" i="9"/>
  <c r="D74" i="9"/>
  <c r="F75" i="8" s="1"/>
  <c r="G147" i="9"/>
  <c r="J153" i="11"/>
  <c r="K153" i="11" s="1"/>
  <c r="M153" i="11" s="1"/>
  <c r="H154" i="8" s="1"/>
  <c r="I32" i="11"/>
  <c r="D101" i="9"/>
  <c r="F102" i="8" s="1"/>
  <c r="G101" i="9"/>
  <c r="G132" i="9"/>
  <c r="D132" i="9"/>
  <c r="F133" i="8" s="1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H177" i="8" s="1"/>
  <c r="J28" i="11"/>
  <c r="K28" i="11" s="1"/>
  <c r="M28" i="11" s="1"/>
  <c r="H29" i="8" s="1"/>
  <c r="J33" i="11"/>
  <c r="L33" i="11" s="1"/>
  <c r="N33" i="11" s="1"/>
  <c r="I34" i="8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H12" i="8" s="1"/>
  <c r="J117" i="11"/>
  <c r="K117" i="11" s="1"/>
  <c r="M117" i="11" s="1"/>
  <c r="H118" i="8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8" i="8" s="1"/>
  <c r="G7" i="9"/>
  <c r="D71" i="9"/>
  <c r="F72" i="8" s="1"/>
  <c r="G71" i="9"/>
  <c r="D154" i="9"/>
  <c r="F155" i="8" s="1"/>
  <c r="G154" i="9"/>
  <c r="G17" i="9"/>
  <c r="I47" i="11"/>
  <c r="G162" i="9"/>
  <c r="E44" i="9"/>
  <c r="G45" i="8" s="1"/>
  <c r="E92" i="9"/>
  <c r="G93" i="8" s="1"/>
  <c r="E116" i="9"/>
  <c r="G117" i="8" s="1"/>
  <c r="J169" i="11"/>
  <c r="L169" i="11" s="1"/>
  <c r="N169" i="11" s="1"/>
  <c r="I170" i="8" s="1"/>
  <c r="J32" i="11"/>
  <c r="I153" i="11"/>
  <c r="G33" i="9"/>
  <c r="I21" i="11"/>
  <c r="D13" i="9"/>
  <c r="F14" i="8" s="1"/>
  <c r="E13" i="9"/>
  <c r="G14" i="8" s="1"/>
  <c r="E71" i="9"/>
  <c r="G72" i="8" s="1"/>
  <c r="E162" i="9"/>
  <c r="G163" i="8" s="1"/>
  <c r="E10" i="9"/>
  <c r="G11" i="8" s="1"/>
  <c r="G10" i="9"/>
  <c r="D149" i="9"/>
  <c r="F150" i="8" s="1"/>
  <c r="G149" i="9"/>
  <c r="I117" i="11"/>
  <c r="D92" i="9"/>
  <c r="F93" i="8" s="1"/>
  <c r="I51" i="11"/>
  <c r="E133" i="9"/>
  <c r="G134" i="8" s="1"/>
  <c r="E149" i="9"/>
  <c r="G150" i="8" s="1"/>
  <c r="I140" i="11"/>
  <c r="D44" i="9"/>
  <c r="F45" i="8" s="1"/>
  <c r="J60" i="11"/>
  <c r="L37" i="11"/>
  <c r="N37" i="11" s="1"/>
  <c r="I38" i="8" s="1"/>
  <c r="G12" i="9"/>
  <c r="D41" i="9"/>
  <c r="F42" i="8" s="1"/>
  <c r="G41" i="9"/>
  <c r="G47" i="9"/>
  <c r="D47" i="9"/>
  <c r="F48" i="8" s="1"/>
  <c r="D95" i="9"/>
  <c r="F96" i="8" s="1"/>
  <c r="G95" i="9"/>
  <c r="D111" i="9"/>
  <c r="F112" i="8" s="1"/>
  <c r="G111" i="9"/>
  <c r="D128" i="9"/>
  <c r="F129" i="8" s="1"/>
  <c r="G128" i="9"/>
  <c r="D148" i="9"/>
  <c r="F149" i="8" s="1"/>
  <c r="G148" i="9"/>
  <c r="G160" i="9"/>
  <c r="D160" i="9"/>
  <c r="F161" i="8" s="1"/>
  <c r="D22" i="9"/>
  <c r="F23" i="8" s="1"/>
  <c r="E22" i="9"/>
  <c r="G23" i="8" s="1"/>
  <c r="D27" i="9"/>
  <c r="F28" i="8" s="1"/>
  <c r="G27" i="9"/>
  <c r="E27" i="9"/>
  <c r="G28" i="8" s="1"/>
  <c r="D43" i="9"/>
  <c r="F44" i="8" s="1"/>
  <c r="G43" i="9"/>
  <c r="G63" i="9"/>
  <c r="D63" i="9"/>
  <c r="F64" i="8" s="1"/>
  <c r="G123" i="9"/>
  <c r="D123" i="9"/>
  <c r="F124" i="8" s="1"/>
  <c r="G185" i="9"/>
  <c r="I184" i="11"/>
  <c r="D7" i="9"/>
  <c r="F8" i="8" s="1"/>
  <c r="G22" i="9"/>
  <c r="D171" i="9"/>
  <c r="F172" i="8" s="1"/>
  <c r="E171" i="9"/>
  <c r="G172" i="8" s="1"/>
  <c r="G171" i="9"/>
  <c r="I59" i="11"/>
  <c r="E33" i="9"/>
  <c r="G34" i="8" s="1"/>
  <c r="E41" i="9"/>
  <c r="G42" i="8" s="1"/>
  <c r="E47" i="9"/>
  <c r="G48" i="8" s="1"/>
  <c r="G91" i="9"/>
  <c r="D91" i="9"/>
  <c r="F92" i="8" s="1"/>
  <c r="D103" i="9"/>
  <c r="F104" i="8" s="1"/>
  <c r="G103" i="9"/>
  <c r="E128" i="9"/>
  <c r="G129" i="8" s="1"/>
  <c r="E154" i="9"/>
  <c r="G155" i="8" s="1"/>
  <c r="E160" i="9"/>
  <c r="G161" i="8" s="1"/>
  <c r="G176" i="9"/>
  <c r="D176" i="9"/>
  <c r="F177" i="8" s="1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G9" i="8" s="1"/>
  <c r="D8" i="9"/>
  <c r="F9" i="8" s="1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H67" i="8" s="1"/>
  <c r="J27" i="11"/>
  <c r="L27" i="11" s="1"/>
  <c r="N27" i="11" s="1"/>
  <c r="I28" i="8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I116" i="8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U376" i="4"/>
  <c r="T381" i="4"/>
  <c r="S381" i="4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V343" i="4"/>
  <c r="U343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U366" i="4"/>
  <c r="V366" i="4"/>
  <c r="U358" i="4"/>
  <c r="V358" i="4"/>
  <c r="S363" i="4"/>
  <c r="V341" i="4"/>
  <c r="U341" i="4"/>
  <c r="S216" i="4"/>
  <c r="D25" i="9"/>
  <c r="F26" i="8" s="1"/>
  <c r="E25" i="9"/>
  <c r="G26" i="8" s="1"/>
  <c r="I25" i="11"/>
  <c r="G25" i="9"/>
  <c r="J208" i="11"/>
  <c r="I208" i="11"/>
  <c r="J207" i="11"/>
  <c r="I207" i="11"/>
  <c r="J165" i="11"/>
  <c r="K165" i="11" s="1"/>
  <c r="M165" i="11" s="1"/>
  <c r="H166" i="8" s="1"/>
  <c r="G30" i="9"/>
  <c r="D30" i="9"/>
  <c r="F31" i="8" s="1"/>
  <c r="G68" i="9"/>
  <c r="D68" i="9"/>
  <c r="F69" i="8" s="1"/>
  <c r="I92" i="11"/>
  <c r="J92" i="11"/>
  <c r="J35" i="11"/>
  <c r="I35" i="11"/>
  <c r="F63" i="11"/>
  <c r="H63" i="11"/>
  <c r="D52" i="9"/>
  <c r="F53" i="8" s="1"/>
  <c r="G106" i="9"/>
  <c r="G131" i="9"/>
  <c r="D131" i="9"/>
  <c r="F132" i="8" s="1"/>
  <c r="D151" i="9"/>
  <c r="F152" i="8" s="1"/>
  <c r="G151" i="9"/>
  <c r="D175" i="9"/>
  <c r="F176" i="8" s="1"/>
  <c r="G175" i="9"/>
  <c r="F179" i="11"/>
  <c r="H179" i="11"/>
  <c r="E63" i="11"/>
  <c r="J167" i="11"/>
  <c r="L167" i="11" s="1"/>
  <c r="N167" i="11" s="1"/>
  <c r="I168" i="8" s="1"/>
  <c r="J152" i="11"/>
  <c r="K152" i="11" s="1"/>
  <c r="M152" i="11" s="1"/>
  <c r="H153" i="8" s="1"/>
  <c r="I58" i="11"/>
  <c r="J76" i="11"/>
  <c r="K76" i="11" s="1"/>
  <c r="M76" i="11" s="1"/>
  <c r="H77" i="8" s="1"/>
  <c r="D106" i="9"/>
  <c r="F107" i="8" s="1"/>
  <c r="I199" i="11"/>
  <c r="J56" i="11"/>
  <c r="I56" i="11"/>
  <c r="D26" i="9"/>
  <c r="F27" i="8" s="1"/>
  <c r="G26" i="9"/>
  <c r="G36" i="9"/>
  <c r="D36" i="9"/>
  <c r="F37" i="8" s="1"/>
  <c r="G46" i="9"/>
  <c r="D46" i="9"/>
  <c r="F47" i="8" s="1"/>
  <c r="G62" i="9"/>
  <c r="D62" i="9"/>
  <c r="F63" i="8" s="1"/>
  <c r="G100" i="9"/>
  <c r="D100" i="9"/>
  <c r="F101" i="8" s="1"/>
  <c r="G110" i="9"/>
  <c r="D110" i="9"/>
  <c r="F111" i="8" s="1"/>
  <c r="I136" i="11"/>
  <c r="J136" i="11"/>
  <c r="F53" i="11"/>
  <c r="E53" i="11"/>
  <c r="H53" i="11"/>
  <c r="J22" i="11"/>
  <c r="K135" i="11"/>
  <c r="M135" i="11" s="1"/>
  <c r="H136" i="8" s="1"/>
  <c r="L135" i="11"/>
  <c r="N135" i="11" s="1"/>
  <c r="I136" i="8" s="1"/>
  <c r="G78" i="9"/>
  <c r="D78" i="9"/>
  <c r="F79" i="8" s="1"/>
  <c r="G94" i="9"/>
  <c r="D94" i="9"/>
  <c r="F95" i="8" s="1"/>
  <c r="D163" i="9"/>
  <c r="F164" i="8" s="1"/>
  <c r="G163" i="9"/>
  <c r="G183" i="9"/>
  <c r="D183" i="9"/>
  <c r="F184" i="8" s="1"/>
  <c r="J123" i="11"/>
  <c r="I123" i="11"/>
  <c r="J51" i="11"/>
  <c r="K51" i="11" s="1"/>
  <c r="M51" i="11" s="1"/>
  <c r="H52" i="8" s="1"/>
  <c r="I182" i="11"/>
  <c r="J182" i="11"/>
  <c r="I135" i="11"/>
  <c r="D6" i="9"/>
  <c r="F7" i="8" s="1"/>
  <c r="G6" i="9"/>
  <c r="E30" i="9"/>
  <c r="G31" i="8" s="1"/>
  <c r="E68" i="9"/>
  <c r="G69" i="8" s="1"/>
  <c r="E78" i="9"/>
  <c r="G79" i="8" s="1"/>
  <c r="G139" i="9"/>
  <c r="D139" i="9"/>
  <c r="F140" i="8" s="1"/>
  <c r="D159" i="9"/>
  <c r="F160" i="8" s="1"/>
  <c r="G159" i="9"/>
  <c r="G167" i="9"/>
  <c r="D167" i="9"/>
  <c r="F168" i="8" s="1"/>
  <c r="D179" i="9"/>
  <c r="F180" i="8" s="1"/>
  <c r="G179" i="9"/>
  <c r="G195" i="9"/>
  <c r="D195" i="9"/>
  <c r="E42" i="11"/>
  <c r="F42" i="11"/>
  <c r="H42" i="11"/>
  <c r="I160" i="11"/>
  <c r="J160" i="11"/>
  <c r="I90" i="11"/>
  <c r="J90" i="11"/>
  <c r="K178" i="11"/>
  <c r="M178" i="11" s="1"/>
  <c r="H179" i="8" s="1"/>
  <c r="J36" i="11"/>
  <c r="I36" i="11"/>
  <c r="J129" i="11"/>
  <c r="I129" i="11"/>
  <c r="I171" i="11"/>
  <c r="J171" i="11"/>
  <c r="I205" i="11"/>
  <c r="J205" i="11"/>
  <c r="L165" i="11"/>
  <c r="N165" i="11" s="1"/>
  <c r="I166" i="8" s="1"/>
  <c r="J118" i="11"/>
  <c r="I118" i="11"/>
  <c r="J158" i="11"/>
  <c r="I158" i="11"/>
  <c r="J173" i="11"/>
  <c r="I173" i="11"/>
  <c r="G56" i="9"/>
  <c r="D56" i="9"/>
  <c r="F57" i="8" s="1"/>
  <c r="G64" i="9"/>
  <c r="D64" i="9"/>
  <c r="F65" i="8" s="1"/>
  <c r="D104" i="9"/>
  <c r="F105" i="8" s="1"/>
  <c r="G104" i="9"/>
  <c r="D118" i="9"/>
  <c r="F119" i="8" s="1"/>
  <c r="G118" i="9"/>
  <c r="G173" i="9"/>
  <c r="D173" i="9"/>
  <c r="F174" i="8" s="1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I102" i="8" s="1"/>
  <c r="K101" i="11"/>
  <c r="M101" i="11" s="1"/>
  <c r="H102" i="8" s="1"/>
  <c r="I125" i="11"/>
  <c r="J125" i="11"/>
  <c r="J134" i="11"/>
  <c r="I134" i="11"/>
  <c r="I154" i="11"/>
  <c r="J154" i="11"/>
  <c r="J185" i="11"/>
  <c r="I185" i="11"/>
  <c r="G70" i="9"/>
  <c r="D70" i="9"/>
  <c r="F71" i="8" s="1"/>
  <c r="E104" i="9"/>
  <c r="G105" i="8" s="1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F33" i="8" s="1"/>
  <c r="D88" i="9"/>
  <c r="F89" i="8" s="1"/>
  <c r="G88" i="9"/>
  <c r="G112" i="9"/>
  <c r="D112" i="9"/>
  <c r="F113" i="8" s="1"/>
  <c r="G165" i="9"/>
  <c r="D165" i="9"/>
  <c r="F166" i="8" s="1"/>
  <c r="G187" i="9"/>
  <c r="D187" i="9"/>
  <c r="F188" i="8" s="1"/>
  <c r="I11" i="11"/>
  <c r="J93" i="11"/>
  <c r="I93" i="11"/>
  <c r="J105" i="11"/>
  <c r="I105" i="11"/>
  <c r="I163" i="11"/>
  <c r="J163" i="11"/>
  <c r="L184" i="11"/>
  <c r="N184" i="11" s="1"/>
  <c r="I185" i="8" s="1"/>
  <c r="I65" i="11"/>
  <c r="J65" i="11"/>
  <c r="I146" i="11"/>
  <c r="J146" i="11"/>
  <c r="D42" i="9"/>
  <c r="F43" i="8" s="1"/>
  <c r="G42" i="9"/>
  <c r="E56" i="9"/>
  <c r="G57" i="8" s="1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F158" i="8" s="1"/>
  <c r="G181" i="9"/>
  <c r="D181" i="9"/>
  <c r="F182" i="8" s="1"/>
  <c r="K103" i="11"/>
  <c r="M103" i="11" s="1"/>
  <c r="H104" i="8" s="1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F39" i="8" s="1"/>
  <c r="D135" i="9"/>
  <c r="F136" i="8" s="1"/>
  <c r="G135" i="9"/>
  <c r="D24" i="9"/>
  <c r="F25" i="8" s="1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F41" i="8" s="1"/>
  <c r="G48" i="9"/>
  <c r="D48" i="9"/>
  <c r="F49" i="8" s="1"/>
  <c r="D72" i="9"/>
  <c r="F73" i="8" s="1"/>
  <c r="G72" i="9"/>
  <c r="G80" i="9"/>
  <c r="D80" i="9"/>
  <c r="F81" i="8" s="1"/>
  <c r="G86" i="9"/>
  <c r="D86" i="9"/>
  <c r="F87" i="8" s="1"/>
  <c r="D120" i="9"/>
  <c r="F121" i="8" s="1"/>
  <c r="G120" i="9"/>
  <c r="D127" i="9"/>
  <c r="F128" i="8" s="1"/>
  <c r="G127" i="9"/>
  <c r="D161" i="9"/>
  <c r="F162" i="8" s="1"/>
  <c r="G161" i="9"/>
  <c r="D169" i="9"/>
  <c r="F170" i="8" s="1"/>
  <c r="G169" i="9"/>
  <c r="D177" i="9"/>
  <c r="F178" i="8" s="1"/>
  <c r="G177" i="9"/>
  <c r="D189" i="9"/>
  <c r="F190" i="8" s="1"/>
  <c r="G189" i="9"/>
  <c r="D193" i="9"/>
  <c r="G193" i="9"/>
  <c r="D205" i="9"/>
  <c r="G205" i="9"/>
  <c r="K140" i="11"/>
  <c r="M140" i="11" s="1"/>
  <c r="H141" i="8" s="1"/>
  <c r="L140" i="11"/>
  <c r="N140" i="11" s="1"/>
  <c r="I141" i="8" s="1"/>
  <c r="J43" i="11"/>
  <c r="J147" i="11"/>
  <c r="D124" i="9"/>
  <c r="F125" i="8" s="1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K172" i="11"/>
  <c r="M172" i="11" s="1"/>
  <c r="H173" i="8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F29" i="8" s="1"/>
  <c r="E32" i="9"/>
  <c r="G33" i="8" s="1"/>
  <c r="E40" i="9"/>
  <c r="G41" i="8" s="1"/>
  <c r="G54" i="9"/>
  <c r="D54" i="9"/>
  <c r="F55" i="8" s="1"/>
  <c r="D58" i="9"/>
  <c r="F59" i="8" s="1"/>
  <c r="G58" i="9"/>
  <c r="E64" i="9"/>
  <c r="G65" i="8" s="1"/>
  <c r="E72" i="9"/>
  <c r="G73" i="8" s="1"/>
  <c r="E88" i="9"/>
  <c r="G89" i="8" s="1"/>
  <c r="D102" i="9"/>
  <c r="F103" i="8" s="1"/>
  <c r="G102" i="9"/>
  <c r="E112" i="9"/>
  <c r="G113" i="8" s="1"/>
  <c r="E118" i="9"/>
  <c r="G119" i="8" s="1"/>
  <c r="E127" i="9"/>
  <c r="G128" i="8" s="1"/>
  <c r="D143" i="9"/>
  <c r="F144" i="8" s="1"/>
  <c r="G143" i="9"/>
  <c r="E157" i="9"/>
  <c r="G158" i="8" s="1"/>
  <c r="E165" i="9"/>
  <c r="G166" i="8" s="1"/>
  <c r="E173" i="9"/>
  <c r="G174" i="8" s="1"/>
  <c r="E181" i="9"/>
  <c r="G182" i="8" s="1"/>
  <c r="E187" i="9"/>
  <c r="G188" i="8" s="1"/>
  <c r="E201" i="9"/>
  <c r="K83" i="11"/>
  <c r="M83" i="11" s="1"/>
  <c r="H84" i="8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U544" i="4"/>
  <c r="T404" i="4"/>
  <c r="U436" i="4"/>
  <c r="S440" i="4"/>
  <c r="T478" i="4"/>
  <c r="T520" i="4"/>
  <c r="S548" i="4"/>
  <c r="T470" i="4"/>
  <c r="T488" i="4"/>
  <c r="V508" i="4"/>
  <c r="S518" i="4"/>
  <c r="U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E59" i="8" l="1"/>
  <c r="M59" i="8" s="1"/>
  <c r="D59" i="8"/>
  <c r="L59" i="8" s="1"/>
  <c r="E87" i="8"/>
  <c r="M87" i="8" s="1"/>
  <c r="D87" i="8"/>
  <c r="L87" i="8" s="1"/>
  <c r="E41" i="8"/>
  <c r="M41" i="8" s="1"/>
  <c r="D41" i="8"/>
  <c r="L41" i="8" s="1"/>
  <c r="E182" i="8"/>
  <c r="M182" i="8" s="1"/>
  <c r="D182" i="8"/>
  <c r="L182" i="8" s="1"/>
  <c r="E43" i="8"/>
  <c r="M43" i="8" s="1"/>
  <c r="D43" i="8"/>
  <c r="L43" i="8" s="1"/>
  <c r="D89" i="8"/>
  <c r="L89" i="8" s="1"/>
  <c r="E89" i="8"/>
  <c r="M89" i="8" s="1"/>
  <c r="E65" i="8"/>
  <c r="M65" i="8" s="1"/>
  <c r="D65" i="8"/>
  <c r="L65" i="8" s="1"/>
  <c r="E180" i="8"/>
  <c r="M180" i="8" s="1"/>
  <c r="D180" i="8"/>
  <c r="L180" i="8" s="1"/>
  <c r="D160" i="8"/>
  <c r="L160" i="8" s="1"/>
  <c r="E160" i="8"/>
  <c r="M160" i="8" s="1"/>
  <c r="D184" i="8"/>
  <c r="L184" i="8" s="1"/>
  <c r="E184" i="8"/>
  <c r="M184" i="8" s="1"/>
  <c r="E95" i="8"/>
  <c r="M95" i="8" s="1"/>
  <c r="D95" i="8"/>
  <c r="L95" i="8" s="1"/>
  <c r="D111" i="8"/>
  <c r="L111" i="8" s="1"/>
  <c r="E111" i="8"/>
  <c r="M111" i="8" s="1"/>
  <c r="D63" i="8"/>
  <c r="L63" i="8" s="1"/>
  <c r="E63" i="8"/>
  <c r="M63" i="8" s="1"/>
  <c r="D37" i="8"/>
  <c r="L37" i="8" s="1"/>
  <c r="E37" i="8"/>
  <c r="M37" i="8" s="1"/>
  <c r="D152" i="8"/>
  <c r="L152" i="8" s="1"/>
  <c r="E152" i="8"/>
  <c r="M152" i="8" s="1"/>
  <c r="D107" i="8"/>
  <c r="L107" i="8" s="1"/>
  <c r="E107" i="8"/>
  <c r="M107" i="8" s="1"/>
  <c r="D92" i="8"/>
  <c r="L92" i="8" s="1"/>
  <c r="E92" i="8"/>
  <c r="M92" i="8" s="1"/>
  <c r="E23" i="8"/>
  <c r="M23" i="8" s="1"/>
  <c r="D23" i="8"/>
  <c r="L23" i="8" s="1"/>
  <c r="D44" i="8"/>
  <c r="L44" i="8" s="1"/>
  <c r="E44" i="8"/>
  <c r="M44" i="8" s="1"/>
  <c r="D161" i="8"/>
  <c r="L161" i="8" s="1"/>
  <c r="E161" i="8"/>
  <c r="M161" i="8" s="1"/>
  <c r="D34" i="8"/>
  <c r="L34" i="8" s="1"/>
  <c r="E34" i="8"/>
  <c r="M34" i="8" s="1"/>
  <c r="E72" i="8"/>
  <c r="M72" i="8" s="1"/>
  <c r="D72" i="8"/>
  <c r="L72" i="8" s="1"/>
  <c r="E102" i="8"/>
  <c r="M102" i="8" s="1"/>
  <c r="D102" i="8"/>
  <c r="L102" i="8" s="1"/>
  <c r="D148" i="8"/>
  <c r="L148" i="8" s="1"/>
  <c r="E148" i="8"/>
  <c r="M148" i="8" s="1"/>
  <c r="D118" i="8"/>
  <c r="L118" i="8" s="1"/>
  <c r="E118" i="8"/>
  <c r="M118" i="8" s="1"/>
  <c r="E56" i="8"/>
  <c r="M56" i="8" s="1"/>
  <c r="D56" i="8"/>
  <c r="L56" i="8" s="1"/>
  <c r="D6" i="8"/>
  <c r="L6" i="8" s="1"/>
  <c r="E6" i="8"/>
  <c r="M6" i="8" s="1"/>
  <c r="D130" i="8"/>
  <c r="L130" i="8" s="1"/>
  <c r="E130" i="8"/>
  <c r="M130" i="8" s="1"/>
  <c r="E179" i="8"/>
  <c r="M179" i="8" s="1"/>
  <c r="D179" i="8"/>
  <c r="L179" i="8" s="1"/>
  <c r="D156" i="8"/>
  <c r="L156" i="8" s="1"/>
  <c r="E156" i="8"/>
  <c r="M156" i="8" s="1"/>
  <c r="D167" i="8"/>
  <c r="L167" i="8" s="1"/>
  <c r="E167" i="8"/>
  <c r="M167" i="8" s="1"/>
  <c r="D50" i="8"/>
  <c r="L50" i="8" s="1"/>
  <c r="E50" i="8"/>
  <c r="M50" i="8" s="1"/>
  <c r="E66" i="8"/>
  <c r="M66" i="8" s="1"/>
  <c r="D66" i="8"/>
  <c r="L66" i="8" s="1"/>
  <c r="E20" i="8"/>
  <c r="M20" i="8" s="1"/>
  <c r="D20" i="8"/>
  <c r="L20" i="8" s="1"/>
  <c r="D97" i="8"/>
  <c r="L97" i="8" s="1"/>
  <c r="E97" i="8"/>
  <c r="M97" i="8" s="1"/>
  <c r="D173" i="8"/>
  <c r="L173" i="8" s="1"/>
  <c r="E173" i="8"/>
  <c r="M173" i="8" s="1"/>
  <c r="E90" i="8"/>
  <c r="M90" i="8" s="1"/>
  <c r="D90" i="8"/>
  <c r="L90" i="8" s="1"/>
  <c r="D106" i="8"/>
  <c r="L106" i="8" s="1"/>
  <c r="E106" i="8"/>
  <c r="M106" i="8" s="1"/>
  <c r="E139" i="8"/>
  <c r="M139" i="8" s="1"/>
  <c r="D139" i="8"/>
  <c r="L139" i="8" s="1"/>
  <c r="E100" i="8"/>
  <c r="M100" i="8" s="1"/>
  <c r="D100" i="8"/>
  <c r="L100" i="8" s="1"/>
  <c r="J961" i="11"/>
  <c r="I961" i="11"/>
  <c r="J897" i="11"/>
  <c r="I897" i="11"/>
  <c r="E126" i="8"/>
  <c r="M126" i="8" s="1"/>
  <c r="D126" i="8"/>
  <c r="L126" i="8" s="1"/>
  <c r="E127" i="8"/>
  <c r="M127" i="8" s="1"/>
  <c r="D127" i="8"/>
  <c r="L127" i="8" s="1"/>
  <c r="D178" i="8"/>
  <c r="L178" i="8" s="1"/>
  <c r="E178" i="8"/>
  <c r="M178" i="8" s="1"/>
  <c r="D162" i="8"/>
  <c r="L162" i="8" s="1"/>
  <c r="E162" i="8"/>
  <c r="M162" i="8" s="1"/>
  <c r="E121" i="8"/>
  <c r="M121" i="8" s="1"/>
  <c r="D121" i="8"/>
  <c r="L121" i="8" s="1"/>
  <c r="E125" i="8"/>
  <c r="M125" i="8" s="1"/>
  <c r="D125" i="8"/>
  <c r="L125" i="8" s="1"/>
  <c r="E166" i="8"/>
  <c r="M166" i="8" s="1"/>
  <c r="D166" i="8"/>
  <c r="L166" i="8" s="1"/>
  <c r="D105" i="8"/>
  <c r="L105" i="8" s="1"/>
  <c r="E105" i="8"/>
  <c r="M105" i="8" s="1"/>
  <c r="D164" i="8"/>
  <c r="L164" i="8" s="1"/>
  <c r="E164" i="8"/>
  <c r="M164" i="8" s="1"/>
  <c r="D27" i="8"/>
  <c r="L27" i="8" s="1"/>
  <c r="E27" i="8"/>
  <c r="M27" i="8" s="1"/>
  <c r="D69" i="8"/>
  <c r="L69" i="8" s="1"/>
  <c r="E69" i="8"/>
  <c r="M69" i="8" s="1"/>
  <c r="D26" i="8"/>
  <c r="L26" i="8" s="1"/>
  <c r="E26" i="8"/>
  <c r="M26" i="8" s="1"/>
  <c r="D177" i="8"/>
  <c r="L177" i="8" s="1"/>
  <c r="E177" i="8"/>
  <c r="M177" i="8" s="1"/>
  <c r="D104" i="8"/>
  <c r="L104" i="8" s="1"/>
  <c r="E104" i="8"/>
  <c r="M104" i="8" s="1"/>
  <c r="D172" i="8"/>
  <c r="L172" i="8" s="1"/>
  <c r="E172" i="8"/>
  <c r="M172" i="8" s="1"/>
  <c r="E124" i="8"/>
  <c r="M124" i="8" s="1"/>
  <c r="D124" i="8"/>
  <c r="L124" i="8" s="1"/>
  <c r="E149" i="8"/>
  <c r="M149" i="8" s="1"/>
  <c r="D149" i="8"/>
  <c r="L149" i="8" s="1"/>
  <c r="D112" i="8"/>
  <c r="L112" i="8" s="1"/>
  <c r="E112" i="8"/>
  <c r="M112" i="8" s="1"/>
  <c r="E13" i="8"/>
  <c r="M13" i="8" s="1"/>
  <c r="D13" i="8"/>
  <c r="L13" i="8" s="1"/>
  <c r="D11" i="8"/>
  <c r="L11" i="8" s="1"/>
  <c r="E11" i="8"/>
  <c r="M11" i="8" s="1"/>
  <c r="D18" i="8"/>
  <c r="L18" i="8" s="1"/>
  <c r="E18" i="8"/>
  <c r="M18" i="8" s="1"/>
  <c r="D151" i="8"/>
  <c r="L151" i="8" s="1"/>
  <c r="E151" i="8"/>
  <c r="M151" i="8" s="1"/>
  <c r="D36" i="8"/>
  <c r="L36" i="8" s="1"/>
  <c r="E36" i="8"/>
  <c r="M36" i="8" s="1"/>
  <c r="D135" i="8"/>
  <c r="L135" i="8" s="1"/>
  <c r="E135" i="8"/>
  <c r="M135" i="8" s="1"/>
  <c r="D175" i="8"/>
  <c r="L175" i="8" s="1"/>
  <c r="E175" i="8"/>
  <c r="M175" i="8" s="1"/>
  <c r="D25" i="8"/>
  <c r="L25" i="8" s="1"/>
  <c r="E25" i="8"/>
  <c r="M25" i="8" s="1"/>
  <c r="D123" i="8"/>
  <c r="L123" i="8" s="1"/>
  <c r="E123" i="8"/>
  <c r="M123" i="8" s="1"/>
  <c r="E67" i="8"/>
  <c r="M67" i="8" s="1"/>
  <c r="D67" i="8"/>
  <c r="L67" i="8" s="1"/>
  <c r="D122" i="8"/>
  <c r="L122" i="8" s="1"/>
  <c r="E122" i="8"/>
  <c r="M122" i="8" s="1"/>
  <c r="D10" i="8"/>
  <c r="L10" i="8" s="1"/>
  <c r="E10" i="8"/>
  <c r="M10" i="8" s="1"/>
  <c r="E74" i="8"/>
  <c r="M74" i="8" s="1"/>
  <c r="D74" i="8"/>
  <c r="L74" i="8" s="1"/>
  <c r="D85" i="8"/>
  <c r="L85" i="8" s="1"/>
  <c r="E85" i="8"/>
  <c r="M85" i="8" s="1"/>
  <c r="D61" i="8"/>
  <c r="L61" i="8" s="1"/>
  <c r="E61" i="8"/>
  <c r="M61" i="8" s="1"/>
  <c r="E91" i="8"/>
  <c r="M91" i="8" s="1"/>
  <c r="D91" i="8"/>
  <c r="L91" i="8" s="1"/>
  <c r="D171" i="8"/>
  <c r="L171" i="8" s="1"/>
  <c r="E171" i="8"/>
  <c r="M171" i="8" s="1"/>
  <c r="D131" i="8"/>
  <c r="L131" i="8" s="1"/>
  <c r="E131" i="8"/>
  <c r="M131" i="8" s="1"/>
  <c r="D54" i="8"/>
  <c r="L54" i="8" s="1"/>
  <c r="E54" i="8"/>
  <c r="M54" i="8" s="1"/>
  <c r="E17" i="8"/>
  <c r="M17" i="8" s="1"/>
  <c r="D17" i="8"/>
  <c r="L17" i="8" s="1"/>
  <c r="D88" i="8"/>
  <c r="L88" i="8" s="1"/>
  <c r="E88" i="8"/>
  <c r="M88" i="8" s="1"/>
  <c r="D185" i="8"/>
  <c r="L185" i="8" s="1"/>
  <c r="E185" i="8"/>
  <c r="M185" i="8" s="1"/>
  <c r="I903" i="11"/>
  <c r="J903" i="11"/>
  <c r="D144" i="8"/>
  <c r="L144" i="8" s="1"/>
  <c r="E144" i="8"/>
  <c r="M144" i="8" s="1"/>
  <c r="E81" i="8"/>
  <c r="M81" i="8" s="1"/>
  <c r="D81" i="8"/>
  <c r="L81" i="8" s="1"/>
  <c r="D49" i="8"/>
  <c r="L49" i="8" s="1"/>
  <c r="E49" i="8"/>
  <c r="M49" i="8" s="1"/>
  <c r="D39" i="8"/>
  <c r="L39" i="8" s="1"/>
  <c r="E39" i="8"/>
  <c r="M39" i="8" s="1"/>
  <c r="E158" i="8"/>
  <c r="M158" i="8" s="1"/>
  <c r="D158" i="8"/>
  <c r="L158" i="8" s="1"/>
  <c r="D174" i="8"/>
  <c r="L174" i="8" s="1"/>
  <c r="E174" i="8"/>
  <c r="M174" i="8" s="1"/>
  <c r="E57" i="8"/>
  <c r="M57" i="8" s="1"/>
  <c r="D57" i="8"/>
  <c r="L57" i="8" s="1"/>
  <c r="D79" i="8"/>
  <c r="L79" i="8" s="1"/>
  <c r="E79" i="8"/>
  <c r="M79" i="8" s="1"/>
  <c r="E101" i="8"/>
  <c r="M101" i="8" s="1"/>
  <c r="D101" i="8"/>
  <c r="L101" i="8" s="1"/>
  <c r="D47" i="8"/>
  <c r="L47" i="8" s="1"/>
  <c r="E47" i="8"/>
  <c r="M47" i="8" s="1"/>
  <c r="D176" i="8"/>
  <c r="L176" i="8" s="1"/>
  <c r="E176" i="8"/>
  <c r="M176" i="8" s="1"/>
  <c r="D48" i="8"/>
  <c r="L48" i="8" s="1"/>
  <c r="E48" i="8"/>
  <c r="M48" i="8" s="1"/>
  <c r="D155" i="8"/>
  <c r="L155" i="8" s="1"/>
  <c r="E155" i="8"/>
  <c r="M155" i="8" s="1"/>
  <c r="E8" i="8"/>
  <c r="M8" i="8" s="1"/>
  <c r="D8" i="8"/>
  <c r="L8" i="8" s="1"/>
  <c r="D53" i="8"/>
  <c r="L53" i="8" s="1"/>
  <c r="E53" i="8"/>
  <c r="M53" i="8" s="1"/>
  <c r="E86" i="8"/>
  <c r="M86" i="8" s="1"/>
  <c r="D86" i="8"/>
  <c r="L86" i="8" s="1"/>
  <c r="E181" i="8"/>
  <c r="M181" i="8" s="1"/>
  <c r="D181" i="8"/>
  <c r="L181" i="8" s="1"/>
  <c r="E76" i="8"/>
  <c r="M76" i="8" s="1"/>
  <c r="D76" i="8"/>
  <c r="L76" i="8" s="1"/>
  <c r="D169" i="8"/>
  <c r="L169" i="8" s="1"/>
  <c r="E169" i="8"/>
  <c r="M169" i="8" s="1"/>
  <c r="E183" i="8"/>
  <c r="M183" i="8" s="1"/>
  <c r="D183" i="8"/>
  <c r="L183" i="8" s="1"/>
  <c r="D145" i="8"/>
  <c r="L145" i="8" s="1"/>
  <c r="E145" i="8"/>
  <c r="M145" i="8" s="1"/>
  <c r="D84" i="8"/>
  <c r="L84" i="8" s="1"/>
  <c r="E84" i="8"/>
  <c r="M84" i="8" s="1"/>
  <c r="D52" i="8"/>
  <c r="L52" i="8" s="1"/>
  <c r="E52" i="8"/>
  <c r="M52" i="8" s="1"/>
  <c r="D110" i="8"/>
  <c r="L110" i="8" s="1"/>
  <c r="E110" i="8"/>
  <c r="M110" i="8" s="1"/>
  <c r="E21" i="8"/>
  <c r="M21" i="8" s="1"/>
  <c r="D21" i="8"/>
  <c r="L21" i="8" s="1"/>
  <c r="D77" i="8"/>
  <c r="L77" i="8" s="1"/>
  <c r="E77" i="8"/>
  <c r="M77" i="8" s="1"/>
  <c r="D51" i="8"/>
  <c r="L51" i="8" s="1"/>
  <c r="E51" i="8"/>
  <c r="M51" i="8" s="1"/>
  <c r="D15" i="8"/>
  <c r="L15" i="8" s="1"/>
  <c r="E15" i="8"/>
  <c r="M15" i="8" s="1"/>
  <c r="D109" i="8"/>
  <c r="L109" i="8" s="1"/>
  <c r="E109" i="8"/>
  <c r="M109" i="8" s="1"/>
  <c r="E120" i="8"/>
  <c r="M120" i="8" s="1"/>
  <c r="D120" i="8"/>
  <c r="L120" i="8" s="1"/>
  <c r="D187" i="8"/>
  <c r="L187" i="8" s="1"/>
  <c r="E187" i="8"/>
  <c r="M187" i="8" s="1"/>
  <c r="E191" i="8"/>
  <c r="M191" i="8" s="1"/>
  <c r="D191" i="8"/>
  <c r="L191" i="8" s="1"/>
  <c r="D146" i="8"/>
  <c r="L146" i="8" s="1"/>
  <c r="E146" i="8"/>
  <c r="M146" i="8" s="1"/>
  <c r="E103" i="8"/>
  <c r="M103" i="8" s="1"/>
  <c r="D103" i="8"/>
  <c r="L103" i="8" s="1"/>
  <c r="D55" i="8"/>
  <c r="L55" i="8" s="1"/>
  <c r="E55" i="8"/>
  <c r="M55" i="8" s="1"/>
  <c r="E29" i="8"/>
  <c r="M29" i="8" s="1"/>
  <c r="D29" i="8"/>
  <c r="L29" i="8" s="1"/>
  <c r="D190" i="8"/>
  <c r="L190" i="8" s="1"/>
  <c r="E190" i="8"/>
  <c r="M190" i="8" s="1"/>
  <c r="D170" i="8"/>
  <c r="L170" i="8" s="1"/>
  <c r="E170" i="8"/>
  <c r="M170" i="8" s="1"/>
  <c r="E128" i="8"/>
  <c r="M128" i="8" s="1"/>
  <c r="D128" i="8"/>
  <c r="L128" i="8" s="1"/>
  <c r="E73" i="8"/>
  <c r="M73" i="8" s="1"/>
  <c r="D73" i="8"/>
  <c r="L73" i="8" s="1"/>
  <c r="D136" i="8"/>
  <c r="L136" i="8" s="1"/>
  <c r="E136" i="8"/>
  <c r="M136" i="8" s="1"/>
  <c r="D188" i="8"/>
  <c r="L188" i="8" s="1"/>
  <c r="E188" i="8"/>
  <c r="M188" i="8" s="1"/>
  <c r="D113" i="8"/>
  <c r="L113" i="8" s="1"/>
  <c r="E113" i="8"/>
  <c r="M113" i="8" s="1"/>
  <c r="D33" i="8"/>
  <c r="L33" i="8" s="1"/>
  <c r="E33" i="8"/>
  <c r="M33" i="8" s="1"/>
  <c r="D71" i="8"/>
  <c r="L71" i="8" s="1"/>
  <c r="E71" i="8"/>
  <c r="M71" i="8" s="1"/>
  <c r="D119" i="8"/>
  <c r="L119" i="8" s="1"/>
  <c r="E119" i="8"/>
  <c r="M119" i="8" s="1"/>
  <c r="D168" i="8"/>
  <c r="L168" i="8" s="1"/>
  <c r="E168" i="8"/>
  <c r="M168" i="8" s="1"/>
  <c r="E140" i="8"/>
  <c r="M140" i="8" s="1"/>
  <c r="D140" i="8"/>
  <c r="L140" i="8" s="1"/>
  <c r="D7" i="8"/>
  <c r="L7" i="8" s="1"/>
  <c r="E7" i="8"/>
  <c r="M7" i="8" s="1"/>
  <c r="D132" i="8"/>
  <c r="L132" i="8" s="1"/>
  <c r="E132" i="8"/>
  <c r="M132" i="8" s="1"/>
  <c r="E31" i="8"/>
  <c r="M31" i="8" s="1"/>
  <c r="D31" i="8"/>
  <c r="L31" i="8" s="1"/>
  <c r="E9" i="8"/>
  <c r="M9" i="8" s="1"/>
  <c r="D9" i="8"/>
  <c r="L9" i="8" s="1"/>
  <c r="D186" i="8"/>
  <c r="L186" i="8" s="1"/>
  <c r="E186" i="8"/>
  <c r="M186" i="8" s="1"/>
  <c r="E64" i="8"/>
  <c r="M64" i="8" s="1"/>
  <c r="D64" i="8"/>
  <c r="L64" i="8" s="1"/>
  <c r="E28" i="8"/>
  <c r="M28" i="8" s="1"/>
  <c r="D28" i="8"/>
  <c r="L28" i="8" s="1"/>
  <c r="D129" i="8"/>
  <c r="L129" i="8" s="1"/>
  <c r="E129" i="8"/>
  <c r="M129" i="8" s="1"/>
  <c r="D96" i="8"/>
  <c r="L96" i="8" s="1"/>
  <c r="E96" i="8"/>
  <c r="M96" i="8" s="1"/>
  <c r="E42" i="8"/>
  <c r="M42" i="8" s="1"/>
  <c r="D42" i="8"/>
  <c r="L42" i="8" s="1"/>
  <c r="E150" i="8"/>
  <c r="M150" i="8" s="1"/>
  <c r="D150" i="8"/>
  <c r="L150" i="8" s="1"/>
  <c r="D163" i="8"/>
  <c r="L163" i="8" s="1"/>
  <c r="E163" i="8"/>
  <c r="M163" i="8" s="1"/>
  <c r="D133" i="8"/>
  <c r="L133" i="8" s="1"/>
  <c r="E133" i="8"/>
  <c r="M133" i="8" s="1"/>
  <c r="E75" i="8"/>
  <c r="M75" i="8" s="1"/>
  <c r="D75" i="8"/>
  <c r="L75" i="8" s="1"/>
  <c r="D108" i="8"/>
  <c r="L108" i="8" s="1"/>
  <c r="E108" i="8"/>
  <c r="M108" i="8" s="1"/>
  <c r="D24" i="8"/>
  <c r="L24" i="8" s="1"/>
  <c r="E24" i="8"/>
  <c r="M24" i="8" s="1"/>
  <c r="E58" i="8"/>
  <c r="M58" i="8" s="1"/>
  <c r="D58" i="8"/>
  <c r="L58" i="8" s="1"/>
  <c r="D19" i="8"/>
  <c r="L19" i="8" s="1"/>
  <c r="E19" i="8"/>
  <c r="M19" i="8" s="1"/>
  <c r="E22" i="8"/>
  <c r="M22" i="8" s="1"/>
  <c r="D22" i="8"/>
  <c r="L22" i="8" s="1"/>
  <c r="D154" i="8"/>
  <c r="L154" i="8" s="1"/>
  <c r="E154" i="8"/>
  <c r="M154" i="8" s="1"/>
  <c r="D115" i="8"/>
  <c r="L115" i="8" s="1"/>
  <c r="E115" i="8"/>
  <c r="M115" i="8" s="1"/>
  <c r="D141" i="8"/>
  <c r="L141" i="8" s="1"/>
  <c r="E141" i="8"/>
  <c r="M141" i="8" s="1"/>
  <c r="D78" i="8"/>
  <c r="L78" i="8" s="1"/>
  <c r="E78" i="8"/>
  <c r="M78" i="8" s="1"/>
  <c r="E80" i="8"/>
  <c r="M80" i="8" s="1"/>
  <c r="D80" i="8"/>
  <c r="L80" i="8" s="1"/>
  <c r="D159" i="8"/>
  <c r="L159" i="8" s="1"/>
  <c r="E159" i="8"/>
  <c r="M159" i="8" s="1"/>
  <c r="E83" i="8"/>
  <c r="M83" i="8" s="1"/>
  <c r="D83" i="8"/>
  <c r="L83" i="8" s="1"/>
  <c r="E116" i="8"/>
  <c r="M116" i="8" s="1"/>
  <c r="D116" i="8"/>
  <c r="L116" i="8" s="1"/>
  <c r="E99" i="8"/>
  <c r="M99" i="8" s="1"/>
  <c r="D99" i="8"/>
  <c r="L99" i="8" s="1"/>
  <c r="E98" i="8"/>
  <c r="M98" i="8" s="1"/>
  <c r="D98" i="8"/>
  <c r="L98" i="8" s="1"/>
  <c r="U66" i="4"/>
  <c r="U76" i="4"/>
  <c r="U30" i="4"/>
  <c r="V116" i="4"/>
  <c r="W116" i="4" s="1"/>
  <c r="X116" i="4" s="1"/>
  <c r="Y116" i="4" s="1"/>
  <c r="V41" i="4"/>
  <c r="K49" i="11"/>
  <c r="M49" i="11" s="1"/>
  <c r="H50" i="8" s="1"/>
  <c r="L50" i="11"/>
  <c r="N50" i="11" s="1"/>
  <c r="I51" i="8" s="1"/>
  <c r="L149" i="11"/>
  <c r="N149" i="11" s="1"/>
  <c r="I150" i="8" s="1"/>
  <c r="L26" i="11"/>
  <c r="N26" i="11" s="1"/>
  <c r="I27" i="8" s="1"/>
  <c r="V9" i="4"/>
  <c r="W9" i="4" s="1"/>
  <c r="X9" i="4" s="1"/>
  <c r="V11" i="4"/>
  <c r="U59" i="4"/>
  <c r="V100" i="4"/>
  <c r="W100" i="4" s="1"/>
  <c r="X100" i="4" s="1"/>
  <c r="L117" i="11"/>
  <c r="N117" i="11" s="1"/>
  <c r="I118" i="8" s="1"/>
  <c r="K80" i="11"/>
  <c r="M80" i="11" s="1"/>
  <c r="H81" i="8" s="1"/>
  <c r="K167" i="11"/>
  <c r="M167" i="11" s="1"/>
  <c r="H168" i="8" s="1"/>
  <c r="V59" i="4"/>
  <c r="U108" i="4"/>
  <c r="V160" i="4"/>
  <c r="V129" i="4"/>
  <c r="V69" i="4"/>
  <c r="W69" i="4" s="1"/>
  <c r="X69" i="4" s="1"/>
  <c r="Y69" i="4" s="1"/>
  <c r="V22" i="4"/>
  <c r="V145" i="4"/>
  <c r="V140" i="4"/>
  <c r="W140" i="4" s="1"/>
  <c r="X140" i="4" s="1"/>
  <c r="U41" i="4"/>
  <c r="U120" i="4"/>
  <c r="V109" i="4"/>
  <c r="U22" i="4"/>
  <c r="U20" i="4"/>
  <c r="W20" i="4" s="1"/>
  <c r="X20" i="4" s="1"/>
  <c r="Y20" i="4" s="1"/>
  <c r="V5" i="4"/>
  <c r="W5" i="4" s="1"/>
  <c r="X5" i="4" s="1"/>
  <c r="Y5" i="4" s="1"/>
  <c r="V10" i="4"/>
  <c r="V34" i="4"/>
  <c r="L54" i="11"/>
  <c r="N54" i="11" s="1"/>
  <c r="I55" i="8" s="1"/>
  <c r="K47" i="11"/>
  <c r="M47" i="11" s="1"/>
  <c r="H48" i="8" s="1"/>
  <c r="K96" i="11"/>
  <c r="M96" i="11" s="1"/>
  <c r="H97" i="8" s="1"/>
  <c r="L153" i="11"/>
  <c r="N153" i="11" s="1"/>
  <c r="I154" i="8" s="1"/>
  <c r="L107" i="11"/>
  <c r="N107" i="11" s="1"/>
  <c r="I108" i="8" s="1"/>
  <c r="D4" i="8"/>
  <c r="L4" i="8" s="1"/>
  <c r="E4" i="8"/>
  <c r="M4" i="8" s="1"/>
  <c r="V154" i="4"/>
  <c r="V89" i="4"/>
  <c r="U147" i="4"/>
  <c r="V178" i="4"/>
  <c r="V18" i="4"/>
  <c r="V26" i="4"/>
  <c r="W26" i="4" s="1"/>
  <c r="V6" i="4"/>
  <c r="V79" i="4"/>
  <c r="V118" i="4"/>
  <c r="V27" i="4"/>
  <c r="W27" i="4" s="1"/>
  <c r="X27" i="4" s="1"/>
  <c r="Y27" i="4" s="1"/>
  <c r="V198" i="4"/>
  <c r="V19" i="4"/>
  <c r="V268" i="4"/>
  <c r="V374" i="4"/>
  <c r="V436" i="4"/>
  <c r="W409" i="4"/>
  <c r="X409" i="4" s="1"/>
  <c r="Y409" i="4" s="1"/>
  <c r="V258" i="4"/>
  <c r="W258" i="4" s="1"/>
  <c r="X258" i="4" s="1"/>
  <c r="Y258" i="4" s="1"/>
  <c r="V340" i="4"/>
  <c r="W340" i="4" s="1"/>
  <c r="V332" i="4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S960" i="4"/>
  <c r="U960" i="4" s="1"/>
  <c r="S863" i="4"/>
  <c r="V984" i="4"/>
  <c r="V960" i="4"/>
  <c r="W960" i="4" s="1"/>
  <c r="V662" i="4"/>
  <c r="AJ884" i="4"/>
  <c r="AK884" i="4"/>
  <c r="AH884" i="4"/>
  <c r="AF884" i="4"/>
  <c r="AG884" i="4"/>
  <c r="AI884" i="4"/>
  <c r="Y944" i="4"/>
  <c r="X944" i="4"/>
  <c r="AG912" i="4"/>
  <c r="W1000" i="4"/>
  <c r="I57" i="3"/>
  <c r="I105" i="3"/>
  <c r="I16" i="3"/>
  <c r="T940" i="4"/>
  <c r="I73" i="3"/>
  <c r="I143" i="3"/>
  <c r="I135" i="3"/>
  <c r="I127" i="3"/>
  <c r="I119" i="3"/>
  <c r="I111" i="3"/>
  <c r="V810" i="4"/>
  <c r="V576" i="4"/>
  <c r="S997" i="4"/>
  <c r="I36" i="3"/>
  <c r="I146" i="3"/>
  <c r="I12" i="3"/>
  <c r="S917" i="4"/>
  <c r="I130" i="3"/>
  <c r="I114" i="3"/>
  <c r="V492" i="4"/>
  <c r="V473" i="4"/>
  <c r="W473" i="4" s="1"/>
  <c r="V552" i="4"/>
  <c r="AI912" i="4"/>
  <c r="V549" i="4"/>
  <c r="AF985" i="4"/>
  <c r="AK985" i="4"/>
  <c r="V812" i="4"/>
  <c r="V941" i="4"/>
  <c r="V151" i="4"/>
  <c r="V439" i="4"/>
  <c r="U902" i="4"/>
  <c r="I145" i="3"/>
  <c r="I89" i="3"/>
  <c r="T964" i="4"/>
  <c r="V15" i="4"/>
  <c r="V61" i="4"/>
  <c r="W61" i="4" s="1"/>
  <c r="X61" i="4" s="1"/>
  <c r="V728" i="4"/>
  <c r="W728" i="4" s="1"/>
  <c r="X728" i="4" s="1"/>
  <c r="V608" i="4"/>
  <c r="I139" i="3"/>
  <c r="I131" i="3"/>
  <c r="I123" i="3"/>
  <c r="I115" i="3"/>
  <c r="V419" i="4"/>
  <c r="V437" i="4"/>
  <c r="W437" i="4" s="1"/>
  <c r="V953" i="4"/>
  <c r="V759" i="4"/>
  <c r="V741" i="4"/>
  <c r="V634" i="4"/>
  <c r="V854" i="4"/>
  <c r="T859" i="4"/>
  <c r="V583" i="4"/>
  <c r="W583" i="4" s="1"/>
  <c r="X583" i="4" s="1"/>
  <c r="V545" i="4"/>
  <c r="W545" i="4" s="1"/>
  <c r="V521" i="4"/>
  <c r="V606" i="4"/>
  <c r="V357" i="4"/>
  <c r="T880" i="4"/>
  <c r="V880" i="4" s="1"/>
  <c r="S872" i="4"/>
  <c r="S974" i="4"/>
  <c r="H136" i="3"/>
  <c r="H40" i="3"/>
  <c r="S904" i="4"/>
  <c r="I137" i="3"/>
  <c r="I121" i="3"/>
  <c r="I95" i="3"/>
  <c r="I43" i="3"/>
  <c r="R916" i="4"/>
  <c r="T916" i="4"/>
  <c r="I138" i="3"/>
  <c r="I122" i="3"/>
  <c r="T917" i="4"/>
  <c r="S916" i="4"/>
  <c r="S908" i="4"/>
  <c r="J976" i="11"/>
  <c r="L176" i="11"/>
  <c r="N176" i="11" s="1"/>
  <c r="I177" i="8" s="1"/>
  <c r="L66" i="11"/>
  <c r="N66" i="11" s="1"/>
  <c r="I67" i="8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I131" i="8" s="1"/>
  <c r="L64" i="11"/>
  <c r="N64" i="11" s="1"/>
  <c r="I65" i="8" s="1"/>
  <c r="L152" i="11"/>
  <c r="N152" i="11" s="1"/>
  <c r="I153" i="8" s="1"/>
  <c r="L30" i="11"/>
  <c r="N30" i="11" s="1"/>
  <c r="I31" i="8" s="1"/>
  <c r="L112" i="11"/>
  <c r="N112" i="11" s="1"/>
  <c r="I113" i="8" s="1"/>
  <c r="L29" i="11"/>
  <c r="N29" i="11" s="1"/>
  <c r="I30" i="8" s="1"/>
  <c r="K84" i="11"/>
  <c r="M84" i="11" s="1"/>
  <c r="H85" i="8" s="1"/>
  <c r="K25" i="11"/>
  <c r="M25" i="11" s="1"/>
  <c r="H26" i="8" s="1"/>
  <c r="K59" i="11"/>
  <c r="M59" i="11" s="1"/>
  <c r="H60" i="8" s="1"/>
  <c r="K174" i="11"/>
  <c r="M174" i="11" s="1"/>
  <c r="H175" i="8" s="1"/>
  <c r="K21" i="11"/>
  <c r="M21" i="11" s="1"/>
  <c r="H22" i="8" s="1"/>
  <c r="I960" i="11"/>
  <c r="I993" i="11"/>
  <c r="J993" i="11"/>
  <c r="I937" i="11"/>
  <c r="I884" i="11"/>
  <c r="J884" i="11"/>
  <c r="J991" i="11"/>
  <c r="I991" i="11"/>
  <c r="L41" i="11"/>
  <c r="N41" i="11" s="1"/>
  <c r="I42" i="8" s="1"/>
  <c r="L234" i="11"/>
  <c r="N234" i="11" s="1"/>
  <c r="V893" i="4"/>
  <c r="U893" i="4"/>
  <c r="U997" i="4"/>
  <c r="V442" i="4"/>
  <c r="V458" i="4"/>
  <c r="V445" i="4"/>
  <c r="AF912" i="4"/>
  <c r="V51" i="4"/>
  <c r="W51" i="4" s="1"/>
  <c r="X51" i="4" s="1"/>
  <c r="Y51" i="4" s="1"/>
  <c r="V989" i="4"/>
  <c r="W989" i="4" s="1"/>
  <c r="V961" i="4"/>
  <c r="W961" i="4" s="1"/>
  <c r="U117" i="4"/>
  <c r="R942" i="4"/>
  <c r="V155" i="4"/>
  <c r="U606" i="4"/>
  <c r="V625" i="4"/>
  <c r="W625" i="4" s="1"/>
  <c r="X625" i="4" s="1"/>
  <c r="V57" i="4"/>
  <c r="W57" i="4" s="1"/>
  <c r="W928" i="4"/>
  <c r="V635" i="4"/>
  <c r="V981" i="4"/>
  <c r="V768" i="4"/>
  <c r="T972" i="4"/>
  <c r="V472" i="4"/>
  <c r="V497" i="4"/>
  <c r="AK912" i="4"/>
  <c r="AJ912" i="4"/>
  <c r="V650" i="4"/>
  <c r="V787" i="4"/>
  <c r="U576" i="4"/>
  <c r="Y983" i="4"/>
  <c r="V123" i="4"/>
  <c r="V972" i="4"/>
  <c r="W972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V997" i="4" s="1"/>
  <c r="W997" i="4" s="1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V695" i="4"/>
  <c r="V174" i="4"/>
  <c r="V168" i="4"/>
  <c r="V970" i="4"/>
  <c r="W970" i="4" s="1"/>
  <c r="Y970" i="4" s="1"/>
  <c r="V857" i="4"/>
  <c r="V814" i="4"/>
  <c r="T894" i="4"/>
  <c r="V405" i="4"/>
  <c r="W405" i="4" s="1"/>
  <c r="X405" i="4" s="1"/>
  <c r="V200" i="4"/>
  <c r="V242" i="4"/>
  <c r="V211" i="4"/>
  <c r="V215" i="4"/>
  <c r="W166" i="4"/>
  <c r="V172" i="4"/>
  <c r="W172" i="4" s="1"/>
  <c r="X172" i="4" s="1"/>
  <c r="Y172" i="4" s="1"/>
  <c r="AK172" i="4" s="1"/>
  <c r="V333" i="4"/>
  <c r="W333" i="4" s="1"/>
  <c r="X333" i="4" s="1"/>
  <c r="V386" i="4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V209" i="4"/>
  <c r="I187" i="3"/>
  <c r="I201" i="3"/>
  <c r="I192" i="3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I249" i="3"/>
  <c r="I186" i="3"/>
  <c r="I253" i="3"/>
  <c r="I221" i="3"/>
  <c r="I199" i="3"/>
  <c r="I188" i="3"/>
  <c r="U198" i="4"/>
  <c r="I193" i="3"/>
  <c r="I254" i="3"/>
  <c r="I265" i="3"/>
  <c r="I195" i="3"/>
  <c r="I189" i="3"/>
  <c r="I256" i="3"/>
  <c r="I217" i="3"/>
  <c r="I250" i="3"/>
  <c r="I245" i="3"/>
  <c r="I224" i="3"/>
  <c r="I235" i="3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V469" i="4"/>
  <c r="I289" i="3"/>
  <c r="I284" i="3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I244" i="3"/>
  <c r="I261" i="3"/>
  <c r="I219" i="3"/>
  <c r="H269" i="3"/>
  <c r="I257" i="3"/>
  <c r="I304" i="3"/>
  <c r="I290" i="3"/>
  <c r="H280" i="3"/>
  <c r="I264" i="3"/>
  <c r="I267" i="3"/>
  <c r="I263" i="3"/>
  <c r="I251" i="3"/>
  <c r="I300" i="3"/>
  <c r="I229" i="3"/>
  <c r="I220" i="3"/>
  <c r="I210" i="3"/>
  <c r="I190" i="3"/>
  <c r="V220" i="4"/>
  <c r="T905" i="4"/>
  <c r="V905" i="4" s="1"/>
  <c r="I238" i="3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W113" i="4" s="1"/>
  <c r="X113" i="4" s="1"/>
  <c r="U174" i="4"/>
  <c r="W174" i="4" s="1"/>
  <c r="X174" i="4" s="1"/>
  <c r="S929" i="4"/>
  <c r="Y938" i="4"/>
  <c r="V311" i="4"/>
  <c r="W109" i="4"/>
  <c r="X109" i="4" s="1"/>
  <c r="Y109" i="4" s="1"/>
  <c r="V963" i="4"/>
  <c r="I99" i="3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V770" i="4"/>
  <c r="W17" i="4"/>
  <c r="W11" i="4"/>
  <c r="X11" i="4" s="1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W155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U874" i="4"/>
  <c r="V448" i="4"/>
  <c r="W448" i="4" s="1"/>
  <c r="X448" i="4" s="1"/>
  <c r="Y448" i="4" s="1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I454" i="3"/>
  <c r="I393" i="3"/>
  <c r="W91" i="4"/>
  <c r="X91" i="4" s="1"/>
  <c r="Y91" i="4" s="1"/>
  <c r="I437" i="3"/>
  <c r="V874" i="4"/>
  <c r="I418" i="3"/>
  <c r="V180" i="4"/>
  <c r="W180" i="4" s="1"/>
  <c r="X180" i="4" s="1"/>
  <c r="L411" i="11"/>
  <c r="N411" i="11" s="1"/>
  <c r="K411" i="11"/>
  <c r="M411" i="11" s="1"/>
  <c r="I280" i="3"/>
  <c r="I209" i="3"/>
  <c r="I296" i="3"/>
  <c r="I211" i="3"/>
  <c r="I339" i="3"/>
  <c r="I233" i="3"/>
  <c r="V262" i="4"/>
  <c r="W262" i="4" s="1"/>
  <c r="X262" i="4" s="1"/>
  <c r="V573" i="4"/>
  <c r="W573" i="4" s="1"/>
  <c r="W442" i="4"/>
  <c r="I642" i="3"/>
  <c r="H657" i="3"/>
  <c r="I645" i="3"/>
  <c r="I639" i="3"/>
  <c r="V644" i="4"/>
  <c r="W644" i="4" s="1"/>
  <c r="X644" i="4" s="1"/>
  <c r="Y644" i="4" s="1"/>
  <c r="I649" i="3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I662" i="3"/>
  <c r="I651" i="3"/>
  <c r="I685" i="3"/>
  <c r="I694" i="3"/>
  <c r="I692" i="3"/>
  <c r="I679" i="3"/>
  <c r="I648" i="3"/>
  <c r="I678" i="3"/>
  <c r="I664" i="3"/>
  <c r="I687" i="3"/>
  <c r="I672" i="3"/>
  <c r="I654" i="3"/>
  <c r="I646" i="3"/>
  <c r="I659" i="3"/>
  <c r="I674" i="3"/>
  <c r="I693" i="3"/>
  <c r="I671" i="3"/>
  <c r="I688" i="3"/>
  <c r="I643" i="3"/>
  <c r="I690" i="3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I90" i="8" s="1"/>
  <c r="L28" i="11"/>
  <c r="N28" i="11" s="1"/>
  <c r="I29" i="8" s="1"/>
  <c r="L116" i="11"/>
  <c r="N116" i="11" s="1"/>
  <c r="I117" i="8" s="1"/>
  <c r="K116" i="11"/>
  <c r="M116" i="11" s="1"/>
  <c r="H117" i="8" s="1"/>
  <c r="L121" i="11"/>
  <c r="N121" i="11" s="1"/>
  <c r="I122" i="8" s="1"/>
  <c r="L23" i="11"/>
  <c r="N23" i="11" s="1"/>
  <c r="I24" i="8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I394" i="3"/>
  <c r="I410" i="3"/>
  <c r="W408" i="4"/>
  <c r="W844" i="4"/>
  <c r="X844" i="4" s="1"/>
  <c r="Y844" i="4" s="1"/>
  <c r="W888" i="4"/>
  <c r="W812" i="4"/>
  <c r="W168" i="4"/>
  <c r="V150" i="4"/>
  <c r="W66" i="4"/>
  <c r="X66" i="4" s="1"/>
  <c r="Y66" i="4" s="1"/>
  <c r="V56" i="4"/>
  <c r="W101" i="4"/>
  <c r="W963" i="4"/>
  <c r="Y963" i="4" s="1"/>
  <c r="W53" i="4"/>
  <c r="X53" i="4" s="1"/>
  <c r="Y53" i="4" s="1"/>
  <c r="W147" i="4"/>
  <c r="W139" i="4"/>
  <c r="W12" i="4"/>
  <c r="X12" i="4" s="1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T965" i="4"/>
  <c r="V709" i="4"/>
  <c r="W709" i="4" s="1"/>
  <c r="X709" i="4" s="1"/>
  <c r="Y709" i="4" s="1"/>
  <c r="W896" i="4"/>
  <c r="X896" i="4" s="1"/>
  <c r="W176" i="4"/>
  <c r="X176" i="4" s="1"/>
  <c r="W71" i="4"/>
  <c r="W136" i="4"/>
  <c r="X136" i="4" s="1"/>
  <c r="W905" i="4"/>
  <c r="W179" i="4"/>
  <c r="X179" i="4" s="1"/>
  <c r="Y179" i="4" s="1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X102" i="4" s="1"/>
  <c r="Y102" i="4" s="1"/>
  <c r="W92" i="4"/>
  <c r="X92" i="4" s="1"/>
  <c r="Y92" i="4" s="1"/>
  <c r="W995" i="4"/>
  <c r="Y995" i="4" s="1"/>
  <c r="V982" i="4"/>
  <c r="W941" i="4"/>
  <c r="W79" i="4"/>
  <c r="X79" i="4" s="1"/>
  <c r="W984" i="4"/>
  <c r="X984" i="4" s="1"/>
  <c r="W959" i="4"/>
  <c r="W951" i="4"/>
  <c r="W857" i="4"/>
  <c r="R936" i="4"/>
  <c r="S936" i="4"/>
  <c r="T930" i="4"/>
  <c r="W89" i="4"/>
  <c r="X89" i="4" s="1"/>
  <c r="Y89" i="4" s="1"/>
  <c r="S909" i="4"/>
  <c r="V903" i="4"/>
  <c r="W903" i="4" s="1"/>
  <c r="S930" i="4"/>
  <c r="U930" i="4" s="1"/>
  <c r="W386" i="4"/>
  <c r="X386" i="4" s="1"/>
  <c r="Y386" i="4" s="1"/>
  <c r="V359" i="4"/>
  <c r="W759" i="4"/>
  <c r="X759" i="4" s="1"/>
  <c r="W59" i="4"/>
  <c r="X59" i="4" s="1"/>
  <c r="W118" i="4"/>
  <c r="X118" i="4" s="1"/>
  <c r="W151" i="4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44" i="4"/>
  <c r="V380" i="4"/>
  <c r="S918" i="4"/>
  <c r="U918" i="4" s="1"/>
  <c r="V665" i="4"/>
  <c r="V106" i="4"/>
  <c r="W106" i="4" s="1"/>
  <c r="X106" i="4" s="1"/>
  <c r="Y106" i="4" s="1"/>
  <c r="W981" i="4"/>
  <c r="V891" i="4"/>
  <c r="W873" i="4"/>
  <c r="S42" i="4"/>
  <c r="W547" i="4"/>
  <c r="X547" i="4" s="1"/>
  <c r="Y547" i="4" s="1"/>
  <c r="W131" i="4"/>
  <c r="X131" i="4" s="1"/>
  <c r="W879" i="4"/>
  <c r="W10" i="4"/>
  <c r="W848" i="4"/>
  <c r="W880" i="4"/>
  <c r="S957" i="4"/>
  <c r="W107" i="4"/>
  <c r="X107" i="4" s="1"/>
  <c r="W123" i="4"/>
  <c r="X123" i="4" s="1"/>
  <c r="Y123" i="4" s="1"/>
  <c r="W97" i="4"/>
  <c r="X97" i="4" s="1"/>
  <c r="S892" i="4"/>
  <c r="U892" i="4" s="1"/>
  <c r="I306" i="3"/>
  <c r="I334" i="3"/>
  <c r="W18" i="4"/>
  <c r="X18" i="4" s="1"/>
  <c r="Y18" i="4" s="1"/>
  <c r="W88" i="4"/>
  <c r="W171" i="4"/>
  <c r="X171" i="4" s="1"/>
  <c r="Y171" i="4" s="1"/>
  <c r="W115" i="4"/>
  <c r="X115" i="4" s="1"/>
  <c r="Y115" i="4" s="1"/>
  <c r="W80" i="4"/>
  <c r="X80" i="4" s="1"/>
  <c r="Y80" i="4" s="1"/>
  <c r="W108" i="4"/>
  <c r="S925" i="4"/>
  <c r="S966" i="4"/>
  <c r="V993" i="4"/>
  <c r="W993" i="4" s="1"/>
  <c r="W897" i="4"/>
  <c r="V875" i="4"/>
  <c r="T42" i="4"/>
  <c r="W8" i="4"/>
  <c r="W170" i="4"/>
  <c r="X170" i="4" s="1"/>
  <c r="Y170" i="4" s="1"/>
  <c r="W145" i="4"/>
  <c r="X145" i="4" s="1"/>
  <c r="S950" i="4"/>
  <c r="U950" i="4" s="1"/>
  <c r="I350" i="3"/>
  <c r="I262" i="3"/>
  <c r="T973" i="4"/>
  <c r="T966" i="4"/>
  <c r="S885" i="4"/>
  <c r="W40" i="4"/>
  <c r="X40" i="4" s="1"/>
  <c r="Y40" i="4" s="1"/>
  <c r="AG40" i="4" s="1"/>
  <c r="I338" i="3"/>
  <c r="I298" i="3"/>
  <c r="I269" i="3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H648" i="4"/>
  <c r="AG648" i="4"/>
  <c r="AE648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W249" i="4" s="1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W666" i="4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120" i="4"/>
  <c r="W38" i="4"/>
  <c r="W515" i="4"/>
  <c r="W623" i="4"/>
  <c r="X623" i="4" s="1"/>
  <c r="Y623" i="4" s="1"/>
  <c r="W129" i="4"/>
  <c r="X129" i="4" s="1"/>
  <c r="AC727" i="4"/>
  <c r="W48" i="4"/>
  <c r="X48" i="4" s="1"/>
  <c r="Y48" i="4" s="1"/>
  <c r="W935" i="4"/>
  <c r="V780" i="4"/>
  <c r="U780" i="4"/>
  <c r="U800" i="4"/>
  <c r="V800" i="4"/>
  <c r="U678" i="4"/>
  <c r="V678" i="4"/>
  <c r="I713" i="3"/>
  <c r="I49" i="3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H786" i="3"/>
  <c r="F786" i="3"/>
  <c r="F762" i="3"/>
  <c r="F785" i="3"/>
  <c r="H785" i="3"/>
  <c r="AJ106" i="4"/>
  <c r="AJ172" i="4"/>
  <c r="AF172" i="4"/>
  <c r="AI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W251" i="4" s="1"/>
  <c r="X251" i="4" s="1"/>
  <c r="Y251" i="4" s="1"/>
  <c r="V349" i="4"/>
  <c r="W349" i="4" s="1"/>
  <c r="X349" i="4" s="1"/>
  <c r="Y349" i="4" s="1"/>
  <c r="AA349" i="4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I149" i="3"/>
  <c r="I25" i="3"/>
  <c r="I13" i="3"/>
  <c r="U674" i="4"/>
  <c r="V674" i="4"/>
  <c r="V712" i="4"/>
  <c r="U712" i="4"/>
  <c r="U578" i="4"/>
  <c r="V578" i="4"/>
  <c r="I171" i="3"/>
  <c r="I23" i="3"/>
  <c r="F159" i="3"/>
  <c r="I159" i="3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U885" i="4"/>
  <c r="T883" i="4"/>
  <c r="T868" i="4"/>
  <c r="T867" i="4"/>
  <c r="S860" i="4"/>
  <c r="U860" i="4" s="1"/>
  <c r="U162" i="4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I9" i="3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V297" i="4"/>
  <c r="U406" i="4"/>
  <c r="V307" i="4"/>
  <c r="W307" i="4" s="1"/>
  <c r="W72" i="4"/>
  <c r="X72" i="4" s="1"/>
  <c r="V994" i="4"/>
  <c r="W987" i="4"/>
  <c r="S949" i="4"/>
  <c r="S933" i="4"/>
  <c r="W913" i="4"/>
  <c r="X913" i="4" s="1"/>
  <c r="W614" i="4"/>
  <c r="AD727" i="4"/>
  <c r="AH687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I81" i="3"/>
  <c r="I41" i="3"/>
  <c r="H15" i="3"/>
  <c r="F15" i="3"/>
  <c r="I644" i="3"/>
  <c r="I7" i="3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I167" i="3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1" i="3"/>
  <c r="I202" i="3"/>
  <c r="I194" i="3"/>
  <c r="I203" i="3"/>
  <c r="I214" i="3"/>
  <c r="I204" i="3"/>
  <c r="I198" i="3"/>
  <c r="I292" i="3"/>
  <c r="I246" i="3"/>
  <c r="I218" i="3"/>
  <c r="I371" i="3"/>
  <c r="I355" i="3"/>
  <c r="I237" i="3"/>
  <c r="I281" i="3"/>
  <c r="I316" i="3"/>
  <c r="I252" i="3"/>
  <c r="I242" i="3"/>
  <c r="I351" i="3"/>
  <c r="I325" i="3"/>
  <c r="I293" i="3"/>
  <c r="I315" i="3"/>
  <c r="I266" i="3"/>
  <c r="I347" i="3"/>
  <c r="I345" i="3"/>
  <c r="I321" i="3"/>
  <c r="I364" i="3"/>
  <c r="I278" i="3"/>
  <c r="I258" i="3"/>
  <c r="I248" i="3"/>
  <c r="I359" i="3"/>
  <c r="I305" i="3"/>
  <c r="I297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36" i="3"/>
  <c r="I331" i="3"/>
  <c r="I243" i="3"/>
  <c r="I330" i="3"/>
  <c r="I327" i="3"/>
  <c r="I283" i="3"/>
  <c r="I228" i="3"/>
  <c r="I303" i="3"/>
  <c r="I326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I574" i="3"/>
  <c r="X1000" i="4"/>
  <c r="Y1000" i="4"/>
  <c r="X756" i="4"/>
  <c r="X166" i="4"/>
  <c r="X961" i="4"/>
  <c r="Y961" i="4"/>
  <c r="X787" i="4"/>
  <c r="Y787" i="4" s="1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X432" i="4" s="1"/>
  <c r="Y432" i="4" s="1"/>
  <c r="W472" i="4"/>
  <c r="X472" i="4" s="1"/>
  <c r="I356" i="3"/>
  <c r="I230" i="3"/>
  <c r="I332" i="3"/>
  <c r="I212" i="3"/>
  <c r="I213" i="3"/>
  <c r="I205" i="3"/>
  <c r="I197" i="3"/>
  <c r="I348" i="3"/>
  <c r="I308" i="3"/>
  <c r="I274" i="3"/>
  <c r="I365" i="3"/>
  <c r="I349" i="3"/>
  <c r="I333" i="3"/>
  <c r="I313" i="3"/>
  <c r="I285" i="3"/>
  <c r="I329" i="3"/>
  <c r="I286" i="3"/>
  <c r="I270" i="3"/>
  <c r="I367" i="3"/>
  <c r="I335" i="3"/>
  <c r="V253" i="4"/>
  <c r="W253" i="4" s="1"/>
  <c r="X253" i="4" s="1"/>
  <c r="I309" i="3"/>
  <c r="I301" i="3"/>
  <c r="I314" i="3"/>
  <c r="I282" i="3"/>
  <c r="I363" i="3"/>
  <c r="I361" i="3"/>
  <c r="I307" i="3"/>
  <c r="I310" i="3"/>
  <c r="I343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421" i="4"/>
  <c r="X421" i="4" s="1"/>
  <c r="Y421" i="4" s="1"/>
  <c r="I319" i="3"/>
  <c r="I276" i="3"/>
  <c r="I247" i="3"/>
  <c r="I342" i="3"/>
  <c r="I223" i="3"/>
  <c r="I196" i="3"/>
  <c r="I231" i="3"/>
  <c r="I312" i="3"/>
  <c r="I272" i="3"/>
  <c r="I259" i="3"/>
  <c r="I240" i="3"/>
  <c r="I302" i="3"/>
  <c r="I311" i="3"/>
  <c r="I268" i="3"/>
  <c r="I239" i="3"/>
  <c r="I227" i="3"/>
  <c r="I207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989" i="4"/>
  <c r="Y989" i="4"/>
  <c r="X941" i="4"/>
  <c r="Y941" i="4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AJ128" i="4"/>
  <c r="AF128" i="4"/>
  <c r="AI128" i="4"/>
  <c r="AK128" i="4"/>
  <c r="AG128" i="4"/>
  <c r="AH128" i="4"/>
  <c r="I622" i="3"/>
  <c r="I615" i="3"/>
  <c r="I599" i="3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X564" i="4"/>
  <c r="Y564" i="4" s="1"/>
  <c r="AB564" i="4" s="1"/>
  <c r="X998" i="4"/>
  <c r="Y998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H29" i="3"/>
  <c r="F29" i="3"/>
  <c r="U974" i="4"/>
  <c r="V974" i="4"/>
  <c r="F575" i="3"/>
  <c r="H575" i="3"/>
  <c r="H172" i="3"/>
  <c r="F172" i="3"/>
  <c r="F521" i="3"/>
  <c r="H521" i="3"/>
  <c r="F553" i="3"/>
  <c r="H553" i="3"/>
  <c r="X888" i="4"/>
  <c r="AJ888" i="4" s="1"/>
  <c r="Y888" i="4"/>
  <c r="X120" i="4"/>
  <c r="Y120" i="4" s="1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H27" i="3"/>
  <c r="F27" i="3"/>
  <c r="U126" i="4"/>
  <c r="V126" i="4"/>
  <c r="H181" i="3"/>
  <c r="F181" i="3"/>
  <c r="F770" i="3"/>
  <c r="H770" i="3"/>
  <c r="H805" i="3"/>
  <c r="F805" i="3"/>
  <c r="H829" i="3"/>
  <c r="F829" i="3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V55" i="4"/>
  <c r="U55" i="4"/>
  <c r="U46" i="4"/>
  <c r="V46" i="4"/>
  <c r="U42" i="4"/>
  <c r="X8" i="4"/>
  <c r="Y8" i="4" s="1"/>
  <c r="V4" i="4"/>
  <c r="U4" i="4"/>
  <c r="V7" i="4"/>
  <c r="U7" i="4"/>
  <c r="F31" i="3"/>
  <c r="H31" i="3"/>
  <c r="H53" i="3"/>
  <c r="F53" i="3"/>
  <c r="H69" i="3"/>
  <c r="F69" i="3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U90" i="4"/>
  <c r="V90" i="4"/>
  <c r="U149" i="4"/>
  <c r="V149" i="4"/>
  <c r="U541" i="4"/>
  <c r="Y759" i="4"/>
  <c r="Z759" i="4" s="1"/>
  <c r="W968" i="4"/>
  <c r="V28" i="4"/>
  <c r="U28" i="4"/>
  <c r="V25" i="4"/>
  <c r="U25" i="4"/>
  <c r="W794" i="4"/>
  <c r="W798" i="4"/>
  <c r="W806" i="4"/>
  <c r="W838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U994" i="4"/>
  <c r="Y98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W117" i="4" s="1"/>
  <c r="U70" i="4"/>
  <c r="V70" i="4"/>
  <c r="V65" i="4"/>
  <c r="U65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77" i="4"/>
  <c r="W60" i="4"/>
  <c r="W696" i="4"/>
  <c r="Z172" i="4"/>
  <c r="AB172" i="4"/>
  <c r="U911" i="4"/>
  <c r="V911" i="4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H87" i="3"/>
  <c r="F87" i="3"/>
  <c r="Y625" i="4"/>
  <c r="AB625" i="4" s="1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U56" i="4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V159" i="4"/>
  <c r="U159" i="4"/>
  <c r="X147" i="4"/>
  <c r="Y147" i="4" s="1"/>
  <c r="U143" i="4"/>
  <c r="V143" i="4"/>
  <c r="X139" i="4"/>
  <c r="Y139" i="4" s="1"/>
  <c r="V64" i="4"/>
  <c r="U64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I179" i="3"/>
  <c r="I174" i="3"/>
  <c r="H154" i="3"/>
  <c r="F154" i="3"/>
  <c r="F152" i="3"/>
  <c r="H152" i="3"/>
  <c r="H146" i="3"/>
  <c r="F146" i="3"/>
  <c r="I108" i="3"/>
  <c r="I104" i="3"/>
  <c r="I92" i="3"/>
  <c r="I88" i="3"/>
  <c r="I74" i="3"/>
  <c r="I70" i="3"/>
  <c r="I60" i="3"/>
  <c r="I56" i="3"/>
  <c r="I44" i="3"/>
  <c r="I37" i="3"/>
  <c r="I34" i="3"/>
  <c r="I30" i="3"/>
  <c r="F26" i="3"/>
  <c r="H26" i="3"/>
  <c r="I20" i="3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W5" i="4" s="1"/>
  <c r="AC5" i="4"/>
  <c r="Z5" i="4"/>
  <c r="AA5" i="4"/>
  <c r="AB5" i="4"/>
  <c r="AD5" i="4"/>
  <c r="U43" i="4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I185" i="3"/>
  <c r="I175" i="3"/>
  <c r="I166" i="3"/>
  <c r="I158" i="3"/>
  <c r="F98" i="3"/>
  <c r="H98" i="3"/>
  <c r="F94" i="3"/>
  <c r="H94" i="3"/>
  <c r="F82" i="3"/>
  <c r="H82" i="3"/>
  <c r="H78" i="3"/>
  <c r="F78" i="3"/>
  <c r="F66" i="3"/>
  <c r="H66" i="3"/>
  <c r="F62" i="3"/>
  <c r="H62" i="3"/>
  <c r="I48" i="3"/>
  <c r="I28" i="3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X549" i="4"/>
  <c r="Y549" i="4" s="1"/>
  <c r="AB549" i="4" s="1"/>
  <c r="X958" i="4"/>
  <c r="Y958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W154" i="4"/>
  <c r="W630" i="4"/>
  <c r="W650" i="4"/>
  <c r="AG888" i="4"/>
  <c r="AI888" i="4"/>
  <c r="AG954" i="4"/>
  <c r="U863" i="4"/>
  <c r="U743" i="4"/>
  <c r="V743" i="4"/>
  <c r="AI711" i="4"/>
  <c r="AG812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H809" i="3"/>
  <c r="F809" i="3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F61" i="3"/>
  <c r="H61" i="3"/>
  <c r="F77" i="3"/>
  <c r="H77" i="3"/>
  <c r="T2" i="4"/>
  <c r="F2" i="3"/>
  <c r="H2" i="3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Z132" i="4"/>
  <c r="AE132" i="4"/>
  <c r="AB132" i="4"/>
  <c r="AC132" i="4"/>
  <c r="AA116" i="4"/>
  <c r="Z116" i="4"/>
  <c r="AC116" i="4"/>
  <c r="AE116" i="4"/>
  <c r="AQ116" i="4" s="1"/>
  <c r="AW116" i="4" s="1"/>
  <c r="AB116" i="4"/>
  <c r="AD116" i="4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AA124" i="4"/>
  <c r="Z124" i="4"/>
  <c r="AL124" i="4" s="1"/>
  <c r="AR124" i="4" s="1"/>
  <c r="AE124" i="4"/>
  <c r="AB124" i="4"/>
  <c r="AD124" i="4"/>
  <c r="AC124" i="4"/>
  <c r="V177" i="4"/>
  <c r="U177" i="4"/>
  <c r="X519" i="4"/>
  <c r="Z845" i="4"/>
  <c r="AC845" i="4"/>
  <c r="AE845" i="4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63" i="4"/>
  <c r="U943" i="4"/>
  <c r="V943" i="4"/>
  <c r="AH931" i="4"/>
  <c r="AG931" i="4"/>
  <c r="AK931" i="4"/>
  <c r="AI931" i="4"/>
  <c r="AF931" i="4"/>
  <c r="AJ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Y879" i="4"/>
  <c r="X879" i="4"/>
  <c r="X10" i="4"/>
  <c r="U955" i="4"/>
  <c r="V955" i="4"/>
  <c r="U927" i="4"/>
  <c r="V927" i="4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X880" i="4"/>
  <c r="Y880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A152" i="4"/>
  <c r="U52" i="4"/>
  <c r="V52" i="4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803" i="3"/>
  <c r="F803" i="3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E128" i="4"/>
  <c r="AA128" i="4"/>
  <c r="Z128" i="4"/>
  <c r="AB128" i="4"/>
  <c r="AC128" i="4"/>
  <c r="AO128" i="4" s="1"/>
  <c r="AU128" i="4" s="1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I183" i="3"/>
  <c r="H178" i="3"/>
  <c r="F178" i="3"/>
  <c r="I170" i="3"/>
  <c r="I163" i="3"/>
  <c r="H162" i="3"/>
  <c r="F162" i="3"/>
  <c r="I150" i="3"/>
  <c r="I147" i="3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I106" i="3"/>
  <c r="I102" i="3"/>
  <c r="F90" i="3"/>
  <c r="H90" i="3"/>
  <c r="I86" i="3"/>
  <c r="I76" i="3"/>
  <c r="I72" i="3"/>
  <c r="F58" i="3"/>
  <c r="H58" i="3"/>
  <c r="H54" i="3"/>
  <c r="F54" i="3"/>
  <c r="H38" i="3"/>
  <c r="F38" i="3"/>
  <c r="I32" i="3"/>
  <c r="I18" i="3"/>
  <c r="H12" i="3"/>
  <c r="F12" i="3"/>
  <c r="I10" i="3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X44" i="4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I182" i="3"/>
  <c r="I180" i="3"/>
  <c r="H168" i="3"/>
  <c r="F168" i="3"/>
  <c r="I164" i="3"/>
  <c r="I155" i="3"/>
  <c r="I151" i="3"/>
  <c r="I148" i="3"/>
  <c r="I100" i="3"/>
  <c r="I96" i="3"/>
  <c r="I84" i="3"/>
  <c r="I80" i="3"/>
  <c r="I68" i="3"/>
  <c r="I64" i="3"/>
  <c r="I52" i="3"/>
  <c r="F42" i="3"/>
  <c r="H42" i="3"/>
  <c r="I35" i="3"/>
  <c r="I21" i="3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AF334" i="4"/>
  <c r="I124" i="11"/>
  <c r="K132" i="11"/>
  <c r="M132" i="11" s="1"/>
  <c r="H133" i="8" s="1"/>
  <c r="L132" i="11"/>
  <c r="N132" i="11" s="1"/>
  <c r="I133" i="8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H63" i="8" s="1"/>
  <c r="K38" i="11"/>
  <c r="M38" i="11" s="1"/>
  <c r="H39" i="8" s="1"/>
  <c r="L76" i="11"/>
  <c r="N76" i="11" s="1"/>
  <c r="I77" i="8" s="1"/>
  <c r="L58" i="11"/>
  <c r="N58" i="11" s="1"/>
  <c r="I59" i="8" s="1"/>
  <c r="L11" i="11"/>
  <c r="N11" i="11" s="1"/>
  <c r="I12" i="8" s="1"/>
  <c r="K33" i="11"/>
  <c r="M33" i="11" s="1"/>
  <c r="H34" i="8" s="1"/>
  <c r="L51" i="11"/>
  <c r="N51" i="11" s="1"/>
  <c r="I52" i="8" s="1"/>
  <c r="K27" i="11"/>
  <c r="M27" i="11" s="1"/>
  <c r="H28" i="8" s="1"/>
  <c r="K55" i="11"/>
  <c r="M55" i="11" s="1"/>
  <c r="H56" i="8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H116" i="8" s="1"/>
  <c r="K169" i="11"/>
  <c r="M169" i="11" s="1"/>
  <c r="H170" i="8" s="1"/>
  <c r="J157" i="11"/>
  <c r="K157" i="11" s="1"/>
  <c r="M157" i="11" s="1"/>
  <c r="H158" i="8" s="1"/>
  <c r="L34" i="11"/>
  <c r="N34" i="11" s="1"/>
  <c r="I35" i="8" s="1"/>
  <c r="K34" i="11"/>
  <c r="M34" i="11" s="1"/>
  <c r="H35" i="8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AJ334" i="4"/>
  <c r="AE334" i="4"/>
  <c r="AK334" i="4"/>
  <c r="AA334" i="4"/>
  <c r="AJ255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V269" i="4"/>
  <c r="W368" i="4"/>
  <c r="U219" i="4"/>
  <c r="V219" i="4"/>
  <c r="U301" i="4"/>
  <c r="I216" i="3"/>
  <c r="L45" i="11"/>
  <c r="N45" i="11" s="1"/>
  <c r="I46" i="8" s="1"/>
  <c r="K45" i="11"/>
  <c r="M45" i="11" s="1"/>
  <c r="H46" i="8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E342" i="4"/>
  <c r="AF342" i="4"/>
  <c r="V364" i="4"/>
  <c r="U364" i="4"/>
  <c r="U330" i="4"/>
  <c r="V330" i="4"/>
  <c r="Z349" i="4"/>
  <c r="AC349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H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I418" i="4"/>
  <c r="AA418" i="4"/>
  <c r="T402" i="4"/>
  <c r="W397" i="4"/>
  <c r="AB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I241" i="3"/>
  <c r="L188" i="11"/>
  <c r="N188" i="11" s="1"/>
  <c r="I189" i="8" s="1"/>
  <c r="K188" i="11"/>
  <c r="M188" i="11" s="1"/>
  <c r="H189" i="8" s="1"/>
  <c r="K126" i="11"/>
  <c r="M126" i="11" s="1"/>
  <c r="H127" i="8" s="1"/>
  <c r="L126" i="11"/>
  <c r="N126" i="11" s="1"/>
  <c r="I127" i="8" s="1"/>
  <c r="L157" i="11"/>
  <c r="N157" i="11" s="1"/>
  <c r="I158" i="8" s="1"/>
  <c r="L68" i="11"/>
  <c r="N68" i="11" s="1"/>
  <c r="I69" i="8" s="1"/>
  <c r="K68" i="11"/>
  <c r="M68" i="11" s="1"/>
  <c r="H69" i="8" s="1"/>
  <c r="K133" i="11"/>
  <c r="M133" i="11" s="1"/>
  <c r="H134" i="8" s="1"/>
  <c r="L133" i="11"/>
  <c r="N133" i="11" s="1"/>
  <c r="I134" i="8" s="1"/>
  <c r="L60" i="11"/>
  <c r="N60" i="11" s="1"/>
  <c r="I61" i="8" s="1"/>
  <c r="K60" i="11"/>
  <c r="M60" i="11" s="1"/>
  <c r="H61" i="8" s="1"/>
  <c r="L32" i="11"/>
  <c r="N32" i="11" s="1"/>
  <c r="I33" i="8" s="1"/>
  <c r="K32" i="11"/>
  <c r="M32" i="11" s="1"/>
  <c r="H33" i="8" s="1"/>
  <c r="L74" i="11"/>
  <c r="N74" i="11" s="1"/>
  <c r="I75" i="8" s="1"/>
  <c r="K74" i="11"/>
  <c r="M74" i="11" s="1"/>
  <c r="H75" i="8" s="1"/>
  <c r="L39" i="11"/>
  <c r="N39" i="11" s="1"/>
  <c r="I40" i="8" s="1"/>
  <c r="K39" i="11"/>
  <c r="M39" i="11" s="1"/>
  <c r="H40" i="8" s="1"/>
  <c r="L78" i="11"/>
  <c r="N78" i="11" s="1"/>
  <c r="I79" i="8" s="1"/>
  <c r="K78" i="11"/>
  <c r="M78" i="11" s="1"/>
  <c r="H79" i="8" s="1"/>
  <c r="AG270" i="4"/>
  <c r="AF270" i="4"/>
  <c r="AG258" i="4"/>
  <c r="AI258" i="4"/>
  <c r="AK258" i="4"/>
  <c r="AF258" i="4"/>
  <c r="AH258" i="4"/>
  <c r="AJ258" i="4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I32" i="8" s="1"/>
  <c r="K31" i="11"/>
  <c r="M31" i="11" s="1"/>
  <c r="H32" i="8" s="1"/>
  <c r="Y213" i="4"/>
  <c r="W198" i="4"/>
  <c r="X198" i="4" s="1"/>
  <c r="W215" i="4"/>
  <c r="W201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D382" i="4"/>
  <c r="AA382" i="4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H183" i="8" s="1"/>
  <c r="L182" i="11"/>
  <c r="N182" i="11" s="1"/>
  <c r="I183" i="8" s="1"/>
  <c r="I53" i="11"/>
  <c r="J53" i="11"/>
  <c r="I42" i="11"/>
  <c r="J42" i="11"/>
  <c r="L35" i="11"/>
  <c r="N35" i="11" s="1"/>
  <c r="I36" i="8" s="1"/>
  <c r="K35" i="11"/>
  <c r="M35" i="11" s="1"/>
  <c r="H36" i="8" s="1"/>
  <c r="L123" i="11"/>
  <c r="N123" i="11" s="1"/>
  <c r="I124" i="8" s="1"/>
  <c r="K123" i="11"/>
  <c r="M123" i="11" s="1"/>
  <c r="H124" i="8" s="1"/>
  <c r="L56" i="11"/>
  <c r="N56" i="11" s="1"/>
  <c r="I57" i="8" s="1"/>
  <c r="K56" i="11"/>
  <c r="M56" i="11" s="1"/>
  <c r="H57" i="8" s="1"/>
  <c r="J63" i="11"/>
  <c r="I63" i="11"/>
  <c r="K22" i="11"/>
  <c r="M22" i="11" s="1"/>
  <c r="H23" i="8" s="1"/>
  <c r="L22" i="11"/>
  <c r="N22" i="11" s="1"/>
  <c r="I23" i="8" s="1"/>
  <c r="L136" i="11"/>
  <c r="N136" i="11" s="1"/>
  <c r="I137" i="8" s="1"/>
  <c r="K136" i="11"/>
  <c r="M136" i="11" s="1"/>
  <c r="H137" i="8" s="1"/>
  <c r="L90" i="11"/>
  <c r="N90" i="11" s="1"/>
  <c r="I91" i="8" s="1"/>
  <c r="K90" i="11"/>
  <c r="M90" i="11" s="1"/>
  <c r="H91" i="8" s="1"/>
  <c r="L160" i="11"/>
  <c r="N160" i="11" s="1"/>
  <c r="I161" i="8" s="1"/>
  <c r="K160" i="11"/>
  <c r="M160" i="11" s="1"/>
  <c r="H161" i="8" s="1"/>
  <c r="I179" i="11"/>
  <c r="J179" i="11"/>
  <c r="K92" i="11"/>
  <c r="M92" i="11" s="1"/>
  <c r="H93" i="8" s="1"/>
  <c r="L92" i="11"/>
  <c r="N92" i="11" s="1"/>
  <c r="I93" i="8" s="1"/>
  <c r="L131" i="11"/>
  <c r="N131" i="11" s="1"/>
  <c r="I132" i="8" s="1"/>
  <c r="K131" i="11"/>
  <c r="M131" i="11" s="1"/>
  <c r="H132" i="8" s="1"/>
  <c r="L72" i="11"/>
  <c r="N72" i="11" s="1"/>
  <c r="I73" i="8" s="1"/>
  <c r="K72" i="11"/>
  <c r="M72" i="11" s="1"/>
  <c r="H73" i="8" s="1"/>
  <c r="K186" i="11"/>
  <c r="M186" i="11" s="1"/>
  <c r="H187" i="8" s="1"/>
  <c r="L186" i="11"/>
  <c r="N186" i="11" s="1"/>
  <c r="I187" i="8" s="1"/>
  <c r="L43" i="11"/>
  <c r="N43" i="11" s="1"/>
  <c r="I44" i="8" s="1"/>
  <c r="K43" i="11"/>
  <c r="M43" i="11" s="1"/>
  <c r="H44" i="8" s="1"/>
  <c r="L177" i="11"/>
  <c r="N177" i="11" s="1"/>
  <c r="I178" i="8" s="1"/>
  <c r="K177" i="11"/>
  <c r="M177" i="11" s="1"/>
  <c r="H178" i="8" s="1"/>
  <c r="K196" i="11"/>
  <c r="M196" i="11" s="1"/>
  <c r="L196" i="11"/>
  <c r="N196" i="11" s="1"/>
  <c r="L69" i="11"/>
  <c r="N69" i="11" s="1"/>
  <c r="I70" i="8" s="1"/>
  <c r="K69" i="11"/>
  <c r="M69" i="11" s="1"/>
  <c r="H70" i="8" s="1"/>
  <c r="L97" i="11"/>
  <c r="N97" i="11" s="1"/>
  <c r="I98" i="8" s="1"/>
  <c r="K97" i="11"/>
  <c r="M97" i="11" s="1"/>
  <c r="H98" i="8" s="1"/>
  <c r="K102" i="11"/>
  <c r="M102" i="11" s="1"/>
  <c r="H103" i="8" s="1"/>
  <c r="L102" i="11"/>
  <c r="N102" i="11" s="1"/>
  <c r="I103" i="8" s="1"/>
  <c r="L154" i="11"/>
  <c r="N154" i="11" s="1"/>
  <c r="I155" i="8" s="1"/>
  <c r="K154" i="11"/>
  <c r="M154" i="11" s="1"/>
  <c r="H155" i="8" s="1"/>
  <c r="L125" i="11"/>
  <c r="N125" i="11" s="1"/>
  <c r="I126" i="8" s="1"/>
  <c r="K125" i="11"/>
  <c r="M125" i="11" s="1"/>
  <c r="H126" i="8" s="1"/>
  <c r="K138" i="11"/>
  <c r="M138" i="11" s="1"/>
  <c r="H139" i="8" s="1"/>
  <c r="L138" i="11"/>
  <c r="N138" i="11" s="1"/>
  <c r="I139" i="8" s="1"/>
  <c r="L151" i="11"/>
  <c r="N151" i="11" s="1"/>
  <c r="I152" i="8" s="1"/>
  <c r="K151" i="11"/>
  <c r="M151" i="11" s="1"/>
  <c r="H152" i="8" s="1"/>
  <c r="K109" i="11"/>
  <c r="M109" i="11" s="1"/>
  <c r="H110" i="8" s="1"/>
  <c r="L109" i="11"/>
  <c r="N109" i="11" s="1"/>
  <c r="I110" i="8" s="1"/>
  <c r="L99" i="11"/>
  <c r="N99" i="11" s="1"/>
  <c r="I100" i="8" s="1"/>
  <c r="K99" i="11"/>
  <c r="M99" i="11" s="1"/>
  <c r="H100" i="8" s="1"/>
  <c r="L194" i="11"/>
  <c r="N194" i="11" s="1"/>
  <c r="K194" i="11"/>
  <c r="M194" i="11" s="1"/>
  <c r="L181" i="11"/>
  <c r="N181" i="11" s="1"/>
  <c r="I182" i="8" s="1"/>
  <c r="K181" i="11"/>
  <c r="M181" i="11" s="1"/>
  <c r="H182" i="8" s="1"/>
  <c r="K100" i="11"/>
  <c r="M100" i="11" s="1"/>
  <c r="H101" i="8" s="1"/>
  <c r="L100" i="11"/>
  <c r="N100" i="11" s="1"/>
  <c r="I101" i="8" s="1"/>
  <c r="L82" i="11"/>
  <c r="N82" i="11" s="1"/>
  <c r="I83" i="8" s="1"/>
  <c r="K82" i="11"/>
  <c r="M82" i="11" s="1"/>
  <c r="H83" i="8" s="1"/>
  <c r="L57" i="11"/>
  <c r="N57" i="11" s="1"/>
  <c r="I58" i="8" s="1"/>
  <c r="K57" i="11"/>
  <c r="M57" i="11" s="1"/>
  <c r="H58" i="8" s="1"/>
  <c r="K201" i="11"/>
  <c r="M201" i="11" s="1"/>
  <c r="L201" i="11"/>
  <c r="N201" i="11" s="1"/>
  <c r="L87" i="11"/>
  <c r="N87" i="11" s="1"/>
  <c r="I88" i="8" s="1"/>
  <c r="K87" i="11"/>
  <c r="M87" i="11" s="1"/>
  <c r="H88" i="8" s="1"/>
  <c r="K75" i="11"/>
  <c r="M75" i="11" s="1"/>
  <c r="H76" i="8" s="1"/>
  <c r="L75" i="11"/>
  <c r="N75" i="11" s="1"/>
  <c r="I76" i="8" s="1"/>
  <c r="L189" i="11"/>
  <c r="N189" i="11" s="1"/>
  <c r="I190" i="8" s="1"/>
  <c r="K189" i="11"/>
  <c r="M189" i="11" s="1"/>
  <c r="H190" i="8" s="1"/>
  <c r="K159" i="11"/>
  <c r="M159" i="11" s="1"/>
  <c r="H160" i="8" s="1"/>
  <c r="L159" i="11"/>
  <c r="N159" i="11" s="1"/>
  <c r="I160" i="8" s="1"/>
  <c r="K141" i="11"/>
  <c r="M141" i="11" s="1"/>
  <c r="H142" i="8" s="1"/>
  <c r="L141" i="11"/>
  <c r="N141" i="11" s="1"/>
  <c r="I142" i="8" s="1"/>
  <c r="K40" i="11"/>
  <c r="M40" i="11" s="1"/>
  <c r="H41" i="8" s="1"/>
  <c r="L40" i="11"/>
  <c r="N40" i="11" s="1"/>
  <c r="I41" i="8" s="1"/>
  <c r="L85" i="11"/>
  <c r="N85" i="11" s="1"/>
  <c r="I86" i="8" s="1"/>
  <c r="K85" i="11"/>
  <c r="M85" i="11" s="1"/>
  <c r="H86" i="8" s="1"/>
  <c r="K191" i="11"/>
  <c r="M191" i="11" s="1"/>
  <c r="L191" i="11"/>
  <c r="N191" i="11" s="1"/>
  <c r="L146" i="11"/>
  <c r="N146" i="11" s="1"/>
  <c r="I147" i="8" s="1"/>
  <c r="K146" i="11"/>
  <c r="M146" i="11" s="1"/>
  <c r="H147" i="8" s="1"/>
  <c r="K163" i="11"/>
  <c r="M163" i="11" s="1"/>
  <c r="H164" i="8" s="1"/>
  <c r="L163" i="11"/>
  <c r="N163" i="11" s="1"/>
  <c r="I164" i="8" s="1"/>
  <c r="K128" i="11"/>
  <c r="M128" i="11" s="1"/>
  <c r="H129" i="8" s="1"/>
  <c r="L128" i="11"/>
  <c r="N128" i="11" s="1"/>
  <c r="I129" i="8" s="1"/>
  <c r="L98" i="11"/>
  <c r="N98" i="11" s="1"/>
  <c r="I99" i="8" s="1"/>
  <c r="K98" i="11"/>
  <c r="M98" i="11" s="1"/>
  <c r="H99" i="8" s="1"/>
  <c r="K197" i="11"/>
  <c r="M197" i="11" s="1"/>
  <c r="L197" i="11"/>
  <c r="N197" i="11" s="1"/>
  <c r="L119" i="11"/>
  <c r="N119" i="11" s="1"/>
  <c r="I120" i="8" s="1"/>
  <c r="K119" i="11"/>
  <c r="M119" i="11" s="1"/>
  <c r="H120" i="8" s="1"/>
  <c r="L202" i="11"/>
  <c r="N202" i="11" s="1"/>
  <c r="K202" i="11"/>
  <c r="M202" i="11" s="1"/>
  <c r="K156" i="11"/>
  <c r="M156" i="11" s="1"/>
  <c r="H157" i="8" s="1"/>
  <c r="L156" i="11"/>
  <c r="N156" i="11" s="1"/>
  <c r="I157" i="8" s="1"/>
  <c r="L206" i="11"/>
  <c r="N206" i="11" s="1"/>
  <c r="K206" i="11"/>
  <c r="M206" i="11" s="1"/>
  <c r="L173" i="11"/>
  <c r="N173" i="11" s="1"/>
  <c r="I174" i="8" s="1"/>
  <c r="K173" i="11"/>
  <c r="M173" i="11" s="1"/>
  <c r="H174" i="8" s="1"/>
  <c r="K118" i="11"/>
  <c r="M118" i="11" s="1"/>
  <c r="H119" i="8" s="1"/>
  <c r="L118" i="11"/>
  <c r="N118" i="11" s="1"/>
  <c r="I119" i="8" s="1"/>
  <c r="K129" i="11"/>
  <c r="M129" i="11" s="1"/>
  <c r="H130" i="8" s="1"/>
  <c r="L129" i="11"/>
  <c r="N129" i="11" s="1"/>
  <c r="I130" i="8" s="1"/>
  <c r="L195" i="11"/>
  <c r="N195" i="11" s="1"/>
  <c r="K195" i="11"/>
  <c r="M195" i="11" s="1"/>
  <c r="L114" i="11"/>
  <c r="N114" i="11" s="1"/>
  <c r="I115" i="8" s="1"/>
  <c r="K114" i="11"/>
  <c r="M114" i="11" s="1"/>
  <c r="H115" i="8" s="1"/>
  <c r="L187" i="11"/>
  <c r="N187" i="11" s="1"/>
  <c r="I188" i="8" s="1"/>
  <c r="K187" i="11"/>
  <c r="M187" i="11" s="1"/>
  <c r="H188" i="8" s="1"/>
  <c r="L81" i="11"/>
  <c r="N81" i="11" s="1"/>
  <c r="I82" i="8" s="1"/>
  <c r="K81" i="11"/>
  <c r="M81" i="11" s="1"/>
  <c r="H82" i="8" s="1"/>
  <c r="K183" i="11"/>
  <c r="M183" i="11" s="1"/>
  <c r="H184" i="8" s="1"/>
  <c r="L183" i="11"/>
  <c r="N183" i="11" s="1"/>
  <c r="I184" i="8" s="1"/>
  <c r="K124" i="11"/>
  <c r="M124" i="11" s="1"/>
  <c r="H125" i="8" s="1"/>
  <c r="L124" i="11"/>
  <c r="N124" i="11" s="1"/>
  <c r="I125" i="8" s="1"/>
  <c r="K71" i="11"/>
  <c r="M71" i="11" s="1"/>
  <c r="H72" i="8" s="1"/>
  <c r="L71" i="11"/>
  <c r="N71" i="11" s="1"/>
  <c r="I72" i="8" s="1"/>
  <c r="L198" i="11"/>
  <c r="N198" i="11" s="1"/>
  <c r="K198" i="11"/>
  <c r="M198" i="11" s="1"/>
  <c r="K205" i="11"/>
  <c r="M205" i="11" s="1"/>
  <c r="L205" i="11"/>
  <c r="N205" i="11" s="1"/>
  <c r="L162" i="11"/>
  <c r="N162" i="11" s="1"/>
  <c r="I163" i="8" s="1"/>
  <c r="K162" i="11"/>
  <c r="M162" i="11" s="1"/>
  <c r="H163" i="8" s="1"/>
  <c r="K137" i="11"/>
  <c r="M137" i="11" s="1"/>
  <c r="H138" i="8" s="1"/>
  <c r="L137" i="11"/>
  <c r="N137" i="11" s="1"/>
  <c r="I138" i="8" s="1"/>
  <c r="K52" i="11"/>
  <c r="M52" i="11" s="1"/>
  <c r="H53" i="8" s="1"/>
  <c r="L52" i="11"/>
  <c r="N52" i="11" s="1"/>
  <c r="I53" i="8" s="1"/>
  <c r="K77" i="11"/>
  <c r="M77" i="11" s="1"/>
  <c r="H78" i="8" s="1"/>
  <c r="L77" i="11"/>
  <c r="N77" i="11" s="1"/>
  <c r="I78" i="8" s="1"/>
  <c r="K155" i="11"/>
  <c r="M155" i="11" s="1"/>
  <c r="H156" i="8" s="1"/>
  <c r="L155" i="11"/>
  <c r="N155" i="11" s="1"/>
  <c r="I156" i="8" s="1"/>
  <c r="L168" i="11"/>
  <c r="N168" i="11" s="1"/>
  <c r="I169" i="8" s="1"/>
  <c r="K168" i="11"/>
  <c r="M168" i="11" s="1"/>
  <c r="H169" i="8" s="1"/>
  <c r="L122" i="11"/>
  <c r="N122" i="11" s="1"/>
  <c r="I123" i="8" s="1"/>
  <c r="K122" i="11"/>
  <c r="M122" i="11" s="1"/>
  <c r="H123" i="8" s="1"/>
  <c r="L48" i="11"/>
  <c r="N48" i="11" s="1"/>
  <c r="I49" i="8" s="1"/>
  <c r="K48" i="11"/>
  <c r="M48" i="11" s="1"/>
  <c r="H49" i="8" s="1"/>
  <c r="L161" i="11"/>
  <c r="N161" i="11" s="1"/>
  <c r="I162" i="8" s="1"/>
  <c r="K161" i="11"/>
  <c r="M161" i="11" s="1"/>
  <c r="H162" i="8" s="1"/>
  <c r="L150" i="11"/>
  <c r="N150" i="11" s="1"/>
  <c r="I151" i="8" s="1"/>
  <c r="K150" i="11"/>
  <c r="M150" i="11" s="1"/>
  <c r="H151" i="8" s="1"/>
  <c r="K108" i="11"/>
  <c r="M108" i="11" s="1"/>
  <c r="H109" i="8" s="1"/>
  <c r="L108" i="11"/>
  <c r="N108" i="11" s="1"/>
  <c r="I109" i="8" s="1"/>
  <c r="L192" i="11"/>
  <c r="N192" i="11" s="1"/>
  <c r="K192" i="11"/>
  <c r="M192" i="11" s="1"/>
  <c r="K204" i="11"/>
  <c r="M204" i="11" s="1"/>
  <c r="L204" i="11"/>
  <c r="N204" i="11" s="1"/>
  <c r="L148" i="11"/>
  <c r="N148" i="11" s="1"/>
  <c r="I149" i="8" s="1"/>
  <c r="K148" i="11"/>
  <c r="M148" i="11" s="1"/>
  <c r="H149" i="8" s="1"/>
  <c r="K93" i="11"/>
  <c r="M93" i="11" s="1"/>
  <c r="H94" i="8" s="1"/>
  <c r="L93" i="11"/>
  <c r="N93" i="11" s="1"/>
  <c r="I94" i="8" s="1"/>
  <c r="K88" i="11"/>
  <c r="M88" i="11" s="1"/>
  <c r="H89" i="8" s="1"/>
  <c r="L88" i="11"/>
  <c r="N88" i="11" s="1"/>
  <c r="I89" i="8" s="1"/>
  <c r="K190" i="11"/>
  <c r="M190" i="11" s="1"/>
  <c r="H191" i="8" s="1"/>
  <c r="L190" i="11"/>
  <c r="N190" i="11" s="1"/>
  <c r="I191" i="8" s="1"/>
  <c r="K73" i="11"/>
  <c r="M73" i="11" s="1"/>
  <c r="H74" i="8" s="1"/>
  <c r="L73" i="11"/>
  <c r="N73" i="11" s="1"/>
  <c r="I74" i="8" s="1"/>
  <c r="L171" i="11"/>
  <c r="N171" i="11" s="1"/>
  <c r="I172" i="8" s="1"/>
  <c r="K171" i="11"/>
  <c r="M171" i="11" s="1"/>
  <c r="H172" i="8" s="1"/>
  <c r="L95" i="11"/>
  <c r="N95" i="11" s="1"/>
  <c r="I96" i="8" s="1"/>
  <c r="K95" i="11"/>
  <c r="M95" i="11" s="1"/>
  <c r="H96" i="8" s="1"/>
  <c r="L203" i="11"/>
  <c r="N203" i="11" s="1"/>
  <c r="K203" i="11"/>
  <c r="M203" i="11" s="1"/>
  <c r="L104" i="11"/>
  <c r="N104" i="11" s="1"/>
  <c r="I105" i="8" s="1"/>
  <c r="K104" i="11"/>
  <c r="M104" i="11" s="1"/>
  <c r="H105" i="8" s="1"/>
  <c r="L166" i="11"/>
  <c r="N166" i="11" s="1"/>
  <c r="I167" i="8" s="1"/>
  <c r="K166" i="11"/>
  <c r="M166" i="11" s="1"/>
  <c r="H167" i="8" s="1"/>
  <c r="L105" i="11"/>
  <c r="N105" i="11" s="1"/>
  <c r="I106" i="8" s="1"/>
  <c r="K105" i="11"/>
  <c r="M105" i="11" s="1"/>
  <c r="H106" i="8" s="1"/>
  <c r="K164" i="11"/>
  <c r="M164" i="11" s="1"/>
  <c r="H165" i="8" s="1"/>
  <c r="L164" i="11"/>
  <c r="N164" i="11" s="1"/>
  <c r="I165" i="8" s="1"/>
  <c r="K142" i="11"/>
  <c r="M142" i="11" s="1"/>
  <c r="H143" i="8" s="1"/>
  <c r="L142" i="11"/>
  <c r="N142" i="11" s="1"/>
  <c r="I143" i="8" s="1"/>
  <c r="L111" i="11"/>
  <c r="N111" i="11" s="1"/>
  <c r="I112" i="8" s="1"/>
  <c r="K111" i="11"/>
  <c r="M111" i="11" s="1"/>
  <c r="H112" i="8" s="1"/>
  <c r="L91" i="11"/>
  <c r="N91" i="11" s="1"/>
  <c r="I92" i="8" s="1"/>
  <c r="K91" i="11"/>
  <c r="M91" i="11" s="1"/>
  <c r="H92" i="8" s="1"/>
  <c r="I44" i="11"/>
  <c r="J44" i="11"/>
  <c r="K200" i="11"/>
  <c r="M200" i="11" s="1"/>
  <c r="L200" i="11"/>
  <c r="N200" i="11" s="1"/>
  <c r="K144" i="11"/>
  <c r="M144" i="11" s="1"/>
  <c r="H145" i="8" s="1"/>
  <c r="L144" i="11"/>
  <c r="N144" i="11" s="1"/>
  <c r="I145" i="8" s="1"/>
  <c r="L175" i="11"/>
  <c r="N175" i="11" s="1"/>
  <c r="I176" i="8" s="1"/>
  <c r="K175" i="11"/>
  <c r="M175" i="11" s="1"/>
  <c r="H176" i="8" s="1"/>
  <c r="K70" i="11"/>
  <c r="M70" i="11" s="1"/>
  <c r="H71" i="8" s="1"/>
  <c r="L70" i="11"/>
  <c r="N70" i="11" s="1"/>
  <c r="I71" i="8" s="1"/>
  <c r="L127" i="11"/>
  <c r="N127" i="11" s="1"/>
  <c r="I128" i="8" s="1"/>
  <c r="K127" i="11"/>
  <c r="M127" i="11" s="1"/>
  <c r="H128" i="8" s="1"/>
  <c r="K147" i="11"/>
  <c r="M147" i="11" s="1"/>
  <c r="H148" i="8" s="1"/>
  <c r="L147" i="11"/>
  <c r="N147" i="11" s="1"/>
  <c r="I148" i="8" s="1"/>
  <c r="K170" i="11"/>
  <c r="M170" i="11" s="1"/>
  <c r="H171" i="8" s="1"/>
  <c r="L170" i="11"/>
  <c r="N170" i="11" s="1"/>
  <c r="I171" i="8" s="1"/>
  <c r="K94" i="11"/>
  <c r="M94" i="11" s="1"/>
  <c r="H95" i="8" s="1"/>
  <c r="L94" i="11"/>
  <c r="N94" i="11" s="1"/>
  <c r="I95" i="8" s="1"/>
  <c r="L79" i="11"/>
  <c r="N79" i="11" s="1"/>
  <c r="I80" i="8" s="1"/>
  <c r="K79" i="11"/>
  <c r="M79" i="11" s="1"/>
  <c r="H80" i="8" s="1"/>
  <c r="K61" i="11"/>
  <c r="M61" i="11" s="1"/>
  <c r="H62" i="8" s="1"/>
  <c r="L61" i="11"/>
  <c r="N61" i="11" s="1"/>
  <c r="I62" i="8" s="1"/>
  <c r="L145" i="11"/>
  <c r="N145" i="11" s="1"/>
  <c r="I146" i="8" s="1"/>
  <c r="K145" i="11"/>
  <c r="M145" i="11" s="1"/>
  <c r="H146" i="8" s="1"/>
  <c r="K110" i="11"/>
  <c r="M110" i="11" s="1"/>
  <c r="H111" i="8" s="1"/>
  <c r="L110" i="11"/>
  <c r="N110" i="11" s="1"/>
  <c r="I111" i="8" s="1"/>
  <c r="L67" i="11"/>
  <c r="N67" i="11" s="1"/>
  <c r="I68" i="8" s="1"/>
  <c r="K67" i="11"/>
  <c r="M67" i="11" s="1"/>
  <c r="H68" i="8" s="1"/>
  <c r="L180" i="11"/>
  <c r="N180" i="11" s="1"/>
  <c r="I181" i="8" s="1"/>
  <c r="K180" i="11"/>
  <c r="M180" i="11" s="1"/>
  <c r="H181" i="8" s="1"/>
  <c r="K139" i="11"/>
  <c r="M139" i="11" s="1"/>
  <c r="H140" i="8" s="1"/>
  <c r="L139" i="11"/>
  <c r="N139" i="11" s="1"/>
  <c r="I140" i="8" s="1"/>
  <c r="K120" i="11"/>
  <c r="M120" i="11" s="1"/>
  <c r="H121" i="8" s="1"/>
  <c r="L120" i="11"/>
  <c r="N120" i="11" s="1"/>
  <c r="I121" i="8" s="1"/>
  <c r="K86" i="11"/>
  <c r="M86" i="11" s="1"/>
  <c r="H87" i="8" s="1"/>
  <c r="L86" i="11"/>
  <c r="N86" i="11" s="1"/>
  <c r="I87" i="8" s="1"/>
  <c r="L113" i="11"/>
  <c r="N113" i="11" s="1"/>
  <c r="I114" i="8" s="1"/>
  <c r="K113" i="11"/>
  <c r="M113" i="11" s="1"/>
  <c r="H114" i="8" s="1"/>
  <c r="L65" i="11"/>
  <c r="N65" i="11" s="1"/>
  <c r="I66" i="8" s="1"/>
  <c r="K65" i="11"/>
  <c r="M65" i="11" s="1"/>
  <c r="H66" i="8" s="1"/>
  <c r="L143" i="11"/>
  <c r="N143" i="11" s="1"/>
  <c r="I144" i="8" s="1"/>
  <c r="K143" i="11"/>
  <c r="M143" i="11" s="1"/>
  <c r="H144" i="8" s="1"/>
  <c r="L185" i="11"/>
  <c r="N185" i="11" s="1"/>
  <c r="I186" i="8" s="1"/>
  <c r="K185" i="11"/>
  <c r="M185" i="11" s="1"/>
  <c r="H186" i="8" s="1"/>
  <c r="L134" i="11"/>
  <c r="N134" i="11" s="1"/>
  <c r="I135" i="8" s="1"/>
  <c r="K134" i="11"/>
  <c r="M134" i="11" s="1"/>
  <c r="H135" i="8" s="1"/>
  <c r="K46" i="11"/>
  <c r="M46" i="11" s="1"/>
  <c r="H47" i="8" s="1"/>
  <c r="L46" i="11"/>
  <c r="N46" i="11" s="1"/>
  <c r="I47" i="8" s="1"/>
  <c r="L106" i="11"/>
  <c r="N106" i="11" s="1"/>
  <c r="I107" i="8" s="1"/>
  <c r="K106" i="11"/>
  <c r="M106" i="11" s="1"/>
  <c r="H107" i="8" s="1"/>
  <c r="K158" i="11"/>
  <c r="M158" i="11" s="1"/>
  <c r="H159" i="8" s="1"/>
  <c r="L158" i="11"/>
  <c r="N158" i="11" s="1"/>
  <c r="I159" i="8" s="1"/>
  <c r="L36" i="11"/>
  <c r="N36" i="11" s="1"/>
  <c r="I37" i="8" s="1"/>
  <c r="K36" i="11"/>
  <c r="M36" i="11" s="1"/>
  <c r="H37" i="8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258" i="4"/>
  <c r="AB258" i="4"/>
  <c r="AD258" i="4"/>
  <c r="AA258" i="4"/>
  <c r="AC258" i="4"/>
  <c r="AE258" i="4"/>
  <c r="X306" i="4"/>
  <c r="Y306" i="4" s="1"/>
  <c r="AD190" i="4"/>
  <c r="AG190" i="4"/>
  <c r="AG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I25" i="8" s="1"/>
  <c r="K24" i="11"/>
  <c r="M24" i="11" s="1"/>
  <c r="H25" i="8" s="1"/>
  <c r="L20" i="11"/>
  <c r="N20" i="11" s="1"/>
  <c r="I21" i="8" s="1"/>
  <c r="K20" i="11"/>
  <c r="M20" i="11" s="1"/>
  <c r="H21" i="8" s="1"/>
  <c r="L19" i="11"/>
  <c r="N19" i="11" s="1"/>
  <c r="I20" i="8" s="1"/>
  <c r="K19" i="11"/>
  <c r="M19" i="11" s="1"/>
  <c r="H20" i="8" s="1"/>
  <c r="L18" i="11"/>
  <c r="N18" i="11" s="1"/>
  <c r="I19" i="8" s="1"/>
  <c r="K18" i="11"/>
  <c r="M18" i="11" s="1"/>
  <c r="H19" i="8" s="1"/>
  <c r="L17" i="11"/>
  <c r="N17" i="11" s="1"/>
  <c r="I18" i="8" s="1"/>
  <c r="K17" i="11"/>
  <c r="M17" i="11" s="1"/>
  <c r="H18" i="8" s="1"/>
  <c r="L16" i="11"/>
  <c r="N16" i="11" s="1"/>
  <c r="I17" i="8" s="1"/>
  <c r="K16" i="11"/>
  <c r="M16" i="11" s="1"/>
  <c r="H17" i="8" s="1"/>
  <c r="L15" i="11"/>
  <c r="N15" i="11" s="1"/>
  <c r="I16" i="8" s="1"/>
  <c r="K15" i="11"/>
  <c r="M15" i="11" s="1"/>
  <c r="H16" i="8" s="1"/>
  <c r="L13" i="11"/>
  <c r="N13" i="11" s="1"/>
  <c r="I14" i="8" s="1"/>
  <c r="K13" i="11"/>
  <c r="M13" i="11" s="1"/>
  <c r="H14" i="8" s="1"/>
  <c r="L14" i="11"/>
  <c r="N14" i="11" s="1"/>
  <c r="I15" i="8" s="1"/>
  <c r="K14" i="11"/>
  <c r="M14" i="11" s="1"/>
  <c r="H15" i="8" s="1"/>
  <c r="L12" i="11"/>
  <c r="N12" i="11" s="1"/>
  <c r="I13" i="8" s="1"/>
  <c r="K12" i="11"/>
  <c r="M12" i="11" s="1"/>
  <c r="H13" i="8" s="1"/>
  <c r="L10" i="11"/>
  <c r="N10" i="11" s="1"/>
  <c r="I11" i="8" s="1"/>
  <c r="K10" i="11"/>
  <c r="M10" i="11" s="1"/>
  <c r="H11" i="8" s="1"/>
  <c r="L9" i="11"/>
  <c r="N9" i="11" s="1"/>
  <c r="I10" i="8" s="1"/>
  <c r="K9" i="11"/>
  <c r="M9" i="11" s="1"/>
  <c r="H10" i="8" s="1"/>
  <c r="L8" i="11"/>
  <c r="N8" i="11" s="1"/>
  <c r="I9" i="8" s="1"/>
  <c r="K8" i="11"/>
  <c r="M8" i="11" s="1"/>
  <c r="H9" i="8" s="1"/>
  <c r="L7" i="11"/>
  <c r="N7" i="11" s="1"/>
  <c r="I8" i="8" s="1"/>
  <c r="K7" i="11"/>
  <c r="M7" i="11" s="1"/>
  <c r="H8" i="8" s="1"/>
  <c r="L6" i="11"/>
  <c r="N6" i="11" s="1"/>
  <c r="I7" i="8" s="1"/>
  <c r="K6" i="11"/>
  <c r="M6" i="11" s="1"/>
  <c r="H7" i="8" s="1"/>
  <c r="L5" i="11"/>
  <c r="N5" i="11" s="1"/>
  <c r="I6" i="8" s="1"/>
  <c r="K5" i="11"/>
  <c r="M5" i="11" s="1"/>
  <c r="H6" i="8" s="1"/>
  <c r="L4" i="11"/>
  <c r="N4" i="11" s="1"/>
  <c r="I5" i="8" s="1"/>
  <c r="K4" i="11"/>
  <c r="M4" i="11" s="1"/>
  <c r="H5" i="8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N5" i="4" l="1"/>
  <c r="AT5" i="4" s="1"/>
  <c r="AN128" i="4"/>
  <c r="AT128" i="4" s="1"/>
  <c r="AL132" i="4"/>
  <c r="AR132" i="4" s="1"/>
  <c r="AL128" i="4"/>
  <c r="AR128" i="4" s="1"/>
  <c r="AH152" i="4"/>
  <c r="AP5" i="4"/>
  <c r="AV5" i="4" s="1"/>
  <c r="AB152" i="4"/>
  <c r="AL172" i="4"/>
  <c r="AR172" i="4" s="1"/>
  <c r="W162" i="4"/>
  <c r="V42" i="4"/>
  <c r="Y9" i="4"/>
  <c r="AJ9" i="4" s="1"/>
  <c r="AE241" i="4"/>
  <c r="AB241" i="4"/>
  <c r="Z270" i="4"/>
  <c r="AK270" i="4"/>
  <c r="AJ241" i="4"/>
  <c r="AK241" i="4"/>
  <c r="AC241" i="4"/>
  <c r="AF241" i="4"/>
  <c r="AA270" i="4"/>
  <c r="AB270" i="4"/>
  <c r="AJ270" i="4"/>
  <c r="AI270" i="4"/>
  <c r="AA241" i="4"/>
  <c r="AH241" i="4"/>
  <c r="Z241" i="4"/>
  <c r="AL241" i="4" s="1"/>
  <c r="AR241" i="4" s="1"/>
  <c r="AG241" i="4"/>
  <c r="Y191" i="4"/>
  <c r="Z191" i="4" s="1"/>
  <c r="AP128" i="4"/>
  <c r="AV128" i="4" s="1"/>
  <c r="AK152" i="4"/>
  <c r="AC152" i="4"/>
  <c r="AE152" i="4"/>
  <c r="AN124" i="4"/>
  <c r="AT124" i="4" s="1"/>
  <c r="AP132" i="4"/>
  <c r="AV132" i="4" s="1"/>
  <c r="AM5" i="4"/>
  <c r="AS5" i="4" s="1"/>
  <c r="AE250" i="4"/>
  <c r="AD228" i="4"/>
  <c r="AP228" i="4" s="1"/>
  <c r="AV228" i="4" s="1"/>
  <c r="AF250" i="4"/>
  <c r="AJ152" i="4"/>
  <c r="AI152" i="4"/>
  <c r="AD152" i="4"/>
  <c r="AQ124" i="4"/>
  <c r="AW124" i="4" s="1"/>
  <c r="AA228" i="4"/>
  <c r="AG250" i="4"/>
  <c r="AF152" i="4"/>
  <c r="AG152" i="4"/>
  <c r="Z152" i="4"/>
  <c r="AP116" i="4"/>
  <c r="AV116" i="4" s="1"/>
  <c r="AQ128" i="4"/>
  <c r="AW128" i="4" s="1"/>
  <c r="Y24" i="4"/>
  <c r="AA24" i="4" s="1"/>
  <c r="AG96" i="4"/>
  <c r="AD96" i="4"/>
  <c r="AO124" i="4"/>
  <c r="AU124" i="4" s="1"/>
  <c r="AM124" i="4"/>
  <c r="AS124" i="4" s="1"/>
  <c r="AN116" i="4"/>
  <c r="AT116" i="4" s="1"/>
  <c r="AO116" i="4"/>
  <c r="AU116" i="4" s="1"/>
  <c r="AN132" i="4"/>
  <c r="AT132" i="4" s="1"/>
  <c r="AM132" i="4"/>
  <c r="AS132" i="4" s="1"/>
  <c r="AL5" i="4"/>
  <c r="AR5" i="4" s="1"/>
  <c r="F5" i="4" s="1"/>
  <c r="J5" i="4" s="1"/>
  <c r="W56" i="4"/>
  <c r="Y112" i="4"/>
  <c r="AC112" i="4" s="1"/>
  <c r="Y144" i="4"/>
  <c r="AF144" i="4" s="1"/>
  <c r="X960" i="4"/>
  <c r="Y960" i="4"/>
  <c r="W847" i="4"/>
  <c r="U908" i="4"/>
  <c r="V908" i="4"/>
  <c r="W908" i="4" s="1"/>
  <c r="X908" i="4" s="1"/>
  <c r="X437" i="4"/>
  <c r="Y437" i="4"/>
  <c r="AI687" i="4"/>
  <c r="V973" i="4"/>
  <c r="W973" i="4" s="1"/>
  <c r="W675" i="4"/>
  <c r="X675" i="4" s="1"/>
  <c r="Y675" i="4" s="1"/>
  <c r="U916" i="4"/>
  <c r="V916" i="4"/>
  <c r="W916" i="4" s="1"/>
  <c r="Y916" i="4" s="1"/>
  <c r="U904" i="4"/>
  <c r="V904" i="4"/>
  <c r="W904" i="4" s="1"/>
  <c r="U872" i="4"/>
  <c r="V872" i="4"/>
  <c r="W872" i="4" s="1"/>
  <c r="U917" i="4"/>
  <c r="V917" i="4"/>
  <c r="W917" i="4" s="1"/>
  <c r="AD241" i="4"/>
  <c r="AP241" i="4" s="1"/>
  <c r="AV241" i="4" s="1"/>
  <c r="Y180" i="4"/>
  <c r="Z180" i="4" s="1"/>
  <c r="V185" i="4"/>
  <c r="AE172" i="4"/>
  <c r="AD172" i="4"/>
  <c r="AP172" i="4" s="1"/>
  <c r="AV172" i="4" s="1"/>
  <c r="AC172" i="4"/>
  <c r="AO172" i="4" s="1"/>
  <c r="AU172" i="4" s="1"/>
  <c r="AA172" i="4"/>
  <c r="AG172" i="4"/>
  <c r="AH172" i="4"/>
  <c r="AN172" i="4" s="1"/>
  <c r="AT172" i="4" s="1"/>
  <c r="X997" i="4"/>
  <c r="Y997" i="4"/>
  <c r="Y972" i="4"/>
  <c r="X972" i="4"/>
  <c r="X671" i="4"/>
  <c r="Y671" i="4"/>
  <c r="AL465" i="4"/>
  <c r="AR465" i="4" s="1"/>
  <c r="W874" i="4"/>
  <c r="Y405" i="4"/>
  <c r="AG405" i="4" s="1"/>
  <c r="AA405" i="4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P342" i="4" s="1"/>
  <c r="AV342" i="4" s="1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Q418" i="4" s="1"/>
  <c r="AW418" i="4" s="1"/>
  <c r="AK398" i="4"/>
  <c r="AI398" i="4"/>
  <c r="AK377" i="4"/>
  <c r="AG377" i="4"/>
  <c r="Z377" i="4"/>
  <c r="AE349" i="4"/>
  <c r="AH349" i="4"/>
  <c r="AJ349" i="4"/>
  <c r="AI342" i="4"/>
  <c r="AB342" i="4"/>
  <c r="AA342" i="4"/>
  <c r="AL258" i="4"/>
  <c r="AR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B845" i="4"/>
  <c r="AN845" i="4" s="1"/>
  <c r="AT845" i="4" s="1"/>
  <c r="AG759" i="4"/>
  <c r="AK759" i="4"/>
  <c r="AM116" i="4"/>
  <c r="AS116" i="4" s="1"/>
  <c r="AG711" i="4"/>
  <c r="AK711" i="4"/>
  <c r="AH954" i="4"/>
  <c r="AK888" i="4"/>
  <c r="F269" i="3"/>
  <c r="AO5" i="4"/>
  <c r="AU5" i="4" s="1"/>
  <c r="AA970" i="4"/>
  <c r="AU970" i="4"/>
  <c r="F280" i="3"/>
  <c r="AF941" i="4"/>
  <c r="X916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992" i="4"/>
  <c r="AA845" i="4"/>
  <c r="AD845" i="4"/>
  <c r="AP124" i="4"/>
  <c r="AV124" i="4" s="1"/>
  <c r="AJ759" i="4"/>
  <c r="AF759" i="4"/>
  <c r="AM709" i="4"/>
  <c r="AS709" i="4" s="1"/>
  <c r="AJ711" i="4"/>
  <c r="AF711" i="4"/>
  <c r="AF888" i="4"/>
  <c r="AV970" i="4"/>
  <c r="AT970" i="4"/>
  <c r="AS970" i="4"/>
  <c r="AG941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B96" i="4"/>
  <c r="AN96" i="4" s="1"/>
  <c r="AT96" i="4" s="1"/>
  <c r="AH759" i="4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O652" i="4" s="1"/>
  <c r="AU652" i="4" s="1"/>
  <c r="AD652" i="4"/>
  <c r="W646" i="4"/>
  <c r="X646" i="4" s="1"/>
  <c r="AB350" i="4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W62" i="4"/>
  <c r="X62" i="4" s="1"/>
  <c r="W75" i="4"/>
  <c r="X75" i="4" s="1"/>
  <c r="Y75" i="4" s="1"/>
  <c r="AK75" i="4" s="1"/>
  <c r="Z350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Q106" i="4" s="1"/>
  <c r="AW106" i="4" s="1"/>
  <c r="AF106" i="4"/>
  <c r="AL106" i="4" s="1"/>
  <c r="AR106" i="4" s="1"/>
  <c r="AJ599" i="4"/>
  <c r="AI599" i="4"/>
  <c r="AO599" i="4" s="1"/>
  <c r="AU599" i="4" s="1"/>
  <c r="Y835" i="4"/>
  <c r="AA835" i="4" s="1"/>
  <c r="AB413" i="4"/>
  <c r="Y842" i="4"/>
  <c r="AB842" i="4" s="1"/>
  <c r="V962" i="4"/>
  <c r="AJ350" i="4"/>
  <c r="AE350" i="4"/>
  <c r="AQ350" i="4" s="1"/>
  <c r="AW350" i="4" s="1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D116" i="4" s="1"/>
  <c r="H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Y823" i="4"/>
  <c r="AI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V446" i="4"/>
  <c r="W446" i="4" s="1"/>
  <c r="X446" i="4" s="1"/>
  <c r="Y446" i="4" s="1"/>
  <c r="Y245" i="4"/>
  <c r="AB245" i="4" s="1"/>
  <c r="AG350" i="4"/>
  <c r="AH350" i="4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G842" i="4"/>
  <c r="AP732" i="4"/>
  <c r="AV732" i="4" s="1"/>
  <c r="AI896" i="4"/>
  <c r="AH989" i="4"/>
  <c r="AD599" i="4"/>
  <c r="AP599" i="4" s="1"/>
  <c r="AV599" i="4" s="1"/>
  <c r="AG106" i="4"/>
  <c r="AM106" i="4" s="1"/>
  <c r="AS106" i="4" s="1"/>
  <c r="AB599" i="4"/>
  <c r="AH694" i="4"/>
  <c r="AN694" i="4" s="1"/>
  <c r="AT694" i="4" s="1"/>
  <c r="AG845" i="4"/>
  <c r="AM845" i="4" s="1"/>
  <c r="AS845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Z694" i="4"/>
  <c r="AI694" i="4"/>
  <c r="AF694" i="4"/>
  <c r="AD350" i="4"/>
  <c r="AF350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X43" i="4" s="1"/>
  <c r="Y43" i="4" s="1"/>
  <c r="W183" i="4"/>
  <c r="X183" i="4" s="1"/>
  <c r="Y183" i="4" s="1"/>
  <c r="AF183" i="4" s="1"/>
  <c r="AP727" i="4"/>
  <c r="AV727" i="4" s="1"/>
  <c r="Y908" i="4"/>
  <c r="AI908" i="4" s="1"/>
  <c r="Y655" i="4"/>
  <c r="W975" i="4"/>
  <c r="W894" i="4"/>
  <c r="V892" i="4"/>
  <c r="W892" i="4" s="1"/>
  <c r="AJ694" i="4"/>
  <c r="AI959" i="4"/>
  <c r="W974" i="4"/>
  <c r="W855" i="4"/>
  <c r="W885" i="4"/>
  <c r="W988" i="4"/>
  <c r="V898" i="4"/>
  <c r="W898" i="4" s="1"/>
  <c r="AG694" i="4"/>
  <c r="AM694" i="4" s="1"/>
  <c r="AS694" i="4" s="1"/>
  <c r="W657" i="4"/>
  <c r="U962" i="4"/>
  <c r="W962" i="4" s="1"/>
  <c r="Y946" i="4"/>
  <c r="X946" i="4"/>
  <c r="AC350" i="4"/>
  <c r="AA350" i="4"/>
  <c r="W965" i="4"/>
  <c r="W911" i="4"/>
  <c r="W955" i="4"/>
  <c r="W185" i="4"/>
  <c r="X874" i="4"/>
  <c r="Y874" i="4"/>
  <c r="W104" i="4"/>
  <c r="X104" i="4" s="1"/>
  <c r="Y104" i="4" s="1"/>
  <c r="W64" i="4"/>
  <c r="W74" i="4"/>
  <c r="W148" i="4"/>
  <c r="X148" i="4" s="1"/>
  <c r="Y148" i="4" s="1"/>
  <c r="W579" i="4"/>
  <c r="F648" i="4"/>
  <c r="J648" i="4" s="1"/>
  <c r="Y654" i="4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Q612" i="4" s="1"/>
  <c r="AW612" i="4" s="1"/>
  <c r="AB612" i="4"/>
  <c r="W633" i="4"/>
  <c r="X579" i="4"/>
  <c r="Y579" i="4" s="1"/>
  <c r="AC579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O694" i="4"/>
  <c r="AU694" i="4" s="1"/>
  <c r="AG660" i="4"/>
  <c r="AK660" i="4"/>
  <c r="AQ660" i="4" s="1"/>
  <c r="AW660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M612" i="4"/>
  <c r="AS612" i="4" s="1"/>
  <c r="AA562" i="4"/>
  <c r="Y882" i="4"/>
  <c r="X882" i="4"/>
  <c r="AF358" i="4"/>
  <c r="Z358" i="4"/>
  <c r="AG333" i="4"/>
  <c r="AC333" i="4"/>
  <c r="AB333" i="4"/>
  <c r="AN333" i="4" s="1"/>
  <c r="AT333" i="4" s="1"/>
  <c r="AJ308" i="4"/>
  <c r="AP308" i="4" s="1"/>
  <c r="AV308" i="4" s="1"/>
  <c r="AC226" i="4"/>
  <c r="AL805" i="4"/>
  <c r="AR805" i="4" s="1"/>
  <c r="AO805" i="4"/>
  <c r="AU805" i="4" s="1"/>
  <c r="W78" i="4"/>
  <c r="W86" i="4"/>
  <c r="X86" i="4" s="1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105" i="4"/>
  <c r="W21" i="4"/>
  <c r="W87" i="4"/>
  <c r="X87" i="4" s="1"/>
  <c r="W141" i="4"/>
  <c r="X141" i="4" s="1"/>
  <c r="W173" i="4"/>
  <c r="X173" i="4" s="1"/>
  <c r="W967" i="4"/>
  <c r="W753" i="4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Y674" i="4"/>
  <c r="AA674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336" i="4"/>
  <c r="AD336" i="4"/>
  <c r="AH336" i="4"/>
  <c r="AC191" i="4"/>
  <c r="AF191" i="4"/>
  <c r="AL191" i="4" s="1"/>
  <c r="AR191" i="4" s="1"/>
  <c r="AK191" i="4"/>
  <c r="AH562" i="4"/>
  <c r="Y422" i="4"/>
  <c r="AA422" i="4" s="1"/>
  <c r="X657" i="4"/>
  <c r="Y657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AE663" i="4"/>
  <c r="Z663" i="4"/>
  <c r="W871" i="4"/>
  <c r="W720" i="4"/>
  <c r="W942" i="4"/>
  <c r="W588" i="4"/>
  <c r="W705" i="4"/>
  <c r="W937" i="4"/>
  <c r="W939" i="4"/>
  <c r="W999" i="4"/>
  <c r="W82" i="4"/>
  <c r="X82" i="4" s="1"/>
  <c r="Y82" i="4" s="1"/>
  <c r="AG82" i="4" s="1"/>
  <c r="W991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X33" i="4" s="1"/>
  <c r="W35" i="4"/>
  <c r="W127" i="4"/>
  <c r="W52" i="4"/>
  <c r="X52" i="4" s="1"/>
  <c r="Y52" i="4" s="1"/>
  <c r="AG52" i="4" s="1"/>
  <c r="W925" i="4"/>
  <c r="AO96" i="4"/>
  <c r="AU96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943" i="4" s="1"/>
  <c r="Y11" i="4"/>
  <c r="AJ11" i="4" s="1"/>
  <c r="W13" i="4"/>
  <c r="X13" i="4" s="1"/>
  <c r="Y13" i="4" s="1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X142" i="4" s="1"/>
  <c r="Y142" i="4" s="1"/>
  <c r="W803" i="4"/>
  <c r="X803" i="4" s="1"/>
  <c r="W771" i="4"/>
  <c r="W551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X70" i="4" s="1"/>
  <c r="Y70" i="4" s="1"/>
  <c r="W7" i="4"/>
  <c r="W55" i="4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D124" i="4"/>
  <c r="H124" i="4" s="1"/>
  <c r="F124" i="4"/>
  <c r="J124" i="4" s="1"/>
  <c r="G562" i="4"/>
  <c r="F562" i="4"/>
  <c r="J562" i="4" s="1"/>
  <c r="D562" i="4"/>
  <c r="H562" i="4" s="1"/>
  <c r="E562" i="4"/>
  <c r="I562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21" i="4"/>
  <c r="Y21" i="4" s="1"/>
  <c r="X78" i="4"/>
  <c r="X125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X94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H949" i="4"/>
  <c r="AG949" i="4"/>
  <c r="Y980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D5" i="4"/>
  <c r="H5" i="4" s="1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D770" i="4"/>
  <c r="AC770" i="4"/>
  <c r="X64" i="4"/>
  <c r="AB139" i="4"/>
  <c r="AA139" i="4"/>
  <c r="Z139" i="4"/>
  <c r="AL139" i="4" s="1"/>
  <c r="AR139" i="4" s="1"/>
  <c r="AD139" i="4"/>
  <c r="AP139" i="4" s="1"/>
  <c r="AV139" i="4" s="1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C916" i="4"/>
  <c r="AB916" i="4"/>
  <c r="Z916" i="4"/>
  <c r="AW916" i="4"/>
  <c r="AA916" i="4"/>
  <c r="AE916" i="4"/>
  <c r="AV916" i="4"/>
  <c r="AU916" i="4"/>
  <c r="AS916" i="4"/>
  <c r="AD916" i="4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G172" i="4"/>
  <c r="F172" i="4"/>
  <c r="J172" i="4" s="1"/>
  <c r="E172" i="4"/>
  <c r="I172" i="4" s="1"/>
  <c r="X60" i="4"/>
  <c r="X111" i="4"/>
  <c r="X119" i="4"/>
  <c r="AL727" i="4"/>
  <c r="AR727" i="4" s="1"/>
  <c r="AN727" i="4"/>
  <c r="AT727" i="4" s="1"/>
  <c r="AK963" i="4"/>
  <c r="AF963" i="4"/>
  <c r="AJ963" i="4"/>
  <c r="X6" i="4"/>
  <c r="AI15" i="4"/>
  <c r="AK15" i="4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AF59" i="4"/>
  <c r="AH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Y149" i="4" s="1"/>
  <c r="AK149" i="4" s="1"/>
  <c r="AA726" i="4"/>
  <c r="Z726" i="4"/>
  <c r="X847" i="4"/>
  <c r="AN741" i="4"/>
  <c r="AT741" i="4" s="1"/>
  <c r="W4" i="4"/>
  <c r="X55" i="4"/>
  <c r="Y55" i="4" s="1"/>
  <c r="X137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40" i="4"/>
  <c r="Y740" i="4" s="1"/>
  <c r="AC740" i="4" s="1"/>
  <c r="X795" i="4"/>
  <c r="Y795" i="4" s="1"/>
  <c r="AH795" i="4" s="1"/>
  <c r="X763" i="4"/>
  <c r="AE36" i="4"/>
  <c r="AD36" i="4"/>
  <c r="AP36" i="4" s="1"/>
  <c r="AV36" i="4" s="1"/>
  <c r="AB36" i="4"/>
  <c r="AN36" i="4" s="1"/>
  <c r="AT36" i="4" s="1"/>
  <c r="AA36" i="4"/>
  <c r="AC36" i="4"/>
  <c r="AO36" i="4" s="1"/>
  <c r="AU36" i="4" s="1"/>
  <c r="Z36" i="4"/>
  <c r="AI646" i="4"/>
  <c r="AK646" i="4"/>
  <c r="AN764" i="4"/>
  <c r="AT764" i="4" s="1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Y97" i="4"/>
  <c r="Z97" i="4" s="1"/>
  <c r="X127" i="4"/>
  <c r="Y127" i="4" s="1"/>
  <c r="AG12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AO152" i="4"/>
  <c r="AU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P96" i="4"/>
  <c r="AV96" i="4" s="1"/>
  <c r="X535" i="4"/>
  <c r="Y535" i="4" s="1"/>
  <c r="AG535" i="4" s="1"/>
  <c r="X658" i="4"/>
  <c r="Y658" i="4" s="1"/>
  <c r="AN615" i="4"/>
  <c r="AT615" i="4" s="1"/>
  <c r="AM663" i="4"/>
  <c r="AS663" i="4" s="1"/>
  <c r="AQ663" i="4"/>
  <c r="AW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D136" i="4"/>
  <c r="Z136" i="4"/>
  <c r="AB136" i="4"/>
  <c r="AC136" i="4"/>
  <c r="AE136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Z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B11" i="4"/>
  <c r="W14" i="4"/>
  <c r="Z15" i="4"/>
  <c r="AB15" i="4"/>
  <c r="AC15" i="4"/>
  <c r="AE15" i="4"/>
  <c r="AA15" i="4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E22" i="4"/>
  <c r="AQ22" i="4" s="1"/>
  <c r="AW22" i="4" s="1"/>
  <c r="AD22" i="4"/>
  <c r="AB22" i="4"/>
  <c r="Z22" i="4"/>
  <c r="AA22" i="4"/>
  <c r="AC22" i="4"/>
  <c r="AA59" i="4"/>
  <c r="AD59" i="4"/>
  <c r="Z59" i="4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AD174" i="4"/>
  <c r="F116" i="4"/>
  <c r="J116" i="4" s="1"/>
  <c r="Y592" i="4"/>
  <c r="AC592" i="4" s="1"/>
  <c r="X32" i="4"/>
  <c r="Y32" i="4" s="1"/>
  <c r="AG32" i="4" s="1"/>
  <c r="X49" i="4"/>
  <c r="Y49" i="4" s="1"/>
  <c r="AF49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AJ939" i="4"/>
  <c r="AH939" i="4"/>
  <c r="AG939" i="4"/>
  <c r="U969" i="4"/>
  <c r="V969" i="4"/>
  <c r="X999" i="4"/>
  <c r="Y999" i="4"/>
  <c r="AC100" i="4"/>
  <c r="AE100" i="4"/>
  <c r="AD100" i="4"/>
  <c r="Z100" i="4"/>
  <c r="Y72" i="4"/>
  <c r="AB72" i="4" s="1"/>
  <c r="Y991" i="4"/>
  <c r="X991" i="4"/>
  <c r="AF803" i="4"/>
  <c r="AK803" i="4"/>
  <c r="AI803" i="4"/>
  <c r="AJ803" i="4"/>
  <c r="AH803" i="4"/>
  <c r="AG803" i="4"/>
  <c r="AD38" i="4"/>
  <c r="X551" i="4"/>
  <c r="Z646" i="4"/>
  <c r="AA646" i="4"/>
  <c r="AD646" i="4"/>
  <c r="AB646" i="4"/>
  <c r="AC646" i="4"/>
  <c r="AO646" i="4" s="1"/>
  <c r="AU646" i="4" s="1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AG978" i="4"/>
  <c r="AH978" i="4"/>
  <c r="W971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Z148" i="4"/>
  <c r="AG148" i="4"/>
  <c r="AF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H24" i="4"/>
  <c r="AK24" i="4"/>
  <c r="AI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A180" i="4"/>
  <c r="Z770" i="4"/>
  <c r="AA770" i="4"/>
  <c r="AG97" i="4"/>
  <c r="AH97" i="4"/>
  <c r="AC123" i="4"/>
  <c r="AO123" i="4" s="1"/>
  <c r="AU123" i="4" s="1"/>
  <c r="Z123" i="4"/>
  <c r="AD123" i="4"/>
  <c r="AE123" i="4"/>
  <c r="AA123" i="4"/>
  <c r="AM123" i="4" s="1"/>
  <c r="AS123" i="4" s="1"/>
  <c r="AB123" i="4"/>
  <c r="AN123" i="4" s="1"/>
  <c r="AT123" i="4" s="1"/>
  <c r="AB147" i="4"/>
  <c r="AN147" i="4" s="1"/>
  <c r="AT147" i="4" s="1"/>
  <c r="AA147" i="4"/>
  <c r="AM147" i="4" s="1"/>
  <c r="AS147" i="4" s="1"/>
  <c r="Z147" i="4"/>
  <c r="AL147" i="4" s="1"/>
  <c r="AR147" i="4" s="1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B179" i="4"/>
  <c r="AC179" i="4"/>
  <c r="AO179" i="4" s="1"/>
  <c r="AU179" i="4" s="1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B164" i="4"/>
  <c r="Z164" i="4"/>
  <c r="AL164" i="4" s="1"/>
  <c r="AR164" i="4" s="1"/>
  <c r="AA164" i="4"/>
  <c r="AM164" i="4" s="1"/>
  <c r="AS164" i="4" s="1"/>
  <c r="AC164" i="4"/>
  <c r="AO164" i="4" s="1"/>
  <c r="AU164" i="4" s="1"/>
  <c r="AE164" i="4"/>
  <c r="AQ164" i="4" s="1"/>
  <c r="AW164" i="4" s="1"/>
  <c r="Z20" i="4"/>
  <c r="AC20" i="4"/>
  <c r="AO20" i="4" s="1"/>
  <c r="AU20" i="4" s="1"/>
  <c r="AA20" i="4"/>
  <c r="AB20" i="4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H880" i="4"/>
  <c r="AF880" i="4"/>
  <c r="AG880" i="4"/>
  <c r="AH848" i="4"/>
  <c r="AF848" i="4"/>
  <c r="AG848" i="4"/>
  <c r="AM599" i="4"/>
  <c r="AS599" i="4" s="1"/>
  <c r="AL886" i="4"/>
  <c r="AO886" i="4"/>
  <c r="AM886" i="4"/>
  <c r="X34" i="4"/>
  <c r="X681" i="4"/>
  <c r="AH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W93" i="4"/>
  <c r="AK101" i="4"/>
  <c r="AG101" i="4"/>
  <c r="AA115" i="4"/>
  <c r="AM115" i="4" s="1"/>
  <c r="AS115" i="4" s="1"/>
  <c r="AE115" i="4"/>
  <c r="AD115" i="4"/>
  <c r="AP115" i="4" s="1"/>
  <c r="AV115" i="4" s="1"/>
  <c r="Z115" i="4"/>
  <c r="AL115" i="4" s="1"/>
  <c r="AR115" i="4" s="1"/>
  <c r="AB115" i="4"/>
  <c r="AN115" i="4" s="1"/>
  <c r="AT115" i="4" s="1"/>
  <c r="AC115" i="4"/>
  <c r="AI131" i="4"/>
  <c r="AG131" i="4"/>
  <c r="AB163" i="4"/>
  <c r="AN163" i="4" s="1"/>
  <c r="AT163" i="4" s="1"/>
  <c r="AE163" i="4"/>
  <c r="AQ163" i="4" s="1"/>
  <c r="AW163" i="4" s="1"/>
  <c r="Z163" i="4"/>
  <c r="AD163" i="4"/>
  <c r="AA163" i="4"/>
  <c r="AC163" i="4"/>
  <c r="AO163" i="4" s="1"/>
  <c r="AU163" i="4" s="1"/>
  <c r="AC171" i="4"/>
  <c r="AO171" i="4" s="1"/>
  <c r="AU171" i="4" s="1"/>
  <c r="Z171" i="4"/>
  <c r="AL171" i="4" s="1"/>
  <c r="AR171" i="4" s="1"/>
  <c r="AD171" i="4"/>
  <c r="AE171" i="4"/>
  <c r="AA171" i="4"/>
  <c r="AM171" i="4" s="1"/>
  <c r="AS171" i="4" s="1"/>
  <c r="AB171" i="4"/>
  <c r="AI963" i="4"/>
  <c r="AH963" i="4"/>
  <c r="AG963" i="4"/>
  <c r="X16" i="4"/>
  <c r="Y16" i="4" s="1"/>
  <c r="AH15" i="4"/>
  <c r="AF15" i="4"/>
  <c r="AJ15" i="4"/>
  <c r="X26" i="4"/>
  <c r="Y26" i="4" s="1"/>
  <c r="Z31" i="4"/>
  <c r="AL31" i="4" s="1"/>
  <c r="AR31" i="4" s="1"/>
  <c r="AD31" i="4"/>
  <c r="AP31" i="4" s="1"/>
  <c r="AV31" i="4" s="1"/>
  <c r="AC31" i="4"/>
  <c r="AB31" i="4"/>
  <c r="AN31" i="4" s="1"/>
  <c r="AT31" i="4" s="1"/>
  <c r="AE31" i="4"/>
  <c r="AA31" i="4"/>
  <c r="W65" i="4"/>
  <c r="Z91" i="4"/>
  <c r="AL91" i="4" s="1"/>
  <c r="AR91" i="4" s="1"/>
  <c r="AC91" i="4"/>
  <c r="AB91" i="4"/>
  <c r="AN91" i="4" s="1"/>
  <c r="AT91" i="4" s="1"/>
  <c r="AE91" i="4"/>
  <c r="AQ91" i="4" s="1"/>
  <c r="AW91" i="4" s="1"/>
  <c r="AD91" i="4"/>
  <c r="AA91" i="4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94" i="4"/>
  <c r="AJ994" i="4"/>
  <c r="AG994" i="4"/>
  <c r="AI994" i="4"/>
  <c r="AK994" i="4"/>
  <c r="AH994" i="4"/>
  <c r="AJ88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592" i="4"/>
  <c r="V2" i="4"/>
  <c r="U2" i="4"/>
  <c r="X7" i="4"/>
  <c r="AD170" i="4"/>
  <c r="AC170" i="4"/>
  <c r="AO170" i="4" s="1"/>
  <c r="AU170" i="4" s="1"/>
  <c r="Z170" i="4"/>
  <c r="AL170" i="4" s="1"/>
  <c r="AR170" i="4" s="1"/>
  <c r="AE170" i="4"/>
  <c r="AB170" i="4"/>
  <c r="AN170" i="4" s="1"/>
  <c r="AT170" i="4" s="1"/>
  <c r="AA170" i="4"/>
  <c r="AB8" i="4"/>
  <c r="AE8" i="4"/>
  <c r="AD8" i="4"/>
  <c r="AP8" i="4" s="1"/>
  <c r="AV8" i="4" s="1"/>
  <c r="Z8" i="4"/>
  <c r="AA8" i="4"/>
  <c r="AC8" i="4"/>
  <c r="AB27" i="4"/>
  <c r="AN27" i="4" s="1"/>
  <c r="AT27" i="4" s="1"/>
  <c r="AA27" i="4"/>
  <c r="AE27" i="4"/>
  <c r="Z27" i="4"/>
  <c r="AL27" i="4" s="1"/>
  <c r="AR27" i="4" s="1"/>
  <c r="AC27" i="4"/>
  <c r="AO27" i="4" s="1"/>
  <c r="AU27" i="4" s="1"/>
  <c r="AD27" i="4"/>
  <c r="X42" i="4"/>
  <c r="AE66" i="4"/>
  <c r="AQ66" i="4" s="1"/>
  <c r="AW66" i="4" s="1"/>
  <c r="AD66" i="4"/>
  <c r="AB66" i="4"/>
  <c r="AN66" i="4" s="1"/>
  <c r="AT66" i="4" s="1"/>
  <c r="Z66" i="4"/>
  <c r="AA66" i="4"/>
  <c r="AM66" i="4" s="1"/>
  <c r="AS66" i="4" s="1"/>
  <c r="AC66" i="4"/>
  <c r="Y71" i="4"/>
  <c r="AA71" i="4" s="1"/>
  <c r="W95" i="4"/>
  <c r="W98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A92" i="4"/>
  <c r="AE92" i="4"/>
  <c r="AD92" i="4"/>
  <c r="AP92" i="4" s="1"/>
  <c r="AV92" i="4" s="1"/>
  <c r="AB92" i="4"/>
  <c r="AN92" i="4" s="1"/>
  <c r="AT92" i="4" s="1"/>
  <c r="Z92" i="4"/>
  <c r="AL92" i="4" s="1"/>
  <c r="AR92" i="4" s="1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AK38" i="4"/>
  <c r="X457" i="4"/>
  <c r="Y457" i="4" s="1"/>
  <c r="AA102" i="4"/>
  <c r="Z102" i="4"/>
  <c r="AB102" i="4"/>
  <c r="AD102" i="4"/>
  <c r="AP102" i="4" s="1"/>
  <c r="AV102" i="4" s="1"/>
  <c r="AE102" i="4"/>
  <c r="AQ102" i="4" s="1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C120" i="4"/>
  <c r="AO120" i="4" s="1"/>
  <c r="AU120" i="4" s="1"/>
  <c r="AE120" i="4"/>
  <c r="AB120" i="4"/>
  <c r="AD120" i="4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D151" i="4"/>
  <c r="AP151" i="4" s="1"/>
  <c r="AV151" i="4" s="1"/>
  <c r="AA151" i="4"/>
  <c r="AM151" i="4" s="1"/>
  <c r="AS151" i="4" s="1"/>
  <c r="AE151" i="4"/>
  <c r="AQ151" i="4" s="1"/>
  <c r="AW151" i="4" s="1"/>
  <c r="AB151" i="4"/>
  <c r="AN151" i="4" s="1"/>
  <c r="AT151" i="4" s="1"/>
  <c r="AC151" i="4"/>
  <c r="AN776" i="4"/>
  <c r="AT776" i="4" s="1"/>
  <c r="AB69" i="4"/>
  <c r="AN69" i="4" s="1"/>
  <c r="AT69" i="4" s="1"/>
  <c r="AA69" i="4"/>
  <c r="AE69" i="4"/>
  <c r="AQ69" i="4" s="1"/>
  <c r="AW69" i="4" s="1"/>
  <c r="AD69" i="4"/>
  <c r="Z69" i="4"/>
  <c r="AC69" i="4"/>
  <c r="Z89" i="4"/>
  <c r="AL89" i="4" s="1"/>
  <c r="AR89" i="4" s="1"/>
  <c r="AD89" i="4"/>
  <c r="AP89" i="4" s="1"/>
  <c r="AC89" i="4"/>
  <c r="AB89" i="4"/>
  <c r="AE89" i="4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Q109" i="4" s="1"/>
  <c r="AD109" i="4"/>
  <c r="Z109" i="4"/>
  <c r="AA109" i="4"/>
  <c r="AM109" i="4" s="1"/>
  <c r="AS109" i="4" s="1"/>
  <c r="AW109" i="4"/>
  <c r="AB47" i="4"/>
  <c r="AN47" i="4" s="1"/>
  <c r="AT47" i="4" s="1"/>
  <c r="AC47" i="4"/>
  <c r="AE47" i="4"/>
  <c r="AD47" i="4"/>
  <c r="AP47" i="4" s="1"/>
  <c r="AV47" i="4" s="1"/>
  <c r="Z47" i="4"/>
  <c r="AL47" i="4" s="1"/>
  <c r="AR47" i="4" s="1"/>
  <c r="AA47" i="4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O223" i="4"/>
  <c r="AU223" i="4" s="1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O191" i="4" s="1"/>
  <c r="AU191" i="4" s="1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F433" i="4"/>
  <c r="J433" i="4" s="1"/>
  <c r="G433" i="4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AO447" i="4" s="1"/>
  <c r="AU447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O378" i="4"/>
  <c r="AU378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J321" i="4"/>
  <c r="W216" i="4"/>
  <c r="L63" i="11"/>
  <c r="N63" i="11" s="1"/>
  <c r="I64" i="8" s="1"/>
  <c r="K63" i="11"/>
  <c r="M63" i="11" s="1"/>
  <c r="H64" i="8" s="1"/>
  <c r="L53" i="11"/>
  <c r="N53" i="11" s="1"/>
  <c r="I54" i="8" s="1"/>
  <c r="K53" i="11"/>
  <c r="M53" i="11" s="1"/>
  <c r="H54" i="8" s="1"/>
  <c r="L179" i="11"/>
  <c r="N179" i="11" s="1"/>
  <c r="I180" i="8" s="1"/>
  <c r="K179" i="11"/>
  <c r="M179" i="11" s="1"/>
  <c r="H180" i="8" s="1"/>
  <c r="L42" i="11"/>
  <c r="N42" i="11" s="1"/>
  <c r="I43" i="8" s="1"/>
  <c r="K42" i="11"/>
  <c r="M42" i="11" s="1"/>
  <c r="H43" i="8" s="1"/>
  <c r="K44" i="11"/>
  <c r="M44" i="11" s="1"/>
  <c r="H45" i="8" s="1"/>
  <c r="L44" i="11"/>
  <c r="N44" i="11" s="1"/>
  <c r="I45" i="8" s="1"/>
  <c r="AH381" i="4"/>
  <c r="AJ381" i="4"/>
  <c r="AK381" i="4"/>
  <c r="F356" i="4"/>
  <c r="J356" i="4" s="1"/>
  <c r="AF381" i="4"/>
  <c r="AL338" i="4"/>
  <c r="AR338" i="4" s="1"/>
  <c r="AQ338" i="4"/>
  <c r="AW338" i="4" s="1"/>
  <c r="AG222" i="4"/>
  <c r="AO358" i="4"/>
  <c r="AU358" i="4" s="1"/>
  <c r="Z355" i="4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G334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AE314" i="4"/>
  <c r="AI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Z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N432" i="4" s="1"/>
  <c r="AT432" i="4" s="1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L408" i="4" s="1"/>
  <c r="AR408" i="4" s="1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L152" i="4" l="1"/>
  <c r="AR152" i="4" s="1"/>
  <c r="AP152" i="4"/>
  <c r="AV152" i="4" s="1"/>
  <c r="AE9" i="4"/>
  <c r="AQ8" i="4"/>
  <c r="AW8" i="4" s="1"/>
  <c r="E5" i="4"/>
  <c r="I5" i="4" s="1"/>
  <c r="AN8" i="4"/>
  <c r="AT8" i="4" s="1"/>
  <c r="G5" i="4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E174" i="4"/>
  <c r="AL22" i="4"/>
  <c r="AR22" i="4" s="1"/>
  <c r="AF100" i="4"/>
  <c r="AL100" i="4" s="1"/>
  <c r="AR100" i="4" s="1"/>
  <c r="AK136" i="4"/>
  <c r="AQ136" i="4" s="1"/>
  <c r="AW136" i="4" s="1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44" i="4"/>
  <c r="AK148" i="4"/>
  <c r="AB148" i="4"/>
  <c r="AN148" i="4" s="1"/>
  <c r="AT148" i="4" s="1"/>
  <c r="AE148" i="4"/>
  <c r="AQ15" i="4"/>
  <c r="AW15" i="4" s="1"/>
  <c r="AC44" i="4"/>
  <c r="AF136" i="4"/>
  <c r="AL136" i="4" s="1"/>
  <c r="AR136" i="4" s="1"/>
  <c r="AM139" i="4"/>
  <c r="AS139" i="4" s="1"/>
  <c r="AB112" i="4"/>
  <c r="AG225" i="4"/>
  <c r="AN109" i="4"/>
  <c r="AT109" i="4" s="1"/>
  <c r="AL69" i="4"/>
  <c r="AR69" i="4" s="1"/>
  <c r="AL151" i="4"/>
  <c r="AR151" i="4" s="1"/>
  <c r="AN160" i="4"/>
  <c r="AT160" i="4" s="1"/>
  <c r="AL120" i="4"/>
  <c r="AR120" i="4" s="1"/>
  <c r="AP66" i="4"/>
  <c r="AV66" i="4" s="1"/>
  <c r="AP27" i="4"/>
  <c r="AV27" i="4" s="1"/>
  <c r="AG11" i="4"/>
  <c r="AP171" i="4"/>
  <c r="AV171" i="4" s="1"/>
  <c r="AK107" i="4"/>
  <c r="AH44" i="4"/>
  <c r="AJ148" i="4"/>
  <c r="AI148" i="4"/>
  <c r="AC148" i="4"/>
  <c r="AE11" i="4"/>
  <c r="Z44" i="4"/>
  <c r="AN139" i="4"/>
  <c r="AT139" i="4" s="1"/>
  <c r="AK112" i="4"/>
  <c r="AA112" i="4"/>
  <c r="AH9" i="4"/>
  <c r="AB9" i="4"/>
  <c r="AI9" i="4"/>
  <c r="AO9" i="4" s="1"/>
  <c r="AU9" i="4" s="1"/>
  <c r="AF9" i="4"/>
  <c r="AD9" i="4"/>
  <c r="AP9" i="4" s="1"/>
  <c r="AV9" i="4" s="1"/>
  <c r="AK9" i="4"/>
  <c r="AQ9" i="4" s="1"/>
  <c r="AW9" i="4" s="1"/>
  <c r="Z9" i="4"/>
  <c r="AA9" i="4"/>
  <c r="AM9" i="4" s="1"/>
  <c r="AS9" i="4" s="1"/>
  <c r="D241" i="4"/>
  <c r="H241" i="4" s="1"/>
  <c r="E241" i="4"/>
  <c r="I241" i="4" s="1"/>
  <c r="AN228" i="4"/>
  <c r="AT228" i="4" s="1"/>
  <c r="AM172" i="4"/>
  <c r="AS172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Q170" i="4"/>
  <c r="AW170" i="4" s="1"/>
  <c r="AI174" i="4"/>
  <c r="AO115" i="4"/>
  <c r="AU115" i="4" s="1"/>
  <c r="AG180" i="4"/>
  <c r="Z174" i="4"/>
  <c r="AB174" i="4"/>
  <c r="AN174" i="4" s="1"/>
  <c r="AT174" i="4" s="1"/>
  <c r="AM15" i="4"/>
  <c r="AS15" i="4" s="1"/>
  <c r="AJ174" i="4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P24" i="4"/>
  <c r="AV24" i="4" s="1"/>
  <c r="AA174" i="4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AN120" i="4"/>
  <c r="AT120" i="4" s="1"/>
  <c r="AF113" i="4"/>
  <c r="AM170" i="4"/>
  <c r="AS170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AJ144" i="4"/>
  <c r="AC144" i="4"/>
  <c r="AI144" i="4"/>
  <c r="AG144" i="4"/>
  <c r="AJ405" i="4"/>
  <c r="AB405" i="4"/>
  <c r="AC437" i="4"/>
  <c r="AM225" i="4"/>
  <c r="AS225" i="4" s="1"/>
  <c r="AO398" i="4"/>
  <c r="AU398" i="4" s="1"/>
  <c r="AC405" i="4"/>
  <c r="AF405" i="4"/>
  <c r="AH405" i="4"/>
  <c r="AI671" i="4"/>
  <c r="AI960" i="4"/>
  <c r="AF960" i="4"/>
  <c r="AC960" i="4"/>
  <c r="AO960" i="4" s="1"/>
  <c r="AD960" i="4"/>
  <c r="AS960" i="4"/>
  <c r="AW960" i="4"/>
  <c r="AE960" i="4"/>
  <c r="AG960" i="4"/>
  <c r="AK960" i="4"/>
  <c r="AJ960" i="4"/>
  <c r="AH960" i="4"/>
  <c r="Z960" i="4"/>
  <c r="AL960" i="4" s="1"/>
  <c r="AA960" i="4"/>
  <c r="AM960" i="4" s="1"/>
  <c r="AT960" i="4"/>
  <c r="AU960" i="4"/>
  <c r="AB960" i="4"/>
  <c r="AN960" i="4" s="1"/>
  <c r="AV960" i="4"/>
  <c r="AK956" i="4"/>
  <c r="AB322" i="4"/>
  <c r="Z405" i="4"/>
  <c r="AD405" i="4"/>
  <c r="AI405" i="4"/>
  <c r="AK405" i="4"/>
  <c r="AE405" i="4"/>
  <c r="X917" i="4"/>
  <c r="Y917" i="4"/>
  <c r="X872" i="4"/>
  <c r="Y872" i="4"/>
  <c r="Y904" i="4"/>
  <c r="X904" i="4"/>
  <c r="AA437" i="4"/>
  <c r="AK437" i="4"/>
  <c r="AJ437" i="4"/>
  <c r="AD437" i="4"/>
  <c r="AG437" i="4"/>
  <c r="AM437" i="4" s="1"/>
  <c r="AS437" i="4" s="1"/>
  <c r="AF437" i="4"/>
  <c r="Z437" i="4"/>
  <c r="AL437" i="4" s="1"/>
  <c r="AR437" i="4" s="1"/>
  <c r="AH437" i="4"/>
  <c r="AI437" i="4"/>
  <c r="AO437" i="4" s="1"/>
  <c r="AU437" i="4" s="1"/>
  <c r="AB437" i="4"/>
  <c r="AN437" i="4" s="1"/>
  <c r="AT437" i="4" s="1"/>
  <c r="AE437" i="4"/>
  <c r="AQ437" i="4" s="1"/>
  <c r="AW437" i="4" s="1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AO405" i="4"/>
  <c r="AU405" i="4" s="1"/>
  <c r="AM405" i="4"/>
  <c r="AS405" i="4" s="1"/>
  <c r="AL405" i="4"/>
  <c r="AR40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E405" i="4"/>
  <c r="I405" i="4" s="1"/>
  <c r="F405" i="4"/>
  <c r="J405" i="4" s="1"/>
  <c r="G405" i="4"/>
  <c r="D405" i="4"/>
  <c r="H405" i="4" s="1"/>
  <c r="AK972" i="4"/>
  <c r="AJ972" i="4"/>
  <c r="AI972" i="4"/>
  <c r="AD972" i="4"/>
  <c r="AP972" i="4" s="1"/>
  <c r="Z972" i="4"/>
  <c r="AU972" i="4"/>
  <c r="AH972" i="4"/>
  <c r="AW972" i="4"/>
  <c r="AC972" i="4"/>
  <c r="AO972" i="4" s="1"/>
  <c r="AG972" i="4"/>
  <c r="AA972" i="4"/>
  <c r="AS972" i="4"/>
  <c r="AB972" i="4"/>
  <c r="AN972" i="4" s="1"/>
  <c r="AF972" i="4"/>
  <c r="AE972" i="4"/>
  <c r="AQ972" i="4" s="1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P405" i="4"/>
  <c r="AV405" i="4" s="1"/>
  <c r="AN405" i="4"/>
  <c r="AT405" i="4" s="1"/>
  <c r="AG671" i="4"/>
  <c r="AB671" i="4"/>
  <c r="AF671" i="4"/>
  <c r="AK671" i="4"/>
  <c r="AC671" i="4"/>
  <c r="AO671" i="4" s="1"/>
  <c r="AU671" i="4" s="1"/>
  <c r="AE671" i="4"/>
  <c r="AA671" i="4"/>
  <c r="AM671" i="4" s="1"/>
  <c r="AS671" i="4" s="1"/>
  <c r="AJ671" i="4"/>
  <c r="Z671" i="4"/>
  <c r="AL671" i="4" s="1"/>
  <c r="AR671" i="4" s="1"/>
  <c r="AD671" i="4"/>
  <c r="AH671" i="4"/>
  <c r="AQ405" i="4"/>
  <c r="AW405" i="4" s="1"/>
  <c r="AH997" i="4"/>
  <c r="AA997" i="4"/>
  <c r="AF997" i="4"/>
  <c r="AW997" i="4"/>
  <c r="AC997" i="4"/>
  <c r="AG997" i="4"/>
  <c r="AB997" i="4"/>
  <c r="AN997" i="4" s="1"/>
  <c r="AK997" i="4"/>
  <c r="AV997" i="4"/>
  <c r="Z997" i="4"/>
  <c r="AL997" i="4" s="1"/>
  <c r="AS997" i="4"/>
  <c r="AD997" i="4"/>
  <c r="AT997" i="4"/>
  <c r="AE997" i="4"/>
  <c r="AQ997" i="4" s="1"/>
  <c r="AJ997" i="4"/>
  <c r="AI997" i="4"/>
  <c r="AU997" i="4"/>
  <c r="AC225" i="4"/>
  <c r="AO225" i="4" s="1"/>
  <c r="AU225" i="4" s="1"/>
  <c r="Z225" i="4"/>
  <c r="AE262" i="4"/>
  <c r="G241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G116" i="4"/>
  <c r="AD11" i="4"/>
  <c r="AP11" i="4" s="1"/>
  <c r="AV11" i="4" s="1"/>
  <c r="AC10" i="4"/>
  <c r="AE10" i="4"/>
  <c r="AH11" i="4"/>
  <c r="AN11" i="4" s="1"/>
  <c r="AT11" i="4" s="1"/>
  <c r="AO139" i="4"/>
  <c r="AU139" i="4" s="1"/>
  <c r="AQ112" i="4"/>
  <c r="AW112" i="4" s="1"/>
  <c r="AF230" i="4"/>
  <c r="F241" i="4"/>
  <c r="J241" i="4" s="1"/>
  <c r="AK225" i="4"/>
  <c r="AJ262" i="4"/>
  <c r="AI262" i="4"/>
  <c r="AO262" i="4" s="1"/>
  <c r="AU262" i="4" s="1"/>
  <c r="Z262" i="4"/>
  <c r="AL262" i="4" s="1"/>
  <c r="AR262" i="4" s="1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M11" i="4" s="1"/>
  <c r="AS11" i="4" s="1"/>
  <c r="AD10" i="4"/>
  <c r="AL36" i="4"/>
  <c r="AR36" i="4" s="1"/>
  <c r="D36" i="4" s="1"/>
  <c r="H36" i="4" s="1"/>
  <c r="AM112" i="4"/>
  <c r="AS112" i="4" s="1"/>
  <c r="AL358" i="4"/>
  <c r="AR358" i="4" s="1"/>
  <c r="AM350" i="4"/>
  <c r="AS350" i="4" s="1"/>
  <c r="AQ369" i="4"/>
  <c r="AW369" i="4" s="1"/>
  <c r="AN350" i="4"/>
  <c r="AT350" i="4" s="1"/>
  <c r="AL333" i="4"/>
  <c r="AR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AM322" i="4" s="1"/>
  <c r="AS322" i="4" s="1"/>
  <c r="Z322" i="4"/>
  <c r="AL322" i="4" s="1"/>
  <c r="AR322" i="4" s="1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H842" i="4"/>
  <c r="AN835" i="4"/>
  <c r="AT835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D59" i="4" s="1"/>
  <c r="H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G835" i="4" s="1"/>
  <c r="AJ869" i="4"/>
  <c r="AP869" i="4" s="1"/>
  <c r="AV869" i="4" s="1"/>
  <c r="AN308" i="4"/>
  <c r="AT308" i="4" s="1"/>
  <c r="AJ666" i="4"/>
  <c r="AF666" i="4"/>
  <c r="AL666" i="4" s="1"/>
  <c r="AR666" i="4" s="1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L445" i="4" s="1"/>
  <c r="AR445" i="4" s="1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E350" i="4"/>
  <c r="I350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M842" i="4" s="1"/>
  <c r="AS842" i="4" s="1"/>
  <c r="AD842" i="4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K876" i="4" s="1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Q203" i="4" s="1"/>
  <c r="AW203" i="4" s="1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X906" i="4" s="1"/>
  <c r="AB962" i="4"/>
  <c r="AE962" i="4"/>
  <c r="AC962" i="4"/>
  <c r="AF962" i="4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Y906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J411" i="4"/>
  <c r="AH674" i="4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X866" i="4" s="1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O826" i="4" s="1"/>
  <c r="AU826" i="4" s="1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AG496" i="4" s="1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O958" i="4"/>
  <c r="AN958" i="4"/>
  <c r="AL113" i="4"/>
  <c r="AR113" i="4" s="1"/>
  <c r="F113" i="4" s="1"/>
  <c r="J113" i="4" s="1"/>
  <c r="AQ59" i="4"/>
  <c r="AW59" i="4" s="1"/>
  <c r="AP118" i="4"/>
  <c r="AV11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L107" i="4"/>
  <c r="AR107" i="4" s="1"/>
  <c r="E107" i="4" s="1"/>
  <c r="I10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N515" i="4" s="1"/>
  <c r="AT515" i="4" s="1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Q471" i="4" s="1"/>
  <c r="AW471" i="4" s="1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N118" i="4" s="1"/>
  <c r="AT118" i="4" s="1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D656" i="4" s="1"/>
  <c r="H656" i="4" s="1"/>
  <c r="AG107" i="4"/>
  <c r="AI97" i="4"/>
  <c r="AA50" i="4"/>
  <c r="AN24" i="4"/>
  <c r="AT24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M17" i="4" s="1"/>
  <c r="AS17" i="4" s="1"/>
  <c r="AC131" i="4"/>
  <c r="AO131" i="4" s="1"/>
  <c r="AU131" i="4" s="1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E587" i="4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E47" i="4"/>
  <c r="I47" i="4" s="1"/>
  <c r="G47" i="4"/>
  <c r="D47" i="4"/>
  <c r="H47" i="4" s="1"/>
  <c r="D109" i="4"/>
  <c r="H109" i="4" s="1"/>
  <c r="E160" i="4"/>
  <c r="I160" i="4" s="1"/>
  <c r="G160" i="4"/>
  <c r="F160" i="4"/>
  <c r="J160" i="4" s="1"/>
  <c r="D160" i="4"/>
  <c r="H160" i="4" s="1"/>
  <c r="E641" i="4"/>
  <c r="I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D179" i="4"/>
  <c r="H179" i="4" s="1"/>
  <c r="F22" i="4"/>
  <c r="J22" i="4" s="1"/>
  <c r="D22" i="4"/>
  <c r="H22" i="4" s="1"/>
  <c r="G22" i="4"/>
  <c r="E22" i="4"/>
  <c r="I22" i="4" s="1"/>
  <c r="D572" i="4"/>
  <c r="H572" i="4" s="1"/>
  <c r="E572" i="4"/>
  <c r="I572" i="4" s="1"/>
  <c r="G572" i="4"/>
  <c r="F572" i="4"/>
  <c r="J572" i="4" s="1"/>
  <c r="F107" i="4"/>
  <c r="J107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F48" i="4"/>
  <c r="J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D69" i="4"/>
  <c r="H69" i="4" s="1"/>
  <c r="F69" i="4"/>
  <c r="J69" i="4" s="1"/>
  <c r="E69" i="4"/>
  <c r="I6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66" i="4"/>
  <c r="E66" i="4"/>
  <c r="I66" i="4" s="1"/>
  <c r="G170" i="4"/>
  <c r="E170" i="4"/>
  <c r="I170" i="4" s="1"/>
  <c r="D170" i="4"/>
  <c r="H170" i="4" s="1"/>
  <c r="F170" i="4"/>
  <c r="J170" i="4" s="1"/>
  <c r="F828" i="4"/>
  <c r="J828" i="4" s="1"/>
  <c r="G59" i="4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G8" i="4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D31" i="4"/>
  <c r="H31" i="4" s="1"/>
  <c r="F31" i="4"/>
  <c r="J31" i="4" s="1"/>
  <c r="G31" i="4"/>
  <c r="G163" i="4"/>
  <c r="D163" i="4"/>
  <c r="H163" i="4" s="1"/>
  <c r="E163" i="4"/>
  <c r="I163" i="4" s="1"/>
  <c r="F163" i="4"/>
  <c r="J163" i="4" s="1"/>
  <c r="AL632" i="4"/>
  <c r="AR632" i="4" s="1"/>
  <c r="AN632" i="4"/>
  <c r="AT632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F147" i="4"/>
  <c r="J147" i="4" s="1"/>
  <c r="G147" i="4"/>
  <c r="E147" i="4"/>
  <c r="I147" i="4" s="1"/>
  <c r="D147" i="4"/>
  <c r="H147" i="4" s="1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E18" i="4"/>
  <c r="I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Q830" i="4"/>
  <c r="AW830" i="4" s="1"/>
  <c r="G543" i="4"/>
  <c r="F543" i="4"/>
  <c r="J543" i="4" s="1"/>
  <c r="E543" i="4"/>
  <c r="I543" i="4" s="1"/>
  <c r="D543" i="4"/>
  <c r="H543" i="4" s="1"/>
  <c r="AL880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Q779" i="4"/>
  <c r="AW779" i="4" s="1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E36" i="4"/>
  <c r="I36" i="4" s="1"/>
  <c r="AD849" i="4"/>
  <c r="AK849" i="4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AO180" i="4"/>
  <c r="AU180" i="4" s="1"/>
  <c r="Z12" i="4"/>
  <c r="AC12" i="4"/>
  <c r="AB12" i="4"/>
  <c r="AN12" i="4" s="1"/>
  <c r="AT12" i="4" s="1"/>
  <c r="E24" i="4"/>
  <c r="I24" i="4" s="1"/>
  <c r="F24" i="4"/>
  <c r="J24" i="4" s="1"/>
  <c r="G24" i="4"/>
  <c r="D24" i="4"/>
  <c r="H24" i="4" s="1"/>
  <c r="AQ24" i="4"/>
  <c r="AW24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P17" i="4"/>
  <c r="AV17" i="4" s="1"/>
  <c r="AL963" i="4"/>
  <c r="AO963" i="4"/>
  <c r="AB943" i="4"/>
  <c r="AN943" i="4" s="1"/>
  <c r="AC943" i="4"/>
  <c r="AE943" i="4"/>
  <c r="AD943" i="4"/>
  <c r="AS943" i="4"/>
  <c r="AV943" i="4"/>
  <c r="Z943" i="4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Q107" i="4"/>
  <c r="AW107" i="4" s="1"/>
  <c r="AJ52" i="4"/>
  <c r="AI52" i="4"/>
  <c r="AM48" i="4"/>
  <c r="AS48" i="4" s="1"/>
  <c r="AJ127" i="4"/>
  <c r="AI127" i="4"/>
  <c r="AN97" i="4"/>
  <c r="AT97" i="4" s="1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E933" i="4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G140" i="4"/>
  <c r="F140" i="4"/>
  <c r="J140" i="4" s="1"/>
  <c r="E140" i="4"/>
  <c r="I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A49" i="4"/>
  <c r="AE32" i="4"/>
  <c r="AD32" i="4"/>
  <c r="AB32" i="4"/>
  <c r="AA32" i="4"/>
  <c r="AM32" i="4" s="1"/>
  <c r="AS32" i="4" s="1"/>
  <c r="AC32" i="4"/>
  <c r="Z32" i="4"/>
  <c r="AP174" i="4"/>
  <c r="AV174" i="4" s="1"/>
  <c r="AL174" i="4"/>
  <c r="AR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O136" i="4"/>
  <c r="AU136" i="4" s="1"/>
  <c r="AP136" i="4"/>
  <c r="AV136" i="4" s="1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Z52" i="4"/>
  <c r="AD52" i="4"/>
  <c r="AE52" i="4"/>
  <c r="AU52" i="4"/>
  <c r="AA52" i="4"/>
  <c r="AM52" i="4" s="1"/>
  <c r="AS52" i="4" s="1"/>
  <c r="AB52" i="4"/>
  <c r="AC127" i="4"/>
  <c r="AE127" i="4"/>
  <c r="AA127" i="4"/>
  <c r="AM127" i="4" s="1"/>
  <c r="AB127" i="4"/>
  <c r="Z127" i="4"/>
  <c r="AD127" i="4"/>
  <c r="AS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C166" i="4"/>
  <c r="Z79" i="4"/>
  <c r="AD79" i="4"/>
  <c r="AA79" i="4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N635" i="4" s="1"/>
  <c r="AT635" i="4" s="1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O974" i="4" s="1"/>
  <c r="AB974" i="4"/>
  <c r="AN974" i="4" s="1"/>
  <c r="Z974" i="4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L122" i="4" s="1"/>
  <c r="AR122" i="4" s="1"/>
  <c r="AC122" i="4"/>
  <c r="AB122" i="4"/>
  <c r="AE122" i="4"/>
  <c r="AD122" i="4"/>
  <c r="AA122" i="4"/>
  <c r="AD114" i="4"/>
  <c r="AP114" i="4" s="1"/>
  <c r="AV114" i="4" s="1"/>
  <c r="AB114" i="4"/>
  <c r="AN114" i="4" s="1"/>
  <c r="AT114" i="4" s="1"/>
  <c r="AC114" i="4"/>
  <c r="AA114" i="4"/>
  <c r="AM114" i="4" s="1"/>
  <c r="AS114" i="4" s="1"/>
  <c r="AE114" i="4"/>
  <c r="Z114" i="4"/>
  <c r="AG113" i="4"/>
  <c r="AJ113" i="4"/>
  <c r="AD71" i="4"/>
  <c r="AP71" i="4" s="1"/>
  <c r="AV71" i="4" s="1"/>
  <c r="AC71" i="4"/>
  <c r="AO71" i="4" s="1"/>
  <c r="AU71" i="4" s="1"/>
  <c r="AE71" i="4"/>
  <c r="AB71" i="4"/>
  <c r="AN71" i="4" s="1"/>
  <c r="AT71" i="4" s="1"/>
  <c r="AE55" i="4"/>
  <c r="AA55" i="4"/>
  <c r="AD55" i="4"/>
  <c r="AC55" i="4"/>
  <c r="AO55" i="4" s="1"/>
  <c r="AU55" i="4" s="1"/>
  <c r="Z55" i="4"/>
  <c r="AB55" i="4"/>
  <c r="AN55" i="4" s="1"/>
  <c r="AT55" i="4" s="1"/>
  <c r="AF46" i="4"/>
  <c r="AK46" i="4"/>
  <c r="AI46" i="4"/>
  <c r="AF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B149" i="4"/>
  <c r="AN149" i="4" s="1"/>
  <c r="AT149" i="4" s="1"/>
  <c r="AC149" i="4"/>
  <c r="AO149" i="4" s="1"/>
  <c r="AE149" i="4"/>
  <c r="AQ149" i="4" s="1"/>
  <c r="AW149" i="4" s="1"/>
  <c r="Z149" i="4"/>
  <c r="AA149" i="4"/>
  <c r="AM149" i="4" s="1"/>
  <c r="AS149" i="4" s="1"/>
  <c r="AU149" i="4"/>
  <c r="AD149" i="4"/>
  <c r="AP149" i="4" s="1"/>
  <c r="AV149" i="4" s="1"/>
  <c r="X28" i="4"/>
  <c r="Y28" i="4" s="1"/>
  <c r="AG118" i="4"/>
  <c r="Z25" i="4"/>
  <c r="AD25" i="4"/>
  <c r="AC25" i="4"/>
  <c r="AO25" i="4" s="1"/>
  <c r="AU25" i="4" s="1"/>
  <c r="AB25" i="4"/>
  <c r="AN25" i="4" s="1"/>
  <c r="AT25" i="4" s="1"/>
  <c r="AE25" i="4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F129" i="4"/>
  <c r="AL129" i="4" s="1"/>
  <c r="AR129" i="4" s="1"/>
  <c r="AK129" i="4"/>
  <c r="Y117" i="4"/>
  <c r="AC117" i="4" s="1"/>
  <c r="AD70" i="4"/>
  <c r="AC70" i="4"/>
  <c r="Z70" i="4"/>
  <c r="AL70" i="4" s="1"/>
  <c r="AE70" i="4"/>
  <c r="AQ70" i="4" s="1"/>
  <c r="AW70" i="4" s="1"/>
  <c r="AB70" i="4"/>
  <c r="AN70" i="4" s="1"/>
  <c r="AT70" i="4" s="1"/>
  <c r="AA70" i="4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O50" i="4" s="1"/>
  <c r="AU50" i="4" s="1"/>
  <c r="AA12" i="4"/>
  <c r="AE12" i="4"/>
  <c r="AQ12" i="4" s="1"/>
  <c r="AW12" i="4" s="1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U142" i="4" s="1"/>
  <c r="AB142" i="4"/>
  <c r="AE142" i="4"/>
  <c r="AR142" i="4"/>
  <c r="AD142" i="4"/>
  <c r="AA142" i="4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Q747" i="4" s="1"/>
  <c r="AW747" i="4" s="1"/>
  <c r="AC747" i="4"/>
  <c r="AO747" i="4" s="1"/>
  <c r="AU747" i="4" s="1"/>
  <c r="Z747" i="4"/>
  <c r="Z731" i="4"/>
  <c r="AL731" i="4" s="1"/>
  <c r="AR731" i="4" s="1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L104" i="4" s="1"/>
  <c r="AR104" i="4" s="1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G144" i="4"/>
  <c r="D144" i="4"/>
  <c r="H144" i="4" s="1"/>
  <c r="AB942" i="4"/>
  <c r="AN942" i="4" s="1"/>
  <c r="AE942" i="4"/>
  <c r="AQ942" i="4" s="1"/>
  <c r="AU942" i="4"/>
  <c r="AT942" i="4"/>
  <c r="AS942" i="4"/>
  <c r="AV942" i="4"/>
  <c r="AC942" i="4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AN922" i="4"/>
  <c r="AO922" i="4"/>
  <c r="AM922" i="4"/>
  <c r="AC88" i="4"/>
  <c r="AE88" i="4"/>
  <c r="AD88" i="4"/>
  <c r="AP88" i="4" s="1"/>
  <c r="AV88" i="4" s="1"/>
  <c r="AB967" i="4"/>
  <c r="AN967" i="4" s="1"/>
  <c r="AD967" i="4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Z720" i="4"/>
  <c r="AL720" i="4" s="1"/>
  <c r="AR720" i="4" s="1"/>
  <c r="AA720" i="4"/>
  <c r="AM720" i="4" s="1"/>
  <c r="AS720" i="4" s="1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D185" i="4"/>
  <c r="AP185" i="4" s="1"/>
  <c r="AV185" i="4" s="1"/>
  <c r="AC185" i="4"/>
  <c r="AO185" i="4" s="1"/>
  <c r="AU185" i="4" s="1"/>
  <c r="Z185" i="4"/>
  <c r="AB185" i="4"/>
  <c r="AN185" i="4" s="1"/>
  <c r="AT185" i="4" s="1"/>
  <c r="Y173" i="4"/>
  <c r="AD173" i="4" s="1"/>
  <c r="Y141" i="4"/>
  <c r="AA129" i="4"/>
  <c r="AM129" i="4" s="1"/>
  <c r="AS129" i="4" s="1"/>
  <c r="AE129" i="4"/>
  <c r="Y125" i="4"/>
  <c r="AD125" i="4" s="1"/>
  <c r="Y87" i="4"/>
  <c r="Y86" i="4"/>
  <c r="AD86" i="4" s="1"/>
  <c r="Y78" i="4"/>
  <c r="Z21" i="4"/>
  <c r="AD21" i="4"/>
  <c r="AC21" i="4"/>
  <c r="AA21" i="4"/>
  <c r="AM21" i="4" s="1"/>
  <c r="AS21" i="4" s="1"/>
  <c r="AB21" i="4"/>
  <c r="AE21" i="4"/>
  <c r="AQ21" i="4" s="1"/>
  <c r="AW21" i="4" s="1"/>
  <c r="AC17" i="4"/>
  <c r="AO17" i="4" s="1"/>
  <c r="AU17" i="4" s="1"/>
  <c r="AA13" i="4"/>
  <c r="AB13" i="4"/>
  <c r="AN13" i="4" s="1"/>
  <c r="AT13" i="4" s="1"/>
  <c r="Z13" i="4"/>
  <c r="AC13" i="4"/>
  <c r="AE13" i="4"/>
  <c r="AQ13" i="4" s="1"/>
  <c r="AW13" i="4" s="1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C97" i="4"/>
  <c r="AO97" i="4" s="1"/>
  <c r="AU97" i="4" s="1"/>
  <c r="AB35" i="4"/>
  <c r="AA35" i="4"/>
  <c r="AM35" i="4" s="1"/>
  <c r="AS35" i="4" s="1"/>
  <c r="AE35" i="4"/>
  <c r="Z35" i="4"/>
  <c r="AC35" i="4"/>
  <c r="AO35" i="4" s="1"/>
  <c r="AU35" i="4" s="1"/>
  <c r="AD35" i="4"/>
  <c r="Y33" i="4"/>
  <c r="Z33" i="4" s="1"/>
  <c r="Z23" i="4"/>
  <c r="AD23" i="4"/>
  <c r="AP23" i="4" s="1"/>
  <c r="AV23" i="4" s="1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L43" i="4" s="1"/>
  <c r="AR43" i="4" s="1"/>
  <c r="AE43" i="4"/>
  <c r="AQ43" i="4" s="1"/>
  <c r="AW43" i="4" s="1"/>
  <c r="AD43" i="4"/>
  <c r="AB105" i="4"/>
  <c r="AC105" i="4"/>
  <c r="AE105" i="4"/>
  <c r="AQ105" i="4" s="1"/>
  <c r="AW105" i="4" s="1"/>
  <c r="AD105" i="4"/>
  <c r="Z105" i="4"/>
  <c r="AL105" i="4" s="1"/>
  <c r="AR105" i="4" s="1"/>
  <c r="AA105" i="4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G833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75" i="4"/>
  <c r="I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K302" i="4"/>
  <c r="AG302" i="4"/>
  <c r="AE302" i="4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F295" i="4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P180" i="4" l="1"/>
  <c r="AV180" i="4" s="1"/>
  <c r="AN180" i="4"/>
  <c r="AT180" i="4" s="1"/>
  <c r="AQ174" i="4"/>
  <c r="AW174" i="4" s="1"/>
  <c r="AL9" i="4"/>
  <c r="AR9" i="4" s="1"/>
  <c r="E9" i="4" s="1"/>
  <c r="I9" i="4" s="1"/>
  <c r="AN9" i="4"/>
  <c r="AT9" i="4" s="1"/>
  <c r="AN112" i="4"/>
  <c r="AT112" i="4" s="1"/>
  <c r="D100" i="4"/>
  <c r="H100" i="4" s="1"/>
  <c r="G100" i="4"/>
  <c r="E100" i="4"/>
  <c r="I100" i="4" s="1"/>
  <c r="F100" i="4"/>
  <c r="J100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O174" i="4"/>
  <c r="AU174" i="4" s="1"/>
  <c r="E262" i="4"/>
  <c r="I262" i="4" s="1"/>
  <c r="D262" i="4"/>
  <c r="H262" i="4" s="1"/>
  <c r="F262" i="4"/>
  <c r="J262" i="4" s="1"/>
  <c r="G262" i="4"/>
  <c r="AM105" i="4"/>
  <c r="AS105" i="4" s="1"/>
  <c r="AO105" i="4"/>
  <c r="AU105" i="4" s="1"/>
  <c r="AL23" i="4"/>
  <c r="AR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AF58" i="4"/>
  <c r="AL145" i="4"/>
  <c r="AR145" i="4" s="1"/>
  <c r="AM55" i="4"/>
  <c r="AS55" i="4" s="1"/>
  <c r="AL114" i="4"/>
  <c r="AR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P872" i="4" s="1"/>
  <c r="AE872" i="4"/>
  <c r="AQ872" i="4" s="1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Q917" i="4" s="1"/>
  <c r="AH917" i="4"/>
  <c r="AI917" i="4"/>
  <c r="AG917" i="4"/>
  <c r="AG973" i="4"/>
  <c r="AB973" i="4"/>
  <c r="Z973" i="4"/>
  <c r="AT973" i="4"/>
  <c r="AS973" i="4"/>
  <c r="AA973" i="4"/>
  <c r="AM973" i="4" s="1"/>
  <c r="AF973" i="4"/>
  <c r="AH973" i="4"/>
  <c r="AI973" i="4"/>
  <c r="AK973" i="4"/>
  <c r="AC973" i="4"/>
  <c r="AO973" i="4" s="1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O904" i="4" s="1"/>
  <c r="AD904" i="4"/>
  <c r="AP904" i="4" s="1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AM843" i="4"/>
  <c r="AS843" i="4" s="1"/>
  <c r="AL774" i="4"/>
  <c r="AR774" i="4" s="1"/>
  <c r="AQ855" i="4"/>
  <c r="AN79" i="4"/>
  <c r="AT79" i="4" s="1"/>
  <c r="AL943" i="4"/>
  <c r="E726" i="4"/>
  <c r="I726" i="4" s="1"/>
  <c r="F656" i="4"/>
  <c r="J656" i="4" s="1"/>
  <c r="AL155" i="4"/>
  <c r="AR155" i="4" s="1"/>
  <c r="E59" i="4"/>
  <c r="I59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P967" i="4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F59" i="4"/>
  <c r="J59" i="4" s="1"/>
  <c r="D641" i="4"/>
  <c r="H641" i="4" s="1"/>
  <c r="AQ890" i="4"/>
  <c r="AO924" i="4"/>
  <c r="AG678" i="4"/>
  <c r="F422" i="4"/>
  <c r="J422" i="4" s="1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AO997" i="4"/>
  <c r="D671" i="4"/>
  <c r="H671" i="4" s="1"/>
  <c r="E671" i="4"/>
  <c r="I671" i="4" s="1"/>
  <c r="G671" i="4"/>
  <c r="F671" i="4"/>
  <c r="J671" i="4" s="1"/>
  <c r="AM972" i="4"/>
  <c r="AL910" i="4"/>
  <c r="AM910" i="4"/>
  <c r="AQ910" i="4"/>
  <c r="AC496" i="4"/>
  <c r="AL323" i="4"/>
  <c r="AR323" i="4" s="1"/>
  <c r="AP293" i="4"/>
  <c r="AV293" i="4" s="1"/>
  <c r="AF285" i="4"/>
  <c r="AO486" i="4"/>
  <c r="AU486" i="4" s="1"/>
  <c r="AO480" i="4"/>
  <c r="AU480" i="4" s="1"/>
  <c r="Z269" i="4"/>
  <c r="AL35" i="4"/>
  <c r="AR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149" i="4"/>
  <c r="AR149" i="4" s="1"/>
  <c r="AM847" i="4"/>
  <c r="AS847" i="4" s="1"/>
  <c r="AL55" i="4"/>
  <c r="AR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AL71" i="4"/>
  <c r="AR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AO88" i="4"/>
  <c r="AU88" i="4" s="1"/>
  <c r="AF62" i="4"/>
  <c r="AP142" i="4"/>
  <c r="AV142" i="4" s="1"/>
  <c r="AQ25" i="4"/>
  <c r="AW25" i="4" s="1"/>
  <c r="AL25" i="4"/>
  <c r="AR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AN32" i="4"/>
  <c r="AT32" i="4" s="1"/>
  <c r="AP49" i="4"/>
  <c r="AV49" i="4" s="1"/>
  <c r="AL67" i="4"/>
  <c r="AR67" i="4" s="1"/>
  <c r="AQ183" i="4"/>
  <c r="AW183" i="4" s="1"/>
  <c r="AM183" i="4"/>
  <c r="AS183" i="4" s="1"/>
  <c r="AM46" i="4"/>
  <c r="AS46" i="4" s="1"/>
  <c r="AL12" i="4"/>
  <c r="AR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O293" i="4"/>
  <c r="AU293" i="4" s="1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G413" i="4"/>
  <c r="E413" i="4"/>
  <c r="I41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F76" i="4"/>
  <c r="J76" i="4" s="1"/>
  <c r="D76" i="4"/>
  <c r="H76" i="4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E25" i="4"/>
  <c r="I25" i="4" s="1"/>
  <c r="G25" i="4"/>
  <c r="D25" i="4"/>
  <c r="H25" i="4" s="1"/>
  <c r="F25" i="4"/>
  <c r="J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O64" i="4" s="1"/>
  <c r="AU64" i="4" s="1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D33" i="4"/>
  <c r="AP33" i="4" s="1"/>
  <c r="AV33" i="4" s="1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AO141" i="4" s="1"/>
  <c r="AU141" i="4" s="1"/>
  <c r="Z173" i="4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Q45" i="4" s="1"/>
  <c r="AW45" i="4" s="1"/>
  <c r="AD45" i="4"/>
  <c r="AP45" i="4" s="1"/>
  <c r="AV45" i="4" s="1"/>
  <c r="AC45" i="4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L137" i="4" s="1"/>
  <c r="AR137" i="4" s="1"/>
  <c r="AE137" i="4"/>
  <c r="AQ137" i="4" s="1"/>
  <c r="AW137" i="4" s="1"/>
  <c r="AD137" i="4"/>
  <c r="AP137" i="4" s="1"/>
  <c r="AV137" i="4" s="1"/>
  <c r="AD146" i="4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G176" i="4"/>
  <c r="D176" i="4"/>
  <c r="H176" i="4" s="1"/>
  <c r="F176" i="4"/>
  <c r="J176" i="4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P304" i="4" s="1"/>
  <c r="AV304" i="4" s="1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F9" i="4" l="1"/>
  <c r="J9" i="4" s="1"/>
  <c r="D9" i="4"/>
  <c r="H9" i="4" s="1"/>
  <c r="G9" i="4"/>
  <c r="AP159" i="4"/>
  <c r="AV159" i="4" s="1"/>
  <c r="AL232" i="4"/>
  <c r="AR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E87" i="4"/>
  <c r="I87" i="4" s="1"/>
  <c r="G87" i="4"/>
  <c r="D87" i="4"/>
  <c r="H87" i="4" s="1"/>
  <c r="F87" i="4"/>
  <c r="J87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D56" i="4"/>
  <c r="H56" i="4" s="1"/>
  <c r="E56" i="4"/>
  <c r="I56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F6" i="4"/>
  <c r="J6" i="4" s="1"/>
  <c r="D6" i="4"/>
  <c r="H6" i="4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D239" i="4" l="1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D34" i="4"/>
  <c r="H34" i="4" s="1"/>
  <c r="F34" i="4"/>
  <c r="J34" i="4" s="1"/>
  <c r="AL212" i="4"/>
  <c r="AR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G83" i="4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G153" i="4"/>
  <c r="D153" i="4"/>
  <c r="H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D165" i="4"/>
  <c r="H165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F90" i="4"/>
  <c r="J90" i="4" s="1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83" i="4" l="1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<sst xmlns="http://schemas.openxmlformats.org/spreadsheetml/2006/main" count="1642" uniqueCount="471">
  <si>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</si>
  <si>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</si>
  <si>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</si>
  <si>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</si>
  <si>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</si>
  <si>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</si>
  <si>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</si>
  <si>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</si>
  <si>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</si>
  <si>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</si>
  <si>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</si>
  <si>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</si>
  <si>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</si>
  <si>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</si>
  <si>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</si>
  <si>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</si>
  <si>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</si>
  <si>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</si>
  <si>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</si>
  <si>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</si>
  <si>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</si>
  <si>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</si>
  <si>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</si>
  <si>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</si>
  <si>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</si>
  <si>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</si>
  <si>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</si>
  <si>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</si>
  <si>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</si>
  <si>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</si>
  <si>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</si>
  <si>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</si>
  <si>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</si>
  <si>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</si>
  <si>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</si>
  <si>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</si>
  <si>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</si>
  <si>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</si>
  <si>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</si>
  <si>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</si>
  <si>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</si>
  <si>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</si>
  <si>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</si>
  <si>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</si>
  <si>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</si>
  <si>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</si>
  <si>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</si>
  <si>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</si>
  <si>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</si>
  <si>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</si>
  <si>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</si>
  <si>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</si>
  <si>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</si>
  <si>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</si>
  <si>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</si>
  <si>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</si>
  <si>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</si>
  <si>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</si>
  <si>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</si>
  <si>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</si>
  <si>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</si>
  <si>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</si>
  <si>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</si>
  <si>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</si>
  <si>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</si>
  <si>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</si>
  <si>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</si>
  <si>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</si>
  <si>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Dunfermline</t>
  </si>
  <si>
    <t>SC1</t>
  </si>
  <si>
    <t>Raith Rvs</t>
  </si>
  <si>
    <t>Ponferradina</t>
  </si>
  <si>
    <t>Valladolid</t>
  </si>
  <si>
    <t>Hamilton</t>
  </si>
  <si>
    <t>Inverness C</t>
  </si>
  <si>
    <t>Kilmarnock</t>
  </si>
  <si>
    <t>Morton</t>
  </si>
  <si>
    <t>Arbroath</t>
  </si>
  <si>
    <t>Partick</t>
  </si>
  <si>
    <t>Ayr</t>
  </si>
  <si>
    <t>Queen of Sth</t>
  </si>
  <si>
    <t>Airdrie Utd</t>
  </si>
  <si>
    <t>Clyde</t>
  </si>
  <si>
    <t>Alloa</t>
  </si>
  <si>
    <t>Cove Rangers</t>
  </si>
  <si>
    <t>Falkirk</t>
  </si>
  <si>
    <t>East Fife</t>
  </si>
  <si>
    <t>Peterhead</t>
  </si>
  <si>
    <t>Dumbarton</t>
  </si>
  <si>
    <t>Amorebieta</t>
  </si>
  <si>
    <t>Sp Gijon</t>
  </si>
  <si>
    <t>Huesca</t>
  </si>
  <si>
    <t>Tenerife</t>
  </si>
  <si>
    <t>Zaragoza</t>
  </si>
  <si>
    <t>Oviedo</t>
  </si>
  <si>
    <t>Alcorcon</t>
  </si>
  <si>
    <t>Sociedad B</t>
  </si>
  <si>
    <t>Queens Park</t>
  </si>
  <si>
    <t>Montrose</t>
  </si>
  <si>
    <t>Eibar</t>
  </si>
  <si>
    <t>Ibiza</t>
  </si>
  <si>
    <t>Malaga</t>
  </si>
  <si>
    <t>Fuenlabrada</t>
  </si>
  <si>
    <t>Burgos</t>
  </si>
  <si>
    <t>Mirandes</t>
  </si>
  <si>
    <t>Las Palmas</t>
  </si>
  <si>
    <t>Cartagena</t>
  </si>
  <si>
    <t>Leganes</t>
  </si>
  <si>
    <t>Lugo</t>
  </si>
  <si>
    <t>Girona</t>
  </si>
  <si>
    <t>Almeria</t>
  </si>
  <si>
    <t>SP2</t>
  </si>
  <si>
    <t>SC2</t>
  </si>
  <si>
    <t>Annan Athletic</t>
  </si>
  <si>
    <t>Cowdenbeath</t>
  </si>
  <si>
    <t>Kelty Hearts</t>
  </si>
  <si>
    <t>Stirling</t>
  </si>
  <si>
    <t>Stranraer</t>
  </si>
  <si>
    <t>Forfar</t>
  </si>
  <si>
    <t>SC3</t>
  </si>
  <si>
    <t>Edinburgh City</t>
  </si>
  <si>
    <t>Albion Rvs</t>
  </si>
  <si>
    <t>Elgin</t>
  </si>
  <si>
    <t>Stenhousemuir</t>
  </si>
  <si>
    <t>Bolton</t>
  </si>
  <si>
    <t>Crewe</t>
  </si>
  <si>
    <t>Hartlepool</t>
  </si>
  <si>
    <t>Newport County</t>
  </si>
  <si>
    <t>Accrington</t>
  </si>
  <si>
    <t>Plymouth</t>
  </si>
  <si>
    <t>Burton</t>
  </si>
  <si>
    <t>Charlton</t>
  </si>
  <si>
    <t>Ipswich</t>
  </si>
  <si>
    <t>Oxford</t>
  </si>
  <si>
    <t>Milton Keynes Dons</t>
  </si>
  <si>
    <t>Cambridge</t>
  </si>
  <si>
    <t>Sheffield Weds</t>
  </si>
  <si>
    <t>Gillingham</t>
  </si>
  <si>
    <t>Wycombe</t>
  </si>
  <si>
    <t>Portsmouth</t>
  </si>
  <si>
    <t>Port Vale</t>
  </si>
  <si>
    <t>Bradford</t>
  </si>
  <si>
    <t>Carlisle</t>
  </si>
  <si>
    <t>Barrow</t>
  </si>
  <si>
    <t>Bristol Rvs</t>
  </si>
  <si>
    <t>Northampton</t>
  </si>
  <si>
    <t>Exeter</t>
  </si>
  <si>
    <t>Oldham</t>
  </si>
  <si>
    <t>Rochdale</t>
  </si>
  <si>
    <t>Leyton Orient</t>
  </si>
  <si>
    <t>Scunthorpe</t>
  </si>
  <si>
    <t>Salford</t>
  </si>
  <si>
    <t>Stevenage</t>
  </si>
  <si>
    <t>Mansfield</t>
  </si>
  <si>
    <t>Tranmere</t>
  </si>
  <si>
    <t>Sutton</t>
  </si>
  <si>
    <t>Walsall</t>
  </si>
  <si>
    <t>Harrogate</t>
  </si>
  <si>
    <t>Grimsby</t>
  </si>
  <si>
    <t>Altrincham</t>
  </si>
  <si>
    <t>Boreham Wood</t>
  </si>
  <si>
    <t>Chesterfield</t>
  </si>
  <si>
    <t>Weymouth</t>
  </si>
  <si>
    <t>Kings Lynn</t>
  </si>
  <si>
    <t>Wrexham</t>
  </si>
  <si>
    <t>Maidenhead</t>
  </si>
  <si>
    <t>Dag and Red</t>
  </si>
  <si>
    <t>Notts County</t>
  </si>
  <si>
    <t>Solihull</t>
  </si>
  <si>
    <t>Southend</t>
  </si>
  <si>
    <t>Woking</t>
  </si>
  <si>
    <t>Torquay</t>
  </si>
  <si>
    <t>Dover Athletic</t>
  </si>
  <si>
    <t>Wealdstone</t>
  </si>
  <si>
    <t>Barnet</t>
  </si>
  <si>
    <t>Yeovil</t>
  </si>
  <si>
    <t>Eastleigh</t>
  </si>
  <si>
    <t>Stockport</t>
  </si>
  <si>
    <t>Bromley</t>
  </si>
  <si>
    <t>E2</t>
  </si>
  <si>
    <t>E3</t>
  </si>
  <si>
    <t>EC</t>
  </si>
  <si>
    <t>Mechelen</t>
  </si>
  <si>
    <t>Club Brugge</t>
  </si>
  <si>
    <t>Augsburg</t>
  </si>
  <si>
    <t>Bayern Munich</t>
  </si>
  <si>
    <t>Hannover</t>
  </si>
  <si>
    <t>Paderborn</t>
  </si>
  <si>
    <t>Sandhausen</t>
  </si>
  <si>
    <t>Nurnberg</t>
  </si>
  <si>
    <t>QPR</t>
  </si>
  <si>
    <t>Luton</t>
  </si>
  <si>
    <t>Monaco</t>
  </si>
  <si>
    <t>Lille</t>
  </si>
  <si>
    <t>Levante</t>
  </si>
  <si>
    <t>Ath Bilbao</t>
  </si>
  <si>
    <t>Cercle Brugge</t>
  </si>
  <si>
    <t>Charleroi</t>
  </si>
  <si>
    <t>Oud-Heverlee Leuven</t>
  </si>
  <si>
    <t>Seraing</t>
  </si>
  <si>
    <t>Waregem</t>
  </si>
  <si>
    <t>Gent</t>
  </si>
  <si>
    <t>Standard</t>
  </si>
  <si>
    <t>Eupen</t>
  </si>
  <si>
    <t>Bielefeld</t>
  </si>
  <si>
    <t>Wolfsburg</t>
  </si>
  <si>
    <t>Dortmund</t>
  </si>
  <si>
    <t>Stuttgart</t>
  </si>
  <si>
    <t>Hoffenheim</t>
  </si>
  <si>
    <t>RB Leipzig</t>
  </si>
  <si>
    <t>Leverkusen</t>
  </si>
  <si>
    <t>Bochum</t>
  </si>
  <si>
    <t>Mgladbach</t>
  </si>
  <si>
    <t>Greuther Furth</t>
  </si>
  <si>
    <t>Union Berlin</t>
  </si>
  <si>
    <t>Hertha</t>
  </si>
  <si>
    <t>Darmstadt</t>
  </si>
  <si>
    <t>St Pauli</t>
  </si>
  <si>
    <t>Hamburg</t>
  </si>
  <si>
    <t>Regensburg</t>
  </si>
  <si>
    <t>Hansa Rostock</t>
  </si>
  <si>
    <t>Erzgebirge Aue</t>
  </si>
  <si>
    <t>Werder Bremen</t>
  </si>
  <si>
    <t>Schalke 04</t>
  </si>
  <si>
    <t>Leicester</t>
  </si>
  <si>
    <t>Chelsea</t>
  </si>
  <si>
    <t>Aston Villa</t>
  </si>
  <si>
    <t>Brighton</t>
  </si>
  <si>
    <t>Burnley</t>
  </si>
  <si>
    <t>Crystal Palace</t>
  </si>
  <si>
    <t>Newcastle</t>
  </si>
  <si>
    <t>Brentford</t>
  </si>
  <si>
    <t>Norwich</t>
  </si>
  <si>
    <t>Southampton</t>
  </si>
  <si>
    <t>Watford</t>
  </si>
  <si>
    <t>Man United</t>
  </si>
  <si>
    <t>Wolves</t>
  </si>
  <si>
    <t>West Ham</t>
  </si>
  <si>
    <t>Liverpool</t>
  </si>
  <si>
    <t>Arsenal</t>
  </si>
  <si>
    <t>Sheffield United</t>
  </si>
  <si>
    <t>Coventry</t>
  </si>
  <si>
    <t>Bristol City</t>
  </si>
  <si>
    <t>Blackburn</t>
  </si>
  <si>
    <t>Fulham</t>
  </si>
  <si>
    <t>Barnsley</t>
  </si>
  <si>
    <t>Huddersfield</t>
  </si>
  <si>
    <t>West Brom</t>
  </si>
  <si>
    <t>Hull</t>
  </si>
  <si>
    <t>Birmingham</t>
  </si>
  <si>
    <t>Middlesbrough</t>
  </si>
  <si>
    <t>Millwall</t>
  </si>
  <si>
    <t>Preston</t>
  </si>
  <si>
    <t>Cardiff</t>
  </si>
  <si>
    <t>Reading</t>
  </si>
  <si>
    <t>Nottm Forest</t>
  </si>
  <si>
    <t>Stoke</t>
  </si>
  <si>
    <t>Peterboro</t>
  </si>
  <si>
    <t>Swansea</t>
  </si>
  <si>
    <t>Blackpool</t>
  </si>
  <si>
    <t>Cheltenham</t>
  </si>
  <si>
    <t>Shrewsbury</t>
  </si>
  <si>
    <t>Doncaster</t>
  </si>
  <si>
    <t>Lincoln</t>
  </si>
  <si>
    <t>Fleetwood Town</t>
  </si>
  <si>
    <t>Morecambe</t>
  </si>
  <si>
    <t>AFC Wimbledon</t>
  </si>
  <si>
    <t>Rotherham</t>
  </si>
  <si>
    <t>Sunderland</t>
  </si>
  <si>
    <t>Wigan</t>
  </si>
  <si>
    <t>Crawley Town</t>
  </si>
  <si>
    <t>Forest Green</t>
  </si>
  <si>
    <t>Swindon</t>
  </si>
  <si>
    <t>Colchester</t>
  </si>
  <si>
    <t>Halifax</t>
  </si>
  <si>
    <t>Paris SG</t>
  </si>
  <si>
    <t>Nantes</t>
  </si>
  <si>
    <t>Rennes</t>
  </si>
  <si>
    <t>Montpellier</t>
  </si>
  <si>
    <t>Toulouse</t>
  </si>
  <si>
    <t>Sochaux</t>
  </si>
  <si>
    <t>Bastia</t>
  </si>
  <si>
    <t>Niort</t>
  </si>
  <si>
    <t>Caen</t>
  </si>
  <si>
    <t>Paris FC</t>
  </si>
  <si>
    <t>Dunkerque</t>
  </si>
  <si>
    <t>Ajaccio</t>
  </si>
  <si>
    <t>Le Havre</t>
  </si>
  <si>
    <t>Amiens</t>
  </si>
  <si>
    <t>Nancy</t>
  </si>
  <si>
    <t>Rodez</t>
  </si>
  <si>
    <t>Nimes</t>
  </si>
  <si>
    <t>Quevilly Rouen</t>
  </si>
  <si>
    <t>Pau FC</t>
  </si>
  <si>
    <t>Guingamp</t>
  </si>
  <si>
    <t>Valenciennes</t>
  </si>
  <si>
    <t>Grenoble</t>
  </si>
  <si>
    <t>Volos NFC</t>
  </si>
  <si>
    <t>OFI Crete</t>
  </si>
  <si>
    <t>Aris</t>
  </si>
  <si>
    <t>Giannina</t>
  </si>
  <si>
    <t>Ionikos</t>
  </si>
  <si>
    <t>Asteras Tripolis</t>
  </si>
  <si>
    <t>Atalanta</t>
  </si>
  <si>
    <t>Spezia</t>
  </si>
  <si>
    <t>Lazio</t>
  </si>
  <si>
    <t>Juventus</t>
  </si>
  <si>
    <t>Fiorentina</t>
  </si>
  <si>
    <t>Milan</t>
  </si>
  <si>
    <t>Frosinone</t>
  </si>
  <si>
    <t>Lecce</t>
  </si>
  <si>
    <t>Pordenone</t>
  </si>
  <si>
    <t>Ascoli</t>
  </si>
  <si>
    <t>Spal</t>
  </si>
  <si>
    <t>Alessandria</t>
  </si>
  <si>
    <t>Ternana</t>
  </si>
  <si>
    <t>Cittadella</t>
  </si>
  <si>
    <t>Perugia</t>
  </si>
  <si>
    <t>Crotone</t>
  </si>
  <si>
    <t>Vicenza</t>
  </si>
  <si>
    <t>Brescia</t>
  </si>
  <si>
    <t>PSV Eindhoven</t>
  </si>
  <si>
    <t>Vitesse</t>
  </si>
  <si>
    <t>Sparta Rotterdam</t>
  </si>
  <si>
    <t>Twente</t>
  </si>
  <si>
    <t>AZ Alkmaar</t>
  </si>
  <si>
    <t>Nijmegen</t>
  </si>
  <si>
    <t>Heracles</t>
  </si>
  <si>
    <t>For Sittard</t>
  </si>
  <si>
    <t>Dundee United</t>
  </si>
  <si>
    <t>Aberdeen</t>
  </si>
  <si>
    <t>Motherwell</t>
  </si>
  <si>
    <t>Hearts</t>
  </si>
  <si>
    <t>St Mirren</t>
  </si>
  <si>
    <t>Livingston</t>
  </si>
  <si>
    <t>Celta</t>
  </si>
  <si>
    <t>Villarreal</t>
  </si>
  <si>
    <t>Sevilla</t>
  </si>
  <si>
    <t>Alaves</t>
  </si>
  <si>
    <t>Ath Madrid</t>
  </si>
  <si>
    <t>Osasuna</t>
  </si>
  <si>
    <t>Barcelona</t>
  </si>
  <si>
    <t>Espanol</t>
  </si>
  <si>
    <t>Hatayspor</t>
  </si>
  <si>
    <t>Antalyaspor</t>
  </si>
  <si>
    <t>Buyuksehyr</t>
  </si>
  <si>
    <t>Sivasspor</t>
  </si>
  <si>
    <t>Giresunspor</t>
  </si>
  <si>
    <t>Yeni Malatyaspor</t>
  </si>
  <si>
    <t>Alanyaspor</t>
  </si>
  <si>
    <t>Besiktas</t>
  </si>
  <si>
    <t>Anderlecht</t>
  </si>
  <si>
    <t>Kortrijk</t>
  </si>
  <si>
    <t>St Truiden</t>
  </si>
  <si>
    <t>Antwerp</t>
  </si>
  <si>
    <t>Oostende</t>
  </si>
  <si>
    <t>St. Gilloise</t>
  </si>
  <si>
    <t>Beerschot VA</t>
  </si>
  <si>
    <t>Genk</t>
  </si>
  <si>
    <t>Freiburg</t>
  </si>
  <si>
    <t>Ein Frankfurt</t>
  </si>
  <si>
    <t>Mainz</t>
  </si>
  <si>
    <t>FC Koln</t>
  </si>
  <si>
    <t>Dresden</t>
  </si>
  <si>
    <t>Fortuna Dusseldorf</t>
  </si>
  <si>
    <t>Heidenheim</t>
  </si>
  <si>
    <t>Holstein Kiel</t>
  </si>
  <si>
    <t>Ingolstadt</t>
  </si>
  <si>
    <t>Karlsruhe</t>
  </si>
  <si>
    <t>Man City</t>
  </si>
  <si>
    <t>Everton</t>
  </si>
  <si>
    <t>Tottenham</t>
  </si>
  <si>
    <t>Leeds</t>
  </si>
  <si>
    <t>Derby</t>
  </si>
  <si>
    <t>Bournemouth</t>
  </si>
  <si>
    <t>Brest</t>
  </si>
  <si>
    <t>Lens</t>
  </si>
  <si>
    <t>Angers</t>
  </si>
  <si>
    <t>Lorient</t>
  </si>
  <si>
    <t>Metz</t>
  </si>
  <si>
    <t>Bordeaux</t>
  </si>
  <si>
    <t>Strasbourg</t>
  </si>
  <si>
    <t>Reims</t>
  </si>
  <si>
    <t>Troyes</t>
  </si>
  <si>
    <t>St Etienne</t>
  </si>
  <si>
    <t>Clermont</t>
  </si>
  <si>
    <t>Nice</t>
  </si>
  <si>
    <t>Lyon</t>
  </si>
  <si>
    <t>Marseille</t>
  </si>
  <si>
    <t>Panetolikos</t>
  </si>
  <si>
    <t>Apollon</t>
  </si>
  <si>
    <t>AEK</t>
  </si>
  <si>
    <t>Olympiakos</t>
  </si>
  <si>
    <t>Atromitos</t>
  </si>
  <si>
    <t>PAOK</t>
  </si>
  <si>
    <t>Sassuolo</t>
  </si>
  <si>
    <t>Cagliari</t>
  </si>
  <si>
    <t>Bologna</t>
  </si>
  <si>
    <t>Venezia</t>
  </si>
  <si>
    <t>Salernitana</t>
  </si>
  <si>
    <t>Sampdoria</t>
  </si>
  <si>
    <t>Inter</t>
  </si>
  <si>
    <t>Napoli</t>
  </si>
  <si>
    <t>Genoa</t>
  </si>
  <si>
    <t>Roma</t>
  </si>
  <si>
    <t>Parma</t>
  </si>
  <si>
    <t>Cosenza</t>
  </si>
  <si>
    <t>Reggina</t>
  </si>
  <si>
    <t>Cremonese</t>
  </si>
  <si>
    <t>Monza</t>
  </si>
  <si>
    <t>Como</t>
  </si>
  <si>
    <t>Pisa</t>
  </si>
  <si>
    <t>Benevento</t>
  </si>
  <si>
    <t>Go Ahead Eagles</t>
  </si>
  <si>
    <t>Groningen</t>
  </si>
  <si>
    <t>Feyenoord</t>
  </si>
  <si>
    <t>Zwolle</t>
  </si>
  <si>
    <t>Heerenveen</t>
  </si>
  <si>
    <t>Willem II</t>
  </si>
  <si>
    <t>Waalwijk</t>
  </si>
  <si>
    <t>Ajax</t>
  </si>
  <si>
    <t>Cambuur</t>
  </si>
  <si>
    <t>Utrecht</t>
  </si>
  <si>
    <t>Getafe</t>
  </si>
  <si>
    <t>Cadiz</t>
  </si>
  <si>
    <t>Granada</t>
  </si>
  <si>
    <t>Real Madrid</t>
  </si>
  <si>
    <t>Elche</t>
  </si>
  <si>
    <t>Betis</t>
  </si>
  <si>
    <t>Sociedad</t>
  </si>
  <si>
    <t>Valencia</t>
  </si>
  <si>
    <t>Kasimpasa</t>
  </si>
  <si>
    <t>Karagumruk</t>
  </si>
  <si>
    <t>Altay</t>
  </si>
  <si>
    <t>Ad. Demirspor</t>
  </si>
  <si>
    <t>Konyaspor</t>
  </si>
  <si>
    <t>Rizespor</t>
  </si>
  <si>
    <t>Galatasaray</t>
  </si>
  <si>
    <t>Fenerbahce</t>
  </si>
  <si>
    <t>Dijon</t>
  </si>
  <si>
    <t>Auxerre</t>
  </si>
  <si>
    <t>Lamia</t>
  </si>
  <si>
    <t>Panathinaikos</t>
  </si>
  <si>
    <t>Verona</t>
  </si>
  <si>
    <t>Empoli</t>
  </si>
  <si>
    <t>Torino</t>
  </si>
  <si>
    <t>Udinese</t>
  </si>
  <si>
    <t>Vallecano</t>
  </si>
  <si>
    <t>Mallorca</t>
  </si>
  <si>
    <t>Kayserispor</t>
  </si>
  <si>
    <t>Goztep</t>
  </si>
  <si>
    <t>Trabzonspor</t>
  </si>
  <si>
    <t>Gaziantep</t>
  </si>
  <si>
    <t>19/11/2021</t>
  </si>
  <si>
    <t>20/11/2021</t>
  </si>
  <si>
    <t>21/11/2021</t>
  </si>
  <si>
    <t>22/11/2021</t>
  </si>
  <si>
    <t>B1</t>
  </si>
  <si>
    <t>D1</t>
  </si>
  <si>
    <t>D2</t>
  </si>
  <si>
    <t>E1</t>
  </si>
  <si>
    <t>F1</t>
  </si>
  <si>
    <t>SP1</t>
  </si>
  <si>
    <t>E0</t>
  </si>
  <si>
    <t>F2</t>
  </si>
  <si>
    <t>G1</t>
  </si>
  <si>
    <t>I1</t>
  </si>
  <si>
    <t>I2</t>
  </si>
  <si>
    <t>N1</t>
  </si>
  <si>
    <t>SC0</t>
  </si>
  <si>
    <t>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</si>
</sst>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0" fillId="2" borderId="0" xfId="0" applyNumberFormat="1" applyFill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1.0605101786372635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1.0736025698394136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1.0483511839381512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1.0420112422030368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1.0460060256260135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1.0741047977005509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1.0470882991581001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1.0643567077555702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1.0470882991581001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1.0521795989414335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1.06243870990235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1.074921319897685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1.0828252129318454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1.069601405639077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1.0417159380917833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1.0558828310536696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1.0434324628629703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1.0485628287452582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1.0518985731239796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1.0454473653146403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1.0523293923701496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1.050186013602848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1.044303665417317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1.0485981343437822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1.0349578533419834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1.0466798766453527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1.0407298027485501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1.0351900225906741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1.0369265649091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1.0454473653146403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1.0419581736699886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1.0550312079519462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1.0460060256260135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1.0420112422030368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1.048153965543114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1.0513686083765104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1.0509930436304777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1.0509930436304777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1.0487772084693074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1.0502085589023142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1.042106143326367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1.0487772084693074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1.0637206832523536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1.0648207184922545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1.0751589264843362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1.0708425290899795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1.0730165337508553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1.0671330848711666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1.0637206832523536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1.0633504678478547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1.0719901214070431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1.0662939096981978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1.0648207184922545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1.0625792095626894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1.0662939096981978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1.0729832486866209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1.0725753995856002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1.0637206832523536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1.0708425290899795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1.0724288563238225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1.0725753995856002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1.0708425290899795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1.0654583973780449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1.0693473415042363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1.0717876217555127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1.0744841031203913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1.0867843482259465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1.0789786104679466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1.0874847379247663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1.0782070806982789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1.083062374338202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1.0799627576537885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1.0758906966555091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1.0834349576139997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1.0799627576537885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1.0866214711383286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1.0563848669654847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1.0483906463555754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1.0717975665577553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1.0693912214495154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1.0717876217555127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1.0837647371057435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1.0776122935953059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1.0804512787007108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1.0708051461807455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1.0754427289104427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1.0732443093298558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1.0867843482259465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1.093753330703267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1.0937798724539207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1.0664729418152896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1.037952243407696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1.0376740753093197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1.0427733349764023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1.0511368361869355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1.0497253316960662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1.0459631209894389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1.042106143326367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1.0427733349764023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1.0493967898153296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1.0474390886100067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1.0512150176064545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1.050186013602848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1.0538644213740753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1.042106143326367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1.0509930436304777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1.0867843482259465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1.0818898476227141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1.0801082231226471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1.0912509924287455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1.0879444080102529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1.0879444080102529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1.101461814215819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1.0988322866293538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1.0896677687607264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1.0988322866293538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1.0974397384035932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1.099533729488519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1.1280400211771446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1.0896677687607264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1.0417159380917833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1.0349578533419834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1.0461929391857427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1.0434324628629703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1.0677496913566003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1.0706648459867645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1.0577874143093966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1.0460060256260135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1.0479830465041664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1.0499964535568072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1.0468011795556451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1.074921319897685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1.0671330848711666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1.0717876217555127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1.076236811713688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1.0450119742632082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1.043438569981763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1.0497253316960662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1.0475615653703467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1.0421804198806015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1.0511007709925617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1.042708496600167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1.0510694237812139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1.034094874681466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1.0452436950640556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1.0419581736699886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1.0441161747080836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1.0342024872400046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1.0362637658896696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1.0485628287452582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1.0878710535898715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1.0769576152392319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1.0758089270163143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1.0402114121881805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1.041979455975633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1.0420112422030368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1.0404319501157899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1.0461286947489423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1.044303665417317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1.048418440111401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1.0522559150967761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1.0502085589023142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1.0424343751332963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1.0680345415732078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1.051738571938915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1.0736025698394136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1.0494628052164887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1.0545649393956353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1.0425703649827001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1.038506964435719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1.0369265649091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1.0639347872686713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1.0696235692694445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1.0667899925853617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1.0631376838968771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1.0678037670587686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1.0543300667589199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1.0517344996321181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1.0437075600663159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1.0437075600663159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1.0751589264843362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1.093753330703267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1.041485334409332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1.0407298027485501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1.0448679076073528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1.0674919964665432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1.0679692406564159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1.0505862061664459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1.0607092988079927</v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1.035335505929686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3.6492584617737229</v>
      </c>
      <c r="I2" s="6">
        <f>IF('Log_working_3-way'!$D2="","",'True_Odds_Calculator_3-way'!O3/'True_Odds_Calculator_3-way'!B3-1)</f>
        <v>4.5863316354670216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3.4395504676811406E-2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1.0507441818420704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-0.59125094282778856</v>
      </c>
      <c r="I3" s="6">
        <f>IF('Log_working_3-way'!$D3="","",'True_Odds_Calculator_3-way'!O4/'True_Odds_Calculator_3-way'!B4-1)</f>
        <v>0.66074380482383033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2.8903130642659258E-2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1.0258686939288832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11.678636713738015</v>
      </c>
      <c r="I4" s="6">
        <f>IF('Log_working_3-way'!$D4="","",'True_Odds_Calculator_3-way'!O5/'True_Odds_Calculator_3-way'!B5-1)</f>
        <v>7.3172524572381601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2.7940326349615852E-2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1.0263148690287345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5.634854366122525</v>
      </c>
      <c r="I5" s="6">
        <f>IF('Log_working_3-way'!$D5="","",'True_Odds_Calculator_3-way'!O6/'True_Odds_Calculator_3-way'!B6-1)</f>
        <v>6.8105124999971682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2.7474512163908837E-2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1.0257056049567737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16.622723537740281</v>
      </c>
      <c r="I6" s="6">
        <f>IF('Log_working_3-way'!$D6="","",'True_Odds_Calculator_3-way'!O7/'True_Odds_Calculator_3-way'!B7-1)</f>
        <v>6.9902045744427967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2.7522279432226737E-2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1.0567692550294794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38.110684645355732</v>
      </c>
      <c r="I7" s="6">
        <f>IF('Log_working_3-way'!$D7="","",'True_Odds_Calculator_3-way'!O8/'True_Odds_Calculator_3-way'!B8-1)</f>
        <v>5.0389801440868025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5.0643516415989742E-2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1.0214263287041638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19.387700322584692</v>
      </c>
      <c r="I8" s="6">
        <f>IF('Log_working_3-way'!$D8="","",'True_Odds_Calculator_3-way'!O9/'True_Odds_Calculator_3-way'!B9-1)</f>
        <v>7.7652344577744312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2.2688868837667187E-2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1.04456306730321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5.7263438293092541</v>
      </c>
      <c r="I9" s="6">
        <f>IF('Log_working_3-way'!$D9="","",'True_Odds_Calculator_3-way'!O10/'True_Odds_Calculator_3-way'!B10-1)</f>
        <v>6.8041512009460821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4.6015780054701194E-2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1.0201413279053066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6.5119414501683144</v>
      </c>
      <c r="I10" s="6">
        <f>IF('Log_working_3-way'!$D10="","",'True_Odds_Calculator_3-way'!O11/'True_Odds_Calculator_3-way'!B11-1)</f>
        <v>8.0442967242300494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2.1488312391695796E-2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1.027765541810985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18.711798692815069</v>
      </c>
      <c r="I11" s="6">
        <f>IF('Log_working_3-way'!$D11="","",'True_Odds_Calculator_3-way'!O12/'True_Odds_Calculator_3-way'!B12-1)</f>
        <v>8.9798270748756757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2.9361203779808331E-2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1.0421269108806557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12.836571849125317</v>
      </c>
      <c r="I12" s="6">
        <f>IF('Log_working_3-way'!$D12="","",'True_Odds_Calculator_3-way'!O13/'True_Odds_Calculator_3-way'!B13-1)</f>
        <v>6.105716415090682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4.4864563659924972E-2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1.0468497122730087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29.170662645067381</v>
      </c>
      <c r="I13" s="6">
        <f>IF('Log_working_3-way'!$D13="","",'True_Odds_Calculator_3-way'!O14/'True_Odds_Calculator_3-way'!B14-1)</f>
        <v>4.4973418401757153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4.6104683792319578E-2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1.062398331443773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0.99796810037344597</v>
      </c>
      <c r="I14" s="6">
        <f>IF('Log_working_3-way'!$D14="","",'True_Odds_Calculator_3-way'!O15/'True_Odds_Calculator_3-way'!B15-1)</f>
        <v>3.0774859191294821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5.1267573006703593E-2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1.0445763505119106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23.895336127221089</v>
      </c>
      <c r="I15" s="6">
        <f>IF('Log_working_3-way'!$D15="","",'True_Odds_Calculator_3-way'!O16/'True_Odds_Calculator_3-way'!B16-1)</f>
        <v>5.3856955221930125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4.5610324698498017E-2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1.0212873871909307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4.7359769374168668</v>
      </c>
      <c r="I16" s="6">
        <f>IF('Log_working_3-way'!$D16="","",'True_Odds_Calculator_3-way'!O17/'True_Odds_Calculator_3-way'!B17-1)</f>
        <v>7.0788400898257482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2.2097909882830891E-2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1.0309628164646623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51.042056145036184</v>
      </c>
      <c r="I17" s="6">
        <f>IF('Log_working_3-way'!$D17="","",'True_Odds_Calculator_3-way'!O18/'True_Odds_Calculator_3-way'!B18-1)</f>
        <v>2.2173061083006451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2.3774761127855593E-2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1.0252871056578647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4.7746766904388016</v>
      </c>
      <c r="I18" s="6">
        <f>IF('Log_working_3-way'!$D18="","",'True_Odds_Calculator_3-way'!O19/'True_Odds_Calculator_3-way'!B19-1)</f>
        <v>4.1314291790759023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2.5152988443531532E-2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1.031807683124522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47.352803507357919</v>
      </c>
      <c r="I19" s="6">
        <f>IF('Log_working_3-way'!$D19="","",'True_Odds_Calculator_3-way'!O20/'True_Odds_Calculator_3-way'!B20-1)</f>
        <v>2.9313314701471138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2.5655826725239805E-2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1.0317987518446357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54.262184526713924</v>
      </c>
      <c r="I20" s="6">
        <f>IF('Log_working_3-way'!$D20="","",'True_Odds_Calculator_3-way'!O21/'True_Odds_Calculator_3-way'!B21-1)</f>
        <v>2.231513329233199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2.2983595352016328E-2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1.0216591171022429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22.969659456069852</v>
      </c>
      <c r="I21" s="6">
        <f>IF('Log_working_3-way'!$D21="","",'True_Odds_Calculator_3-way'!O22/'True_Odds_Calculator_3-way'!B22-1)</f>
        <v>7.2172483465278248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2.2434268625664444E-2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1.0256477442091914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12.650449628319929</v>
      </c>
      <c r="I22" s="6">
        <f>IF('Log_working_3-way'!$D22="","",'True_Odds_Calculator_3-way'!O23/'True_Odds_Calculator_3-way'!B23-1)</f>
        <v>6.5505846754238366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2.7615202445411269E-2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1.0317276890869749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32.186921872171254</v>
      </c>
      <c r="I23" s="6">
        <f>IF('Log_working_3-way'!$D23="","",'True_Odds_Calculator_3-way'!O24/'True_Odds_Calculator_3-way'!B24-1)</f>
        <v>5.1571279715254805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3.0482940015573057E-2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1.0283457795669013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22.341994585906161</v>
      </c>
      <c r="I24" s="6">
        <f>IF('Log_working_3-way'!$D24="","",'True_Odds_Calculator_3-way'!O25/'True_Odds_Calculator_3-way'!B25-1)</f>
        <v>7.0212086032424263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2.9441569036196213E-2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1.0261570227905761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16.465581457059585</v>
      </c>
      <c r="I25" s="6">
        <f>IF('Log_working_3-way'!$D25="","",'True_Odds_Calculator_3-way'!O26/'True_Odds_Calculator_3-way'!B26-1)</f>
        <v>6.7188099570116311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2.7999599565682765E-2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1.0250639580641367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3.0313035005437978</v>
      </c>
      <c r="I26" s="6">
        <f>IF('Log_working_3-way'!$D26="","",'True_Odds_Calculator_3-way'!O27/'True_Odds_Calculator_3-way'!B27-1)</f>
        <v>5.9023982186200907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2.4765034884391302E-2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1.0203695613988166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14.909144576667829</v>
      </c>
      <c r="I27" s="6">
        <f>IF('Log_working_3-way'!$D27="","",'True_Odds_Calculator_3-way'!O28/'True_Odds_Calculator_3-way'!B28-1)</f>
        <v>7.8239232750171634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2.1997444331530946E-2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1.0191465725424669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11.584967657780684</v>
      </c>
      <c r="I28" s="6">
        <f>IF('Log_working_3-way'!$D28="","",'True_Odds_Calculator_3-way'!O29/'True_Odds_Calculator_3-way'!B29-1)</f>
        <v>8.0504195956181679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2.0797245917355767E-2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1.0210601213053621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12.71469554416246</v>
      </c>
      <c r="I29" s="6">
        <f>IF('Log_working_3-way'!$D29="","",'True_Odds_Calculator_3-way'!O30/'True_Odds_Calculator_3-way'!B30-1)</f>
        <v>7.3590415054871396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2.2801382145702487E-2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1.0225591912438723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6.0968977134557383</v>
      </c>
      <c r="I30" s="6">
        <f>IF('Log_working_3-way'!$D30="","",'True_Odds_Calculator_3-way'!O31/'True_Odds_Calculator_3-way'!B31-1)</f>
        <v>6.7948873103016467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2.3725767889503091E-2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1.0303577943572988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1.4931477697407423</v>
      </c>
      <c r="I31" s="6">
        <f>IF('Log_working_3-way'!$D31="","",'True_Odds_Calculator_3-way'!O32/'True_Odds_Calculator_3-way'!B32-1)</f>
        <v>3.4275387343891746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2.6814387446520982E-2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1.0193815319608219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8.6859302257237321</v>
      </c>
      <c r="I32" s="6">
        <f>IF('Log_working_3-way'!$D32="","",'True_Odds_Calculator_3-way'!O33/'True_Odds_Calculator_3-way'!B33-1)</f>
        <v>8.1043278568010741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2.0949883288330362E-2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1.0312424966105471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44.083608738816892</v>
      </c>
      <c r="I33" s="6">
        <f>IF('Log_working_3-way'!$D33="","",'True_Odds_Calculator_3-way'!O34/'True_Odds_Calculator_3-way'!B34-1)</f>
        <v>2.8968468049483773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2.6470939252894121E-2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1.0275036259826635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22.361450271053332</v>
      </c>
      <c r="I34" s="6">
        <f>IF('Log_working_3-way'!$D34="","",'True_Odds_Calculator_3-way'!O35/'True_Odds_Calculator_3-way'!B35-1)</f>
        <v>6.8020858403498607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2.858423822786893E-2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1.0260541812372739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8.1546574863882775</v>
      </c>
      <c r="I35" s="6">
        <f>IF('Log_working_3-way'!$D35="","",'True_Odds_Calculator_3-way'!O36/'True_Odds_Calculator_3-way'!B36-1)</f>
        <v>7.0801300486126468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2.7833337198447383E-2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1.0443194465287065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54.624454169141877</v>
      </c>
      <c r="I36" s="6">
        <f>IF('Log_working_3-way'!$D36="","",'True_Odds_Calculator_3-way'!O37/'True_Odds_Calculator_3-way'!B37-1)</f>
        <v>2.169300084180414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3.1778265583179977E-2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1.0278175398227236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5.0433070518106984</v>
      </c>
      <c r="I37" s="6">
        <f>IF('Log_working_3-way'!$D37="","",'True_Odds_Calculator_3-way'!O38/'True_Odds_Calculator_3-way'!B38-1)</f>
        <v>7.8163178367525408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2.9050277402130842E-2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1.0259071701881364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12.543055456844304</v>
      </c>
      <c r="I38" s="6">
        <f>IF('Log_working_3-way'!$D38="","",'True_Odds_Calculator_3-way'!O39/'True_Odds_Calculator_3-way'!B39-1)</f>
        <v>8.2091494923776125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2.804885827273873E-2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1.0285198720636624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21.664682941122066</v>
      </c>
      <c r="I39" s="6">
        <f>IF('Log_working_3-way'!$D39="","",'True_Odds_Calculator_3-way'!O40/'True_Odds_Calculator_3-way'!B40-1)</f>
        <v>7.7579381123839095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2.9697506459125833E-2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1.0260683268524475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19.477665710248043</v>
      </c>
      <c r="I40" s="6">
        <f>IF('Log_working_3-way'!$D40="","",'True_Odds_Calculator_3-way'!O41/'True_Odds_Calculator_3-way'!B41-1)</f>
        <v>7.4185171731300041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2.7558518114373376E-2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1.0266039586886335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8.4943905397210422</v>
      </c>
      <c r="I41" s="6">
        <f>IF('Log_working_3-way'!$D41="","",'True_Odds_Calculator_3-way'!O42/'True_Odds_Calculator_3-way'!B42-1)</f>
        <v>7.7151349211825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2.8567864271457077E-2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1.0385783661457506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40.321274707427406</v>
      </c>
      <c r="I42" s="6">
        <f>IF('Log_working_3-way'!$D42="","",'True_Odds_Calculator_3-way'!O43/'True_Odds_Calculator_3-way'!B43-1)</f>
        <v>4.3552372020825931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3.3816425120772875E-2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1.0293794202034727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25.90171702246905</v>
      </c>
      <c r="I43" s="6">
        <f>IF('Log_working_3-way'!$D43="","",'True_Odds_Calculator_3-way'!O44/'True_Odds_Calculator_3-way'!B44-1)</f>
        <v>6.8379389245797775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2.9704944178628345E-2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1.0417506070763087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7.2859871075060205</v>
      </c>
      <c r="I44" s="6">
        <f>IF('Log_working_3-way'!$D44="","",'True_Odds_Calculator_3-way'!O45/'True_Odds_Calculator_3-way'!B45-1)</f>
        <v>7.2374602009588482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4.3993783589842961E-2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1.041184922062089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14.324869540578192</v>
      </c>
      <c r="I45" s="6">
        <f>IF('Log_working_3-way'!$D45="","",'True_Odds_Calculator_3-way'!O46/'True_Odds_Calculator_3-way'!B46-1)</f>
        <v>7.0939388375991843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4.405456487796866E-2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1.0411738307878327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14.826702238182614</v>
      </c>
      <c r="I46" s="6">
        <f>IF('Log_working_3-way'!$D46="","",'True_Odds_Calculator_3-way'!O47/'True_Odds_Calculator_3-way'!B47-1)</f>
        <v>8.1236922024639799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4.4093408770345066E-2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1.0407758931082169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14.834467850006282</v>
      </c>
      <c r="I47" s="6">
        <f>IF('Log_working_3-way'!$D47="","",'True_Odds_Calculator_3-way'!O48/'True_Odds_Calculator_3-way'!B48-1)</f>
        <v>7.0507343533793758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4.3581359726640567E-2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1.0430468362290413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6.7666832882084096</v>
      </c>
      <c r="I48" s="6">
        <f>IF('Log_working_3-way'!$D48="","",'True_Odds_Calculator_3-way'!O49/'True_Odds_Calculator_3-way'!B49-1)</f>
        <v>7.0859852267320527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4.5081527394006837E-2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1.0431736536529697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21.334773747536481</v>
      </c>
      <c r="I49" s="6">
        <f>IF('Log_working_3-way'!$D49="","",'True_Odds_Calculator_3-way'!O50/'True_Odds_Calculator_3-way'!B50-1)</f>
        <v>6.4671726874020061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4.4907272084375727E-2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1.0482507695666496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29.831279955684547</v>
      </c>
      <c r="I50" s="6">
        <f>IF('Log_working_3-way'!$D50="","",'True_Odds_Calculator_3-way'!O51/'True_Odds_Calculator_3-way'!B51-1)</f>
        <v>5.6487265328651608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4.7087824366741859E-2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1.0469238272956185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29.170548421599097</v>
      </c>
      <c r="I51" s="6">
        <f>IF('Log_working_3-way'!$D51="","",'True_Odds_Calculator_3-way'!O52/'True_Odds_Calculator_3-way'!B52-1)</f>
        <v>5.5166689812456671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4.610864426739969E-2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1.0607420529154146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45.599278570768199</v>
      </c>
      <c r="I52" s="6">
        <f>IF('Log_working_3-way'!$D52="","",'True_Odds_Calculator_3-way'!O53/'True_Odds_Calculator_3-way'!B53-1)</f>
        <v>3.7478308727959506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4.94185383144774E-2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1.0415563406286266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17.104694880940905</v>
      </c>
      <c r="I53" s="6">
        <f>IF('Log_working_3-way'!$D53="","",'True_Odds_Calculator_3-way'!O54/'True_Odds_Calculator_3-way'!B54-1)</f>
        <v>7.0465310581959564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4.4126499050794132E-2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1.0424314386959321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19.90583622160834</v>
      </c>
      <c r="I54" s="6">
        <f>IF('Log_working_3-way'!$D54="","",'True_Odds_Calculator_3-way'!O55/'True_Odds_Calculator_3-way'!B55-1)</f>
        <v>6.9972908851346149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4.449149870697644E-2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1.046285644966322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23.600324036526281</v>
      </c>
      <c r="I55" s="6">
        <f>IF('Log_working_3-way'!$D55="","",'True_Odds_Calculator_3-way'!O56/'True_Odds_Calculator_3-way'!B56-1)</f>
        <v>5.8990199411315505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4.7434127526145176E-2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1.0433395207718583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20.694350934311107</v>
      </c>
      <c r="I56" s="6">
        <f>IF('Log_working_3-way'!$D56="","",'True_Odds_Calculator_3-way'!O57/'True_Odds_Calculator_3-way'!B57-1)</f>
        <v>6.8999940233445631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4.5236938874626986E-2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1.0427490359571674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18.770650278124705</v>
      </c>
      <c r="I57" s="6">
        <f>IF('Log_working_3-way'!$D57="","",'True_Odds_Calculator_3-way'!O58/'True_Odds_Calculator_3-way'!B58-1)</f>
        <v>8.1719413917629389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4.5041854169763251E-2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1.0420111147203555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15.61554192229039</v>
      </c>
      <c r="I58" s="6">
        <f>IF('Log_working_3-way'!$D58="","",'True_Odds_Calculator_3-way'!O59/'True_Odds_Calculator_3-way'!B59-1)</f>
        <v>8.060877772534214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4.4871794871794934E-2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1.0495309961122716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29.095850331608816</v>
      </c>
      <c r="I59" s="6">
        <f>IF('Log_working_3-way'!$D59="","",'True_Odds_Calculator_3-way'!O60/'True_Odds_Calculator_3-way'!B60-1)</f>
        <v>5.1426274955982754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4.8705092508206649E-2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1.0415464624710018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15.082346152348016</v>
      </c>
      <c r="I60" s="6">
        <f>IF('Log_working_3-way'!$D60="","",'True_Odds_Calculator_3-way'!O61/'True_Odds_Calculator_3-way'!B61-1)</f>
        <v>7.4308091162746113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4.440980845611886E-2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1.0431596714559901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6.0657347337459013</v>
      </c>
      <c r="I61" s="6">
        <f>IF('Log_working_3-way'!$D61="","",'True_Odds_Calculator_3-way'!O62/'True_Odds_Calculator_3-way'!B62-1)</f>
        <v>7.577486290139527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4.5073977328672576E-2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1.0421855494931784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18.42659371443477</v>
      </c>
      <c r="I62" s="6">
        <f>IF('Log_working_3-way'!$D62="","",'True_Odds_Calculator_3-way'!O63/'True_Odds_Calculator_3-way'!B63-1)</f>
        <v>8.8987835591257696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4.44734228432766E-2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1.0471079260603229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27.213699002468061</v>
      </c>
      <c r="I63" s="6">
        <f>IF('Log_working_3-way'!$D63="","",'True_Odds_Calculator_3-way'!O64/'True_Odds_Calculator_3-way'!B64-1)</f>
        <v>6.5794722747673786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4.6897891736808583E-2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1.0417582318041831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16.485464858185981</v>
      </c>
      <c r="I64" s="6">
        <f>IF('Log_working_3-way'!$D64="","",'True_Odds_Calculator_3-way'!O65/'True_Odds_Calculator_3-way'!B65-1)</f>
        <v>8.7728272593864514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4.4458292860848792E-2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1.0442315634098218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5.2887614614309797</v>
      </c>
      <c r="I65" s="6">
        <f>IF('Log_working_3-way'!$D65="","",'True_Odds_Calculator_3-way'!O66/'True_Odds_Calculator_3-way'!B66-1)</f>
        <v>6.8531425709448337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4.5455770513725069E-2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1.0419972101597346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17.255063511733852</v>
      </c>
      <c r="I66" s="6">
        <f>IF('Log_working_3-way'!$D66="","",'True_Odds_Calculator_3-way'!O67/'True_Odds_Calculator_3-way'!B67-1)</f>
        <v>7.8982914338455092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4.4589574518214325E-2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1.0420898739779321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16.783660125832647</v>
      </c>
      <c r="I67" s="6">
        <f>IF('Log_working_3-way'!$D67="","",'True_Odds_Calculator_3-way'!O68/'True_Odds_Calculator_3-way'!B68-1)</f>
        <v>6.9954870076916729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4.4727148474407841E-2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1.0540863029750402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8.9765827640740987</v>
      </c>
      <c r="I68" s="6">
        <f>IF('Log_working_3-way'!$D68="","",'True_Odds_Calculator_3-way'!O69/'True_Odds_Calculator_3-way'!B69-1)</f>
        <v>6.0651448784013056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5.6614964721446892E-2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1.067377607695162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35.792847991064093</v>
      </c>
      <c r="I69" s="6">
        <f>IF('Log_working_3-way'!$D69="","",'True_Odds_Calculator_3-way'!O70/'True_Odds_Calculator_3-way'!B70-1)</f>
        <v>5.0063826941845271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6.168731514035386E-2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1.0716997340425916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39.167860036762733</v>
      </c>
      <c r="I70" s="6">
        <f>IF('Log_working_3-way'!$D70="","",'True_Odds_Calculator_3-way'!O71/'True_Odds_Calculator_3-way'!B71-1)</f>
        <v>3.8348652855578642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6.3502324006525557E-2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1.0589365403958553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27.207222744947682</v>
      </c>
      <c r="I71" s="6">
        <f>IF('Log_working_3-way'!$D71="","",'True_Odds_Calculator_3-way'!O72/'True_Odds_Calculator_3-way'!B72-1)</f>
        <v>5.6462979582319779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5.8613657068528058E-2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1.0696598627471881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1.9482737241388661</v>
      </c>
      <c r="I72" s="6">
        <f>IF('Log_working_3-way'!$D72="","",'True_Odds_Calculator_3-way'!O73/'True_Odds_Calculator_3-way'!B73-1)</f>
        <v>4.6262377651271196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6.2515568974231384E-2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1.051811442193143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8.6800995236082947</v>
      </c>
      <c r="I73" s="6">
        <f>IF('Log_working_3-way'!$D73="","",'True_Odds_Calculator_3-way'!O74/'True_Odds_Calculator_3-way'!B74-1)</f>
        <v>6.5676663014170646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5.446338138039386E-2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1.0524292292837893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8.3114762575612264</v>
      </c>
      <c r="I74" s="6">
        <f>IF('Log_working_3-way'!$D74="","",'True_Odds_Calculator_3-way'!O75/'True_Odds_Calculator_3-way'!B75-1)</f>
        <v>7.493896656797375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5.5358697535436541E-2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1.0523543725994371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9.9651453747027983</v>
      </c>
      <c r="I75" s="6">
        <f>IF('Log_working_3-way'!$D75="","",'True_Odds_Calculator_3-way'!O76/'True_Odds_Calculator_3-way'!B76-1)</f>
        <v>6.0368278449451029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5.5093494560660927E-2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1.0513984194958117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9.1261788652626219</v>
      </c>
      <c r="I76" s="6">
        <f>IF('Log_working_3-way'!$D76="","",'True_Odds_Calculator_3-way'!O77/'True_Odds_Calculator_3-way'!B77-1)</f>
        <v>7.9768036376589908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5.4657760540113509E-2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1.0826970899226085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48.337326100978501</v>
      </c>
      <c r="I77" s="6">
        <f>IF('Log_working_3-way'!$D77="","",'True_Odds_Calculator_3-way'!O78/'True_Odds_Calculator_3-way'!B78-1)</f>
        <v>3.4597283963292114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6.4305284565649545E-2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1.0542131125722314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62.965981157716207</v>
      </c>
      <c r="I78" s="6">
        <f>IF('Log_working_3-way'!$D78="","",'True_Odds_Calculator_3-way'!O79/'True_Odds_Calculator_3-way'!B79-1)</f>
        <v>1.038547544631665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3.3333980993050405E-2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1.0285991016613814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40.666619197404906</v>
      </c>
      <c r="I79" s="6">
        <f>IF('Log_working_3-way'!$D79="","",'True_Odds_Calculator_3-way'!O80/'True_Odds_Calculator_3-way'!B80-1)</f>
        <v>3.4532740192492684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2.524786801341028E-2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1.0507424359922308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28.732839298743638</v>
      </c>
      <c r="I80" s="6">
        <f>IF('Log_working_3-way'!$D80="","",'True_Odds_Calculator_3-way'!O81/'True_Odds_Calculator_3-way'!B81-1)</f>
        <v>6.8665436647100417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4.9681527496216127E-2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1.0494467891622004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26.850129288433603</v>
      </c>
      <c r="I81" s="6">
        <f>IF('Log_working_3-way'!$D81="","",'True_Odds_Calculator_3-way'!O82/'True_Odds_Calculator_3-way'!B82-1)</f>
        <v>7.4429091809863976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4.9130052294608983E-2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1.04120115106346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11.478813601561924</v>
      </c>
      <c r="I82" s="6">
        <f>IF('Log_working_3-way'!$D82="","",'True_Odds_Calculator_3-way'!O83/'True_Odds_Calculator_3-way'!B83-1)</f>
        <v>9.4291179387014896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4.4400724084603826E-2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1.0428173587479375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5.1024453672017547</v>
      </c>
      <c r="I83" s="6">
        <f>IF('Log_working_3-way'!$D83="","",'True_Odds_Calculator_3-way'!O84/'True_Odds_Calculator_3-way'!B84-1)</f>
        <v>10.457730064332447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4.4974585199498707E-2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1.0443859259795969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20.679918586211691</v>
      </c>
      <c r="I84" s="6">
        <f>IF('Log_working_3-way'!$D84="","",'True_Odds_Calculator_3-way'!O85/'True_Odds_Calculator_3-way'!B85-1)</f>
        <v>9.6943368603475975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4.5932754372651985E-2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1.0400107206204234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11.140435302562212</v>
      </c>
      <c r="I85" s="6">
        <f>IF('Log_working_3-way'!$D85="","",'True_Odds_Calculator_3-way'!O86/'True_Odds_Calculator_3-way'!B86-1)</f>
        <v>10.242973727782124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4.3165225752550551E-2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1.0439921287387628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21.32252594637486</v>
      </c>
      <c r="I86" s="6">
        <f>IF('Log_working_3-way'!$D86="","",'True_Odds_Calculator_3-way'!O87/'True_Odds_Calculator_3-way'!B87-1)</f>
        <v>8.9531520736338841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4.548058607812222E-2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1.0431673892536306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17.075436354290613</v>
      </c>
      <c r="I87" s="6">
        <f>IF('Log_working_3-way'!$D87="","",'True_Odds_Calculator_3-way'!O88/'True_Odds_Calculator_3-way'!B88-1)</f>
        <v>8.7601341561307482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4.5816616091399087E-2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1.0409018042635187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14.702682499786784</v>
      </c>
      <c r="I88" s="6">
        <f>IF('Log_working_3-way'!$D88="","",'True_Odds_Calculator_3-way'!O89/'True_Odds_Calculator_3-way'!B89-1)</f>
        <v>8.7786540296368454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4.3835935377889212E-2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1.0518977280518063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18.066229718224577</v>
      </c>
      <c r="I89" s="6">
        <f>IF('Log_working_3-way'!$D89="","",'True_Odds_Calculator_3-way'!O90/'True_Odds_Calculator_3-way'!B90-1)</f>
        <v>8.0320124376770874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5.4691516201232249E-2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1.0680229074220768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37.759005954391682</v>
      </c>
      <c r="I90" s="6">
        <f>IF('Log_working_3-way'!$D90="","",'True_Odds_Calculator_3-way'!O91/'True_Odds_Calculator_3-way'!B91-1)</f>
        <v>5.9273813272969207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6.01764992008893E-2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1.0512749557246939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8.3780927752769525</v>
      </c>
      <c r="I91" s="6">
        <f>IF('Log_working_3-way'!$D91="","",'True_Odds_Calculator_3-way'!O92/'True_Odds_Calculator_3-way'!B92-1)</f>
        <v>8.3780927752769525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5.4462732503679945E-2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1.0446180766522528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59.204152903941448</v>
      </c>
      <c r="I92" s="6">
        <f>IF('Log_working_3-way'!$D92="","",'True_Odds_Calculator_3-way'!O93/'True_Odds_Calculator_3-way'!B93-1)</f>
        <v>1.2024077836670592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2.98313489963411E-2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1.0197055503117596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8.8062917723740011</v>
      </c>
      <c r="I93" s="6">
        <f>IF('Log_working_3-way'!$D93="","",'True_Odds_Calculator_3-way'!O94/'True_Odds_Calculator_3-way'!B94-1)</f>
        <v>7.3232077724602682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2.1224026202772528E-2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1.0203061987024491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8.1529671424867498</v>
      </c>
      <c r="I94" s="6">
        <f>IF('Log_working_3-way'!$D94="","",'True_Odds_Calculator_3-way'!O95/'True_Odds_Calculator_3-way'!B95-1)</f>
        <v>6.9440720739195791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2.1745165212422535E-2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1.0255477380644922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14.203737976430711</v>
      </c>
      <c r="I95" s="6">
        <f>IF('Log_working_3-way'!$D95="","",'True_Odds_Calculator_3-way'!O96/'True_Odds_Calculator_3-way'!B96-1)</f>
        <v>7.5690290848149875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2.7563291839215465E-2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1.0255179690775618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11.682693800312718</v>
      </c>
      <c r="I96" s="6">
        <f>IF('Log_working_3-way'!$D96="","",'True_Odds_Calculator_3-way'!O97/'True_Odds_Calculator_3-way'!B97-1)</f>
        <v>7.7757163704623053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2.7611496925576295E-2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1.0316465811814142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28.930116049471</v>
      </c>
      <c r="I97" s="6">
        <f>IF('Log_working_3-way'!$D97="","",'True_Odds_Calculator_3-way'!O98/'True_Odds_Calculator_3-way'!B98-1)</f>
        <v>6.2392110842579687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3.1208749068973418E-2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1.0255564940313979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18.403060814498712</v>
      </c>
      <c r="I98" s="6">
        <f>IF('Log_working_3-way'!$D98="","",'True_Odds_Calculator_3-way'!O99/'True_Odds_Calculator_3-way'!B99-1)</f>
        <v>8.1607510578897191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2.7149640425966126E-2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1.0273516726859053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18.541468437575883</v>
      </c>
      <c r="I99" s="6">
        <f>IF('Log_working_3-way'!$D99="","",'True_Odds_Calculator_3-way'!O100/'True_Odds_Calculator_3-way'!B100-1)</f>
        <v>7.3571493531377516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2.9041947077432351E-2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1.026213763691078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6.6767222462521909</v>
      </c>
      <c r="I100" s="6">
        <f>IF('Log_working_3-way'!$D100="","",'True_Odds_Calculator_3-way'!O101/'True_Odds_Calculator_3-way'!B101-1)</f>
        <v>7.6693434671509699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2.7836832364604103E-2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1.0399444061674534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45.686095553405131</v>
      </c>
      <c r="I101" s="6">
        <f>IF('Log_working_3-way'!$D101="","",'True_Odds_Calculator_3-way'!O102/'True_Odds_Calculator_3-way'!B102-1)</f>
        <v>2.9830769819888534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3.2969411348812594E-2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1.0252462616216975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11.504845235651329</v>
      </c>
      <c r="I102" s="6">
        <f>IF('Log_working_3-way'!$D102="","",'True_Odds_Calculator_3-way'!O103/'True_Odds_Calculator_3-way'!B103-1)</f>
        <v>7.9927999370694582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2.7337810498890391E-2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1.0384291010893303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48.519412733919424</v>
      </c>
      <c r="I103" s="6">
        <f>IF('Log_working_3-way'!$D103="","",'True_Odds_Calculator_3-way'!O104/'True_Odds_Calculator_3-way'!B104-1)</f>
        <v>3.0259518153019958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3.0311252627552854E-2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1.0322648066180138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32.171600597272807</v>
      </c>
      <c r="I104" s="6">
        <f>IF('Log_working_3-way'!$D104="","",'True_Odds_Calculator_3-way'!O105/'True_Odds_Calculator_3-way'!B105-1)</f>
        <v>5.3771911444106122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3.0958898730795159E-2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1.0260736278425056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8.6801559373470045</v>
      </c>
      <c r="I105" s="6">
        <f>IF('Log_working_3-way'!$D105="","",'True_Odds_Calculator_3-way'!O106/'True_Odds_Calculator_3-way'!B106-1)</f>
        <v>7.6163299850133157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2.8014220204358509E-2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1.0259035273144057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6.2689745792981926</v>
      </c>
      <c r="I106" s="6">
        <f>IF('Log_working_3-way'!$D106="","",'True_Odds_Calculator_3-way'!O107/'True_Odds_Calculator_3-way'!B107-1)</f>
        <v>5.8874685855058075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2.6986368573138186E-2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1.0303566263507784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26.162152893482478</v>
      </c>
      <c r="I107" s="6">
        <f>IF('Log_working_3-way'!$D107="","",'True_Odds_Calculator_3-way'!O108/'True_Odds_Calculator_3-way'!B108-1)</f>
        <v>6.5704508559976871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3.0652360261298917E-2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1.0572138443896104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24.912094407162151</v>
      </c>
      <c r="I108" s="6">
        <f>IF('Log_working_3-way'!$D108="","",'True_Odds_Calculator_3-way'!O109/'True_Odds_Calculator_3-way'!B109-1)</f>
        <v>6.3346662119915447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5.7866217160834843E-2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1.0531933871266743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20.080873486098582</v>
      </c>
      <c r="I109" s="6">
        <f>IF('Log_working_3-way'!$D109="","",'True_Odds_Calculator_3-way'!O110/'True_Odds_Calculator_3-way'!B110-1)</f>
        <v>6.2701926624198316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5.5454889714523281E-2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1.0646715014133392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34.952238566837401</v>
      </c>
      <c r="I110" s="6">
        <f>IF('Log_working_3-way'!$D110="","",'True_Odds_Calculator_3-way'!O111/'True_Odds_Calculator_3-way'!B111-1)</f>
        <v>4.9266622002881935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5.9849096687834447E-2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1.0623705751747108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32.459339496485761</v>
      </c>
      <c r="I111" s="6">
        <f>IF('Log_working_3-way'!$D111="","",'True_Odds_Calculator_3-way'!O112/'True_Odds_Calculator_3-way'!B112-1)</f>
        <v>6.011384730370068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5.8922248180926617E-2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1.1019827871072982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13.131649966559067</v>
      </c>
      <c r="I112" s="6">
        <f>IF('Log_working_3-way'!$D112="","",'True_Odds_Calculator_3-way'!O113/'True_Odds_Calculator_3-way'!B113-1)</f>
        <v>6.4264807572144651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0.10551868184476776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1.0784345586679867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24.405565733542346</v>
      </c>
      <c r="I113" s="6">
        <f>IF('Log_working_3-way'!$D113="","",'True_Odds_Calculator_3-way'!O114/'True_Odds_Calculator_3-way'!B114-1)</f>
        <v>5.4523391199264717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7.8957641672520396E-2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1.0741193943323688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16.236056209641546</v>
      </c>
      <c r="I114" s="6">
        <f>IF('Log_working_3-way'!$D114="","",'True_Odds_Calculator_3-way'!O115/'True_Odds_Calculator_3-way'!B115-1)</f>
        <v>7.7292849695862333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7.7919003438058132E-2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1.0763835165845215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20.428180391488944</v>
      </c>
      <c r="I115" s="6">
        <f>IF('Log_working_3-way'!$D115="","",'True_Odds_Calculator_3-way'!O116/'True_Odds_Calculator_3-way'!B116-1)</f>
        <v>5.920696321608423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7.8668599160402364E-2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1.0762971792841294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5.8927543722562383</v>
      </c>
      <c r="I116" s="6">
        <f>IF('Log_working_3-way'!$D116="","",'True_Odds_Calculator_3-way'!O117/'True_Odds_Calculator_3-way'!B117-1)</f>
        <v>6.6220900784461572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7.7147230348002527E-2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1.0746279892812987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21.098753806070881</v>
      </c>
      <c r="I117" s="6">
        <f>IF('Log_working_3-way'!$D117="","",'True_Odds_Calculator_3-way'!O118/'True_Odds_Calculator_3-way'!B118-1)</f>
        <v>6.4953199953199956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7.6773835920177502E-2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1.0881337535036304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39.174020427163647</v>
      </c>
      <c r="I118" s="6">
        <f>IF('Log_working_3-way'!$D118="","",'True_Odds_Calculator_3-way'!O119/'True_Odds_Calculator_3-way'!B119-1)</f>
        <v>4.4154155753295825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7.737657362241035E-2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1.1016761618502835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49.925535431009536</v>
      </c>
      <c r="I119" s="6">
        <f>IF('Log_working_3-way'!$D119="","",'True_Odds_Calculator_3-way'!O120/'True_Odds_Calculator_3-way'!B120-1)</f>
        <v>2.7574253700478493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7.7449339215055479E-2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1.1054074446738142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24.60528246515041</v>
      </c>
      <c r="I120" s="6">
        <f>IF('Log_working_3-way'!$D120="","",'True_Odds_Calculator_3-way'!O121/'True_Odds_Calculator_3-way'!B121-1)</f>
        <v>6.4300958403319823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0.10498079619581779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1.0747059488420236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19.07405983934839</v>
      </c>
      <c r="I121" s="6">
        <f>IF('Log_working_3-way'!$D121="","",'True_Odds_Calculator_3-way'!O122/'True_Odds_Calculator_3-way'!B122-1)</f>
        <v>7.6779397176994024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7.7675142880953008E-2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1.0208418555244732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10.955318049638745</v>
      </c>
      <c r="I122" s="6">
        <f>IF('Log_working_3-way'!$D122="","",'True_Odds_Calculator_3-way'!O123/'True_Odds_Calculator_3-way'!B123-1)</f>
        <v>7.8719080707309725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2.2602380823369073E-2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1.0318393963615686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47.36371168185584</v>
      </c>
      <c r="I123" s="6">
        <f>IF('Log_working_3-way'!$D123="","",'True_Odds_Calculator_3-way'!O124/'True_Odds_Calculator_3-way'!B124-1)</f>
        <v>3.4715959188814711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2.5424495581626738E-2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1.0332954344244982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48.011687367556988</v>
      </c>
      <c r="I124" s="6">
        <f>IF('Log_working_3-way'!$D124="","",'True_Odds_Calculator_3-way'!O125/'True_Odds_Calculator_3-way'!B125-1)</f>
        <v>3.4871030805246006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2.6271149227582669E-2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1.0303194601481578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49.558423761467623</v>
      </c>
      <c r="I125" s="6">
        <f>IF('Log_working_3-way'!$D125="","",'True_Odds_Calculator_3-way'!O126/'True_Odds_Calculator_3-way'!B126-1)</f>
        <v>2.6265060847536046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2.3709830649105923E-2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1.0452772131436583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30.65711493414404</v>
      </c>
      <c r="I126" s="6">
        <f>IF('Log_working_3-way'!$D126="","",'True_Odds_Calculator_3-way'!O127/'True_Odds_Calculator_3-way'!B127-1)</f>
        <v>7.2910969874233995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4.335036054501229E-2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1.0357070590196262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11.919283903300066</v>
      </c>
      <c r="I127" s="6">
        <f>IF('Log_working_3-way'!$D127="","",'True_Odds_Calculator_3-way'!O128/'True_Odds_Calculator_3-way'!B128-1)</f>
        <v>9.9156810532831177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3.8571172799360731E-2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1.0366952530947837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19.447487778498925</v>
      </c>
      <c r="I128" s="6">
        <f>IF('Log_working_3-way'!$D128="","",'True_Odds_Calculator_3-way'!O129/'True_Odds_Calculator_3-way'!B129-1)</f>
        <v>8.4028491406419512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3.8581482477478168E-2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1.029461462722816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27.692173054994878</v>
      </c>
      <c r="I129" s="6">
        <f>IF('Log_working_3-way'!$D129="","",'True_Odds_Calculator_3-way'!O130/'True_Odds_Calculator_3-way'!B130-1)</f>
        <v>5.9820253933393248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2.9439699362150185E-2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1.0288818597445233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23.279269824452687</v>
      </c>
      <c r="I130" s="6">
        <f>IF('Log_working_3-way'!$D130="","",'True_Odds_Calculator_3-way'!O131/'True_Odds_Calculator_3-way'!B131-1)</f>
        <v>7.9723006344925444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2.9685002092667334E-2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1.0303259653054364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27.35923091392484</v>
      </c>
      <c r="I131" s="6">
        <f>IF('Log_working_3-way'!$D131="","",'True_Odds_Calculator_3-way'!O132/'True_Odds_Calculator_3-way'!B132-1)</f>
        <v>6.6155535000594563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3.02961912284887E-2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1.0258908073134247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10.490854669953237</v>
      </c>
      <c r="I132" s="6">
        <f>IF('Log_working_3-way'!$D132="","",'True_Odds_Calculator_3-way'!O133/'True_Odds_Calculator_3-way'!B133-1)</f>
        <v>5.9565691348502243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2.7688957494900412E-2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1.0655475089633315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46.779746123258491</v>
      </c>
      <c r="I133" s="6">
        <f>IF('Log_working_3-way'!$D133="","",'True_Odds_Calculator_3-way'!O134/'True_Odds_Calculator_3-way'!B134-1)</f>
        <v>3.1748925749091423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5.2732272593653207E-2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1.0416036324690703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11.483025122536727</v>
      </c>
      <c r="I134" s="6">
        <f>IF('Log_working_3-way'!$D134="","",'True_Odds_Calculator_3-way'!O135/'True_Odds_Calculator_3-way'!B135-1)</f>
        <v>5.5295286942246547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4.4048364339077217E-2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1.0545982453924911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1.6570395864956895</v>
      </c>
      <c r="I135" s="6">
        <f>IF('Log_working_3-way'!$D135="","",'True_Odds_Calculator_3-way'!O136/'True_Odds_Calculator_3-way'!B136-1)</f>
        <v>4.5354824251661485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4.8934404627628325E-2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1.04947885423054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3.284240101197204</v>
      </c>
      <c r="I136" s="6">
        <f>IF('Log_working_3-way'!$D136="","",'True_Odds_Calculator_3-way'!O137/'True_Odds_Calculator_3-way'!B137-1)</f>
        <v>5.1797755032736879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4.7712681825521797E-2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1.0213616262372178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22.506287990245973</v>
      </c>
      <c r="I137" s="6">
        <f>IF('Log_working_3-way'!$D137="","",'True_Odds_Calculator_3-way'!O138/'True_Odds_Calculator_3-way'!B138-1)</f>
        <v>6.1456368225133406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2.2246453413684586E-2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1.0218858680255434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19.37765039340988</v>
      </c>
      <c r="I138" s="6">
        <f>IF('Log_working_3-way'!$D138="","",'True_Odds_Calculator_3-way'!O139/'True_Odds_Calculator_3-way'!B139-1)</f>
        <v>6.8431934332057187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2.3193242526549973E-2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1.0264980111590896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9.0536473703760585</v>
      </c>
      <c r="I139" s="6">
        <f>IF('Log_working_3-way'!$D139="","",'True_Odds_Calculator_3-way'!O140/'True_Odds_Calculator_3-way'!B140-1)</f>
        <v>6.8927835594690201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2.8384621530455734E-2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1.0261779295179325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18.390239202487084</v>
      </c>
      <c r="I140" s="6">
        <f>IF('Log_working_3-way'!$D140="","",'True_Odds_Calculator_3-way'!O141/'True_Odds_Calculator_3-way'!B141-1)</f>
        <v>7.2697230084742923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2.7828833396712715E-2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1.0259176648378989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8.4427802965339058</v>
      </c>
      <c r="I141" s="6">
        <f>IF('Log_working_3-way'!$D141="","",'True_Odds_Calculator_3-way'!O142/'True_Odds_Calculator_3-way'!B142-1)</f>
        <v>7.2222951978700483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2.7756069063000544E-2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1.052078632258115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67.644779583228527</v>
      </c>
      <c r="I142" s="6">
        <f>IF('Log_working_3-way'!$D142="","",'True_Odds_Calculator_3-way'!O143/'True_Odds_Calculator_3-way'!B143-1)</f>
        <v>0.63528209473791231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2.8723266585090723E-2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1.0232399555942777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30.20608216760515</v>
      </c>
      <c r="I143" s="6">
        <f>IF('Log_working_3-way'!$D143="","",'True_Odds_Calculator_3-way'!O144/'True_Odds_Calculator_3-way'!B144-1)</f>
        <v>4.6766169152498271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2.2855346530428422E-2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1.0295791850003853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3.0614830275807892</v>
      </c>
      <c r="I144" s="6">
        <f>IF('Log_working_3-way'!$D144="","",'True_Odds_Calculator_3-way'!O145/'True_Odds_Calculator_3-way'!B145-1)</f>
        <v>7.3520599499328831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2.9669003086943091E-2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1.0210225371816144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7.7683009251088055</v>
      </c>
      <c r="I145" s="6">
        <f>IF('Log_working_3-way'!$D145="","",'True_Odds_Calculator_3-way'!O146/'True_Odds_Calculator_3-way'!B146-1)</f>
        <v>6.2623345484890205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2.2331212087938423E-2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1.0228918897087573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24.435870318002131</v>
      </c>
      <c r="I146" s="6">
        <f>IF('Log_working_3-way'!$D146="","",'True_Odds_Calculator_3-way'!O147/'True_Odds_Calculator_3-way'!B147-1)</f>
        <v>7.6039711024695968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2.3390203127379827E-2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1.0213986107960078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15.151705048487344</v>
      </c>
      <c r="I147" s="6">
        <f>IF('Log_working_3-way'!$D147="","",'True_Odds_Calculator_3-way'!O148/'True_Odds_Calculator_3-way'!B148-1)</f>
        <v>7.9213915783377296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2.3084277471059345E-2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1.022085030668114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22.723507741141532</v>
      </c>
      <c r="I148" s="6">
        <f>IF('Log_working_3-way'!$D148="","",'True_Odds_Calculator_3-way'!O149/'True_Odds_Calculator_3-way'!B149-1)</f>
        <v>7.5069050086990305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2.2890205822945653E-2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1.0202935925130772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16.423508545741104</v>
      </c>
      <c r="I149" s="6">
        <f>IF('Log_working_3-way'!$D149="","",'True_Odds_Calculator_3-way'!O150/'True_Odds_Calculator_3-way'!B150-1)</f>
        <v>7.5159461848202866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2.1804227787993069E-2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1.0209054191793934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7.2193060290477735</v>
      </c>
      <c r="I150" s="6">
        <f>IF('Log_working_3-way'!$D150="","",'True_Odds_Calculator_3-way'!O151/'True_Odds_Calculator_3-way'!B151-1)</f>
        <v>6.5486334884831106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2.2178304787000558E-2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1.0241211853406789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24.929851158834143</v>
      </c>
      <c r="I151" s="6">
        <f>IF('Log_working_3-way'!$D151="","",'True_Odds_Calculator_3-way'!O152/'True_Odds_Calculator_3-way'!B152-1)</f>
        <v>5.0088780684191248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2.4699481086275732E-2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1.0507062700022942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13.704337879803523</v>
      </c>
      <c r="I152" s="6">
        <f>IF('Log_working_3-way'!$D152="","",'True_Odds_Calculator_3-way'!O153/'True_Odds_Calculator_3-way'!B153-1)</f>
        <v>11.363839782264904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5.4112815331274877E-2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1.0511162104478373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9.6105075049174431</v>
      </c>
      <c r="I153" s="6">
        <f>IF('Log_working_3-way'!$D153="","",'True_Odds_Calculator_3-way'!O154/'True_Odds_Calculator_3-way'!B154-1)</f>
        <v>7.1101020950645015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5.4196248704257766E-2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1.0711050462072003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0.83885223578603707</v>
      </c>
      <c r="I154" s="6">
        <f>IF('Log_working_3-way'!$D154="","",'True_Odds_Calculator_3-way'!O155/'True_Odds_Calculator_3-way'!B155-1)</f>
        <v>5.1036240557668009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6.0784397344591845E-2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1.0258363983742942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33.168304188569472</v>
      </c>
      <c r="I155" s="6">
        <f>IF('Log_working_3-way'!$D155="","",'True_Odds_Calculator_3-way'!O156/'True_Odds_Calculator_3-way'!B156-1)</f>
        <v>4.3523078387405896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2.4715170859741065E-2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1.0249799927887102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34.889818684190139</v>
      </c>
      <c r="I156" s="6">
        <f>IF('Log_working_3-way'!$D156="","",'True_Odds_Calculator_3-way'!O157/'True_Odds_Calculator_3-way'!B157-1)</f>
        <v>4.6461510359483436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2.3436371887699314E-2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1.0214500803995998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8.7880579848967546</v>
      </c>
      <c r="I157" s="6">
        <f>IF('Log_working_3-way'!$D157="","",'True_Odds_Calculator_3-way'!O158/'True_Odds_Calculator_3-way'!B158-1)</f>
        <v>7.7092565661826722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2.3126424195221151E-2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1.0210599008163646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17.487251761241492</v>
      </c>
      <c r="I158" s="6">
        <f>IF('Log_working_3-way'!$D158="","",'True_Odds_Calculator_3-way'!O159/'True_Odds_Calculator_3-way'!B159-1)</f>
        <v>7.0292905490896995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2.2520379262158885E-2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1.0243609546326702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3.0860175954101239</v>
      </c>
      <c r="I159" s="6">
        <f>IF('Log_working_3-way'!$D159="","",'True_Odds_Calculator_3-way'!O160/'True_Odds_Calculator_3-way'!B160-1)</f>
        <v>4.3587340106733663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2.3486336613265379E-2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1.0355649863392602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41.552558526170863</v>
      </c>
      <c r="I160" s="6">
        <f>IF('Log_working_3-way'!$D160="","",'True_Odds_Calculator_3-way'!O161/'True_Odds_Calculator_3-way'!B161-1)</f>
        <v>4.321374476661541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3.0671881019328273E-2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1.0259416034874367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14.197405654217526</v>
      </c>
      <c r="I161" s="6">
        <f>IF('Log_working_3-way'!$D161="","",'True_Odds_Calculator_3-way'!O162/'True_Odds_Calculator_3-way'!B162-1)</f>
        <v>9.8085637613423291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2.7991447934171187E-2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1.0283152366125443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23.292286684406101</v>
      </c>
      <c r="I162" s="6">
        <f>IF('Log_working_3-way'!$D162="","",'True_Odds_Calculator_3-way'!O163/'True_Odds_Calculator_3-way'!B163-1)</f>
        <v>7.7627399234932568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2.9133252245380437E-2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1.0261176413177744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11.316949475718321</v>
      </c>
      <c r="I163" s="6">
        <f>IF('Log_working_3-way'!$D163="","",'True_Odds_Calculator_3-way'!O164/'True_Odds_Calculator_3-way'!B164-1)</f>
        <v>7.4628453246333937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2.8215627424497347E-2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1.0270603098669491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15.456294381646664</v>
      </c>
      <c r="I164" s="6">
        <f>IF('Log_working_3-way'!$D164="","",'True_Odds_Calculator_3-way'!O165/'True_Odds_Calculator_3-way'!B165-1)</f>
        <v>7.8692849366275777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2.9094850619444834E-2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1.060779018766365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64.953798960837631</v>
      </c>
      <c r="I165" s="6">
        <f>IF('Log_working_3-way'!$D165="","",'True_Odds_Calculator_3-way'!O166/'True_Odds_Calculator_3-way'!B166-1)</f>
        <v>0.93184255762364887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3.5593803733176888E-2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1.0278306582502139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22.584933651945157</v>
      </c>
      <c r="I166" s="6">
        <f>IF('Log_working_3-way'!$D166="","",'True_Odds_Calculator_3-way'!O167/'True_Odds_Calculator_3-way'!B167-1)</f>
        <v>6.1768041917459806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2.890023242347084E-2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1.0799219880852997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-0.82123788661319896</v>
      </c>
      <c r="I167" s="6">
        <f>IF('Log_working_3-way'!$D167="","",'True_Odds_Calculator_3-way'!O168/'True_Odds_Calculator_3-way'!B168-1)</f>
        <v>0.12111916165580339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3.574363279877435E-2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1.029030288625467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4.2558757028477237</v>
      </c>
      <c r="I168" s="6">
        <f>IF('Log_working_3-way'!$D168="","",'True_Odds_Calculator_3-way'!O169/'True_Odds_Calculator_3-way'!B169-1)</f>
        <v>5.0738213591034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2.900622696657762E-2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1.0227088509362254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22.478509443910749</v>
      </c>
      <c r="I169" s="6">
        <f>IF('Log_working_3-way'!$D169="","",'True_Odds_Calculator_3-way'!O170/'True_Odds_Calculator_3-way'!B170-1)</f>
        <v>8.6017300244473791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2.3455922036043741E-2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1.0282417243751851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0.70877406757053896</v>
      </c>
      <c r="I170" s="6">
        <f>IF('Log_working_3-way'!$D170="","",'True_Odds_Calculator_3-way'!O171/'True_Odds_Calculator_3-way'!B171-1)</f>
        <v>3.5558168181173366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2.3933529333097336E-2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1.0212724264307123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6.5877237530427406</v>
      </c>
      <c r="I171" s="6">
        <f>IF('Log_working_3-way'!$D171="","",'True_Odds_Calculator_3-way'!O172/'True_Odds_Calculator_3-way'!B172-1)</f>
        <v>7.3121269625402778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2.2585409320604821E-2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1.0247414532283514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31.253480786834778</v>
      </c>
      <c r="I172" s="6">
        <f>IF('Log_working_3-way'!$D172="","",'True_Odds_Calculator_3-way'!O173/'True_Odds_Calculator_3-way'!B173-1)</f>
        <v>5.0126371340394291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2.4058844955302749E-2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1.0392193675511436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23.274721406270338</v>
      </c>
      <c r="I173" s="6">
        <f>IF('Log_working_3-way'!$D173="","",'True_Odds_Calculator_3-way'!O174/'True_Odds_Calculator_3-way'!B174-1)</f>
        <v>7.5658564705699405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4.0254475261403133E-2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1.0373558528173816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5.9143084863253916</v>
      </c>
      <c r="I174" s="6">
        <f>IF('Log_working_3-way'!$D174="","",'True_Odds_Calculator_3-way'!O175/'True_Odds_Calculator_3-way'!B175-1)</f>
        <v>9.4092454271334542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3.9521759272555634E-2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1.0389021251415014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21.217212009464046</v>
      </c>
      <c r="I175" s="6">
        <f>IF('Log_working_3-way'!$D175="","",'True_Odds_Calculator_3-way'!O176/'True_Odds_Calculator_3-way'!B176-1)</f>
        <v>8.6871298601910052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4.0360298834875019E-2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1.0523494781647249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43.337412705836002</v>
      </c>
      <c r="I176" s="6">
        <f>IF('Log_working_3-way'!$D176="","",'True_Odds_Calculator_3-way'!O177/'True_Odds_Calculator_3-way'!B177-1)</f>
        <v>4.4055616429630282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4.3746384437810315E-2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1.0352594155027737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13.142099543373886</v>
      </c>
      <c r="I177" s="6">
        <f>IF('Log_working_3-way'!$D177="","",'True_Odds_Calculator_3-way'!O178/'True_Odds_Calculator_3-way'!B178-1)</f>
        <v>9.7041551443796923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3.8018504145569398E-2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1.0253313442944592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15.762016075620547</v>
      </c>
      <c r="I178" s="6">
        <f>IF('Log_working_3-way'!$D178="","",'True_Odds_Calculator_3-way'!O179/'True_Odds_Calculator_3-way'!B179-1)</f>
        <v>6.5119958000626319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2.71636976489944E-2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1.0270728196435908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18.200734243707345</v>
      </c>
      <c r="I179" s="6">
        <f>IF('Log_working_3-way'!$D179="","",'True_Odds_Calculator_3-way'!O180/'True_Odds_Calculator_3-way'!B180-1)</f>
        <v>6.3363510678638164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2.8767242389533321E-2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1.0320547065282171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33.382660314326024</v>
      </c>
      <c r="I180" s="6">
        <f>IF('Log_working_3-way'!$D180="","",'True_Odds_Calculator_3-way'!O181/'True_Odds_Calculator_3-way'!B181-1)</f>
        <v>4.74479315604062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3.0485677325695848E-2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1.026131359180144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19.289198426426893</v>
      </c>
      <c r="I181" s="6">
        <f>IF('Log_working_3-way'!$D181="","",'True_Odds_Calculator_3-way'!O182/'True_Odds_Calculator_3-way'!B182-1)</f>
        <v>7.3684371972193237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2.7653914308797045E-2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1.0409335256419794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11.392770347480406</v>
      </c>
      <c r="I182" s="6">
        <f>IF('Log_working_3-way'!$D182="","",'True_Odds_Calculator_3-way'!O183/'True_Odds_Calculator_3-way'!B183-1)</f>
        <v>9.0961678142886182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4.4099785106979317E-2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1.0540282867051671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5.1328025258874916</v>
      </c>
      <c r="I183" s="6">
        <f>IF('Log_working_3-way'!$D183="","",'True_Odds_Calculator_3-way'!O184/'True_Odds_Calculator_3-way'!B184-1)</f>
        <v>8.3081359000088177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5.5737428081883422E-2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1.0244615871431944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29.47327625023183</v>
      </c>
      <c r="I184" s="6">
        <f>IF('Log_working_3-way'!$D184="","",'True_Odds_Calculator_3-way'!O185/'True_Odds_Calculator_3-way'!B185-1)</f>
        <v>5.1024640270854889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2.4176459256405325E-2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1.0204909554581003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20.988111274955159</v>
      </c>
      <c r="I185" s="6">
        <f>IF('Log_working_3-way'!$D185="","",'True_Odds_Calculator_3-way'!O186/'True_Odds_Calculator_3-way'!B186-1)</f>
        <v>7.2245973709076097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2.1520680515754176E-2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1.025931037405448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27.481988005404027</v>
      </c>
      <c r="I186" s="6">
        <f>IF('Log_working_3-way'!$D186="","",'True_Odds_Calculator_3-way'!O187/'True_Odds_Calculator_3-way'!B187-1)</f>
        <v>6.9575186896730852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2.5855624658019716E-2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1.0354142894441376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11.552545552064949</v>
      </c>
      <c r="I187" s="6">
        <f>IF('Log_working_3-way'!$D187="","",'True_Odds_Calculator_3-way'!O188/'True_Odds_Calculator_3-way'!B188-1)</f>
        <v>9.4907391177813896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3.8266055847461899E-2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1.0362381716972555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13.020795486990268</v>
      </c>
      <c r="I188" s="6">
        <f>IF('Log_working_3-way'!$D188="","",'True_Odds_Calculator_3-way'!O189/'True_Odds_Calculator_3-way'!B189-1)</f>
        <v>10.766388153564481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3.9022046655634579E-2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1.0308561045536111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14.002404465018678</v>
      </c>
      <c r="I189" s="6">
        <f>IF('Log_working_3-way'!$D189="","",'True_Odds_Calculator_3-way'!O190/'True_Odds_Calculator_3-way'!B190-1)</f>
        <v>6.9922638927297616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3.3169785296993215E-2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1.0406455209203247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38.64627152659498</v>
      </c>
      <c r="I190" s="6">
        <f>IF('Log_working_3-way'!$D190="","",'True_Odds_Calculator_3-way'!O191/'True_Odds_Calculator_3-way'!B191-1)</f>
        <v>4.2181269003310744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3.6450230071925382E-2</v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4.5599999999999996</v>
      </c>
      <c r="B2" s="4">
        <f>IF('True_Odds_Calculator_3-way'!B3="","",'True_Odds_Calculator_3-way'!B3)</f>
        <v>4.16</v>
      </c>
      <c r="C2" s="4">
        <f>IF('True_Odds_Calculator_3-way'!C3="","",'True_Odds_Calculator_3-way'!C3)</f>
        <v>1.74</v>
      </c>
      <c r="D2" s="9">
        <f>(K2/(AR2+K2-(AR2*K2)))</f>
        <v>0.20954056651587802</v>
      </c>
      <c r="E2" s="9">
        <f>(L2/(AR2+L2-(AR2*L2)))</f>
        <v>0.22996506728032071</v>
      </c>
      <c r="F2" s="9">
        <f>(M2/(AR2+M2-(AR2*M2)))</f>
        <v>0.56049436620380111</v>
      </c>
      <c r="G2" s="9">
        <f>AR2</f>
        <v>1.0596476396001244</v>
      </c>
      <c r="H2" s="9">
        <f>IF(A2="","",1/D2)</f>
        <v>4.772345596976443</v>
      </c>
      <c r="I2" s="9">
        <f>IF(B2="","",1/E2)</f>
        <v>4.3484865411363947</v>
      </c>
      <c r="J2" s="9">
        <f>IF(C2="","",1/F2)</f>
        <v>1.7841392533040921</v>
      </c>
      <c r="K2" s="11">
        <f>1/A2</f>
        <v>0.2192982456140351</v>
      </c>
      <c r="L2" s="11">
        <f>1/B2</f>
        <v>0.24038461538461536</v>
      </c>
      <c r="M2" s="11">
        <f>1/C2</f>
        <v>0.57471264367816088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-0.25220946375665065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0.2260119518513348</v>
      </c>
      <c r="Q2" s="11">
        <f>2*'OddsRatio_working_3-way'!K2*'OddsRatio_working_3-way'!L2*'OddsRatio_working_3-way'!M2</f>
        <v>6.0593016582127283E-2</v>
      </c>
      <c r="R2" s="11">
        <f>O2/N2</f>
        <v>0</v>
      </c>
      <c r="S2" s="11">
        <f>P2/N2</f>
        <v>-0.8961279584235069</v>
      </c>
      <c r="T2" s="11">
        <f>Q2/N2</f>
        <v>-0.24024878241917072</v>
      </c>
      <c r="U2" s="11">
        <f>'OddsRatio_working_3-way'!S2-'OddsRatio_working_3-way'!R2^2/3</f>
        <v>-0.8961279584235069</v>
      </c>
      <c r="V2" s="11">
        <f>'OddsRatio_working_3-way'!S2*'OddsRatio_working_3-way'!R2/3-2*'OddsRatio_working_3-way'!R2^3/27-'OddsRatio_working_3-way'!T2</f>
        <v>0.24024878241917072</v>
      </c>
      <c r="W2" s="11">
        <f>'OddsRatio_working_3-way'!V2^2+4*'OddsRatio_working_3-way'!U2^3/27</f>
        <v>-4.8892576060603758E-2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0.16325750634695008</v>
      </c>
      <c r="Y2" s="11">
        <f>IF('OddsRatio_working_3-way'!W2&gt;=0,IF('OddsRatio_working_3-way'!V2+SQRT('OddsRatio_working_3-way'!W2)&gt;0,0,PI()),ACOS('OddsRatio_working_3-way'!V2/(2*'OddsRatio_working_3-way'!X2)))</f>
        <v>0.74395342525179775</v>
      </c>
      <c r="Z2" s="11">
        <f>'OddsRatio_working_3-way'!X2^(1/3)*COS('OddsRatio_working_3-way'!Y2/3)</f>
        <v>0.52982381980006221</v>
      </c>
      <c r="AA2" s="11">
        <f>'OddsRatio_working_3-way'!X2^(1/3)*COS(('OddsRatio_working_3-way'!Y2+2*PI())/3)</f>
        <v>-0.38108862695310575</v>
      </c>
      <c r="AB2" s="11">
        <f>'OddsRatio_working_3-way'!X2^(1/3)*COS(('OddsRatio_working_3-way'!Y2+4*PI())/3)</f>
        <v>-0.14873519284695652</v>
      </c>
      <c r="AC2" s="11">
        <f>'OddsRatio_working_3-way'!X2^(1/3)*SIN('OddsRatio_working_3-way'!Y2/3)</f>
        <v>0.13414931772831931</v>
      </c>
      <c r="AD2" s="11">
        <f>'OddsRatio_working_3-way'!X2^(1/3)*SIN(('OddsRatio_working_3-way'!Y2+2*PI())/3)</f>
        <v>0.39176622861280286</v>
      </c>
      <c r="AE2" s="11">
        <f>'OddsRatio_working_3-way'!X2^(1/3)*SIN(('OddsRatio_working_3-way'!Y2+4*PI())/3)</f>
        <v>-0.52591554634112214</v>
      </c>
      <c r="AF2" s="11">
        <f>-'OddsRatio_working_3-way'!U2/(3*'OddsRatio_working_3-way'!X2^(1/3))*COS(('OddsRatio_working_3-way'!Y2)/3)</f>
        <v>0.52982381980006221</v>
      </c>
      <c r="AG2" s="11">
        <f>-'OddsRatio_working_3-way'!U2/(3*'OddsRatio_working_3-way'!X2^(1/3))*COS(('OddsRatio_working_3-way'!Y2+2*PI())/3)</f>
        <v>-0.38108862695310575</v>
      </c>
      <c r="AH2" s="11">
        <f>-'OddsRatio_working_3-way'!U2/(3*'OddsRatio_working_3-way'!X2^(1/3))*COS(('OddsRatio_working_3-way'!Y2+4*PI())/3)</f>
        <v>-0.14873519284695652</v>
      </c>
      <c r="AI2" s="11">
        <f>'OddsRatio_working_3-way'!U2/(3*'OddsRatio_working_3-way'!X2^(1/3))*SIN(('OddsRatio_working_3-way'!Y2)/3)</f>
        <v>-0.13414931772831931</v>
      </c>
      <c r="AJ2" s="11">
        <f>'OddsRatio_working_3-way'!U2/(3*'OddsRatio_working_3-way'!X2^(1/3))*SIN(('OddsRatio_working_3-way'!Y2+2*PI())/3)</f>
        <v>-0.39176622861280286</v>
      </c>
      <c r="AK2" s="11">
        <f>'OddsRatio_working_3-way'!U2/(3*'OddsRatio_working_3-way'!X2^(1/3))*SIN(('OddsRatio_working_3-way'!Y2+4*PI())/3)</f>
        <v>0.52591554634112214</v>
      </c>
      <c r="AL2" s="11">
        <f>'OddsRatio_working_3-way'!Z2+'OddsRatio_working_3-way'!AF2</f>
        <v>1.0596476396001244</v>
      </c>
      <c r="AM2" s="11">
        <f>'OddsRatio_working_3-way'!AA2+'OddsRatio_working_3-way'!AG2</f>
        <v>-0.76217725390621149</v>
      </c>
      <c r="AN2" s="11">
        <f>'OddsRatio_working_3-way'!AB2+'OddsRatio_working_3-way'!AH2</f>
        <v>-0.29747038569391304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1.0596476396001244</v>
      </c>
      <c r="AS2" s="11">
        <f>IF(('OddsRatio_working_3-way'!X2=0),IF(Q2&gt;0,-Q2^(1/3),(-Q2)^(1/3)),'OddsRatio_working_3-way'!AM2-'OddsRatio_working_3-way'!R2/3)</f>
        <v>-0.76217725390621149</v>
      </c>
      <c r="AT2" s="11">
        <f>IF(('OddsRatio_working_3-way'!X2=0),IF(Q2&gt;0,-Q2^(1/3),(-Q2)^(1/3)),'OddsRatio_working_3-way'!AN2-'OddsRatio_working_3-way'!R2/3)</f>
        <v>-0.29747038569391304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15.42</v>
      </c>
      <c r="B3" s="4">
        <f>IF('True_Odds_Calculator_3-way'!B4="","",'True_Odds_Calculator_3-way'!B4)</f>
        <v>7.65</v>
      </c>
      <c r="C3" s="4">
        <f>IF('True_Odds_Calculator_3-way'!C4="","",'True_Odds_Calculator_3-way'!C4)</f>
        <v>1.2</v>
      </c>
      <c r="D3" s="9">
        <f t="shared" ref="D3" si="0">(K3/(AR3+K3-(AR3*K3)))</f>
        <v>5.944181169854789E-2</v>
      </c>
      <c r="E3" s="9">
        <f t="shared" ref="E3" si="1">(L3/(AR3+L3-(AR3*L3)))</f>
        <v>0.12052410733022462</v>
      </c>
      <c r="F3" s="9">
        <f t="shared" ref="F3" si="2">(M3/(AR3+M3-(AR3*M3)))</f>
        <v>0.82003408097122743</v>
      </c>
      <c r="G3" s="9">
        <f t="shared" ref="G3" si="3">AR3</f>
        <v>1.0973075583372429</v>
      </c>
      <c r="H3" s="9">
        <f t="shared" ref="H3" si="4">IF(A3="","",1/D3)</f>
        <v>16.823174991223041</v>
      </c>
      <c r="I3" s="9">
        <f t="shared" ref="I3" si="5">IF(B3="","",1/E3)</f>
        <v>8.2970952629426655</v>
      </c>
      <c r="J3" s="9">
        <f t="shared" ref="J3" si="6">IF(C3="","",1/F3)</f>
        <v>1.2194615116674488</v>
      </c>
      <c r="K3" s="11">
        <f t="shared" ref="K3" si="7">1/A3</f>
        <v>6.4850843060959798E-2</v>
      </c>
      <c r="L3" s="11">
        <f t="shared" ref="L3" si="8">1/B3</f>
        <v>0.13071895424836602</v>
      </c>
      <c r="M3" s="11">
        <f t="shared" ref="M3" si="9">1/C3</f>
        <v>0.83333333333333337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-0.1354845728462879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0.1502589795105245</v>
      </c>
      <c r="Q3" s="11">
        <f>2*'OddsRatio_working_3-way'!K3*'OddsRatio_working_3-way'!L3*'OddsRatio_working_3-way'!M3</f>
        <v>1.4128723978422615E-2</v>
      </c>
      <c r="R3" s="11">
        <f t="shared" ref="R3" si="10">O3/N3</f>
        <v>0</v>
      </c>
      <c r="S3" s="11">
        <f t="shared" ref="S3" si="11">P3/N3</f>
        <v>-1.1090486271156399</v>
      </c>
      <c r="T3" s="11">
        <f t="shared" ref="T3" si="12">Q3/N3</f>
        <v>-0.10428289864745087</v>
      </c>
      <c r="U3" s="11">
        <f>'OddsRatio_working_3-way'!S3-'OddsRatio_working_3-way'!R3^2/3</f>
        <v>-1.1090486271156399</v>
      </c>
      <c r="V3" s="11">
        <f>'OddsRatio_working_3-way'!S3*'OddsRatio_working_3-way'!R3/3-2*'OddsRatio_working_3-way'!R3^3/27-'OddsRatio_working_3-way'!T3</f>
        <v>0.10428289864745087</v>
      </c>
      <c r="W3" s="11">
        <f>'OddsRatio_working_3-way'!V3^2+4*'OddsRatio_working_3-way'!U3^3/27</f>
        <v>-0.19121655165175336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0.22477292686290529</v>
      </c>
      <c r="Y3" s="11">
        <f>IF('OddsRatio_working_3-way'!W3&gt;=0,IF('OddsRatio_working_3-way'!V3+SQRT('OddsRatio_working_3-way'!W3)&gt;0,0,PI()),ACOS('OddsRatio_working_3-way'!V3/(2*'OddsRatio_working_3-way'!X3)))</f>
        <v>1.3366898936872029</v>
      </c>
      <c r="Z3" s="11">
        <f>'OddsRatio_working_3-way'!X3^(1/3)*COS('OddsRatio_working_3-way'!Y3/3)</f>
        <v>0.54865377916862157</v>
      </c>
      <c r="AA3" s="11">
        <f>'OddsRatio_working_3-way'!X3^(1/3)*COS(('OddsRatio_working_3-way'!Y3+2*PI())/3)</f>
        <v>-0.50125513756569828</v>
      </c>
      <c r="AB3" s="11">
        <f>'OddsRatio_working_3-way'!X3^(1/3)*COS(('OddsRatio_working_3-way'!Y3+4*PI())/3)</f>
        <v>-4.7398641602923439E-2</v>
      </c>
      <c r="AC3" s="11">
        <f>'OddsRatio_working_3-way'!X3^(1/3)*SIN('OddsRatio_working_3-way'!Y3/3)</f>
        <v>0.2620341701175683</v>
      </c>
      <c r="AD3" s="11">
        <f>'OddsRatio_working_3-way'!X3^(1/3)*SIN(('OddsRatio_working_3-way'!Y3+2*PI())/3)</f>
        <v>0.34413102558357955</v>
      </c>
      <c r="AE3" s="11">
        <f>'OddsRatio_working_3-way'!X3^(1/3)*SIN(('OddsRatio_working_3-way'!Y3+4*PI())/3)</f>
        <v>-0.60616519570114791</v>
      </c>
      <c r="AF3" s="11">
        <f>-'OddsRatio_working_3-way'!U3/(3*'OddsRatio_working_3-way'!X3^(1/3))*COS(('OddsRatio_working_3-way'!Y3)/3)</f>
        <v>0.54865377916862146</v>
      </c>
      <c r="AG3" s="11">
        <f>-'OddsRatio_working_3-way'!U3/(3*'OddsRatio_working_3-way'!X3^(1/3))*COS(('OddsRatio_working_3-way'!Y3+2*PI())/3)</f>
        <v>-0.50125513756569817</v>
      </c>
      <c r="AH3" s="11">
        <f>-'OddsRatio_working_3-way'!U3/(3*'OddsRatio_working_3-way'!X3^(1/3))*COS(('OddsRatio_working_3-way'!Y3+4*PI())/3)</f>
        <v>-4.7398641602923432E-2</v>
      </c>
      <c r="AI3" s="11">
        <f>'OddsRatio_working_3-way'!U3/(3*'OddsRatio_working_3-way'!X3^(1/3))*SIN(('OddsRatio_working_3-way'!Y3)/3)</f>
        <v>-0.26203417011756824</v>
      </c>
      <c r="AJ3" s="11">
        <f>'OddsRatio_working_3-way'!U3/(3*'OddsRatio_working_3-way'!X3^(1/3))*SIN(('OddsRatio_working_3-way'!Y3+2*PI())/3)</f>
        <v>-0.34413102558357944</v>
      </c>
      <c r="AK3" s="11">
        <f>'OddsRatio_working_3-way'!U3/(3*'OddsRatio_working_3-way'!X3^(1/3))*SIN(('OddsRatio_working_3-way'!Y3+4*PI())/3)</f>
        <v>0.6061651957011478</v>
      </c>
      <c r="AL3" s="11">
        <f>'OddsRatio_working_3-way'!Z3+'OddsRatio_working_3-way'!AF3</f>
        <v>1.0973075583372429</v>
      </c>
      <c r="AM3" s="11">
        <f>'OddsRatio_working_3-way'!AA3+'OddsRatio_working_3-way'!AG3</f>
        <v>-1.0025102751313963</v>
      </c>
      <c r="AN3" s="11">
        <f>'OddsRatio_working_3-way'!AB3+'OddsRatio_working_3-way'!AH3</f>
        <v>-9.4797283205846877E-2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1.0973075583372429</v>
      </c>
      <c r="AS3" s="11">
        <f>IF(('OddsRatio_working_3-way'!X3=0),IF(Q3&gt;0,-Q3^(1/3),(-Q3)^(1/3)),'OddsRatio_working_3-way'!AM3-'OddsRatio_working_3-way'!R3/3)</f>
        <v>-1.0025102751313963</v>
      </c>
      <c r="AT3" s="11">
        <f>IF(('OddsRatio_working_3-way'!X3=0),IF(Q3&gt;0,-Q3^(1/3),(-Q3)^(1/3)),'OddsRatio_working_3-way'!AN3-'OddsRatio_working_3-way'!R3/3)</f>
        <v>-9.4797283205846877E-2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2.77</v>
      </c>
      <c r="B4" s="4">
        <f>IF('True_Odds_Calculator_3-way'!B5="","",'True_Odds_Calculator_3-way'!B5)</f>
        <v>3.42</v>
      </c>
      <c r="C4" s="4">
        <f>IF('True_Odds_Calculator_3-way'!C5="","",'True_Odds_Calculator_3-way'!C5)</f>
        <v>2.67</v>
      </c>
      <c r="D4" s="9">
        <f t="shared" ref="D4:D67" si="13">(K4/(AR4+K4-(AR4*K4)))</f>
        <v>0.35141076157563644</v>
      </c>
      <c r="E4" s="9">
        <f t="shared" ref="E4:E67" si="14">(L4/(AR4+L4-(AR4*L4)))</f>
        <v>0.28381176828651966</v>
      </c>
      <c r="F4" s="9">
        <f t="shared" ref="F4:F67" si="15">(M4/(AR4+M4-(AR4*M4)))</f>
        <v>0.36477747013784384</v>
      </c>
      <c r="G4" s="9">
        <f t="shared" ref="G4:G67" si="16">AR4</f>
        <v>1.0427529206472417</v>
      </c>
      <c r="H4" s="9">
        <f t="shared" ref="H4:H67" si="17">IF(A4="","",1/D4)</f>
        <v>2.845672669545618</v>
      </c>
      <c r="I4" s="9">
        <f t="shared" ref="I4:I67" si="18">IF(B4="","",1/E4)</f>
        <v>3.5234620679663249</v>
      </c>
      <c r="J4" s="9">
        <f t="shared" ref="J4:J67" si="19">IF(C4="","",1/F4)</f>
        <v>2.7413973774808933</v>
      </c>
      <c r="K4" s="11">
        <f t="shared" ref="K4:K67" si="20">1/A4</f>
        <v>0.36101083032490977</v>
      </c>
      <c r="L4" s="11">
        <f t="shared" ref="L4:L67" si="21">1/B4</f>
        <v>0.29239766081871343</v>
      </c>
      <c r="M4" s="11">
        <f t="shared" ref="M4:M67" si="22">1/C4</f>
        <v>0.37453183520599254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-0.28280557530333894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0.23167569767001456</v>
      </c>
      <c r="Q4" s="11">
        <f>2*'OddsRatio_working_3-way'!K4*'OddsRatio_working_3-way'!L4*'OddsRatio_working_3-way'!M4</f>
        <v>7.9070203982940138E-2</v>
      </c>
      <c r="R4" s="11">
        <f t="shared" ref="R4:R67" si="23">O4/N4</f>
        <v>0</v>
      </c>
      <c r="S4" s="11">
        <f t="shared" ref="S4:S67" si="24">P4/N4</f>
        <v>-0.81920484566656027</v>
      </c>
      <c r="T4" s="11">
        <f t="shared" ref="T4:T67" si="25">Q4/N4</f>
        <v>-0.27959209749711961</v>
      </c>
      <c r="U4" s="11">
        <f>'OddsRatio_working_3-way'!S4-'OddsRatio_working_3-way'!R4^2/3</f>
        <v>-0.81920484566656027</v>
      </c>
      <c r="V4" s="11">
        <f>'OddsRatio_working_3-way'!S4*'OddsRatio_working_3-way'!R4/3-2*'OddsRatio_working_3-way'!R4^3/27-'OddsRatio_working_3-way'!T4</f>
        <v>0.27959209749711961</v>
      </c>
      <c r="W4" s="11">
        <f>'OddsRatio_working_3-way'!V4^2+4*'OddsRatio_working_3-way'!U4^3/27</f>
        <v>-3.2750100632428086E-3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0.14269438587947464</v>
      </c>
      <c r="Y4" s="11">
        <f>IF('OddsRatio_working_3-way'!W4&gt;=0,IF('OddsRatio_working_3-way'!V4+SQRT('OddsRatio_working_3-way'!W4)&gt;0,0,PI()),ACOS('OddsRatio_working_3-way'!V4/(2*'OddsRatio_working_3-way'!X4)))</f>
        <v>0.20189420583393503</v>
      </c>
      <c r="Z4" s="11">
        <f>'OddsRatio_working_3-way'!X4^(1/3)*COS('OddsRatio_working_3-way'!Y4/3)</f>
        <v>0.52137646032362084</v>
      </c>
      <c r="AA4" s="11">
        <f>'OddsRatio_working_3-way'!X4^(1/3)*COS(('OddsRatio_working_3-way'!Y4+2*PI())/3)</f>
        <v>-0.29112096552932099</v>
      </c>
      <c r="AB4" s="11">
        <f>'OddsRatio_working_3-way'!X4^(1/3)*COS(('OddsRatio_working_3-way'!Y4+4*PI())/3)</f>
        <v>-0.23025549479430019</v>
      </c>
      <c r="AC4" s="11">
        <f>'OddsRatio_working_3-way'!X4^(1/3)*SIN('OddsRatio_working_3-way'!Y4/3)</f>
        <v>3.5140695913217793E-2</v>
      </c>
      <c r="AD4" s="11">
        <f>'OddsRatio_working_3-way'!X4^(1/3)*SIN(('OddsRatio_working_3-way'!Y4+2*PI())/3)</f>
        <v>0.43395491161885624</v>
      </c>
      <c r="AE4" s="11">
        <f>'OddsRatio_working_3-way'!X4^(1/3)*SIN(('OddsRatio_working_3-way'!Y4+4*PI())/3)</f>
        <v>-0.46909560753207385</v>
      </c>
      <c r="AF4" s="11">
        <f>-'OddsRatio_working_3-way'!U4/(3*'OddsRatio_working_3-way'!X4^(1/3))*COS(('OddsRatio_working_3-way'!Y4)/3)</f>
        <v>0.52137646032362084</v>
      </c>
      <c r="AG4" s="11">
        <f>-'OddsRatio_working_3-way'!U4/(3*'OddsRatio_working_3-way'!X4^(1/3))*COS(('OddsRatio_working_3-way'!Y4+2*PI())/3)</f>
        <v>-0.29112096552932099</v>
      </c>
      <c r="AH4" s="11">
        <f>-'OddsRatio_working_3-way'!U4/(3*'OddsRatio_working_3-way'!X4^(1/3))*COS(('OddsRatio_working_3-way'!Y4+4*PI())/3)</f>
        <v>-0.23025549479430019</v>
      </c>
      <c r="AI4" s="11">
        <f>'OddsRatio_working_3-way'!U4/(3*'OddsRatio_working_3-way'!X4^(1/3))*SIN(('OddsRatio_working_3-way'!Y4)/3)</f>
        <v>-3.5140695913217793E-2</v>
      </c>
      <c r="AJ4" s="11">
        <f>'OddsRatio_working_3-way'!U4/(3*'OddsRatio_working_3-way'!X4^(1/3))*SIN(('OddsRatio_working_3-way'!Y4+2*PI())/3)</f>
        <v>-0.43395491161885624</v>
      </c>
      <c r="AK4" s="11">
        <f>'OddsRatio_working_3-way'!U4/(3*'OddsRatio_working_3-way'!X4^(1/3))*SIN(('OddsRatio_working_3-way'!Y4+4*PI())/3)</f>
        <v>0.46909560753207385</v>
      </c>
      <c r="AL4" s="11">
        <f>'OddsRatio_working_3-way'!Z4+'OddsRatio_working_3-way'!AF4</f>
        <v>1.0427529206472417</v>
      </c>
      <c r="AM4" s="11">
        <f>'OddsRatio_working_3-way'!AA4+'OddsRatio_working_3-way'!AG4</f>
        <v>-0.58224193105864197</v>
      </c>
      <c r="AN4" s="11">
        <f>'OddsRatio_working_3-way'!AB4+'OddsRatio_working_3-way'!AH4</f>
        <v>-0.46051098958860037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1.0427529206472417</v>
      </c>
      <c r="AS4" s="11">
        <f>IF(('OddsRatio_working_3-way'!X4=0),IF(Q4&gt;0,-Q4^(1/3),(-Q4)^(1/3)),'OddsRatio_working_3-way'!AM4-'OddsRatio_working_3-way'!R4/3)</f>
        <v>-0.58224193105864197</v>
      </c>
      <c r="AT4" s="11">
        <f>IF(('OddsRatio_working_3-way'!X4=0),IF(Q4&gt;0,-Q4^(1/3),(-Q4)^(1/3)),'OddsRatio_working_3-way'!AN4-'OddsRatio_working_3-way'!R4/3)</f>
        <v>-0.46051098958860037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3.83</v>
      </c>
      <c r="B5" s="4">
        <f>IF('True_Odds_Calculator_3-way'!B6="","",'True_Odds_Calculator_3-way'!B6)</f>
        <v>3.53</v>
      </c>
      <c r="C5" s="4">
        <f>IF('True_Odds_Calculator_3-way'!C6="","",'True_Odds_Calculator_3-way'!C6)</f>
        <v>2.0699999999999998</v>
      </c>
      <c r="D5" s="9">
        <f t="shared" si="13"/>
        <v>0.25291977850160419</v>
      </c>
      <c r="E5" s="9">
        <f t="shared" si="14"/>
        <v>0.27467269793781768</v>
      </c>
      <c r="F5" s="9">
        <f t="shared" si="15"/>
        <v>0.47240752356057797</v>
      </c>
      <c r="G5" s="9">
        <f t="shared" si="16"/>
        <v>1.0437536580030318</v>
      </c>
      <c r="H5" s="9">
        <f t="shared" si="17"/>
        <v>3.9538228521485808</v>
      </c>
      <c r="I5" s="9">
        <f t="shared" si="18"/>
        <v>3.6406967547476707</v>
      </c>
      <c r="J5" s="9">
        <f t="shared" si="19"/>
        <v>2.1168164140632437</v>
      </c>
      <c r="K5" s="11">
        <f t="shared" si="20"/>
        <v>0.2610966057441253</v>
      </c>
      <c r="L5" s="11">
        <f t="shared" si="21"/>
        <v>0.28328611898016998</v>
      </c>
      <c r="M5" s="11">
        <f t="shared" si="22"/>
        <v>0.48309178743961356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-0.27374545012249429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0.22975615154229806</v>
      </c>
      <c r="Q5" s="11">
        <f>2*'OddsRatio_working_3-way'!K5*'OddsRatio_working_3-way'!L5*'OddsRatio_working_3-way'!M5</f>
        <v>7.1463810744105141E-2</v>
      </c>
      <c r="R5" s="11">
        <f t="shared" si="23"/>
        <v>0</v>
      </c>
      <c r="S5" s="11">
        <f t="shared" si="24"/>
        <v>-0.83930582751051341</v>
      </c>
      <c r="T5" s="11">
        <f t="shared" si="25"/>
        <v>-0.26105935536874442</v>
      </c>
      <c r="U5" s="11">
        <f>'OddsRatio_working_3-way'!S5-'OddsRatio_working_3-way'!R5^2/3</f>
        <v>-0.83930582751051341</v>
      </c>
      <c r="V5" s="11">
        <f>'OddsRatio_working_3-way'!S5*'OddsRatio_working_3-way'!R5/3-2*'OddsRatio_working_3-way'!R5^3/27-'OddsRatio_working_3-way'!T5</f>
        <v>0.26105935536874442</v>
      </c>
      <c r="W5" s="11">
        <f>'OddsRatio_working_3-way'!V5^2+4*'OddsRatio_working_3-way'!U5^3/27</f>
        <v>-1.9438500332362579E-2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0.14797845059155315</v>
      </c>
      <c r="Y5" s="11">
        <f>IF('OddsRatio_working_3-way'!W5&gt;=0,IF('OddsRatio_working_3-way'!V5+SQRT('OddsRatio_working_3-way'!W5)&gt;0,0,PI()),ACOS('OddsRatio_working_3-way'!V5/(2*'OddsRatio_working_3-way'!X5)))</f>
        <v>0.49052487576820369</v>
      </c>
      <c r="Z5" s="11">
        <f>'OddsRatio_working_3-way'!X5^(1/3)*COS('OddsRatio_working_3-way'!Y5/3)</f>
        <v>0.52187682900151589</v>
      </c>
      <c r="AA5" s="11">
        <f>'OddsRatio_working_3-way'!X5^(1/3)*COS(('OddsRatio_working_3-way'!Y5+2*PI())/3)</f>
        <v>-0.33550307363040388</v>
      </c>
      <c r="AB5" s="11">
        <f>'OddsRatio_working_3-way'!X5^(1/3)*COS(('OddsRatio_working_3-way'!Y5+4*PI())/3)</f>
        <v>-0.18637375537111181</v>
      </c>
      <c r="AC5" s="11">
        <f>'OddsRatio_working_3-way'!X5^(1/3)*SIN('OddsRatio_working_3-way'!Y5/3)</f>
        <v>8.6099852041067668E-2</v>
      </c>
      <c r="AD5" s="11">
        <f>'OddsRatio_working_3-way'!X5^(1/3)*SIN(('OddsRatio_working_3-way'!Y5+2*PI())/3)</f>
        <v>0.40890866554124639</v>
      </c>
      <c r="AE5" s="11">
        <f>'OddsRatio_working_3-way'!X5^(1/3)*SIN(('OddsRatio_working_3-way'!Y5+4*PI())/3)</f>
        <v>-0.49500851758231407</v>
      </c>
      <c r="AF5" s="11">
        <f>-'OddsRatio_working_3-way'!U5/(3*'OddsRatio_working_3-way'!X5^(1/3))*COS(('OddsRatio_working_3-way'!Y5)/3)</f>
        <v>0.52187682900151577</v>
      </c>
      <c r="AG5" s="11">
        <f>-'OddsRatio_working_3-way'!U5/(3*'OddsRatio_working_3-way'!X5^(1/3))*COS(('OddsRatio_working_3-way'!Y5+2*PI())/3)</f>
        <v>-0.33550307363040383</v>
      </c>
      <c r="AH5" s="11">
        <f>-'OddsRatio_working_3-way'!U5/(3*'OddsRatio_working_3-way'!X5^(1/3))*COS(('OddsRatio_working_3-way'!Y5+4*PI())/3)</f>
        <v>-0.18637375537111178</v>
      </c>
      <c r="AI5" s="11">
        <f>'OddsRatio_working_3-way'!U5/(3*'OddsRatio_working_3-way'!X5^(1/3))*SIN(('OddsRatio_working_3-way'!Y5)/3)</f>
        <v>-8.6099852041067654E-2</v>
      </c>
      <c r="AJ5" s="11">
        <f>'OddsRatio_working_3-way'!U5/(3*'OddsRatio_working_3-way'!X5^(1/3))*SIN(('OddsRatio_working_3-way'!Y5+2*PI())/3)</f>
        <v>-0.40890866554124627</v>
      </c>
      <c r="AK5" s="11">
        <f>'OddsRatio_working_3-way'!U5/(3*'OddsRatio_working_3-way'!X5^(1/3))*SIN(('OddsRatio_working_3-way'!Y5+4*PI())/3)</f>
        <v>0.49500851758231396</v>
      </c>
      <c r="AL5" s="11">
        <f>'OddsRatio_working_3-way'!Z5+'OddsRatio_working_3-way'!AF5</f>
        <v>1.0437536580030318</v>
      </c>
      <c r="AM5" s="11">
        <f>'OddsRatio_working_3-way'!AA5+'OddsRatio_working_3-way'!AG5</f>
        <v>-0.67100614726080776</v>
      </c>
      <c r="AN5" s="11">
        <f>'OddsRatio_working_3-way'!AB5+'OddsRatio_working_3-way'!AH5</f>
        <v>-0.37274751074222356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1.0437536580030318</v>
      </c>
      <c r="AS5" s="11">
        <f>IF(('OddsRatio_working_3-way'!X5=0),IF(Q5&gt;0,-Q5^(1/3),(-Q5)^(1/3)),'OddsRatio_working_3-way'!AM5-'OddsRatio_working_3-way'!R5/3)</f>
        <v>-0.67100614726080776</v>
      </c>
      <c r="AT5" s="11">
        <f>IF(('OddsRatio_working_3-way'!X5=0),IF(Q5&gt;0,-Q5^(1/3),(-Q5)^(1/3)),'OddsRatio_working_3-way'!AN5-'OddsRatio_working_3-way'!R5/3)</f>
        <v>-0.37274751074222356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2.35</v>
      </c>
      <c r="B6" s="4">
        <f>IF('True_Odds_Calculator_3-way'!B7="","",'True_Odds_Calculator_3-way'!B7)</f>
        <v>3.49</v>
      </c>
      <c r="C6" s="4">
        <f>IF('True_Odds_Calculator_3-way'!C7="","",'True_Odds_Calculator_3-way'!C7)</f>
        <v>3.17</v>
      </c>
      <c r="D6" s="9">
        <f t="shared" si="13"/>
        <v>0.41537919612270252</v>
      </c>
      <c r="E6" s="9">
        <f t="shared" si="14"/>
        <v>0.2780911939225994</v>
      </c>
      <c r="F6" s="9">
        <f t="shared" si="15"/>
        <v>0.30652960995469797</v>
      </c>
      <c r="G6" s="9">
        <f t="shared" si="16"/>
        <v>1.042547270924453</v>
      </c>
      <c r="H6" s="9">
        <f t="shared" si="17"/>
        <v>2.4074388157480118</v>
      </c>
      <c r="I6" s="9">
        <f t="shared" si="18"/>
        <v>3.5959427046018875</v>
      </c>
      <c r="J6" s="9">
        <f t="shared" si="19"/>
        <v>3.262327577906063</v>
      </c>
      <c r="K6" s="11">
        <f t="shared" si="20"/>
        <v>0.42553191489361702</v>
      </c>
      <c r="L6" s="11">
        <f t="shared" si="21"/>
        <v>0.28653295128939826</v>
      </c>
      <c r="M6" s="11">
        <f t="shared" si="22"/>
        <v>0.31545741324921134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-0.28056939649610135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0.23116491539691036</v>
      </c>
      <c r="Q6" s="11">
        <f>2*'OddsRatio_working_3-way'!K6*'OddsRatio_working_3-way'!L6*'OddsRatio_working_3-way'!M6</f>
        <v>7.692676053141774E-2</v>
      </c>
      <c r="R6" s="11">
        <f t="shared" si="23"/>
        <v>0</v>
      </c>
      <c r="S6" s="11">
        <f t="shared" si="24"/>
        <v>-0.82391350690353182</v>
      </c>
      <c r="T6" s="11">
        <f t="shared" si="25"/>
        <v>-0.2741808675219739</v>
      </c>
      <c r="U6" s="11">
        <f>'OddsRatio_working_3-way'!S6-'OddsRatio_working_3-way'!R6^2/3</f>
        <v>-0.82391350690353182</v>
      </c>
      <c r="V6" s="11">
        <f>'OddsRatio_working_3-way'!S6*'OddsRatio_working_3-way'!R6/3-2*'OddsRatio_working_3-way'!R6^3/27-'OddsRatio_working_3-way'!T6</f>
        <v>0.2741808675219739</v>
      </c>
      <c r="W6" s="11">
        <f>'OddsRatio_working_3-way'!V6^2+4*'OddsRatio_working_3-way'!U6^3/27</f>
        <v>-7.6841203711970618E-3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0.14392642954501031</v>
      </c>
      <c r="Y6" s="11">
        <f>IF('OddsRatio_working_3-way'!W6&gt;=0,IF('OddsRatio_working_3-way'!V6+SQRT('OddsRatio_working_3-way'!W6)&gt;0,0,PI()),ACOS('OddsRatio_working_3-way'!V6/(2*'OddsRatio_working_3-way'!X6)))</f>
        <v>0.30944233987892056</v>
      </c>
      <c r="Z6" s="11">
        <f>'OddsRatio_working_3-way'!X6^(1/3)*COS('OddsRatio_working_3-way'!Y6/3)</f>
        <v>0.52127363546222649</v>
      </c>
      <c r="AA6" s="11">
        <f>'OddsRatio_working_3-way'!X6^(1/3)*COS(('OddsRatio_working_3-way'!Y6+2*PI())/3)</f>
        <v>-0.30736715535966408</v>
      </c>
      <c r="AB6" s="11">
        <f>'OddsRatio_working_3-way'!X6^(1/3)*COS(('OddsRatio_working_3-way'!Y6+4*PI())/3)</f>
        <v>-0.21390648010256225</v>
      </c>
      <c r="AC6" s="11">
        <f>'OddsRatio_working_3-way'!X6^(1/3)*SIN('OddsRatio_working_3-way'!Y6/3)</f>
        <v>5.3959546018331958E-2</v>
      </c>
      <c r="AD6" s="11">
        <f>'OddsRatio_working_3-way'!X6^(1/3)*SIN(('OddsRatio_working_3-way'!Y6+2*PI())/3)</f>
        <v>0.424456437624191</v>
      </c>
      <c r="AE6" s="11">
        <f>'OddsRatio_working_3-way'!X6^(1/3)*SIN(('OddsRatio_working_3-way'!Y6+4*PI())/3)</f>
        <v>-0.47841598364252297</v>
      </c>
      <c r="AF6" s="11">
        <f>-'OddsRatio_working_3-way'!U6/(3*'OddsRatio_working_3-way'!X6^(1/3))*COS(('OddsRatio_working_3-way'!Y6)/3)</f>
        <v>0.52127363546222649</v>
      </c>
      <c r="AG6" s="11">
        <f>-'OddsRatio_working_3-way'!U6/(3*'OddsRatio_working_3-way'!X6^(1/3))*COS(('OddsRatio_working_3-way'!Y6+2*PI())/3)</f>
        <v>-0.30736715535966408</v>
      </c>
      <c r="AH6" s="11">
        <f>-'OddsRatio_working_3-way'!U6/(3*'OddsRatio_working_3-way'!X6^(1/3))*COS(('OddsRatio_working_3-way'!Y6+4*PI())/3)</f>
        <v>-0.21390648010256225</v>
      </c>
      <c r="AI6" s="11">
        <f>'OddsRatio_working_3-way'!U6/(3*'OddsRatio_working_3-way'!X6^(1/3))*SIN(('OddsRatio_working_3-way'!Y6)/3)</f>
        <v>-5.3959546018331958E-2</v>
      </c>
      <c r="AJ6" s="11">
        <f>'OddsRatio_working_3-way'!U6/(3*'OddsRatio_working_3-way'!X6^(1/3))*SIN(('OddsRatio_working_3-way'!Y6+2*PI())/3)</f>
        <v>-0.424456437624191</v>
      </c>
      <c r="AK6" s="11">
        <f>'OddsRatio_working_3-way'!U6/(3*'OddsRatio_working_3-way'!X6^(1/3))*SIN(('OddsRatio_working_3-way'!Y6+4*PI())/3)</f>
        <v>0.47841598364252297</v>
      </c>
      <c r="AL6" s="11">
        <f>'OddsRatio_working_3-way'!Z6+'OddsRatio_working_3-way'!AF6</f>
        <v>1.042547270924453</v>
      </c>
      <c r="AM6" s="11">
        <f>'OddsRatio_working_3-way'!AA6+'OddsRatio_working_3-way'!AG6</f>
        <v>-0.61473431071932816</v>
      </c>
      <c r="AN6" s="11">
        <f>'OddsRatio_working_3-way'!AB6+'OddsRatio_working_3-way'!AH6</f>
        <v>-0.42781296020512449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1.042547270924453</v>
      </c>
      <c r="AS6" s="11">
        <f>IF(('OddsRatio_working_3-way'!X6=0),IF(Q6&gt;0,-Q6^(1/3),(-Q6)^(1/3)),'OddsRatio_working_3-way'!AM6-'OddsRatio_working_3-way'!R6/3)</f>
        <v>-0.61473431071932816</v>
      </c>
      <c r="AT6" s="11">
        <f>IF(('OddsRatio_working_3-way'!X6=0),IF(Q6&gt;0,-Q6^(1/3),(-Q6)^(1/3)),'OddsRatio_working_3-way'!AN6-'OddsRatio_working_3-way'!R6/3)</f>
        <v>-0.42781296020512449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1.56</v>
      </c>
      <c r="B7" s="4">
        <f>IF('True_Odds_Calculator_3-way'!B8="","",'True_Odds_Calculator_3-way'!B8)</f>
        <v>3.97</v>
      </c>
      <c r="C7" s="4">
        <f>IF('True_Odds_Calculator_3-way'!C8="","",'True_Odds_Calculator_3-way'!C8)</f>
        <v>6.34</v>
      </c>
      <c r="D7" s="9">
        <f t="shared" si="13"/>
        <v>0.61940414372576647</v>
      </c>
      <c r="E7" s="9">
        <f t="shared" si="14"/>
        <v>0.23480765245914478</v>
      </c>
      <c r="F7" s="9">
        <f t="shared" si="15"/>
        <v>0.14578820381508864</v>
      </c>
      <c r="G7" s="9">
        <f t="shared" si="16"/>
        <v>1.0972407345299575</v>
      </c>
      <c r="H7" s="9">
        <f t="shared" si="17"/>
        <v>1.6144548113367767</v>
      </c>
      <c r="I7" s="9">
        <f t="shared" si="18"/>
        <v>4.2588049815539737</v>
      </c>
      <c r="J7" s="9">
        <f t="shared" si="19"/>
        <v>6.8592655223899737</v>
      </c>
      <c r="K7" s="11">
        <f t="shared" si="20"/>
        <v>0.64102564102564097</v>
      </c>
      <c r="L7" s="11">
        <f t="shared" si="21"/>
        <v>0.25188916876574308</v>
      </c>
      <c r="M7" s="11">
        <f t="shared" si="22"/>
        <v>0.15772870662460567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-0.2261941508657811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0.22590157394565846</v>
      </c>
      <c r="Q7" s="11">
        <f>2*'OddsRatio_working_3-way'!K7*'OddsRatio_working_3-way'!L7*'OddsRatio_working_3-way'!M7</f>
        <v>5.0936093336112397E-2</v>
      </c>
      <c r="R7" s="11">
        <f t="shared" si="23"/>
        <v>0</v>
      </c>
      <c r="S7" s="11">
        <f t="shared" si="24"/>
        <v>-0.99870652305109231</v>
      </c>
      <c r="T7" s="11">
        <f t="shared" si="25"/>
        <v>-0.22518749110509412</v>
      </c>
      <c r="U7" s="11">
        <f>'OddsRatio_working_3-way'!S7-'OddsRatio_working_3-way'!R7^2/3</f>
        <v>-0.99870652305109231</v>
      </c>
      <c r="V7" s="11">
        <f>'OddsRatio_working_3-way'!S7*'OddsRatio_working_3-way'!R7/3-2*'OddsRatio_working_3-way'!R7^3/27-'OddsRatio_working_3-way'!T7</f>
        <v>0.22518749110509412</v>
      </c>
      <c r="W7" s="11">
        <f>'OddsRatio_working_3-way'!V7^2+4*'OddsRatio_working_3-way'!U7^3/27</f>
        <v>-9.6864606625650204E-2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0.1920768158679341</v>
      </c>
      <c r="Y7" s="11">
        <f>IF('OddsRatio_working_3-way'!W7&gt;=0,IF('OddsRatio_working_3-way'!V7+SQRT('OddsRatio_working_3-way'!W7)&gt;0,0,PI()),ACOS('OddsRatio_working_3-way'!V7/(2*'OddsRatio_working_3-way'!X7)))</f>
        <v>0.94444670511252138</v>
      </c>
      <c r="Z7" s="11">
        <f>'OddsRatio_working_3-way'!X7^(1/3)*COS('OddsRatio_working_3-way'!Y7/3)</f>
        <v>0.54862036726497887</v>
      </c>
      <c r="AA7" s="11">
        <f>'OddsRatio_working_3-way'!X7^(1/3)*COS(('OddsRatio_working_3-way'!Y7+2*PI())/3)</f>
        <v>-0.42903057734095579</v>
      </c>
      <c r="AB7" s="11">
        <f>'OddsRatio_working_3-way'!X7^(1/3)*COS(('OddsRatio_working_3-way'!Y7+4*PI())/3)</f>
        <v>-0.11958978992402271</v>
      </c>
      <c r="AC7" s="11">
        <f>'OddsRatio_working_3-way'!X7^(1/3)*SIN('OddsRatio_working_3-way'!Y7/3)</f>
        <v>0.178655721913416</v>
      </c>
      <c r="AD7" s="11">
        <f>'OddsRatio_working_3-way'!X7^(1/3)*SIN(('OddsRatio_working_3-way'!Y7+2*PI())/3)</f>
        <v>0.38579131412831247</v>
      </c>
      <c r="AE7" s="11">
        <f>'OddsRatio_working_3-way'!X7^(1/3)*SIN(('OddsRatio_working_3-way'!Y7+4*PI())/3)</f>
        <v>-0.56444703604172841</v>
      </c>
      <c r="AF7" s="11">
        <f>-'OddsRatio_working_3-way'!U7/(3*'OddsRatio_working_3-way'!X7^(1/3))*COS(('OddsRatio_working_3-way'!Y7)/3)</f>
        <v>0.54862036726497876</v>
      </c>
      <c r="AG7" s="11">
        <f>-'OddsRatio_working_3-way'!U7/(3*'OddsRatio_working_3-way'!X7^(1/3))*COS(('OddsRatio_working_3-way'!Y7+2*PI())/3)</f>
        <v>-0.42903057734095573</v>
      </c>
      <c r="AH7" s="11">
        <f>-'OddsRatio_working_3-way'!U7/(3*'OddsRatio_working_3-way'!X7^(1/3))*COS(('OddsRatio_working_3-way'!Y7+4*PI())/3)</f>
        <v>-0.11958978992402268</v>
      </c>
      <c r="AI7" s="11">
        <f>'OddsRatio_working_3-way'!U7/(3*'OddsRatio_working_3-way'!X7^(1/3))*SIN(('OddsRatio_working_3-way'!Y7)/3)</f>
        <v>-0.17865572191341597</v>
      </c>
      <c r="AJ7" s="11">
        <f>'OddsRatio_working_3-way'!U7/(3*'OddsRatio_working_3-way'!X7^(1/3))*SIN(('OddsRatio_working_3-way'!Y7+2*PI())/3)</f>
        <v>-0.38579131412831236</v>
      </c>
      <c r="AK7" s="11">
        <f>'OddsRatio_working_3-way'!U7/(3*'OddsRatio_working_3-way'!X7^(1/3))*SIN(('OddsRatio_working_3-way'!Y7+4*PI())/3)</f>
        <v>0.5644470360417283</v>
      </c>
      <c r="AL7" s="11">
        <f>'OddsRatio_working_3-way'!Z7+'OddsRatio_working_3-way'!AF7</f>
        <v>1.0972407345299575</v>
      </c>
      <c r="AM7" s="11">
        <f>'OddsRatio_working_3-way'!AA7+'OddsRatio_working_3-way'!AG7</f>
        <v>-0.85806115468191146</v>
      </c>
      <c r="AN7" s="11">
        <f>'OddsRatio_working_3-way'!AB7+'OddsRatio_working_3-way'!AH7</f>
        <v>-0.23917957984804539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1.0972407345299575</v>
      </c>
      <c r="AS7" s="11">
        <f>IF(('OddsRatio_working_3-way'!X7=0),IF(Q7&gt;0,-Q7^(1/3),(-Q7)^(1/3)),'OddsRatio_working_3-way'!AM7-'OddsRatio_working_3-way'!R7/3)</f>
        <v>-0.85806115468191146</v>
      </c>
      <c r="AT7" s="11">
        <f>IF(('OddsRatio_working_3-way'!X7=0),IF(Q7&gt;0,-Q7^(1/3),(-Q7)^(1/3)),'OddsRatio_working_3-way'!AN7-'OddsRatio_working_3-way'!R7/3)</f>
        <v>-0.23917957984804539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2.19</v>
      </c>
      <c r="B8" s="4">
        <f>IF('True_Odds_Calculator_3-way'!B9="","",'True_Odds_Calculator_3-way'!B9)</f>
        <v>3.34</v>
      </c>
      <c r="C8" s="4">
        <f>IF('True_Odds_Calculator_3-way'!C9="","",'True_Odds_Calculator_3-way'!C9)</f>
        <v>3.75</v>
      </c>
      <c r="D8" s="9">
        <f t="shared" si="13"/>
        <v>0.44797356682223077</v>
      </c>
      <c r="E8" s="9">
        <f t="shared" si="14"/>
        <v>0.29213046048421837</v>
      </c>
      <c r="F8" s="9">
        <f t="shared" si="15"/>
        <v>0.25989597269355086</v>
      </c>
      <c r="G8" s="9">
        <f t="shared" si="16"/>
        <v>1.0355248463956801</v>
      </c>
      <c r="H8" s="9">
        <f t="shared" si="17"/>
        <v>2.232274567210859</v>
      </c>
      <c r="I8" s="9">
        <f t="shared" si="18"/>
        <v>3.4231281405658911</v>
      </c>
      <c r="J8" s="9">
        <f t="shared" si="19"/>
        <v>3.8476933275881207</v>
      </c>
      <c r="K8" s="11">
        <f t="shared" si="20"/>
        <v>0.45662100456621008</v>
      </c>
      <c r="L8" s="11">
        <f t="shared" si="21"/>
        <v>0.29940119760479045</v>
      </c>
      <c r="M8" s="11">
        <f t="shared" si="22"/>
        <v>0.26666666666666666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-0.27917316052825847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0.22894849570265857</v>
      </c>
      <c r="Q8" s="11">
        <f>2*'OddsRatio_working_3-way'!K8*'OddsRatio_working_3-way'!L8*'OddsRatio_working_3-way'!M8</f>
        <v>7.2913533663267083E-2</v>
      </c>
      <c r="R8" s="11">
        <f t="shared" si="23"/>
        <v>0</v>
      </c>
      <c r="S8" s="11">
        <f t="shared" si="24"/>
        <v>-0.82009493774199671</v>
      </c>
      <c r="T8" s="11">
        <f t="shared" si="25"/>
        <v>-0.2611767317649672</v>
      </c>
      <c r="U8" s="11">
        <f>'OddsRatio_working_3-way'!S8-'OddsRatio_working_3-way'!R8^2/3</f>
        <v>-0.82009493774199671</v>
      </c>
      <c r="V8" s="11">
        <f>'OddsRatio_working_3-way'!S8*'OddsRatio_working_3-way'!R8/3-2*'OddsRatio_working_3-way'!R8^3/27-'OddsRatio_working_3-way'!T8</f>
        <v>0.2611767317649672</v>
      </c>
      <c r="W8" s="11">
        <f>'OddsRatio_working_3-way'!V8^2+4*'OddsRatio_working_3-way'!U8^3/27</f>
        <v>-1.3499237834410607E-2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0.1429270120112362</v>
      </c>
      <c r="Y8" s="11">
        <f>IF('OddsRatio_working_3-way'!W8&gt;=0,IF('OddsRatio_working_3-way'!V8+SQRT('OddsRatio_working_3-way'!W8)&gt;0,0,PI()),ACOS('OddsRatio_working_3-way'!V8/(2*'OddsRatio_working_3-way'!X8)))</f>
        <v>0.41856853630909319</v>
      </c>
      <c r="Z8" s="11">
        <f>'OddsRatio_working_3-way'!X8^(1/3)*COS('OddsRatio_working_3-way'!Y8/3)</f>
        <v>0.51776242319784005</v>
      </c>
      <c r="AA8" s="11">
        <f>'OddsRatio_working_3-way'!X8^(1/3)*COS(('OddsRatio_working_3-way'!Y8+2*PI())/3)</f>
        <v>-0.32185175454341725</v>
      </c>
      <c r="AB8" s="11">
        <f>'OddsRatio_working_3-way'!X8^(1/3)*COS(('OddsRatio_working_3-way'!Y8+4*PI())/3)</f>
        <v>-0.19591066865442289</v>
      </c>
      <c r="AC8" s="11">
        <f>'OddsRatio_working_3-way'!X8^(1/3)*SIN('OddsRatio_working_3-way'!Y8/3)</f>
        <v>7.2712119840044637E-2</v>
      </c>
      <c r="AD8" s="11">
        <f>'OddsRatio_working_3-way'!X8^(1/3)*SIN(('OddsRatio_working_3-way'!Y8+2*PI())/3)</f>
        <v>0.4120393516942964</v>
      </c>
      <c r="AE8" s="11">
        <f>'OddsRatio_working_3-way'!X8^(1/3)*SIN(('OddsRatio_working_3-way'!Y8+4*PI())/3)</f>
        <v>-0.48475147153434112</v>
      </c>
      <c r="AF8" s="11">
        <f>-'OddsRatio_working_3-way'!U8/(3*'OddsRatio_working_3-way'!X8^(1/3))*COS(('OddsRatio_working_3-way'!Y8)/3)</f>
        <v>0.51776242319784005</v>
      </c>
      <c r="AG8" s="11">
        <f>-'OddsRatio_working_3-way'!U8/(3*'OddsRatio_working_3-way'!X8^(1/3))*COS(('OddsRatio_working_3-way'!Y8+2*PI())/3)</f>
        <v>-0.32185175454341725</v>
      </c>
      <c r="AH8" s="11">
        <f>-'OddsRatio_working_3-way'!U8/(3*'OddsRatio_working_3-way'!X8^(1/3))*COS(('OddsRatio_working_3-way'!Y8+4*PI())/3)</f>
        <v>-0.19591066865442289</v>
      </c>
      <c r="AI8" s="11">
        <f>'OddsRatio_working_3-way'!U8/(3*'OddsRatio_working_3-way'!X8^(1/3))*SIN(('OddsRatio_working_3-way'!Y8)/3)</f>
        <v>-7.2712119840044637E-2</v>
      </c>
      <c r="AJ8" s="11">
        <f>'OddsRatio_working_3-way'!U8/(3*'OddsRatio_working_3-way'!X8^(1/3))*SIN(('OddsRatio_working_3-way'!Y8+2*PI())/3)</f>
        <v>-0.4120393516942964</v>
      </c>
      <c r="AK8" s="11">
        <f>'OddsRatio_working_3-way'!U8/(3*'OddsRatio_working_3-way'!X8^(1/3))*SIN(('OddsRatio_working_3-way'!Y8+4*PI())/3)</f>
        <v>0.48475147153434112</v>
      </c>
      <c r="AL8" s="11">
        <f>'OddsRatio_working_3-way'!Z8+'OddsRatio_working_3-way'!AF8</f>
        <v>1.0355248463956801</v>
      </c>
      <c r="AM8" s="11">
        <f>'OddsRatio_working_3-way'!AA8+'OddsRatio_working_3-way'!AG8</f>
        <v>-0.64370350908683449</v>
      </c>
      <c r="AN8" s="11">
        <f>'OddsRatio_working_3-way'!AB8+'OddsRatio_working_3-way'!AH8</f>
        <v>-0.39182133730884577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1.0355248463956801</v>
      </c>
      <c r="AS8" s="11">
        <f>IF(('OddsRatio_working_3-way'!X8=0),IF(Q8&gt;0,-Q8^(1/3),(-Q8)^(1/3)),'OddsRatio_working_3-way'!AM8-'OddsRatio_working_3-way'!R8/3)</f>
        <v>-0.64370350908683449</v>
      </c>
      <c r="AT8" s="11">
        <f>IF(('OddsRatio_working_3-way'!X8=0),IF(Q8&gt;0,-Q8^(1/3),(-Q8)^(1/3)),'OddsRatio_working_3-way'!AN8-'OddsRatio_working_3-way'!R8/3)</f>
        <v>-0.39182133730884577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3.77</v>
      </c>
      <c r="B9" s="4">
        <f>IF('True_Odds_Calculator_3-way'!B10="","",'True_Odds_Calculator_3-way'!B10)</f>
        <v>3.5</v>
      </c>
      <c r="C9" s="4">
        <f>IF('True_Odds_Calculator_3-way'!C10="","",'True_Odds_Calculator_3-way'!C10)</f>
        <v>2.02</v>
      </c>
      <c r="D9" s="9">
        <f t="shared" si="13"/>
        <v>0.25152570210418151</v>
      </c>
      <c r="E9" s="9">
        <f t="shared" si="14"/>
        <v>0.27132012749072615</v>
      </c>
      <c r="F9" s="9">
        <f t="shared" si="15"/>
        <v>0.47715417040509239</v>
      </c>
      <c r="G9" s="9">
        <f t="shared" si="16"/>
        <v>1.0742732273471756</v>
      </c>
      <c r="H9" s="9">
        <f t="shared" si="17"/>
        <v>3.9757368397516757</v>
      </c>
      <c r="I9" s="9">
        <f t="shared" si="18"/>
        <v>3.6856830683679394</v>
      </c>
      <c r="J9" s="9">
        <f t="shared" si="19"/>
        <v>2.0957586918941189</v>
      </c>
      <c r="K9" s="11">
        <f t="shared" si="20"/>
        <v>0.26525198938992045</v>
      </c>
      <c r="L9" s="11">
        <f t="shared" si="21"/>
        <v>0.2857142857142857</v>
      </c>
      <c r="M9" s="11">
        <f t="shared" si="22"/>
        <v>0.49504950495049505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-0.26500812263871332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0.23598797924506359</v>
      </c>
      <c r="Q9" s="11">
        <f>2*'OddsRatio_working_3-way'!K9*'OddsRatio_working_3-way'!L9*'OddsRatio_working_3-way'!M9</f>
        <v>7.5035923448350902E-2</v>
      </c>
      <c r="R9" s="11">
        <f t="shared" si="23"/>
        <v>0</v>
      </c>
      <c r="S9" s="11">
        <f t="shared" si="24"/>
        <v>-0.89049338146811063</v>
      </c>
      <c r="T9" s="11">
        <f t="shared" si="25"/>
        <v>-0.28314574927443897</v>
      </c>
      <c r="U9" s="11">
        <f>'OddsRatio_working_3-way'!S9-'OddsRatio_working_3-way'!R9^2/3</f>
        <v>-0.89049338146811063</v>
      </c>
      <c r="V9" s="11">
        <f>'OddsRatio_working_3-way'!S9*'OddsRatio_working_3-way'!R9/3-2*'OddsRatio_working_3-way'!R9^3/27-'OddsRatio_working_3-way'!T9</f>
        <v>0.28314574927443897</v>
      </c>
      <c r="W9" s="11">
        <f>'OddsRatio_working_3-way'!V9^2+4*'OddsRatio_working_3-way'!U9^3/27</f>
        <v>-2.4442125030520526E-2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0.16172015981526855</v>
      </c>
      <c r="Y9" s="11">
        <f>IF('OddsRatio_working_3-way'!W9&gt;=0,IF('OddsRatio_working_3-way'!V9+SQRT('OddsRatio_working_3-way'!W9)&gt;0,0,PI()),ACOS('OddsRatio_working_3-way'!V9/(2*'OddsRatio_working_3-way'!X9)))</f>
        <v>0.5044946814585769</v>
      </c>
      <c r="Z9" s="11">
        <f>'OddsRatio_working_3-way'!X9^(1/3)*COS('OddsRatio_working_3-way'!Y9/3)</f>
        <v>0.53713661367358778</v>
      </c>
      <c r="AA9" s="11">
        <f>'OddsRatio_working_3-way'!X9^(1/3)*COS(('OddsRatio_working_3-way'!Y9+2*PI())/3)</f>
        <v>-0.34754006796367304</v>
      </c>
      <c r="AB9" s="11">
        <f>'OddsRatio_working_3-way'!X9^(1/3)*COS(('OddsRatio_working_3-way'!Y9+4*PI())/3)</f>
        <v>-0.18959654570991491</v>
      </c>
      <c r="AC9" s="11">
        <f>'OddsRatio_working_3-way'!X9^(1/3)*SIN('OddsRatio_working_3-way'!Y9/3)</f>
        <v>9.1188735089964904E-2</v>
      </c>
      <c r="AD9" s="11">
        <f>'OddsRatio_working_3-way'!X9^(1/3)*SIN(('OddsRatio_working_3-way'!Y9+2*PI())/3)</f>
        <v>0.41957958519909239</v>
      </c>
      <c r="AE9" s="11">
        <f>'OddsRatio_working_3-way'!X9^(1/3)*SIN(('OddsRatio_working_3-way'!Y9+4*PI())/3)</f>
        <v>-0.51076832028905728</v>
      </c>
      <c r="AF9" s="11">
        <f>-'OddsRatio_working_3-way'!U9/(3*'OddsRatio_working_3-way'!X9^(1/3))*COS(('OddsRatio_working_3-way'!Y9)/3)</f>
        <v>0.53713661367358778</v>
      </c>
      <c r="AG9" s="11">
        <f>-'OddsRatio_working_3-way'!U9/(3*'OddsRatio_working_3-way'!X9^(1/3))*COS(('OddsRatio_working_3-way'!Y9+2*PI())/3)</f>
        <v>-0.34754006796367304</v>
      </c>
      <c r="AH9" s="11">
        <f>-'OddsRatio_working_3-way'!U9/(3*'OddsRatio_working_3-way'!X9^(1/3))*COS(('OddsRatio_working_3-way'!Y9+4*PI())/3)</f>
        <v>-0.18959654570991491</v>
      </c>
      <c r="AI9" s="11">
        <f>'OddsRatio_working_3-way'!U9/(3*'OddsRatio_working_3-way'!X9^(1/3))*SIN(('OddsRatio_working_3-way'!Y9)/3)</f>
        <v>-9.1188735089964904E-2</v>
      </c>
      <c r="AJ9" s="11">
        <f>'OddsRatio_working_3-way'!U9/(3*'OddsRatio_working_3-way'!X9^(1/3))*SIN(('OddsRatio_working_3-way'!Y9+2*PI())/3)</f>
        <v>-0.41957958519909239</v>
      </c>
      <c r="AK9" s="11">
        <f>'OddsRatio_working_3-way'!U9/(3*'OddsRatio_working_3-way'!X9^(1/3))*SIN(('OddsRatio_working_3-way'!Y9+4*PI())/3)</f>
        <v>0.51076832028905728</v>
      </c>
      <c r="AL9" s="11">
        <f>'OddsRatio_working_3-way'!Z9+'OddsRatio_working_3-way'!AF9</f>
        <v>1.0742732273471756</v>
      </c>
      <c r="AM9" s="11">
        <f>'OddsRatio_working_3-way'!AA9+'OddsRatio_working_3-way'!AG9</f>
        <v>-0.69508013592734608</v>
      </c>
      <c r="AN9" s="11">
        <f>'OddsRatio_working_3-way'!AB9+'OddsRatio_working_3-way'!AH9</f>
        <v>-0.37919309141982982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1.0742732273471756</v>
      </c>
      <c r="AS9" s="11">
        <f>IF(('OddsRatio_working_3-way'!X9=0),IF(Q9&gt;0,-Q9^(1/3),(-Q9)^(1/3)),'OddsRatio_working_3-way'!AM9-'OddsRatio_working_3-way'!R9/3)</f>
        <v>-0.69508013592734608</v>
      </c>
      <c r="AT9" s="11">
        <f>IF(('OddsRatio_working_3-way'!X9=0),IF(Q9&gt;0,-Q9^(1/3),(-Q9)^(1/3)),'OddsRatio_working_3-way'!AN9-'OddsRatio_working_3-way'!R9/3)</f>
        <v>-0.37919309141982982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3.61</v>
      </c>
      <c r="B10" s="4">
        <f>IF('True_Odds_Calculator_3-way'!B11="","",'True_Odds_Calculator_3-way'!B11)</f>
        <v>3.29</v>
      </c>
      <c r="C10" s="4">
        <f>IF('True_Odds_Calculator_3-way'!C11="","",'True_Odds_Calculator_3-way'!C11)</f>
        <v>2.27</v>
      </c>
      <c r="D10" s="9">
        <f t="shared" si="13"/>
        <v>0.27048586063397051</v>
      </c>
      <c r="E10" s="9">
        <f t="shared" si="14"/>
        <v>0.29705517231193107</v>
      </c>
      <c r="F10" s="9">
        <f t="shared" si="15"/>
        <v>0.43245896705409859</v>
      </c>
      <c r="G10" s="9">
        <f t="shared" si="16"/>
        <v>1.0333528430481267</v>
      </c>
      <c r="H10" s="9">
        <f t="shared" si="17"/>
        <v>3.6970509203556103</v>
      </c>
      <c r="I10" s="9">
        <f t="shared" si="18"/>
        <v>3.3663780105802101</v>
      </c>
      <c r="J10" s="9">
        <f t="shared" si="19"/>
        <v>2.3123581106711213</v>
      </c>
      <c r="K10" s="11">
        <f t="shared" si="20"/>
        <v>0.2770083102493075</v>
      </c>
      <c r="L10" s="11">
        <f t="shared" si="21"/>
        <v>0.303951367781155</v>
      </c>
      <c r="M10" s="11">
        <f t="shared" si="22"/>
        <v>0.44052863436123346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-0.2815469024144639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0.22885278768102876</v>
      </c>
      <c r="Q10" s="11">
        <f>2*'OddsRatio_working_3-way'!K10*'OddsRatio_working_3-way'!L10*'OddsRatio_working_3-way'!M10</f>
        <v>7.4182427125130873E-2</v>
      </c>
      <c r="R10" s="11">
        <f t="shared" si="23"/>
        <v>0</v>
      </c>
      <c r="S10" s="11">
        <f t="shared" si="24"/>
        <v>-0.81284072287229658</v>
      </c>
      <c r="T10" s="11">
        <f t="shared" si="25"/>
        <v>-0.26348159574466662</v>
      </c>
      <c r="U10" s="11">
        <f>'OddsRatio_working_3-way'!S10-'OddsRatio_working_3-way'!R10^2/3</f>
        <v>-0.81284072287229658</v>
      </c>
      <c r="V10" s="11">
        <f>'OddsRatio_working_3-way'!S10*'OddsRatio_working_3-way'!R10/3-2*'OddsRatio_working_3-way'!R10^3/27-'OddsRatio_working_3-way'!T10</f>
        <v>0.26348159574466662</v>
      </c>
      <c r="W10" s="11">
        <f>'OddsRatio_working_3-way'!V10^2+4*'OddsRatio_working_3-way'!U10^3/27</f>
        <v>-1.0140711983841616E-2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0.14103480357698728</v>
      </c>
      <c r="Y10" s="11">
        <f>IF('OddsRatio_working_3-way'!W10&gt;=0,IF('OddsRatio_working_3-way'!V10+SQRT('OddsRatio_working_3-way'!W10)&gt;0,0,PI()),ACOS('OddsRatio_working_3-way'!V10/(2*'OddsRatio_working_3-way'!X10)))</f>
        <v>0.36506283069583745</v>
      </c>
      <c r="Z10" s="11">
        <f>'OddsRatio_working_3-way'!X10^(1/3)*COS('OddsRatio_working_3-way'!Y10/3)</f>
        <v>0.51667642152406335</v>
      </c>
      <c r="AA10" s="11">
        <f>'OddsRatio_working_3-way'!X10^(1/3)*COS(('OddsRatio_working_3-way'!Y10+2*PI())/3)</f>
        <v>-0.31305829207493258</v>
      </c>
      <c r="AB10" s="11">
        <f>'OddsRatio_working_3-way'!X10^(1/3)*COS(('OddsRatio_working_3-way'!Y10+4*PI())/3)</f>
        <v>-0.20361812944913066</v>
      </c>
      <c r="AC10" s="11">
        <f>'OddsRatio_working_3-way'!X10^(1/3)*SIN('OddsRatio_working_3-way'!Y10/3)</f>
        <v>6.3185307352163128E-2</v>
      </c>
      <c r="AD10" s="11">
        <f>'OddsRatio_working_3-way'!X10^(1/3)*SIN(('OddsRatio_working_3-way'!Y10+2*PI())/3)</f>
        <v>0.41586225290019424</v>
      </c>
      <c r="AE10" s="11">
        <f>'OddsRatio_working_3-way'!X10^(1/3)*SIN(('OddsRatio_working_3-way'!Y10+4*PI())/3)</f>
        <v>-0.4790475602523574</v>
      </c>
      <c r="AF10" s="11">
        <f>-'OddsRatio_working_3-way'!U10/(3*'OddsRatio_working_3-way'!X10^(1/3))*COS(('OddsRatio_working_3-way'!Y10)/3)</f>
        <v>0.51667642152406323</v>
      </c>
      <c r="AG10" s="11">
        <f>-'OddsRatio_working_3-way'!U10/(3*'OddsRatio_working_3-way'!X10^(1/3))*COS(('OddsRatio_working_3-way'!Y10+2*PI())/3)</f>
        <v>-0.31305829207493252</v>
      </c>
      <c r="AH10" s="11">
        <f>-'OddsRatio_working_3-way'!U10/(3*'OddsRatio_working_3-way'!X10^(1/3))*COS(('OddsRatio_working_3-way'!Y10+4*PI())/3)</f>
        <v>-0.20361812944913063</v>
      </c>
      <c r="AI10" s="11">
        <f>'OddsRatio_working_3-way'!U10/(3*'OddsRatio_working_3-way'!X10^(1/3))*SIN(('OddsRatio_working_3-way'!Y10)/3)</f>
        <v>-6.3185307352163114E-2</v>
      </c>
      <c r="AJ10" s="11">
        <f>'OddsRatio_working_3-way'!U10/(3*'OddsRatio_working_3-way'!X10^(1/3))*SIN(('OddsRatio_working_3-way'!Y10+2*PI())/3)</f>
        <v>-0.41586225290019413</v>
      </c>
      <c r="AK10" s="11">
        <f>'OddsRatio_working_3-way'!U10/(3*'OddsRatio_working_3-way'!X10^(1/3))*SIN(('OddsRatio_working_3-way'!Y10+4*PI())/3)</f>
        <v>0.47904756025235729</v>
      </c>
      <c r="AL10" s="11">
        <f>'OddsRatio_working_3-way'!Z10+'OddsRatio_working_3-way'!AF10</f>
        <v>1.0333528430481267</v>
      </c>
      <c r="AM10" s="11">
        <f>'OddsRatio_working_3-way'!AA10+'OddsRatio_working_3-way'!AG10</f>
        <v>-0.62611658414986504</v>
      </c>
      <c r="AN10" s="11">
        <f>'OddsRatio_working_3-way'!AB10+'OddsRatio_working_3-way'!AH10</f>
        <v>-0.40723625889826132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1.0333528430481267</v>
      </c>
      <c r="AS10" s="11">
        <f>IF(('OddsRatio_working_3-way'!X10=0),IF(Q10&gt;0,-Q10^(1/3),(-Q10)^(1/3)),'OddsRatio_working_3-way'!AM10-'OddsRatio_working_3-way'!R10/3)</f>
        <v>-0.62611658414986504</v>
      </c>
      <c r="AT10" s="11">
        <f>IF(('OddsRatio_working_3-way'!X10=0),IF(Q10&gt;0,-Q10^(1/3),(-Q10)^(1/3)),'OddsRatio_working_3-way'!AN10-'OddsRatio_working_3-way'!R10/3)</f>
        <v>-0.40723625889826132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2.2200000000000002</v>
      </c>
      <c r="B11" s="4">
        <f>IF('True_Odds_Calculator_3-way'!B12="","",'True_Odds_Calculator_3-way'!B12)</f>
        <v>3.12</v>
      </c>
      <c r="C11" s="4">
        <f>IF('True_Odds_Calculator_3-way'!C12="","",'True_Odds_Calculator_3-way'!C12)</f>
        <v>3.87</v>
      </c>
      <c r="D11" s="9">
        <f t="shared" si="13"/>
        <v>0.43933793555467204</v>
      </c>
      <c r="E11" s="9">
        <f t="shared" si="14"/>
        <v>0.31079297731703859</v>
      </c>
      <c r="F11" s="9">
        <f t="shared" si="15"/>
        <v>0.24986908712828937</v>
      </c>
      <c r="G11" s="9">
        <f t="shared" si="16"/>
        <v>1.0460263774792868</v>
      </c>
      <c r="H11" s="9">
        <f t="shared" si="17"/>
        <v>2.27615218052473</v>
      </c>
      <c r="I11" s="9">
        <f t="shared" si="18"/>
        <v>3.2175759202560883</v>
      </c>
      <c r="J11" s="9">
        <f t="shared" si="19"/>
        <v>4.0020957033655531</v>
      </c>
      <c r="K11" s="11">
        <f t="shared" si="20"/>
        <v>0.4504504504504504</v>
      </c>
      <c r="L11" s="11">
        <f t="shared" si="21"/>
        <v>0.32051282051282048</v>
      </c>
      <c r="M11" s="11">
        <f t="shared" si="22"/>
        <v>0.25839793281653745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-0.27692301723309476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0.23167174329965018</v>
      </c>
      <c r="Q11" s="11">
        <f>2*'OddsRatio_working_3-way'!K11*'OddsRatio_working_3-way'!L11*'OddsRatio_working_3-way'!M11</f>
        <v>7.4612477713252884E-2</v>
      </c>
      <c r="R11" s="11">
        <f t="shared" si="23"/>
        <v>0</v>
      </c>
      <c r="S11" s="11">
        <f t="shared" si="24"/>
        <v>-0.83659258668500214</v>
      </c>
      <c r="T11" s="11">
        <f t="shared" si="25"/>
        <v>-0.26943400537359169</v>
      </c>
      <c r="U11" s="11">
        <f>'OddsRatio_working_3-way'!S11-'OddsRatio_working_3-way'!R11^2/3</f>
        <v>-0.83659258668500214</v>
      </c>
      <c r="V11" s="11">
        <f>'OddsRatio_working_3-way'!S11*'OddsRatio_working_3-way'!R11/3-2*'OddsRatio_working_3-way'!R11^3/27-'OddsRatio_working_3-way'!T11</f>
        <v>0.26943400537359169</v>
      </c>
      <c r="W11" s="11">
        <f>'OddsRatio_working_3-way'!V11^2+4*'OddsRatio_working_3-way'!U11^3/27</f>
        <v>-1.414908064556053E-2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0.14726147145232621</v>
      </c>
      <c r="Y11" s="11">
        <f>IF('OddsRatio_working_3-way'!W11&gt;=0,IF('OddsRatio_working_3-way'!V11+SQRT('OddsRatio_working_3-way'!W11)&gt;0,0,PI()),ACOS('OddsRatio_working_3-way'!V11/(2*'OddsRatio_working_3-way'!X11)))</f>
        <v>0.41574671400724017</v>
      </c>
      <c r="Z11" s="11">
        <f>'OddsRatio_working_3-way'!X11^(1/3)*COS('OddsRatio_working_3-way'!Y11/3)</f>
        <v>0.52301318873964342</v>
      </c>
      <c r="AA11" s="11">
        <f>'OddsRatio_working_3-way'!X11^(1/3)*COS(('OddsRatio_working_3-way'!Y11+2*PI())/3)</f>
        <v>-0.3246813517856062</v>
      </c>
      <c r="AB11" s="11">
        <f>'OddsRatio_working_3-way'!X11^(1/3)*COS(('OddsRatio_working_3-way'!Y11+4*PI())/3)</f>
        <v>-0.19833183695403725</v>
      </c>
      <c r="AC11" s="11">
        <f>'OddsRatio_working_3-way'!X11^(1/3)*SIN('OddsRatio_working_3-way'!Y11/3)</f>
        <v>7.294792639998493E-2</v>
      </c>
      <c r="AD11" s="11">
        <f>'OddsRatio_working_3-way'!X11^(1/3)*SIN(('OddsRatio_working_3-way'!Y11+2*PI())/3)</f>
        <v>0.41646874476284396</v>
      </c>
      <c r="AE11" s="11">
        <f>'OddsRatio_working_3-way'!X11^(1/3)*SIN(('OddsRatio_working_3-way'!Y11+4*PI())/3)</f>
        <v>-0.48941667116282894</v>
      </c>
      <c r="AF11" s="11">
        <f>-'OddsRatio_working_3-way'!U11/(3*'OddsRatio_working_3-way'!X11^(1/3))*COS(('OddsRatio_working_3-way'!Y11)/3)</f>
        <v>0.52301318873964331</v>
      </c>
      <c r="AG11" s="11">
        <f>-'OddsRatio_working_3-way'!U11/(3*'OddsRatio_working_3-way'!X11^(1/3))*COS(('OddsRatio_working_3-way'!Y11+2*PI())/3)</f>
        <v>-0.32468135178560614</v>
      </c>
      <c r="AH11" s="11">
        <f>-'OddsRatio_working_3-way'!U11/(3*'OddsRatio_working_3-way'!X11^(1/3))*COS(('OddsRatio_working_3-way'!Y11+4*PI())/3)</f>
        <v>-0.19833183695403722</v>
      </c>
      <c r="AI11" s="11">
        <f>'OddsRatio_working_3-way'!U11/(3*'OddsRatio_working_3-way'!X11^(1/3))*SIN(('OddsRatio_working_3-way'!Y11)/3)</f>
        <v>-7.2947926399984916E-2</v>
      </c>
      <c r="AJ11" s="11">
        <f>'OddsRatio_working_3-way'!U11/(3*'OddsRatio_working_3-way'!X11^(1/3))*SIN(('OddsRatio_working_3-way'!Y11+2*PI())/3)</f>
        <v>-0.41646874476284385</v>
      </c>
      <c r="AK11" s="11">
        <f>'OddsRatio_working_3-way'!U11/(3*'OddsRatio_working_3-way'!X11^(1/3))*SIN(('OddsRatio_working_3-way'!Y11+4*PI())/3)</f>
        <v>0.48941667116282883</v>
      </c>
      <c r="AL11" s="11">
        <f>'OddsRatio_working_3-way'!Z11+'OddsRatio_working_3-way'!AF11</f>
        <v>1.0460263774792868</v>
      </c>
      <c r="AM11" s="11">
        <f>'OddsRatio_working_3-way'!AA11+'OddsRatio_working_3-way'!AG11</f>
        <v>-0.6493627035712124</v>
      </c>
      <c r="AN11" s="11">
        <f>'OddsRatio_working_3-way'!AB11+'OddsRatio_working_3-way'!AH11</f>
        <v>-0.39666367390807444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1.0460263774792868</v>
      </c>
      <c r="AS11" s="11">
        <f>IF(('OddsRatio_working_3-way'!X11=0),IF(Q11&gt;0,-Q11^(1/3),(-Q11)^(1/3)),'OddsRatio_working_3-way'!AM11-'OddsRatio_working_3-way'!R11/3)</f>
        <v>-0.6493627035712124</v>
      </c>
      <c r="AT11" s="11">
        <f>IF(('OddsRatio_working_3-way'!X11=0),IF(Q11&gt;0,-Q11^(1/3),(-Q11)^(1/3)),'OddsRatio_working_3-way'!AN11-'OddsRatio_working_3-way'!R11/3)</f>
        <v>-0.39666367390807444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2.63</v>
      </c>
      <c r="B12" s="4">
        <f>IF('True_Odds_Calculator_3-way'!B13="","",'True_Odds_Calculator_3-way'!B13)</f>
        <v>3.67</v>
      </c>
      <c r="C12" s="4">
        <f>IF('True_Odds_Calculator_3-way'!C13="","",'True_Odds_Calculator_3-way'!C13)</f>
        <v>2.5499999999999998</v>
      </c>
      <c r="D12" s="9">
        <f t="shared" si="13"/>
        <v>0.36447247304572095</v>
      </c>
      <c r="E12" s="9">
        <f t="shared" si="14"/>
        <v>0.25932058178657252</v>
      </c>
      <c r="F12" s="9">
        <f t="shared" si="15"/>
        <v>0.37620694516770664</v>
      </c>
      <c r="G12" s="9">
        <f t="shared" si="16"/>
        <v>1.0697493422681572</v>
      </c>
      <c r="H12" s="9">
        <f t="shared" si="17"/>
        <v>2.7436914278970961</v>
      </c>
      <c r="I12" s="9">
        <f t="shared" si="18"/>
        <v>3.85623074385598</v>
      </c>
      <c r="J12" s="9">
        <f t="shared" si="19"/>
        <v>2.6581114805156427</v>
      </c>
      <c r="K12" s="11">
        <f t="shared" si="20"/>
        <v>0.38022813688212931</v>
      </c>
      <c r="L12" s="11">
        <f t="shared" si="21"/>
        <v>0.27247956403269757</v>
      </c>
      <c r="M12" s="11">
        <f t="shared" si="22"/>
        <v>0.39215686274509809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-0.27407446230841559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0.23768067540315829</v>
      </c>
      <c r="Q12" s="11">
        <f>2*'OddsRatio_working_3-way'!K12*'OddsRatio_working_3-way'!L12*'OddsRatio_working_3-way'!M12</f>
        <v>8.1258350565182325E-2</v>
      </c>
      <c r="R12" s="11">
        <f t="shared" si="23"/>
        <v>0</v>
      </c>
      <c r="S12" s="11">
        <f t="shared" si="24"/>
        <v>-0.86721204668713925</v>
      </c>
      <c r="T12" s="11">
        <f t="shared" si="25"/>
        <v>-0.29648275100415017</v>
      </c>
      <c r="U12" s="11">
        <f>'OddsRatio_working_3-way'!S12-'OddsRatio_working_3-way'!R12^2/3</f>
        <v>-0.86721204668713925</v>
      </c>
      <c r="V12" s="11">
        <f>'OddsRatio_working_3-way'!S12*'OddsRatio_working_3-way'!R12/3-2*'OddsRatio_working_3-way'!R12^3/27-'OddsRatio_working_3-way'!T12</f>
        <v>0.29648275100415017</v>
      </c>
      <c r="W12" s="11">
        <f>'OddsRatio_working_3-way'!V12^2+4*'OddsRatio_working_3-way'!U12^3/27</f>
        <v>-8.7191130898997965E-3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0.15541970172157124</v>
      </c>
      <c r="Y12" s="11">
        <f>IF('OddsRatio_working_3-way'!W12&gt;=0,IF('OddsRatio_working_3-way'!V12+SQRT('OddsRatio_working_3-way'!W12)&gt;0,0,PI()),ACOS('OddsRatio_working_3-way'!V12/(2*'OddsRatio_working_3-way'!X12)))</f>
        <v>0.30511211178351072</v>
      </c>
      <c r="Z12" s="11">
        <f>'OddsRatio_working_3-way'!X12^(1/3)*COS('OddsRatio_working_3-way'!Y12/3)</f>
        <v>0.53487467113407872</v>
      </c>
      <c r="AA12" s="11">
        <f>'OddsRatio_working_3-way'!X12^(1/3)*COS(('OddsRatio_working_3-way'!Y12+2*PI())/3)</f>
        <v>-0.31471128511849056</v>
      </c>
      <c r="AB12" s="11">
        <f>'OddsRatio_working_3-way'!X12^(1/3)*COS(('OddsRatio_working_3-way'!Y12+4*PI())/3)</f>
        <v>-0.22016338601558813</v>
      </c>
      <c r="AC12" s="11">
        <f>'OddsRatio_working_3-way'!X12^(1/3)*SIN('OddsRatio_working_3-way'!Y12/3)</f>
        <v>5.4587254998374288E-2</v>
      </c>
      <c r="AD12" s="11">
        <f>'OddsRatio_working_3-way'!X12^(1/3)*SIN(('OddsRatio_working_3-way'!Y12+2*PI())/3)</f>
        <v>0.43592142554377228</v>
      </c>
      <c r="AE12" s="11">
        <f>'OddsRatio_working_3-way'!X12^(1/3)*SIN(('OddsRatio_working_3-way'!Y12+4*PI())/3)</f>
        <v>-0.49050868054214658</v>
      </c>
      <c r="AF12" s="11">
        <f>-'OddsRatio_working_3-way'!U12/(3*'OddsRatio_working_3-way'!X12^(1/3))*COS(('OddsRatio_working_3-way'!Y12)/3)</f>
        <v>0.53487467113407861</v>
      </c>
      <c r="AG12" s="11">
        <f>-'OddsRatio_working_3-way'!U12/(3*'OddsRatio_working_3-way'!X12^(1/3))*COS(('OddsRatio_working_3-way'!Y12+2*PI())/3)</f>
        <v>-0.3147112851184905</v>
      </c>
      <c r="AH12" s="11">
        <f>-'OddsRatio_working_3-way'!U12/(3*'OddsRatio_working_3-way'!X12^(1/3))*COS(('OddsRatio_working_3-way'!Y12+4*PI())/3)</f>
        <v>-0.22016338601558808</v>
      </c>
      <c r="AI12" s="11">
        <f>'OddsRatio_working_3-way'!U12/(3*'OddsRatio_working_3-way'!X12^(1/3))*SIN(('OddsRatio_working_3-way'!Y12)/3)</f>
        <v>-5.4587254998374274E-2</v>
      </c>
      <c r="AJ12" s="11">
        <f>'OddsRatio_working_3-way'!U12/(3*'OddsRatio_working_3-way'!X12^(1/3))*SIN(('OddsRatio_working_3-way'!Y12+2*PI())/3)</f>
        <v>-0.43592142554377217</v>
      </c>
      <c r="AK12" s="11">
        <f>'OddsRatio_working_3-way'!U12/(3*'OddsRatio_working_3-way'!X12^(1/3))*SIN(('OddsRatio_working_3-way'!Y12+4*PI())/3)</f>
        <v>0.49050868054214647</v>
      </c>
      <c r="AL12" s="11">
        <f>'OddsRatio_working_3-way'!Z12+'OddsRatio_working_3-way'!AF12</f>
        <v>1.0697493422681572</v>
      </c>
      <c r="AM12" s="11">
        <f>'OddsRatio_working_3-way'!AA12+'OddsRatio_working_3-way'!AG12</f>
        <v>-0.62942257023698112</v>
      </c>
      <c r="AN12" s="11">
        <f>'OddsRatio_working_3-way'!AB12+'OddsRatio_working_3-way'!AH12</f>
        <v>-0.44032677203117621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1.0697493422681572</v>
      </c>
      <c r="AS12" s="11">
        <f>IF(('OddsRatio_working_3-way'!X12=0),IF(Q12&gt;0,-Q12^(1/3),(-Q12)^(1/3)),'OddsRatio_working_3-way'!AM12-'OddsRatio_working_3-way'!R12/3)</f>
        <v>-0.62942257023698112</v>
      </c>
      <c r="AT12" s="11">
        <f>IF(('OddsRatio_working_3-way'!X12=0),IF(Q12&gt;0,-Q12^(1/3),(-Q12)^(1/3)),'OddsRatio_working_3-way'!AN12-'OddsRatio_working_3-way'!R12/3)</f>
        <v>-0.44032677203117621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1.78</v>
      </c>
      <c r="B13" s="4">
        <f>IF('True_Odds_Calculator_3-way'!B14="","",'True_Odds_Calculator_3-way'!B14)</f>
        <v>4.17</v>
      </c>
      <c r="C13" s="4">
        <f>IF('True_Odds_Calculator_3-way'!C14="","",'True_Odds_Calculator_3-way'!C14)</f>
        <v>4.09</v>
      </c>
      <c r="D13" s="9">
        <f t="shared" si="13"/>
        <v>0.5430206755366469</v>
      </c>
      <c r="E13" s="9">
        <f t="shared" si="14"/>
        <v>0.22623679051390133</v>
      </c>
      <c r="F13" s="9">
        <f t="shared" si="15"/>
        <v>0.23074253394945174</v>
      </c>
      <c r="G13" s="9">
        <f t="shared" si="16"/>
        <v>1.0789109055933765</v>
      </c>
      <c r="H13" s="9">
        <f t="shared" si="17"/>
        <v>1.8415505063628335</v>
      </c>
      <c r="I13" s="9">
        <f t="shared" si="18"/>
        <v>4.4201475707310038</v>
      </c>
      <c r="J13" s="9">
        <f t="shared" si="19"/>
        <v>4.3338346982835327</v>
      </c>
      <c r="K13" s="11">
        <f t="shared" si="20"/>
        <v>0.5617977528089888</v>
      </c>
      <c r="L13" s="11">
        <f t="shared" si="21"/>
        <v>0.23980815347721823</v>
      </c>
      <c r="M13" s="11">
        <f t="shared" si="22"/>
        <v>0.24449877750611249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-0.25167088658130377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0.23189601940600757</v>
      </c>
      <c r="Q13" s="11">
        <f>2*'OddsRatio_working_3-way'!K13*'OddsRatio_working_3-way'!L13*'OddsRatio_working_3-way'!M13</f>
        <v>6.5879550967615802E-2</v>
      </c>
      <c r="R13" s="11">
        <f t="shared" si="23"/>
        <v>0</v>
      </c>
      <c r="S13" s="11">
        <f t="shared" si="24"/>
        <v>-0.9214256863639736</v>
      </c>
      <c r="T13" s="11">
        <f t="shared" si="25"/>
        <v>-0.2617686608988562</v>
      </c>
      <c r="U13" s="11">
        <f>'OddsRatio_working_3-way'!S13-'OddsRatio_working_3-way'!R13^2/3</f>
        <v>-0.9214256863639736</v>
      </c>
      <c r="V13" s="11">
        <f>'OddsRatio_working_3-way'!S13*'OddsRatio_working_3-way'!R13/3-2*'OddsRatio_working_3-way'!R13^3/27-'OddsRatio_working_3-way'!T13</f>
        <v>0.2617686608988562</v>
      </c>
      <c r="W13" s="11">
        <f>'OddsRatio_working_3-way'!V13^2+4*'OddsRatio_working_3-way'!U13^3/27</f>
        <v>-4.7375496413955179E-2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0.17021921765971046</v>
      </c>
      <c r="Y13" s="11">
        <f>IF('OddsRatio_working_3-way'!W13&gt;=0,IF('OddsRatio_working_3-way'!V13+SQRT('OddsRatio_working_3-way'!W13)&gt;0,0,PI()),ACOS('OddsRatio_working_3-way'!V13/(2*'OddsRatio_working_3-way'!X13)))</f>
        <v>0.69365191664622006</v>
      </c>
      <c r="Z13" s="11">
        <f>'OddsRatio_working_3-way'!X13^(1/3)*COS('OddsRatio_working_3-way'!Y13/3)</f>
        <v>0.53945545279668827</v>
      </c>
      <c r="AA13" s="11">
        <f>'OddsRatio_working_3-way'!X13^(1/3)*COS(('OddsRatio_working_3-way'!Y13+2*PI())/3)</f>
        <v>-0.37971537309984138</v>
      </c>
      <c r="AB13" s="11">
        <f>'OddsRatio_working_3-way'!X13^(1/3)*COS(('OddsRatio_working_3-way'!Y13+4*PI())/3)</f>
        <v>-0.15974007969684706</v>
      </c>
      <c r="AC13" s="11">
        <f>'OddsRatio_working_3-way'!X13^(1/3)*SIN('OddsRatio_working_3-way'!Y13/3)</f>
        <v>0.12700279486128585</v>
      </c>
      <c r="AD13" s="11">
        <f>'OddsRatio_working_3-way'!X13^(1/3)*SIN(('OddsRatio_working_3-way'!Y13+2*PI())/3)</f>
        <v>0.40368072890132628</v>
      </c>
      <c r="AE13" s="11">
        <f>'OddsRatio_working_3-way'!X13^(1/3)*SIN(('OddsRatio_working_3-way'!Y13+4*PI())/3)</f>
        <v>-0.53068352376261196</v>
      </c>
      <c r="AF13" s="11">
        <f>-'OddsRatio_working_3-way'!U13/(3*'OddsRatio_working_3-way'!X13^(1/3))*COS(('OddsRatio_working_3-way'!Y13)/3)</f>
        <v>0.53945545279668827</v>
      </c>
      <c r="AG13" s="11">
        <f>-'OddsRatio_working_3-way'!U13/(3*'OddsRatio_working_3-way'!X13^(1/3))*COS(('OddsRatio_working_3-way'!Y13+2*PI())/3)</f>
        <v>-0.37971537309984138</v>
      </c>
      <c r="AH13" s="11">
        <f>-'OddsRatio_working_3-way'!U13/(3*'OddsRatio_working_3-way'!X13^(1/3))*COS(('OddsRatio_working_3-way'!Y13+4*PI())/3)</f>
        <v>-0.15974007969684706</v>
      </c>
      <c r="AI13" s="11">
        <f>'OddsRatio_working_3-way'!U13/(3*'OddsRatio_working_3-way'!X13^(1/3))*SIN(('OddsRatio_working_3-way'!Y13)/3)</f>
        <v>-0.12700279486128585</v>
      </c>
      <c r="AJ13" s="11">
        <f>'OddsRatio_working_3-way'!U13/(3*'OddsRatio_working_3-way'!X13^(1/3))*SIN(('OddsRatio_working_3-way'!Y13+2*PI())/3)</f>
        <v>-0.40368072890132628</v>
      </c>
      <c r="AK13" s="11">
        <f>'OddsRatio_working_3-way'!U13/(3*'OddsRatio_working_3-way'!X13^(1/3))*SIN(('OddsRatio_working_3-way'!Y13+4*PI())/3)</f>
        <v>0.53068352376261196</v>
      </c>
      <c r="AL13" s="11">
        <f>'OddsRatio_working_3-way'!Z13+'OddsRatio_working_3-way'!AF13</f>
        <v>1.0789109055933765</v>
      </c>
      <c r="AM13" s="11">
        <f>'OddsRatio_working_3-way'!AA13+'OddsRatio_working_3-way'!AG13</f>
        <v>-0.75943074619968276</v>
      </c>
      <c r="AN13" s="11">
        <f>'OddsRatio_working_3-way'!AB13+'OddsRatio_working_3-way'!AH13</f>
        <v>-0.31948015939369412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1.0789109055933765</v>
      </c>
      <c r="AS13" s="11">
        <f>IF(('OddsRatio_working_3-way'!X13=0),IF(Q13&gt;0,-Q13^(1/3),(-Q13)^(1/3)),'OddsRatio_working_3-way'!AM13-'OddsRatio_working_3-way'!R13/3)</f>
        <v>-0.75943074619968276</v>
      </c>
      <c r="AT13" s="11">
        <f>IF(('OddsRatio_working_3-way'!X13=0),IF(Q13&gt;0,-Q13^(1/3),(-Q13)^(1/3)),'OddsRatio_working_3-way'!AN13-'OddsRatio_working_3-way'!R13/3)</f>
        <v>-0.31948015939369412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6.9</v>
      </c>
      <c r="B14" s="4">
        <f>IF('True_Odds_Calculator_3-way'!B15="","",'True_Odds_Calculator_3-way'!B15)</f>
        <v>4.83</v>
      </c>
      <c r="C14" s="4">
        <f>IF('True_Odds_Calculator_3-way'!C15="","",'True_Odds_Calculator_3-way'!C15)</f>
        <v>1.43</v>
      </c>
      <c r="D14" s="9">
        <f t="shared" si="13"/>
        <v>0.1325132346947567</v>
      </c>
      <c r="E14" s="9">
        <f t="shared" si="14"/>
        <v>0.19048988337108522</v>
      </c>
      <c r="F14" s="9">
        <f t="shared" si="15"/>
        <v>0.67699688193415786</v>
      </c>
      <c r="G14" s="9">
        <f t="shared" si="16"/>
        <v>1.1095620409174094</v>
      </c>
      <c r="H14" s="9">
        <f t="shared" si="17"/>
        <v>7.5464160414127157</v>
      </c>
      <c r="I14" s="9">
        <f t="shared" si="18"/>
        <v>5.2496226167136797</v>
      </c>
      <c r="J14" s="9">
        <f t="shared" si="19"/>
        <v>1.4771116775944859</v>
      </c>
      <c r="K14" s="11">
        <f t="shared" si="20"/>
        <v>0.14492753623188406</v>
      </c>
      <c r="L14" s="11">
        <f t="shared" si="21"/>
        <v>0.20703933747412007</v>
      </c>
      <c r="M14" s="11">
        <f t="shared" si="22"/>
        <v>0.69930069930069938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-0.20388580123929823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0.21318735874501471</v>
      </c>
      <c r="Q14" s="11">
        <f>2*'OddsRatio_working_3-way'!K14*'OddsRatio_working_3-way'!L14*'OddsRatio_working_3-way'!M14</f>
        <v>4.196601550098715E-2</v>
      </c>
      <c r="R14" s="11">
        <f t="shared" si="23"/>
        <v>0</v>
      </c>
      <c r="S14" s="11">
        <f t="shared" si="24"/>
        <v>-1.0456214088925171</v>
      </c>
      <c r="T14" s="11">
        <f t="shared" si="25"/>
        <v>-0.20583098600246399</v>
      </c>
      <c r="U14" s="11">
        <f>'OddsRatio_working_3-way'!S14-'OddsRatio_working_3-way'!R14^2/3</f>
        <v>-1.0456214088925171</v>
      </c>
      <c r="V14" s="11">
        <f>'OddsRatio_working_3-way'!S14*'OddsRatio_working_3-way'!R14/3-2*'OddsRatio_working_3-way'!R14^3/27-'OddsRatio_working_3-way'!T14</f>
        <v>0.20583098600246399</v>
      </c>
      <c r="W14" s="11">
        <f>'OddsRatio_working_3-way'!V14^2+4*'OddsRatio_working_3-way'!U14^3/27</f>
        <v>-0.1269970300834255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0.20576893891096149</v>
      </c>
      <c r="Y14" s="11">
        <f>IF('OddsRatio_working_3-way'!W14&gt;=0,IF('OddsRatio_working_3-way'!V14+SQRT('OddsRatio_working_3-way'!W14)&gt;0,0,PI()),ACOS('OddsRatio_working_3-way'!V14/(2*'OddsRatio_working_3-way'!X14)))</f>
        <v>1.0470234495763093</v>
      </c>
      <c r="Z14" s="11">
        <f>'OddsRatio_working_3-way'!X14^(1/3)*COS('OddsRatio_working_3-way'!Y14/3)</f>
        <v>0.5547810204587047</v>
      </c>
      <c r="AA14" s="11">
        <f>'OddsRatio_working_3-way'!X14^(1/3)*COS(('OddsRatio_working_3-way'!Y14+2*PI())/3)</f>
        <v>-0.452230055891162</v>
      </c>
      <c r="AB14" s="11">
        <f>'OddsRatio_working_3-way'!X14^(1/3)*COS(('OddsRatio_working_3-way'!Y14+4*PI())/3)</f>
        <v>-0.10255096456754276</v>
      </c>
      <c r="AC14" s="11">
        <f>'OddsRatio_working_3-way'!X14^(1/3)*SIN('OddsRatio_working_3-way'!Y14/3)</f>
        <v>0.20188731750567523</v>
      </c>
      <c r="AD14" s="11">
        <f>'OddsRatio_working_3-way'!X14^(1/3)*SIN(('OddsRatio_working_3-way'!Y14+2*PI())/3)</f>
        <v>0.37951079850185487</v>
      </c>
      <c r="AE14" s="11">
        <f>'OddsRatio_working_3-way'!X14^(1/3)*SIN(('OddsRatio_working_3-way'!Y14+4*PI())/3)</f>
        <v>-0.58139811600753022</v>
      </c>
      <c r="AF14" s="11">
        <f>-'OddsRatio_working_3-way'!U14/(3*'OddsRatio_working_3-way'!X14^(1/3))*COS(('OddsRatio_working_3-way'!Y14)/3)</f>
        <v>0.5547810204587047</v>
      </c>
      <c r="AG14" s="11">
        <f>-'OddsRatio_working_3-way'!U14/(3*'OddsRatio_working_3-way'!X14^(1/3))*COS(('OddsRatio_working_3-way'!Y14+2*PI())/3)</f>
        <v>-0.452230055891162</v>
      </c>
      <c r="AH14" s="11">
        <f>-'OddsRatio_working_3-way'!U14/(3*'OddsRatio_working_3-way'!X14^(1/3))*COS(('OddsRatio_working_3-way'!Y14+4*PI())/3)</f>
        <v>-0.10255096456754276</v>
      </c>
      <c r="AI14" s="11">
        <f>'OddsRatio_working_3-way'!U14/(3*'OddsRatio_working_3-way'!X14^(1/3))*SIN(('OddsRatio_working_3-way'!Y14)/3)</f>
        <v>-0.20188731750567523</v>
      </c>
      <c r="AJ14" s="11">
        <f>'OddsRatio_working_3-way'!U14/(3*'OddsRatio_working_3-way'!X14^(1/3))*SIN(('OddsRatio_working_3-way'!Y14+2*PI())/3)</f>
        <v>-0.37951079850185487</v>
      </c>
      <c r="AK14" s="11">
        <f>'OddsRatio_working_3-way'!U14/(3*'OddsRatio_working_3-way'!X14^(1/3))*SIN(('OddsRatio_working_3-way'!Y14+4*PI())/3)</f>
        <v>0.58139811600753022</v>
      </c>
      <c r="AL14" s="11">
        <f>'OddsRatio_working_3-way'!Z14+'OddsRatio_working_3-way'!AF14</f>
        <v>1.1095620409174094</v>
      </c>
      <c r="AM14" s="11">
        <f>'OddsRatio_working_3-way'!AA14+'OddsRatio_working_3-way'!AG14</f>
        <v>-0.90446011178232399</v>
      </c>
      <c r="AN14" s="11">
        <f>'OddsRatio_working_3-way'!AB14+'OddsRatio_working_3-way'!AH14</f>
        <v>-0.20510192913508551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1.1095620409174094</v>
      </c>
      <c r="AS14" s="11">
        <f>IF(('OddsRatio_working_3-way'!X14=0),IF(Q14&gt;0,-Q14^(1/3),(-Q14)^(1/3)),'OddsRatio_working_3-way'!AM14-'OddsRatio_working_3-way'!R14/3)</f>
        <v>-0.90446011178232399</v>
      </c>
      <c r="AT14" s="11">
        <f>IF(('OddsRatio_working_3-way'!X14=0),IF(Q14&gt;0,-Q14^(1/3),(-Q14)^(1/3)),'OddsRatio_working_3-way'!AN14-'OddsRatio_working_3-way'!R14/3)</f>
        <v>-0.20510192913508551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1.96</v>
      </c>
      <c r="B15" s="4">
        <f>IF('True_Odds_Calculator_3-way'!B16="","",'True_Odds_Calculator_3-way'!B16)</f>
        <v>3.87</v>
      </c>
      <c r="C15" s="4">
        <f>IF('True_Odds_Calculator_3-way'!C16="","",'True_Odds_Calculator_3-way'!C16)</f>
        <v>3.61</v>
      </c>
      <c r="D15" s="9">
        <f t="shared" si="13"/>
        <v>0.49225746418030708</v>
      </c>
      <c r="E15" s="9">
        <f t="shared" si="14"/>
        <v>0.24488032157180017</v>
      </c>
      <c r="F15" s="9">
        <f t="shared" si="15"/>
        <v>0.26286221424789297</v>
      </c>
      <c r="G15" s="9">
        <f t="shared" si="16"/>
        <v>1.0744346471066448</v>
      </c>
      <c r="H15" s="9">
        <f t="shared" si="17"/>
        <v>2.0314572612223789</v>
      </c>
      <c r="I15" s="9">
        <f t="shared" si="18"/>
        <v>4.0836274371960704</v>
      </c>
      <c r="J15" s="9">
        <f t="shared" si="19"/>
        <v>3.804274428948343</v>
      </c>
      <c r="K15" s="11">
        <f t="shared" si="20"/>
        <v>0.51020408163265307</v>
      </c>
      <c r="L15" s="11">
        <f t="shared" si="21"/>
        <v>0.25839793281653745</v>
      </c>
      <c r="M15" s="11">
        <f t="shared" si="22"/>
        <v>0.2770083102493075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-0.26261492163701794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0.2351860884361045</v>
      </c>
      <c r="Q15" s="11">
        <f>2*'OddsRatio_working_3-way'!K15*'OddsRatio_working_3-way'!L15*'OddsRatio_working_3-way'!M15</f>
        <v>7.3039157899411358E-2</v>
      </c>
      <c r="R15" s="11">
        <f t="shared" si="23"/>
        <v>0</v>
      </c>
      <c r="S15" s="11">
        <f t="shared" si="24"/>
        <v>-0.89555493256081953</v>
      </c>
      <c r="T15" s="11">
        <f t="shared" si="25"/>
        <v>-0.27812264986360863</v>
      </c>
      <c r="U15" s="11">
        <f>'OddsRatio_working_3-way'!S15-'OddsRatio_working_3-way'!R15^2/3</f>
        <v>-0.89555493256081953</v>
      </c>
      <c r="V15" s="11">
        <f>'OddsRatio_working_3-way'!S15*'OddsRatio_working_3-way'!R15/3-2*'OddsRatio_working_3-way'!R15^3/27-'OddsRatio_working_3-way'!T15</f>
        <v>0.27812264986360863</v>
      </c>
      <c r="W15" s="11">
        <f>'OddsRatio_working_3-way'!V15^2+4*'OddsRatio_working_3-way'!U15^3/27</f>
        <v>-2.9055457792937583E-2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0.16310093972759096</v>
      </c>
      <c r="Y15" s="11">
        <f>IF('OddsRatio_working_3-way'!W15&gt;=0,IF('OddsRatio_working_3-way'!V15+SQRT('OddsRatio_working_3-way'!W15)&gt;0,0,PI()),ACOS('OddsRatio_working_3-way'!V15/(2*'OddsRatio_working_3-way'!X15)))</f>
        <v>0.54983840547980334</v>
      </c>
      <c r="Z15" s="11">
        <f>'OddsRatio_working_3-way'!X15^(1/3)*COS('OddsRatio_working_3-way'!Y15/3)</f>
        <v>0.53721732355332252</v>
      </c>
      <c r="AA15" s="11">
        <f>'OddsRatio_working_3-way'!X15^(1/3)*COS(('OddsRatio_working_3-way'!Y15+2*PI())/3)</f>
        <v>-0.35484608750272562</v>
      </c>
      <c r="AB15" s="11">
        <f>'OddsRatio_working_3-way'!X15^(1/3)*COS(('OddsRatio_working_3-way'!Y15+4*PI())/3)</f>
        <v>-0.18237123605059713</v>
      </c>
      <c r="AC15" s="11">
        <f>'OddsRatio_working_3-way'!X15^(1/3)*SIN('OddsRatio_working_3-way'!Y15/3)</f>
        <v>9.9578401914327194E-2</v>
      </c>
      <c r="AD15" s="11">
        <f>'OddsRatio_working_3-way'!X15^(1/3)*SIN(('OddsRatio_working_3-way'!Y15+2*PI())/3)</f>
        <v>0.41545464859309811</v>
      </c>
      <c r="AE15" s="11">
        <f>'OddsRatio_working_3-way'!X15^(1/3)*SIN(('OddsRatio_working_3-way'!Y15+4*PI())/3)</f>
        <v>-0.51503305050742521</v>
      </c>
      <c r="AF15" s="11">
        <f>-'OddsRatio_working_3-way'!U15/(3*'OddsRatio_working_3-way'!X15^(1/3))*COS(('OddsRatio_working_3-way'!Y15)/3)</f>
        <v>0.53721732355332241</v>
      </c>
      <c r="AG15" s="11">
        <f>-'OddsRatio_working_3-way'!U15/(3*'OddsRatio_working_3-way'!X15^(1/3))*COS(('OddsRatio_working_3-way'!Y15+2*PI())/3)</f>
        <v>-0.35484608750272556</v>
      </c>
      <c r="AH15" s="11">
        <f>-'OddsRatio_working_3-way'!U15/(3*'OddsRatio_working_3-way'!X15^(1/3))*COS(('OddsRatio_working_3-way'!Y15+4*PI())/3)</f>
        <v>-0.18237123605059707</v>
      </c>
      <c r="AI15" s="11">
        <f>'OddsRatio_working_3-way'!U15/(3*'OddsRatio_working_3-way'!X15^(1/3))*SIN(('OddsRatio_working_3-way'!Y15)/3)</f>
        <v>-9.9578401914327166E-2</v>
      </c>
      <c r="AJ15" s="11">
        <f>'OddsRatio_working_3-way'!U15/(3*'OddsRatio_working_3-way'!X15^(1/3))*SIN(('OddsRatio_working_3-way'!Y15+2*PI())/3)</f>
        <v>-0.415454648593098</v>
      </c>
      <c r="AK15" s="11">
        <f>'OddsRatio_working_3-way'!U15/(3*'OddsRatio_working_3-way'!X15^(1/3))*SIN(('OddsRatio_working_3-way'!Y15+4*PI())/3)</f>
        <v>0.51503305050742509</v>
      </c>
      <c r="AL15" s="11">
        <f>'OddsRatio_working_3-way'!Z15+'OddsRatio_working_3-way'!AF15</f>
        <v>1.0744346471066448</v>
      </c>
      <c r="AM15" s="11">
        <f>'OddsRatio_working_3-way'!AA15+'OddsRatio_working_3-way'!AG15</f>
        <v>-0.70969217500545123</v>
      </c>
      <c r="AN15" s="11">
        <f>'OddsRatio_working_3-way'!AB15+'OddsRatio_working_3-way'!AH15</f>
        <v>-0.3647424721011942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1.0744346471066448</v>
      </c>
      <c r="AS15" s="11">
        <f>IF(('OddsRatio_working_3-way'!X15=0),IF(Q15&gt;0,-Q15^(1/3),(-Q15)^(1/3)),'OddsRatio_working_3-way'!AM15-'OddsRatio_working_3-way'!R15/3)</f>
        <v>-0.70969217500545123</v>
      </c>
      <c r="AT15" s="11">
        <f>IF(('OddsRatio_working_3-way'!X15=0),IF(Q15&gt;0,-Q15^(1/3),(-Q15)^(1/3)),'OddsRatio_working_3-way'!AN15-'OddsRatio_working_3-way'!R15/3)</f>
        <v>-0.3647424721011942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4.13</v>
      </c>
      <c r="B16" s="4">
        <f>IF('True_Odds_Calculator_3-way'!B17="","",'True_Odds_Calculator_3-way'!B17)</f>
        <v>3.48</v>
      </c>
      <c r="C16" s="4">
        <f>IF('True_Odds_Calculator_3-way'!C17="","",'True_Odds_Calculator_3-way'!C17)</f>
        <v>2.0299999999999998</v>
      </c>
      <c r="D16" s="9">
        <f t="shared" si="13"/>
        <v>0.23580195976231605</v>
      </c>
      <c r="E16" s="9">
        <f t="shared" si="14"/>
        <v>0.28028260566493818</v>
      </c>
      <c r="F16" s="9">
        <f t="shared" si="15"/>
        <v>0.48391543457274583</v>
      </c>
      <c r="G16" s="9">
        <f t="shared" si="16"/>
        <v>1.0354143314014161</v>
      </c>
      <c r="H16" s="9">
        <f t="shared" si="17"/>
        <v>4.2408468572864333</v>
      </c>
      <c r="I16" s="9">
        <f t="shared" si="18"/>
        <v>3.5678275418755128</v>
      </c>
      <c r="J16" s="9">
        <f t="shared" si="19"/>
        <v>2.0664767613434583</v>
      </c>
      <c r="K16" s="11">
        <f t="shared" si="20"/>
        <v>0.24213075060532688</v>
      </c>
      <c r="L16" s="11">
        <f t="shared" si="21"/>
        <v>0.28735632183908044</v>
      </c>
      <c r="M16" s="11">
        <f t="shared" si="22"/>
        <v>0.49261083743842371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-0.27403618292477128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0.22758453428732386</v>
      </c>
      <c r="Q16" s="11">
        <f>2*'OddsRatio_working_3-way'!K16*'OddsRatio_working_3-way'!L16*'OddsRatio_working_3-way'!M16</f>
        <v>6.8549558520278275E-2</v>
      </c>
      <c r="R16" s="11">
        <f t="shared" si="23"/>
        <v>0</v>
      </c>
      <c r="S16" s="11">
        <f t="shared" si="24"/>
        <v>-0.83049082007466379</v>
      </c>
      <c r="T16" s="11">
        <f t="shared" si="25"/>
        <v>-0.25014783737188667</v>
      </c>
      <c r="U16" s="11">
        <f>'OddsRatio_working_3-way'!S16-'OddsRatio_working_3-way'!R16^2/3</f>
        <v>-0.83049082007466379</v>
      </c>
      <c r="V16" s="11">
        <f>'OddsRatio_working_3-way'!S16*'OddsRatio_working_3-way'!R16/3-2*'OddsRatio_working_3-way'!R16^3/27-'OddsRatio_working_3-way'!T16</f>
        <v>0.25014783737188667</v>
      </c>
      <c r="W16" s="11">
        <f>'OddsRatio_working_3-way'!V16^2+4*'OddsRatio_working_3-way'!U16^3/27</f>
        <v>-2.2285611727556165E-2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0.14565331464593248</v>
      </c>
      <c r="Y16" s="11">
        <f>IF('OddsRatio_working_3-way'!W16&gt;=0,IF('OddsRatio_working_3-way'!V16+SQRT('OddsRatio_working_3-way'!W16)&gt;0,0,PI()),ACOS('OddsRatio_working_3-way'!V16/(2*'OddsRatio_working_3-way'!X16)))</f>
        <v>0.53804977338990612</v>
      </c>
      <c r="Z16" s="11">
        <f>'OddsRatio_working_3-way'!X16^(1/3)*COS('OddsRatio_working_3-way'!Y16/3)</f>
        <v>0.51770716570070807</v>
      </c>
      <c r="AA16" s="11">
        <f>'OddsRatio_working_3-way'!X16^(1/3)*COS(('OddsRatio_working_3-way'!Y16+2*PI())/3)</f>
        <v>-0.34013810139645029</v>
      </c>
      <c r="AB16" s="11">
        <f>'OddsRatio_working_3-way'!X16^(1/3)*COS(('OddsRatio_working_3-way'!Y16+4*PI())/3)</f>
        <v>-0.17756906430425762</v>
      </c>
      <c r="AC16" s="11">
        <f>'OddsRatio_working_3-way'!X16^(1/3)*SIN('OddsRatio_working_3-way'!Y16/3)</f>
        <v>9.3859277327075705E-2</v>
      </c>
      <c r="AD16" s="11">
        <f>'OddsRatio_working_3-way'!X16^(1/3)*SIN(('OddsRatio_working_3-way'!Y16+2*PI())/3)</f>
        <v>0.40141791855451514</v>
      </c>
      <c r="AE16" s="11">
        <f>'OddsRatio_working_3-way'!X16^(1/3)*SIN(('OddsRatio_working_3-way'!Y16+4*PI())/3)</f>
        <v>-0.4952771958815908</v>
      </c>
      <c r="AF16" s="11">
        <f>-'OddsRatio_working_3-way'!U16/(3*'OddsRatio_working_3-way'!X16^(1/3))*COS(('OddsRatio_working_3-way'!Y16)/3)</f>
        <v>0.51770716570070807</v>
      </c>
      <c r="AG16" s="11">
        <f>-'OddsRatio_working_3-way'!U16/(3*'OddsRatio_working_3-way'!X16^(1/3))*COS(('OddsRatio_working_3-way'!Y16+2*PI())/3)</f>
        <v>-0.34013810139645029</v>
      </c>
      <c r="AH16" s="11">
        <f>-'OddsRatio_working_3-way'!U16/(3*'OddsRatio_working_3-way'!X16^(1/3))*COS(('OddsRatio_working_3-way'!Y16+4*PI())/3)</f>
        <v>-0.17756906430425762</v>
      </c>
      <c r="AI16" s="11">
        <f>'OddsRatio_working_3-way'!U16/(3*'OddsRatio_working_3-way'!X16^(1/3))*SIN(('OddsRatio_working_3-way'!Y16)/3)</f>
        <v>-9.3859277327075705E-2</v>
      </c>
      <c r="AJ16" s="11">
        <f>'OddsRatio_working_3-way'!U16/(3*'OddsRatio_working_3-way'!X16^(1/3))*SIN(('OddsRatio_working_3-way'!Y16+2*PI())/3)</f>
        <v>-0.40141791855451514</v>
      </c>
      <c r="AK16" s="11">
        <f>'OddsRatio_working_3-way'!U16/(3*'OddsRatio_working_3-way'!X16^(1/3))*SIN(('OddsRatio_working_3-way'!Y16+4*PI())/3)</f>
        <v>0.4952771958815908</v>
      </c>
      <c r="AL16" s="11">
        <f>'OddsRatio_working_3-way'!Z16+'OddsRatio_working_3-way'!AF16</f>
        <v>1.0354143314014161</v>
      </c>
      <c r="AM16" s="11">
        <f>'OddsRatio_working_3-way'!AA16+'OddsRatio_working_3-way'!AG16</f>
        <v>-0.68027620279290058</v>
      </c>
      <c r="AN16" s="11">
        <f>'OddsRatio_working_3-way'!AB16+'OddsRatio_working_3-way'!AH16</f>
        <v>-0.35513812860851524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1.0354143314014161</v>
      </c>
      <c r="AS16" s="11">
        <f>IF(('OddsRatio_working_3-way'!X16=0),IF(Q16&gt;0,-Q16^(1/3),(-Q16)^(1/3)),'OddsRatio_working_3-way'!AM16-'OddsRatio_working_3-way'!R16/3)</f>
        <v>-0.68027620279290058</v>
      </c>
      <c r="AT16" s="11">
        <f>IF(('OddsRatio_working_3-way'!X16=0),IF(Q16&gt;0,-Q16^(1/3),(-Q16)^(1/3)),'OddsRatio_working_3-way'!AN16-'OddsRatio_working_3-way'!R16/3)</f>
        <v>-0.35513812860851524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1.37</v>
      </c>
      <c r="B17" s="4">
        <f>IF('True_Odds_Calculator_3-way'!B18="","",'True_Odds_Calculator_3-way'!B18)</f>
        <v>5.51</v>
      </c>
      <c r="C17" s="4">
        <f>IF('True_Odds_Calculator_3-way'!C18="","",'True_Odds_Calculator_3-way'!C18)</f>
        <v>8.9</v>
      </c>
      <c r="D17" s="9">
        <f t="shared" si="13"/>
        <v>0.71922379476116138</v>
      </c>
      <c r="E17" s="9">
        <f t="shared" si="14"/>
        <v>0.17365600463075592</v>
      </c>
      <c r="F17" s="9">
        <f t="shared" si="15"/>
        <v>0.10712020060808262</v>
      </c>
      <c r="G17" s="9">
        <f t="shared" si="16"/>
        <v>1.0551022008464237</v>
      </c>
      <c r="H17" s="9">
        <f t="shared" si="17"/>
        <v>1.3903878143131767</v>
      </c>
      <c r="I17" s="9">
        <f t="shared" si="18"/>
        <v>5.7585109258173715</v>
      </c>
      <c r="J17" s="9">
        <f t="shared" si="19"/>
        <v>9.3353073866867486</v>
      </c>
      <c r="K17" s="11">
        <f t="shared" si="20"/>
        <v>0.72992700729927007</v>
      </c>
      <c r="L17" s="11">
        <f t="shared" si="21"/>
        <v>0.18148820326678766</v>
      </c>
      <c r="M17" s="11">
        <f t="shared" si="22"/>
        <v>0.11235955056179775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-0.19621996078497328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0.19022547672841356</v>
      </c>
      <c r="Q17" s="11">
        <f>2*'OddsRatio_working_3-way'!K17*'OddsRatio_working_3-way'!L17*'OddsRatio_working_3-way'!M17</f>
        <v>2.9769245184415261E-2</v>
      </c>
      <c r="R17" s="11">
        <f t="shared" si="23"/>
        <v>0</v>
      </c>
      <c r="S17" s="11">
        <f t="shared" si="24"/>
        <v>-0.96945018217015777</v>
      </c>
      <c r="T17" s="11">
        <f t="shared" si="25"/>
        <v>-0.15171364353210604</v>
      </c>
      <c r="U17" s="11">
        <f>'OddsRatio_working_3-way'!S17-'OddsRatio_working_3-way'!R17^2/3</f>
        <v>-0.96945018217015777</v>
      </c>
      <c r="V17" s="11">
        <f>'OddsRatio_working_3-way'!S17*'OddsRatio_working_3-way'!R17/3-2*'OddsRatio_working_3-way'!R17^3/27-'OddsRatio_working_3-way'!T17</f>
        <v>0.15171364353210604</v>
      </c>
      <c r="W17" s="11">
        <f>'OddsRatio_working_3-way'!V17^2+4*'OddsRatio_working_3-way'!U17^3/27</f>
        <v>-0.11196399388287448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0.18369881839349253</v>
      </c>
      <c r="Y17" s="11">
        <f>IF('OddsRatio_working_3-way'!W17&gt;=0,IF('OddsRatio_working_3-way'!V17+SQRT('OddsRatio_working_3-way'!W17)&gt;0,0,PI()),ACOS('OddsRatio_working_3-way'!V17/(2*'OddsRatio_working_3-way'!X17)))</f>
        <v>1.1451151534964912</v>
      </c>
      <c r="Z17" s="11">
        <f>'OddsRatio_working_3-way'!X17^(1/3)*COS('OddsRatio_working_3-way'!Y17/3)</f>
        <v>0.52755110042321185</v>
      </c>
      <c r="AA17" s="11">
        <f>'OddsRatio_working_3-way'!X17^(1/3)*COS(('OddsRatio_working_3-way'!Y17+2*PI())/3)</f>
        <v>-0.44716018117677997</v>
      </c>
      <c r="AB17" s="11">
        <f>'OddsRatio_working_3-way'!X17^(1/3)*COS(('OddsRatio_working_3-way'!Y17+4*PI())/3)</f>
        <v>-8.0390919246432088E-2</v>
      </c>
      <c r="AC17" s="11">
        <f>'OddsRatio_working_3-way'!X17^(1/3)*SIN('OddsRatio_working_3-way'!Y17/3)</f>
        <v>0.211754332105967</v>
      </c>
      <c r="AD17" s="11">
        <f>'OddsRatio_working_3-way'!X17^(1/3)*SIN(('OddsRatio_working_3-way'!Y17+2*PI())/3)</f>
        <v>0.35099548870795372</v>
      </c>
      <c r="AE17" s="11">
        <f>'OddsRatio_working_3-way'!X17^(1/3)*SIN(('OddsRatio_working_3-way'!Y17+4*PI())/3)</f>
        <v>-0.56274982081392044</v>
      </c>
      <c r="AF17" s="11">
        <f>-'OddsRatio_working_3-way'!U17/(3*'OddsRatio_working_3-way'!X17^(1/3))*COS(('OddsRatio_working_3-way'!Y17)/3)</f>
        <v>0.52755110042321174</v>
      </c>
      <c r="AG17" s="11">
        <f>-'OddsRatio_working_3-way'!U17/(3*'OddsRatio_working_3-way'!X17^(1/3))*COS(('OddsRatio_working_3-way'!Y17+2*PI())/3)</f>
        <v>-0.44716018117677991</v>
      </c>
      <c r="AH17" s="11">
        <f>-'OddsRatio_working_3-way'!U17/(3*'OddsRatio_working_3-way'!X17^(1/3))*COS(('OddsRatio_working_3-way'!Y17+4*PI())/3)</f>
        <v>-8.0390919246432074E-2</v>
      </c>
      <c r="AI17" s="11">
        <f>'OddsRatio_working_3-way'!U17/(3*'OddsRatio_working_3-way'!X17^(1/3))*SIN(('OddsRatio_working_3-way'!Y17)/3)</f>
        <v>-0.21175433210596695</v>
      </c>
      <c r="AJ17" s="11">
        <f>'OddsRatio_working_3-way'!U17/(3*'OddsRatio_working_3-way'!X17^(1/3))*SIN(('OddsRatio_working_3-way'!Y17+2*PI())/3)</f>
        <v>-0.35099548870795361</v>
      </c>
      <c r="AK17" s="11">
        <f>'OddsRatio_working_3-way'!U17/(3*'OddsRatio_working_3-way'!X17^(1/3))*SIN(('OddsRatio_working_3-way'!Y17+4*PI())/3)</f>
        <v>0.56274982081392033</v>
      </c>
      <c r="AL17" s="11">
        <f>'OddsRatio_working_3-way'!Z17+'OddsRatio_working_3-way'!AF17</f>
        <v>1.0551022008464237</v>
      </c>
      <c r="AM17" s="11">
        <f>'OddsRatio_working_3-way'!AA17+'OddsRatio_working_3-way'!AG17</f>
        <v>-0.89432036235355983</v>
      </c>
      <c r="AN17" s="11">
        <f>'OddsRatio_working_3-way'!AB17+'OddsRatio_working_3-way'!AH17</f>
        <v>-0.16078183849286415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1.0551022008464237</v>
      </c>
      <c r="AS17" s="11">
        <f>IF(('OddsRatio_working_3-way'!X17=0),IF(Q17&gt;0,-Q17^(1/3),(-Q17)^(1/3)),'OddsRatio_working_3-way'!AM17-'OddsRatio_working_3-way'!R17/3)</f>
        <v>-0.89432036235355983</v>
      </c>
      <c r="AT17" s="11">
        <f>IF(('OddsRatio_working_3-way'!X17=0),IF(Q17&gt;0,-Q17^(1/3),(-Q17)^(1/3)),'OddsRatio_working_3-way'!AN17-'OddsRatio_working_3-way'!R17/3)</f>
        <v>-0.16078183849286415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4.1100000000000003</v>
      </c>
      <c r="B18" s="4">
        <f>IF('True_Odds_Calculator_3-way'!B19="","",'True_Odds_Calculator_3-way'!B19)</f>
        <v>4.3600000000000003</v>
      </c>
      <c r="C18" s="4">
        <f>IF('True_Odds_Calculator_3-way'!C19="","",'True_Odds_Calculator_3-way'!C19)</f>
        <v>1.81</v>
      </c>
      <c r="D18" s="9">
        <f t="shared" si="13"/>
        <v>0.23573216214331566</v>
      </c>
      <c r="E18" s="9">
        <f t="shared" si="14"/>
        <v>0.22208789863042122</v>
      </c>
      <c r="F18" s="9">
        <f t="shared" si="15"/>
        <v>0.54217993922626306</v>
      </c>
      <c r="G18" s="9">
        <f t="shared" si="16"/>
        <v>1.042476695797925</v>
      </c>
      <c r="H18" s="9">
        <f t="shared" si="17"/>
        <v>4.2421025239315471</v>
      </c>
      <c r="I18" s="9">
        <f t="shared" si="18"/>
        <v>4.5027216978810287</v>
      </c>
      <c r="J18" s="9">
        <f t="shared" si="19"/>
        <v>1.8444061235963196</v>
      </c>
      <c r="K18" s="11">
        <f t="shared" si="20"/>
        <v>0.24330900243309</v>
      </c>
      <c r="L18" s="11">
        <f t="shared" si="21"/>
        <v>0.2293577981651376</v>
      </c>
      <c r="M18" s="11">
        <f t="shared" si="22"/>
        <v>0.5524861878453039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-0.26096231676442072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0.22445252391313492</v>
      </c>
      <c r="Q18" s="11">
        <f>2*'OddsRatio_working_3-way'!K18*'OddsRatio_working_3-way'!L18*'OddsRatio_working_3-way'!M18</f>
        <v>6.1662781294817275E-2</v>
      </c>
      <c r="R18" s="11">
        <f t="shared" si="23"/>
        <v>0</v>
      </c>
      <c r="S18" s="11">
        <f t="shared" si="24"/>
        <v>-0.86009553676577599</v>
      </c>
      <c r="T18" s="11">
        <f t="shared" si="25"/>
        <v>-0.23628998262796042</v>
      </c>
      <c r="U18" s="11">
        <f>'OddsRatio_working_3-way'!S18-'OddsRatio_working_3-way'!R18^2/3</f>
        <v>-0.86009553676577599</v>
      </c>
      <c r="V18" s="11">
        <f>'OddsRatio_working_3-way'!S18*'OddsRatio_working_3-way'!R18/3-2*'OddsRatio_working_3-way'!R18^3/27-'OddsRatio_working_3-way'!T18</f>
        <v>0.23628998262796042</v>
      </c>
      <c r="W18" s="11">
        <f>'OddsRatio_working_3-way'!V18^2+4*'OddsRatio_working_3-way'!U18^3/27</f>
        <v>-3.8428970113402849E-2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0.15351052570078436</v>
      </c>
      <c r="Y18" s="11">
        <f>IF('OddsRatio_working_3-way'!W18&gt;=0,IF('OddsRatio_working_3-way'!V18+SQRT('OddsRatio_working_3-way'!W18)&gt;0,0,PI()),ACOS('OddsRatio_working_3-way'!V18/(2*'OddsRatio_working_3-way'!X18)))</f>
        <v>0.69254828173904326</v>
      </c>
      <c r="Z18" s="11">
        <f>'OddsRatio_working_3-way'!X18^(1/3)*COS('OddsRatio_working_3-way'!Y18/3)</f>
        <v>0.52123834789896251</v>
      </c>
      <c r="AA18" s="11">
        <f>'OddsRatio_working_3-way'!X18^(1/3)*COS(('OddsRatio_working_3-way'!Y18+2*PI())/3)</f>
        <v>-0.36671734877409384</v>
      </c>
      <c r="AB18" s="11">
        <f>'OddsRatio_working_3-way'!X18^(1/3)*COS(('OddsRatio_working_3-way'!Y18+4*PI())/3)</f>
        <v>-0.1545209991248688</v>
      </c>
      <c r="AC18" s="11">
        <f>'OddsRatio_working_3-way'!X18^(1/3)*SIN('OddsRatio_working_3-way'!Y18/3)</f>
        <v>0.12251161959103624</v>
      </c>
      <c r="AD18" s="11">
        <f>'OddsRatio_working_3-way'!X18^(1/3)*SIN(('OddsRatio_working_3-way'!Y18+2*PI())/3)</f>
        <v>0.39014984091161475</v>
      </c>
      <c r="AE18" s="11">
        <f>'OddsRatio_working_3-way'!X18^(1/3)*SIN(('OddsRatio_working_3-way'!Y18+4*PI())/3)</f>
        <v>-0.51266146050265082</v>
      </c>
      <c r="AF18" s="11">
        <f>-'OddsRatio_working_3-way'!U18/(3*'OddsRatio_working_3-way'!X18^(1/3))*COS(('OddsRatio_working_3-way'!Y18)/3)</f>
        <v>0.52123834789896251</v>
      </c>
      <c r="AG18" s="11">
        <f>-'OddsRatio_working_3-way'!U18/(3*'OddsRatio_working_3-way'!X18^(1/3))*COS(('OddsRatio_working_3-way'!Y18+2*PI())/3)</f>
        <v>-0.36671734877409384</v>
      </c>
      <c r="AH18" s="11">
        <f>-'OddsRatio_working_3-way'!U18/(3*'OddsRatio_working_3-way'!X18^(1/3))*COS(('OddsRatio_working_3-way'!Y18+4*PI())/3)</f>
        <v>-0.1545209991248688</v>
      </c>
      <c r="AI18" s="11">
        <f>'OddsRatio_working_3-way'!U18/(3*'OddsRatio_working_3-way'!X18^(1/3))*SIN(('OddsRatio_working_3-way'!Y18)/3)</f>
        <v>-0.12251161959103624</v>
      </c>
      <c r="AJ18" s="11">
        <f>'OddsRatio_working_3-way'!U18/(3*'OddsRatio_working_3-way'!X18^(1/3))*SIN(('OddsRatio_working_3-way'!Y18+2*PI())/3)</f>
        <v>-0.39014984091161475</v>
      </c>
      <c r="AK18" s="11">
        <f>'OddsRatio_working_3-way'!U18/(3*'OddsRatio_working_3-way'!X18^(1/3))*SIN(('OddsRatio_working_3-way'!Y18+4*PI())/3)</f>
        <v>0.51266146050265082</v>
      </c>
      <c r="AL18" s="11">
        <f>'OddsRatio_working_3-way'!Z18+'OddsRatio_working_3-way'!AF18</f>
        <v>1.042476695797925</v>
      </c>
      <c r="AM18" s="11">
        <f>'OddsRatio_working_3-way'!AA18+'OddsRatio_working_3-way'!AG18</f>
        <v>-0.73343469754818769</v>
      </c>
      <c r="AN18" s="11">
        <f>'OddsRatio_working_3-way'!AB18+'OddsRatio_working_3-way'!AH18</f>
        <v>-0.3090419982497376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1.042476695797925</v>
      </c>
      <c r="AS18" s="11">
        <f>IF(('OddsRatio_working_3-way'!X18=0),IF(Q18&gt;0,-Q18^(1/3),(-Q18)^(1/3)),'OddsRatio_working_3-way'!AM18-'OddsRatio_working_3-way'!R18/3)</f>
        <v>-0.73343469754818769</v>
      </c>
      <c r="AT18" s="11">
        <f>IF(('OddsRatio_working_3-way'!X18=0),IF(Q18&gt;0,-Q18^(1/3),(-Q18)^(1/3)),'OddsRatio_working_3-way'!AN18-'OddsRatio_working_3-way'!R18/3)</f>
        <v>-0.3090419982497376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1.42</v>
      </c>
      <c r="B19" s="4">
        <f>IF('True_Odds_Calculator_3-way'!B20="","",'True_Odds_Calculator_3-way'!B20)</f>
        <v>4.9800000000000004</v>
      </c>
      <c r="C19" s="4">
        <f>IF('True_Odds_Calculator_3-way'!C20="","",'True_Odds_Calculator_3-way'!C20)</f>
        <v>8.2899999999999991</v>
      </c>
      <c r="D19" s="9">
        <f t="shared" si="13"/>
        <v>0.69278816058407722</v>
      </c>
      <c r="E19" s="9">
        <f t="shared" si="14"/>
        <v>0.19222831265773027</v>
      </c>
      <c r="F19" s="9">
        <f t="shared" si="15"/>
        <v>0.11498352675819258</v>
      </c>
      <c r="G19" s="9">
        <f t="shared" si="16"/>
        <v>1.0558159075602913</v>
      </c>
      <c r="H19" s="9">
        <f t="shared" si="17"/>
        <v>1.443442681175322</v>
      </c>
      <c r="I19" s="9">
        <f t="shared" si="18"/>
        <v>5.2021473120899602</v>
      </c>
      <c r="J19" s="9">
        <f t="shared" si="19"/>
        <v>8.6968979661145234</v>
      </c>
      <c r="K19" s="11">
        <f t="shared" si="20"/>
        <v>0.70422535211267612</v>
      </c>
      <c r="L19" s="11">
        <f t="shared" si="21"/>
        <v>0.20080321285140559</v>
      </c>
      <c r="M19" s="11">
        <f t="shared" si="22"/>
        <v>0.12062726176115804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-0.20786801703151303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0.19940786950448802</v>
      </c>
      <c r="Q19" s="11">
        <f>2*'OddsRatio_working_3-way'!K19*'OddsRatio_working_3-way'!L19*'OddsRatio_working_3-way'!M19</f>
        <v>3.4115974252264841E-2</v>
      </c>
      <c r="R19" s="11">
        <f t="shared" si="23"/>
        <v>0</v>
      </c>
      <c r="S19" s="11">
        <f t="shared" si="24"/>
        <v>-0.95930038854537958</v>
      </c>
      <c r="T19" s="11">
        <f t="shared" si="25"/>
        <v>-0.16412324868184422</v>
      </c>
      <c r="U19" s="11">
        <f>'OddsRatio_working_3-way'!S19-'OddsRatio_working_3-way'!R19^2/3</f>
        <v>-0.95930038854537958</v>
      </c>
      <c r="V19" s="11">
        <f>'OddsRatio_working_3-way'!S19*'OddsRatio_working_3-way'!R19/3-2*'OddsRatio_working_3-way'!R19^3/27-'OddsRatio_working_3-way'!T19</f>
        <v>0.16412324868184422</v>
      </c>
      <c r="W19" s="11">
        <f>'OddsRatio_working_3-way'!V19^2+4*'OddsRatio_working_3-way'!U19^3/27</f>
        <v>-0.10384920717421472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0.18082149203848613</v>
      </c>
      <c r="Y19" s="11">
        <f>IF('OddsRatio_working_3-way'!W19&gt;=0,IF('OddsRatio_working_3-way'!V19+SQRT('OddsRatio_working_3-way'!W19)&gt;0,0,PI()),ACOS('OddsRatio_working_3-way'!V19/(2*'OddsRatio_working_3-way'!X19)))</f>
        <v>1.0997412362889012</v>
      </c>
      <c r="Z19" s="11">
        <f>'OddsRatio_working_3-way'!X19^(1/3)*COS('OddsRatio_working_3-way'!Y19/3)</f>
        <v>0.52790795378014577</v>
      </c>
      <c r="AA19" s="11">
        <f>'OddsRatio_working_3-way'!X19^(1/3)*COS(('OddsRatio_working_3-way'!Y19+2*PI())/3)</f>
        <v>-0.43948172793841705</v>
      </c>
      <c r="AB19" s="11">
        <f>'OddsRatio_working_3-way'!X19^(1/3)*COS(('OddsRatio_working_3-way'!Y19+4*PI())/3)</f>
        <v>-8.8426225841728642E-2</v>
      </c>
      <c r="AC19" s="11">
        <f>'OddsRatio_working_3-way'!X19^(1/3)*SIN('OddsRatio_working_3-way'!Y19/3)</f>
        <v>0.20268198863602227</v>
      </c>
      <c r="AD19" s="11">
        <f>'OddsRatio_working_3-way'!X19^(1/3)*SIN(('OddsRatio_working_3-way'!Y19+2*PI())/3)</f>
        <v>0.35584070451545641</v>
      </c>
      <c r="AE19" s="11">
        <f>'OddsRatio_working_3-way'!X19^(1/3)*SIN(('OddsRatio_working_3-way'!Y19+4*PI())/3)</f>
        <v>-0.55852269315147873</v>
      </c>
      <c r="AF19" s="11">
        <f>-'OddsRatio_working_3-way'!U19/(3*'OddsRatio_working_3-way'!X19^(1/3))*COS(('OddsRatio_working_3-way'!Y19)/3)</f>
        <v>0.52790795378014566</v>
      </c>
      <c r="AG19" s="11">
        <f>-'OddsRatio_working_3-way'!U19/(3*'OddsRatio_working_3-way'!X19^(1/3))*COS(('OddsRatio_working_3-way'!Y19+2*PI())/3)</f>
        <v>-0.439481727938417</v>
      </c>
      <c r="AH19" s="11">
        <f>-'OddsRatio_working_3-way'!U19/(3*'OddsRatio_working_3-way'!X19^(1/3))*COS(('OddsRatio_working_3-way'!Y19+4*PI())/3)</f>
        <v>-8.8426225841728628E-2</v>
      </c>
      <c r="AI19" s="11">
        <f>'OddsRatio_working_3-way'!U19/(3*'OddsRatio_working_3-way'!X19^(1/3))*SIN(('OddsRatio_working_3-way'!Y19)/3)</f>
        <v>-0.20268198863602221</v>
      </c>
      <c r="AJ19" s="11">
        <f>'OddsRatio_working_3-way'!U19/(3*'OddsRatio_working_3-way'!X19^(1/3))*SIN(('OddsRatio_working_3-way'!Y19+2*PI())/3)</f>
        <v>-0.35584070451545635</v>
      </c>
      <c r="AK19" s="11">
        <f>'OddsRatio_working_3-way'!U19/(3*'OddsRatio_working_3-way'!X19^(1/3))*SIN(('OddsRatio_working_3-way'!Y19+4*PI())/3)</f>
        <v>0.55852269315147862</v>
      </c>
      <c r="AL19" s="11">
        <f>'OddsRatio_working_3-way'!Z19+'OddsRatio_working_3-way'!AF19</f>
        <v>1.0558159075602913</v>
      </c>
      <c r="AM19" s="11">
        <f>'OddsRatio_working_3-way'!AA19+'OddsRatio_working_3-way'!AG19</f>
        <v>-0.878963455876834</v>
      </c>
      <c r="AN19" s="11">
        <f>'OddsRatio_working_3-way'!AB19+'OddsRatio_working_3-way'!AH19</f>
        <v>-0.17685245168345726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1.0558159075602913</v>
      </c>
      <c r="AS19" s="11">
        <f>IF(('OddsRatio_working_3-way'!X19=0),IF(Q19&gt;0,-Q19^(1/3),(-Q19)^(1/3)),'OddsRatio_working_3-way'!AM19-'OddsRatio_working_3-way'!R19/3)</f>
        <v>-0.878963455876834</v>
      </c>
      <c r="AT19" s="11">
        <f>IF(('OddsRatio_working_3-way'!X19=0),IF(Q19&gt;0,-Q19^(1/3),(-Q19)^(1/3)),'OddsRatio_working_3-way'!AN19-'OddsRatio_working_3-way'!R19/3)</f>
        <v>-0.17685245168345726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1.33</v>
      </c>
      <c r="B20" s="4">
        <f>IF('True_Odds_Calculator_3-way'!B21="","",'True_Odds_Calculator_3-way'!B21)</f>
        <v>5.5</v>
      </c>
      <c r="C20" s="4">
        <f>IF('True_Odds_Calculator_3-way'!C21="","",'True_Odds_Calculator_3-way'!C21)</f>
        <v>11.2</v>
      </c>
      <c r="D20" s="9">
        <f t="shared" si="13"/>
        <v>0.74139868146485144</v>
      </c>
      <c r="E20" s="9">
        <f t="shared" si="14"/>
        <v>0.17371997378538587</v>
      </c>
      <c r="F20" s="9">
        <f t="shared" si="15"/>
        <v>8.4881344749762735E-2</v>
      </c>
      <c r="G20" s="9">
        <f t="shared" si="16"/>
        <v>1.0569756580212792</v>
      </c>
      <c r="H20" s="9">
        <f t="shared" si="17"/>
        <v>1.3488019671470219</v>
      </c>
      <c r="I20" s="9">
        <f t="shared" si="18"/>
        <v>5.7563904610957559</v>
      </c>
      <c r="J20" s="9">
        <f t="shared" si="19"/>
        <v>11.781151711817046</v>
      </c>
      <c r="K20" s="11">
        <f t="shared" si="20"/>
        <v>0.75187969924812026</v>
      </c>
      <c r="L20" s="11">
        <f t="shared" si="21"/>
        <v>0.18181818181818182</v>
      </c>
      <c r="M20" s="11">
        <f t="shared" si="22"/>
        <v>8.9285714285714288E-2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-0.18488184747583247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0.18345376428083199</v>
      </c>
      <c r="Q20" s="11">
        <f>2*'OddsRatio_working_3-way'!K20*'OddsRatio_working_3-way'!L20*'OddsRatio_working_3-way'!M20</f>
        <v>2.4411678547016896E-2</v>
      </c>
      <c r="R20" s="11">
        <f t="shared" si="23"/>
        <v>0</v>
      </c>
      <c r="S20" s="11">
        <f t="shared" si="24"/>
        <v>-0.99227569815805117</v>
      </c>
      <c r="T20" s="11">
        <f t="shared" si="25"/>
        <v>-0.13203934772562223</v>
      </c>
      <c r="U20" s="11">
        <f>'OddsRatio_working_3-way'!S20-'OddsRatio_working_3-way'!R20^2/3</f>
        <v>-0.99227569815805117</v>
      </c>
      <c r="V20" s="11">
        <f>'OddsRatio_working_3-way'!S20*'OddsRatio_working_3-way'!R20/3-2*'OddsRatio_working_3-way'!R20^3/27-'OddsRatio_working_3-way'!T20</f>
        <v>0.13203934772562223</v>
      </c>
      <c r="W20" s="11">
        <f>'OddsRatio_working_3-way'!V20^2+4*'OddsRatio_working_3-way'!U20^3/27</f>
        <v>-0.12730718518874995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0.19022458735436759</v>
      </c>
      <c r="Y20" s="11">
        <f>IF('OddsRatio_working_3-way'!W20&gt;=0,IF('OddsRatio_working_3-way'!V20+SQRT('OddsRatio_working_3-way'!W20)&gt;0,0,PI()),ACOS('OddsRatio_working_3-way'!V20/(2*'OddsRatio_working_3-way'!X20)))</f>
        <v>1.2163600602863789</v>
      </c>
      <c r="Z20" s="11">
        <f>'OddsRatio_working_3-way'!X20^(1/3)*COS('OddsRatio_working_3-way'!Y20/3)</f>
        <v>0.52848782901063962</v>
      </c>
      <c r="AA20" s="11">
        <f>'OddsRatio_working_3-way'!X20^(1/3)*COS(('OddsRatio_working_3-way'!Y20+2*PI())/3)</f>
        <v>-0.46069845245297958</v>
      </c>
      <c r="AB20" s="11">
        <f>'OddsRatio_working_3-way'!X20^(1/3)*COS(('OddsRatio_working_3-way'!Y20+4*PI())/3)</f>
        <v>-6.7789376557659903E-2</v>
      </c>
      <c r="AC20" s="11">
        <f>'OddsRatio_working_3-way'!X20^(1/3)*SIN('OddsRatio_working_3-way'!Y20/3)</f>
        <v>0.22684616073521</v>
      </c>
      <c r="AD20" s="11">
        <f>'OddsRatio_working_3-way'!X20^(1/3)*SIN(('OddsRatio_working_3-way'!Y20+2*PI())/3)</f>
        <v>0.3442608051464956</v>
      </c>
      <c r="AE20" s="11">
        <f>'OddsRatio_working_3-way'!X20^(1/3)*SIN(('OddsRatio_working_3-way'!Y20+4*PI())/3)</f>
        <v>-0.57110696588170551</v>
      </c>
      <c r="AF20" s="11">
        <f>-'OddsRatio_working_3-way'!U20/(3*'OddsRatio_working_3-way'!X20^(1/3))*COS(('OddsRatio_working_3-way'!Y20)/3)</f>
        <v>0.52848782901063951</v>
      </c>
      <c r="AG20" s="11">
        <f>-'OddsRatio_working_3-way'!U20/(3*'OddsRatio_working_3-way'!X20^(1/3))*COS(('OddsRatio_working_3-way'!Y20+2*PI())/3)</f>
        <v>-0.46069845245297952</v>
      </c>
      <c r="AH20" s="11">
        <f>-'OddsRatio_working_3-way'!U20/(3*'OddsRatio_working_3-way'!X20^(1/3))*COS(('OddsRatio_working_3-way'!Y20+4*PI())/3)</f>
        <v>-6.7789376557659889E-2</v>
      </c>
      <c r="AI20" s="11">
        <f>'OddsRatio_working_3-way'!U20/(3*'OddsRatio_working_3-way'!X20^(1/3))*SIN(('OddsRatio_working_3-way'!Y20)/3)</f>
        <v>-0.22684616073520997</v>
      </c>
      <c r="AJ20" s="11">
        <f>'OddsRatio_working_3-way'!U20/(3*'OddsRatio_working_3-way'!X20^(1/3))*SIN(('OddsRatio_working_3-way'!Y20+2*PI())/3)</f>
        <v>-0.34426080514649554</v>
      </c>
      <c r="AK20" s="11">
        <f>'OddsRatio_working_3-way'!U20/(3*'OddsRatio_working_3-way'!X20^(1/3))*SIN(('OddsRatio_working_3-way'!Y20+4*PI())/3)</f>
        <v>0.5711069658817054</v>
      </c>
      <c r="AL20" s="11">
        <f>'OddsRatio_working_3-way'!Z20+'OddsRatio_working_3-way'!AF20</f>
        <v>1.0569756580212792</v>
      </c>
      <c r="AM20" s="11">
        <f>'OddsRatio_working_3-way'!AA20+'OddsRatio_working_3-way'!AG20</f>
        <v>-0.92139690490595916</v>
      </c>
      <c r="AN20" s="11">
        <f>'OddsRatio_working_3-way'!AB20+'OddsRatio_working_3-way'!AH20</f>
        <v>-0.13557875311531981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1.0569756580212792</v>
      </c>
      <c r="AS20" s="11">
        <f>IF(('OddsRatio_working_3-way'!X20=0),IF(Q20&gt;0,-Q20^(1/3),(-Q20)^(1/3)),'OddsRatio_working_3-way'!AM20-'OddsRatio_working_3-way'!R20/3)</f>
        <v>-0.92139690490595916</v>
      </c>
      <c r="AT20" s="11">
        <f>IF(('OddsRatio_working_3-way'!X20=0),IF(Q20&gt;0,-Q20^(1/3),(-Q20)^(1/3)),'OddsRatio_working_3-way'!AN20-'OddsRatio_working_3-way'!R20/3)</f>
        <v>-0.13557875311531981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2.02</v>
      </c>
      <c r="B21" s="4">
        <f>IF('True_Odds_Calculator_3-way'!B22="","",'True_Odds_Calculator_3-way'!B22)</f>
        <v>3.45</v>
      </c>
      <c r="C21" s="4">
        <f>IF('True_Odds_Calculator_3-way'!C22="","",'True_Odds_Calculator_3-way'!C22)</f>
        <v>4.21</v>
      </c>
      <c r="D21" s="9">
        <f t="shared" si="13"/>
        <v>0.48620131275685158</v>
      </c>
      <c r="E21" s="9">
        <f t="shared" si="14"/>
        <v>0.28262167916126263</v>
      </c>
      <c r="F21" s="9">
        <f t="shared" si="15"/>
        <v>0.23117700808188585</v>
      </c>
      <c r="G21" s="9">
        <f t="shared" si="16"/>
        <v>1.0360404012966311</v>
      </c>
      <c r="H21" s="9">
        <f t="shared" si="17"/>
        <v>2.0567612093225636</v>
      </c>
      <c r="I21" s="9">
        <f t="shared" si="18"/>
        <v>3.5382989831767455</v>
      </c>
      <c r="J21" s="9">
        <f t="shared" si="19"/>
        <v>4.3256896881621865</v>
      </c>
      <c r="K21" s="11">
        <f t="shared" si="20"/>
        <v>0.49504950495049505</v>
      </c>
      <c r="L21" s="11">
        <f t="shared" si="21"/>
        <v>0.28985507246376813</v>
      </c>
      <c r="M21" s="11">
        <f t="shared" si="22"/>
        <v>0.23752969121140144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-0.2734127280331049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0.22767948590790094</v>
      </c>
      <c r="Q21" s="11">
        <f>2*'OddsRatio_working_3-way'!K21*'OddsRatio_working_3-way'!L21*'OddsRatio_working_3-way'!M21</f>
        <v>6.8167510750868548E-2</v>
      </c>
      <c r="R21" s="11">
        <f t="shared" si="23"/>
        <v>0</v>
      </c>
      <c r="S21" s="11">
        <f t="shared" si="24"/>
        <v>-0.83273184663273403</v>
      </c>
      <c r="T21" s="11">
        <f t="shared" si="25"/>
        <v>-0.24932091216548927</v>
      </c>
      <c r="U21" s="11">
        <f>'OddsRatio_working_3-way'!S21-'OddsRatio_working_3-way'!R21^2/3</f>
        <v>-0.83273184663273403</v>
      </c>
      <c r="V21" s="11">
        <f>'OddsRatio_working_3-way'!S21*'OddsRatio_working_3-way'!R21/3-2*'OddsRatio_working_3-way'!R21^3/27-'OddsRatio_working_3-way'!T21</f>
        <v>0.24932091216548927</v>
      </c>
      <c r="W21" s="11">
        <f>'OddsRatio_working_3-way'!V21^2+4*'OddsRatio_working_3-way'!U21^3/27</f>
        <v>-2.3387454706421167E-2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0.14624326646845384</v>
      </c>
      <c r="Y21" s="11">
        <f>IF('OddsRatio_working_3-way'!W21&gt;=0,IF('OddsRatio_working_3-way'!V21+SQRT('OddsRatio_working_3-way'!W21)&gt;0,0,PI()),ACOS('OddsRatio_working_3-way'!V21/(2*'OddsRatio_working_3-way'!X21)))</f>
        <v>0.55020293438695633</v>
      </c>
      <c r="Z21" s="11">
        <f>'OddsRatio_working_3-way'!X21^(1/3)*COS('OddsRatio_working_3-way'!Y21/3)</f>
        <v>0.51802020064831555</v>
      </c>
      <c r="AA21" s="11">
        <f>'OddsRatio_working_3-way'!X21^(1/3)*COS(('OddsRatio_working_3-way'!Y21+2*PI())/3)</f>
        <v>-0.34222227159971502</v>
      </c>
      <c r="AB21" s="11">
        <f>'OddsRatio_working_3-way'!X21^(1/3)*COS(('OddsRatio_working_3-way'!Y21+4*PI())/3)</f>
        <v>-0.17579792904860062</v>
      </c>
      <c r="AC21" s="11">
        <f>'OddsRatio_working_3-way'!X21^(1/3)*SIN('OddsRatio_working_3-way'!Y21/3)</f>
        <v>9.6085138971592515E-2</v>
      </c>
      <c r="AD21" s="11">
        <f>'OddsRatio_working_3-way'!X21^(1/3)*SIN(('OddsRatio_working_3-way'!Y21+2*PI())/3)</f>
        <v>0.40057608394915717</v>
      </c>
      <c r="AE21" s="11">
        <f>'OddsRatio_working_3-way'!X21^(1/3)*SIN(('OddsRatio_working_3-way'!Y21+4*PI())/3)</f>
        <v>-0.4966612229207496</v>
      </c>
      <c r="AF21" s="11">
        <f>-'OddsRatio_working_3-way'!U21/(3*'OddsRatio_working_3-way'!X21^(1/3))*COS(('OddsRatio_working_3-way'!Y21)/3)</f>
        <v>0.51802020064831555</v>
      </c>
      <c r="AG21" s="11">
        <f>-'OddsRatio_working_3-way'!U21/(3*'OddsRatio_working_3-way'!X21^(1/3))*COS(('OddsRatio_working_3-way'!Y21+2*PI())/3)</f>
        <v>-0.34222227159971502</v>
      </c>
      <c r="AH21" s="11">
        <f>-'OddsRatio_working_3-way'!U21/(3*'OddsRatio_working_3-way'!X21^(1/3))*COS(('OddsRatio_working_3-way'!Y21+4*PI())/3)</f>
        <v>-0.17579792904860062</v>
      </c>
      <c r="AI21" s="11">
        <f>'OddsRatio_working_3-way'!U21/(3*'OddsRatio_working_3-way'!X21^(1/3))*SIN(('OddsRatio_working_3-way'!Y21)/3)</f>
        <v>-9.6085138971592515E-2</v>
      </c>
      <c r="AJ21" s="11">
        <f>'OddsRatio_working_3-way'!U21/(3*'OddsRatio_working_3-way'!X21^(1/3))*SIN(('OddsRatio_working_3-way'!Y21+2*PI())/3)</f>
        <v>-0.40057608394915717</v>
      </c>
      <c r="AK21" s="11">
        <f>'OddsRatio_working_3-way'!U21/(3*'OddsRatio_working_3-way'!X21^(1/3))*SIN(('OddsRatio_working_3-way'!Y21+4*PI())/3)</f>
        <v>0.4966612229207496</v>
      </c>
      <c r="AL21" s="11">
        <f>'OddsRatio_working_3-way'!Z21+'OddsRatio_working_3-way'!AF21</f>
        <v>1.0360404012966311</v>
      </c>
      <c r="AM21" s="11">
        <f>'OddsRatio_working_3-way'!AA21+'OddsRatio_working_3-way'!AG21</f>
        <v>-0.68444454319943004</v>
      </c>
      <c r="AN21" s="11">
        <f>'OddsRatio_working_3-way'!AB21+'OddsRatio_working_3-way'!AH21</f>
        <v>-0.35159585809720123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1.0360404012966311</v>
      </c>
      <c r="AS21" s="11">
        <f>IF(('OddsRatio_working_3-way'!X21=0),IF(Q21&gt;0,-Q21^(1/3),(-Q21)^(1/3)),'OddsRatio_working_3-way'!AM21-'OddsRatio_working_3-way'!R21/3)</f>
        <v>-0.68444454319943004</v>
      </c>
      <c r="AT21" s="11">
        <f>IF(('OddsRatio_working_3-way'!X21=0),IF(Q21&gt;0,-Q21^(1/3),(-Q21)^(1/3)),'OddsRatio_working_3-way'!AN21-'OddsRatio_working_3-way'!R21/3)</f>
        <v>-0.35159585809720123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2.67</v>
      </c>
      <c r="B22" s="4">
        <f>IF('True_Odds_Calculator_3-way'!B23="","",'True_Odds_Calculator_3-way'!B23)</f>
        <v>3.59</v>
      </c>
      <c r="C22" s="4">
        <f>IF('True_Odds_Calculator_3-way'!C23="","",'True_Odds_Calculator_3-way'!C23)</f>
        <v>2.67</v>
      </c>
      <c r="D22" s="9">
        <f t="shared" si="13"/>
        <v>0.36485747765220949</v>
      </c>
      <c r="E22" s="9">
        <f t="shared" si="14"/>
        <v>0.27028504469558096</v>
      </c>
      <c r="F22" s="9">
        <f t="shared" si="15"/>
        <v>0.36485747765220949</v>
      </c>
      <c r="G22" s="9">
        <f t="shared" si="16"/>
        <v>1.0423929533488856</v>
      </c>
      <c r="H22" s="9">
        <f t="shared" si="17"/>
        <v>2.7407962320926389</v>
      </c>
      <c r="I22" s="9">
        <f t="shared" si="18"/>
        <v>3.6997977491736136</v>
      </c>
      <c r="J22" s="9">
        <f t="shared" si="19"/>
        <v>2.7407962320926389</v>
      </c>
      <c r="K22" s="11">
        <f t="shared" si="20"/>
        <v>0.37453183520599254</v>
      </c>
      <c r="L22" s="11">
        <f t="shared" si="21"/>
        <v>0.2785515320334262</v>
      </c>
      <c r="M22" s="11">
        <f t="shared" si="22"/>
        <v>0.37453183520599254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-0.28223816189201378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0.23170623587905809</v>
      </c>
      <c r="Q22" s="11">
        <f>2*'OddsRatio_working_3-way'!K22*'OddsRatio_working_3-way'!L22*'OddsRatio_working_3-way'!M22</f>
        <v>7.8147128458366993E-2</v>
      </c>
      <c r="R22" s="11">
        <f t="shared" si="23"/>
        <v>0</v>
      </c>
      <c r="S22" s="11">
        <f t="shared" si="24"/>
        <v>-0.82095998048524155</v>
      </c>
      <c r="T22" s="11">
        <f t="shared" si="25"/>
        <v>-0.27688363591407816</v>
      </c>
      <c r="U22" s="11">
        <f>'OddsRatio_working_3-way'!S22-'OddsRatio_working_3-way'!R22^2/3</f>
        <v>-0.82095998048524155</v>
      </c>
      <c r="V22" s="11">
        <f>'OddsRatio_working_3-way'!S22*'OddsRatio_working_3-way'!R22/3-2*'OddsRatio_working_3-way'!R22^3/27-'OddsRatio_working_3-way'!T22</f>
        <v>0.27688363591407816</v>
      </c>
      <c r="W22" s="11">
        <f>'OddsRatio_working_3-way'!V22^2+4*'OddsRatio_working_3-way'!U22^3/27</f>
        <v>-5.3068211353469036E-3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0.14315321247910112</v>
      </c>
      <c r="Y22" s="11">
        <f>IF('OddsRatio_working_3-way'!W22&gt;=0,IF('OddsRatio_working_3-way'!V22+SQRT('OddsRatio_working_3-way'!W22)&gt;0,0,PI()),ACOS('OddsRatio_working_3-way'!V22/(2*'OddsRatio_working_3-way'!X22)))</f>
        <v>0.25726905221606833</v>
      </c>
      <c r="Z22" s="11">
        <f>'OddsRatio_working_3-way'!X22^(1/3)*COS('OddsRatio_working_3-way'!Y22/3)</f>
        <v>0.52119647667444291</v>
      </c>
      <c r="AA22" s="11">
        <f>'OddsRatio_working_3-way'!X22^(1/3)*COS(('OddsRatio_working_3-way'!Y22+2*PI())/3)</f>
        <v>-0.29940119760479039</v>
      </c>
      <c r="AB22" s="11">
        <f>'OddsRatio_working_3-way'!X22^(1/3)*COS(('OddsRatio_working_3-way'!Y22+4*PI())/3)</f>
        <v>-0.2217952790696526</v>
      </c>
      <c r="AC22" s="11">
        <f>'OddsRatio_working_3-way'!X22^(1/3)*SIN('OddsRatio_working_3-way'!Y22/3)</f>
        <v>4.4805797956970088E-2</v>
      </c>
      <c r="AD22" s="11">
        <f>'OddsRatio_working_3-way'!X22^(1/3)*SIN(('OddsRatio_working_3-way'!Y22+2*PI())/3)</f>
        <v>0.42896649018452615</v>
      </c>
      <c r="AE22" s="11">
        <f>'OddsRatio_working_3-way'!X22^(1/3)*SIN(('OddsRatio_working_3-way'!Y22+4*PI())/3)</f>
        <v>-0.47377228814149613</v>
      </c>
      <c r="AF22" s="11">
        <f>-'OddsRatio_working_3-way'!U22/(3*'OddsRatio_working_3-way'!X22^(1/3))*COS(('OddsRatio_working_3-way'!Y22)/3)</f>
        <v>0.5211964766744428</v>
      </c>
      <c r="AG22" s="11">
        <f>-'OddsRatio_working_3-way'!U22/(3*'OddsRatio_working_3-way'!X22^(1/3))*COS(('OddsRatio_working_3-way'!Y22+2*PI())/3)</f>
        <v>-0.29940119760479034</v>
      </c>
      <c r="AH22" s="11">
        <f>-'OddsRatio_working_3-way'!U22/(3*'OddsRatio_working_3-way'!X22^(1/3))*COS(('OddsRatio_working_3-way'!Y22+4*PI())/3)</f>
        <v>-0.22179527906965257</v>
      </c>
      <c r="AI22" s="11">
        <f>'OddsRatio_working_3-way'!U22/(3*'OddsRatio_working_3-way'!X22^(1/3))*SIN(('OddsRatio_working_3-way'!Y22)/3)</f>
        <v>-4.4805797956970081E-2</v>
      </c>
      <c r="AJ22" s="11">
        <f>'OddsRatio_working_3-way'!U22/(3*'OddsRatio_working_3-way'!X22^(1/3))*SIN(('OddsRatio_working_3-way'!Y22+2*PI())/3)</f>
        <v>-0.42896649018452604</v>
      </c>
      <c r="AK22" s="11">
        <f>'OddsRatio_working_3-way'!U22/(3*'OddsRatio_working_3-way'!X22^(1/3))*SIN(('OddsRatio_working_3-way'!Y22+4*PI())/3)</f>
        <v>0.47377228814149602</v>
      </c>
      <c r="AL22" s="11">
        <f>'OddsRatio_working_3-way'!Z22+'OddsRatio_working_3-way'!AF22</f>
        <v>1.0423929533488856</v>
      </c>
      <c r="AM22" s="11">
        <f>'OddsRatio_working_3-way'!AA22+'OddsRatio_working_3-way'!AG22</f>
        <v>-0.59880239520958067</v>
      </c>
      <c r="AN22" s="11">
        <f>'OddsRatio_working_3-way'!AB22+'OddsRatio_working_3-way'!AH22</f>
        <v>-0.44359055813930515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1.0423929533488856</v>
      </c>
      <c r="AS22" s="11">
        <f>IF(('OddsRatio_working_3-way'!X22=0),IF(Q22&gt;0,-Q22^(1/3),(-Q22)^(1/3)),'OddsRatio_working_3-way'!AM22-'OddsRatio_working_3-way'!R22/3)</f>
        <v>-0.59880239520958067</v>
      </c>
      <c r="AT22" s="11">
        <f>IF(('OddsRatio_working_3-way'!X22=0),IF(Q22&gt;0,-Q22^(1/3),(-Q22)^(1/3)),'OddsRatio_working_3-way'!AN22-'OddsRatio_working_3-way'!R22/3)</f>
        <v>-0.44359055813930515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1.71</v>
      </c>
      <c r="B23" s="4">
        <f>IF('True_Odds_Calculator_3-way'!B24="","",'True_Odds_Calculator_3-way'!B24)</f>
        <v>3.97</v>
      </c>
      <c r="C23" s="4">
        <f>IF('True_Odds_Calculator_3-way'!C24="","",'True_Odds_Calculator_3-way'!C24)</f>
        <v>5.16</v>
      </c>
      <c r="D23" s="9">
        <f t="shared" si="13"/>
        <v>0.57205854988710214</v>
      </c>
      <c r="E23" s="9">
        <f t="shared" si="14"/>
        <v>0.24217400526385019</v>
      </c>
      <c r="F23" s="9">
        <f t="shared" si="15"/>
        <v>0.18576744484904764</v>
      </c>
      <c r="G23" s="9">
        <f t="shared" si="16"/>
        <v>1.0536236839702526</v>
      </c>
      <c r="H23" s="9">
        <f t="shared" si="17"/>
        <v>1.7480728156188796</v>
      </c>
      <c r="I23" s="9">
        <f t="shared" si="18"/>
        <v>4.1292623413916507</v>
      </c>
      <c r="J23" s="9">
        <f t="shared" si="19"/>
        <v>5.3830745253162515</v>
      </c>
      <c r="K23" s="11">
        <f t="shared" si="20"/>
        <v>0.58479532163742687</v>
      </c>
      <c r="L23" s="11">
        <f t="shared" si="21"/>
        <v>0.25188916876574308</v>
      </c>
      <c r="M23" s="11">
        <f t="shared" si="22"/>
        <v>0.19379844961240308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-0.2504216137555535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0.22381013227293001</v>
      </c>
      <c r="Q23" s="11">
        <f>2*'OddsRatio_working_3-way'!K23*'OddsRatio_working_3-way'!L23*'OddsRatio_working_3-way'!M23</f>
        <v>5.7094421498196435E-2</v>
      </c>
      <c r="R23" s="11">
        <f t="shared" si="23"/>
        <v>0</v>
      </c>
      <c r="S23" s="11">
        <f t="shared" si="24"/>
        <v>-0.89373328809948482</v>
      </c>
      <c r="T23" s="11">
        <f t="shared" si="25"/>
        <v>-0.22799318573966451</v>
      </c>
      <c r="U23" s="11">
        <f>'OddsRatio_working_3-way'!S23-'OddsRatio_working_3-way'!R23^2/3</f>
        <v>-0.89373328809948482</v>
      </c>
      <c r="V23" s="11">
        <f>'OddsRatio_working_3-way'!S23*'OddsRatio_working_3-way'!R23/3-2*'OddsRatio_working_3-way'!R23^3/27-'OddsRatio_working_3-way'!T23</f>
        <v>0.22799318573966451</v>
      </c>
      <c r="W23" s="11">
        <f>'OddsRatio_working_3-way'!V23^2+4*'OddsRatio_working_3-way'!U23^3/27</f>
        <v>-5.3778763183415852E-2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0.16260354849075173</v>
      </c>
      <c r="Y23" s="11">
        <f>IF('OddsRatio_working_3-way'!W23&gt;=0,IF('OddsRatio_working_3-way'!V23+SQRT('OddsRatio_working_3-way'!W23)&gt;0,0,PI()),ACOS('OddsRatio_working_3-way'!V23/(2*'OddsRatio_working_3-way'!X23)))</f>
        <v>0.79389836618466092</v>
      </c>
      <c r="Z23" s="11">
        <f>'OddsRatio_working_3-way'!X23^(1/3)*COS('OddsRatio_working_3-way'!Y23/3)</f>
        <v>0.52681184198512632</v>
      </c>
      <c r="AA23" s="11">
        <f>'OddsRatio_working_3-way'!X23^(1/3)*COS(('OddsRatio_working_3-way'!Y23+2*PI())/3)</f>
        <v>-0.38703959109520919</v>
      </c>
      <c r="AB23" s="11">
        <f>'OddsRatio_working_3-way'!X23^(1/3)*COS(('OddsRatio_working_3-way'!Y23+4*PI())/3)</f>
        <v>-0.13977225088991685</v>
      </c>
      <c r="AC23" s="11">
        <f>'OddsRatio_working_3-way'!X23^(1/3)*SIN('OddsRatio_working_3-way'!Y23/3)</f>
        <v>0.14275986542932825</v>
      </c>
      <c r="AD23" s="11">
        <f>'OddsRatio_working_3-way'!X23^(1/3)*SIN(('OddsRatio_working_3-way'!Y23+2*PI())/3)</f>
        <v>0.38485250545892891</v>
      </c>
      <c r="AE23" s="11">
        <f>'OddsRatio_working_3-way'!X23^(1/3)*SIN(('OddsRatio_working_3-way'!Y23+4*PI())/3)</f>
        <v>-0.52761237088825708</v>
      </c>
      <c r="AF23" s="11">
        <f>-'OddsRatio_working_3-way'!U23/(3*'OddsRatio_working_3-way'!X23^(1/3))*COS(('OddsRatio_working_3-way'!Y23)/3)</f>
        <v>0.52681184198512632</v>
      </c>
      <c r="AG23" s="11">
        <f>-'OddsRatio_working_3-way'!U23/(3*'OddsRatio_working_3-way'!X23^(1/3))*COS(('OddsRatio_working_3-way'!Y23+2*PI())/3)</f>
        <v>-0.38703959109520919</v>
      </c>
      <c r="AH23" s="11">
        <f>-'OddsRatio_working_3-way'!U23/(3*'OddsRatio_working_3-way'!X23^(1/3))*COS(('OddsRatio_working_3-way'!Y23+4*PI())/3)</f>
        <v>-0.13977225088991685</v>
      </c>
      <c r="AI23" s="11">
        <f>'OddsRatio_working_3-way'!U23/(3*'OddsRatio_working_3-way'!X23^(1/3))*SIN(('OddsRatio_working_3-way'!Y23)/3)</f>
        <v>-0.14275986542932825</v>
      </c>
      <c r="AJ23" s="11">
        <f>'OddsRatio_working_3-way'!U23/(3*'OddsRatio_working_3-way'!X23^(1/3))*SIN(('OddsRatio_working_3-way'!Y23+2*PI())/3)</f>
        <v>-0.38485250545892891</v>
      </c>
      <c r="AK23" s="11">
        <f>'OddsRatio_working_3-way'!U23/(3*'OddsRatio_working_3-way'!X23^(1/3))*SIN(('OddsRatio_working_3-way'!Y23+4*PI())/3)</f>
        <v>0.52761237088825708</v>
      </c>
      <c r="AL23" s="11">
        <f>'OddsRatio_working_3-way'!Z23+'OddsRatio_working_3-way'!AF23</f>
        <v>1.0536236839702526</v>
      </c>
      <c r="AM23" s="11">
        <f>'OddsRatio_working_3-way'!AA23+'OddsRatio_working_3-way'!AG23</f>
        <v>-0.77407918219041838</v>
      </c>
      <c r="AN23" s="11">
        <f>'OddsRatio_working_3-way'!AB23+'OddsRatio_working_3-way'!AH23</f>
        <v>-0.2795445017798337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1.0536236839702526</v>
      </c>
      <c r="AS23" s="11">
        <f>IF(('OddsRatio_working_3-way'!X23=0),IF(Q23&gt;0,-Q23^(1/3),(-Q23)^(1/3)),'OddsRatio_working_3-way'!AM23-'OddsRatio_working_3-way'!R23/3)</f>
        <v>-0.77407918219041838</v>
      </c>
      <c r="AT23" s="11">
        <f>IF(('OddsRatio_working_3-way'!X23=0),IF(Q23&gt;0,-Q23^(1/3),(-Q23)^(1/3)),'OddsRatio_working_3-way'!AN23-'OddsRatio_working_3-way'!R23/3)</f>
        <v>-0.2795445017798337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2.04</v>
      </c>
      <c r="B24" s="4">
        <f>IF('True_Odds_Calculator_3-way'!B25="","",'True_Odds_Calculator_3-way'!B25)</f>
        <v>3.48</v>
      </c>
      <c r="C24" s="4">
        <f>IF('True_Odds_Calculator_3-way'!C25="","",'True_Odds_Calculator_3-way'!C25)</f>
        <v>3.97</v>
      </c>
      <c r="D24" s="9">
        <f t="shared" si="13"/>
        <v>0.47868524668013074</v>
      </c>
      <c r="E24" s="9">
        <f t="shared" si="14"/>
        <v>0.27801113227984969</v>
      </c>
      <c r="F24" s="9">
        <f t="shared" si="15"/>
        <v>0.24330362104001946</v>
      </c>
      <c r="G24" s="9">
        <f t="shared" si="16"/>
        <v>1.0471686548957853</v>
      </c>
      <c r="H24" s="9">
        <f t="shared" si="17"/>
        <v>2.0890554010916169</v>
      </c>
      <c r="I24" s="9">
        <f t="shared" si="18"/>
        <v>3.5969782641415478</v>
      </c>
      <c r="J24" s="9">
        <f t="shared" si="19"/>
        <v>4.1100909050404821</v>
      </c>
      <c r="K24" s="11">
        <f t="shared" si="20"/>
        <v>0.49019607843137253</v>
      </c>
      <c r="L24" s="11">
        <f t="shared" si="21"/>
        <v>0.28735632183908044</v>
      </c>
      <c r="M24" s="11">
        <f t="shared" si="22"/>
        <v>0.25188916876574308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-0.27179505520613512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0.23027393301916729</v>
      </c>
      <c r="Q24" s="11">
        <f>2*'OddsRatio_working_3-way'!K24*'OddsRatio_working_3-way'!L24*'OddsRatio_working_3-way'!M24</f>
        <v>7.0962691223164037E-2</v>
      </c>
      <c r="R24" s="11">
        <f t="shared" si="23"/>
        <v>0</v>
      </c>
      <c r="S24" s="11">
        <f t="shared" si="24"/>
        <v>-0.84723371013693638</v>
      </c>
      <c r="T24" s="11">
        <f t="shared" si="25"/>
        <v>-0.26108897076639026</v>
      </c>
      <c r="U24" s="11">
        <f>'OddsRatio_working_3-way'!S24-'OddsRatio_working_3-way'!R24^2/3</f>
        <v>-0.84723371013693638</v>
      </c>
      <c r="V24" s="11">
        <f>'OddsRatio_working_3-way'!S24*'OddsRatio_working_3-way'!R24/3-2*'OddsRatio_working_3-way'!R24^3/27-'OddsRatio_working_3-way'!T24</f>
        <v>0.26108897076639026</v>
      </c>
      <c r="W24" s="11">
        <f>'OddsRatio_working_3-way'!V24^2+4*'OddsRatio_working_3-way'!U24^3/27</f>
        <v>-2.1928632169356088E-2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0.15008004766224678</v>
      </c>
      <c r="Y24" s="11">
        <f>IF('OddsRatio_working_3-way'!W24&gt;=0,IF('OddsRatio_working_3-way'!V24+SQRT('OddsRatio_working_3-way'!W24)&gt;0,0,PI()),ACOS('OddsRatio_working_3-way'!V24/(2*'OddsRatio_working_3-way'!X24)))</f>
        <v>0.5159338641601614</v>
      </c>
      <c r="Z24" s="11">
        <f>'OddsRatio_working_3-way'!X24^(1/3)*COS('OddsRatio_working_3-way'!Y24/3)</f>
        <v>0.52358432744789263</v>
      </c>
      <c r="AA24" s="11">
        <f>'OddsRatio_working_3-way'!X24^(1/3)*COS(('OddsRatio_working_3-way'!Y24+2*PI())/3)</f>
        <v>-0.34055139538879642</v>
      </c>
      <c r="AB24" s="11">
        <f>'OddsRatio_working_3-way'!X24^(1/3)*COS(('OddsRatio_working_3-way'!Y24+4*PI())/3)</f>
        <v>-0.18303293205909635</v>
      </c>
      <c r="AC24" s="11">
        <f>'OddsRatio_working_3-way'!X24^(1/3)*SIN('OddsRatio_working_3-way'!Y24/3)</f>
        <v>9.09433272057385E-2</v>
      </c>
      <c r="AD24" s="11">
        <f>'OddsRatio_working_3-way'!X24^(1/3)*SIN(('OddsRatio_working_3-way'!Y24+2*PI())/3)</f>
        <v>0.40796566499039566</v>
      </c>
      <c r="AE24" s="11">
        <f>'OddsRatio_working_3-way'!X24^(1/3)*SIN(('OddsRatio_working_3-way'!Y24+4*PI())/3)</f>
        <v>-0.49890899219613422</v>
      </c>
      <c r="AF24" s="11">
        <f>-'OddsRatio_working_3-way'!U24/(3*'OddsRatio_working_3-way'!X24^(1/3))*COS(('OddsRatio_working_3-way'!Y24)/3)</f>
        <v>0.52358432744789263</v>
      </c>
      <c r="AG24" s="11">
        <f>-'OddsRatio_working_3-way'!U24/(3*'OddsRatio_working_3-way'!X24^(1/3))*COS(('OddsRatio_working_3-way'!Y24+2*PI())/3)</f>
        <v>-0.34055139538879642</v>
      </c>
      <c r="AH24" s="11">
        <f>-'OddsRatio_working_3-way'!U24/(3*'OddsRatio_working_3-way'!X24^(1/3))*COS(('OddsRatio_working_3-way'!Y24+4*PI())/3)</f>
        <v>-0.18303293205909635</v>
      </c>
      <c r="AI24" s="11">
        <f>'OddsRatio_working_3-way'!U24/(3*'OddsRatio_working_3-way'!X24^(1/3))*SIN(('OddsRatio_working_3-way'!Y24)/3)</f>
        <v>-9.09433272057385E-2</v>
      </c>
      <c r="AJ24" s="11">
        <f>'OddsRatio_working_3-way'!U24/(3*'OddsRatio_working_3-way'!X24^(1/3))*SIN(('OddsRatio_working_3-way'!Y24+2*PI())/3)</f>
        <v>-0.40796566499039566</v>
      </c>
      <c r="AK24" s="11">
        <f>'OddsRatio_working_3-way'!U24/(3*'OddsRatio_working_3-way'!X24^(1/3))*SIN(('OddsRatio_working_3-way'!Y24+4*PI())/3)</f>
        <v>0.49890899219613422</v>
      </c>
      <c r="AL24" s="11">
        <f>'OddsRatio_working_3-way'!Z24+'OddsRatio_working_3-way'!AF24</f>
        <v>1.0471686548957853</v>
      </c>
      <c r="AM24" s="11">
        <f>'OddsRatio_working_3-way'!AA24+'OddsRatio_working_3-way'!AG24</f>
        <v>-0.68110279077759284</v>
      </c>
      <c r="AN24" s="11">
        <f>'OddsRatio_working_3-way'!AB24+'OddsRatio_working_3-way'!AH24</f>
        <v>-0.3660658641181927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1.0471686548957853</v>
      </c>
      <c r="AS24" s="11">
        <f>IF(('OddsRatio_working_3-way'!X24=0),IF(Q24&gt;0,-Q24^(1/3),(-Q24)^(1/3)),'OddsRatio_working_3-way'!AM24-'OddsRatio_working_3-way'!R24/3)</f>
        <v>-0.68110279077759284</v>
      </c>
      <c r="AT24" s="11">
        <f>IF(('OddsRatio_working_3-way'!X24=0),IF(Q24&gt;0,-Q24^(1/3),(-Q24)^(1/3)),'OddsRatio_working_3-way'!AN24-'OddsRatio_working_3-way'!R24/3)</f>
        <v>-0.3660658641181927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2.36</v>
      </c>
      <c r="B25" s="4">
        <f>IF('True_Odds_Calculator_3-way'!B26="","",'True_Odds_Calculator_3-way'!B26)</f>
        <v>3.55</v>
      </c>
      <c r="C25" s="4">
        <f>IF('True_Odds_Calculator_3-way'!C26="","",'True_Odds_Calculator_3-way'!C26)</f>
        <v>3.1</v>
      </c>
      <c r="D25" s="9">
        <f t="shared" si="13"/>
        <v>0.41341516299194625</v>
      </c>
      <c r="E25" s="9">
        <f t="shared" si="14"/>
        <v>0.27319475153923534</v>
      </c>
      <c r="F25" s="9">
        <f t="shared" si="15"/>
        <v>0.31339008546881858</v>
      </c>
      <c r="G25" s="9">
        <f t="shared" si="16"/>
        <v>1.043291148373731</v>
      </c>
      <c r="H25" s="9">
        <f t="shared" si="17"/>
        <v>2.4188759617882738</v>
      </c>
      <c r="I25" s="9">
        <f t="shared" si="18"/>
        <v>3.6603924283530143</v>
      </c>
      <c r="J25" s="9">
        <f t="shared" si="19"/>
        <v>3.1909114115848349</v>
      </c>
      <c r="K25" s="11">
        <f t="shared" si="20"/>
        <v>0.42372881355932207</v>
      </c>
      <c r="L25" s="11">
        <f t="shared" si="21"/>
        <v>0.28169014084507044</v>
      </c>
      <c r="M25" s="11">
        <f t="shared" si="22"/>
        <v>0.32258064516129031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-0.28041183129394198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0.23140483139405046</v>
      </c>
      <c r="Q25" s="11">
        <f>2*'OddsRatio_working_3-way'!K25*'OddsRatio_working_3-way'!L25*'OddsRatio_working_3-way'!M25</f>
        <v>7.7006599465574199E-2</v>
      </c>
      <c r="R25" s="11">
        <f t="shared" si="23"/>
        <v>0</v>
      </c>
      <c r="S25" s="11">
        <f t="shared" si="24"/>
        <v>-0.82523205360575569</v>
      </c>
      <c r="T25" s="11">
        <f t="shared" si="25"/>
        <v>-0.27461965178228143</v>
      </c>
      <c r="U25" s="11">
        <f>'OddsRatio_working_3-way'!S25-'OddsRatio_working_3-way'!R25^2/3</f>
        <v>-0.82523205360575569</v>
      </c>
      <c r="V25" s="11">
        <f>'OddsRatio_working_3-way'!S25*'OddsRatio_working_3-way'!R25/3-2*'OddsRatio_working_3-way'!R25^3/27-'OddsRatio_working_3-way'!T25</f>
        <v>0.27461965178228143</v>
      </c>
      <c r="W25" s="11">
        <f>'OddsRatio_working_3-way'!V25^2+4*'OddsRatio_working_3-way'!U25^3/27</f>
        <v>-7.8417628171586623E-3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0.14427206587051092</v>
      </c>
      <c r="Y25" s="11">
        <f>IF('OddsRatio_working_3-way'!W25&gt;=0,IF('OddsRatio_working_3-way'!V25+SQRT('OddsRatio_working_3-way'!W25)&gt;0,0,PI()),ACOS('OddsRatio_working_3-way'!V25/(2*'OddsRatio_working_3-way'!X25)))</f>
        <v>0.31193243280918592</v>
      </c>
      <c r="Z25" s="11">
        <f>'OddsRatio_working_3-way'!X25^(1/3)*COS('OddsRatio_working_3-way'!Y25/3)</f>
        <v>0.52164557418686552</v>
      </c>
      <c r="AA25" s="11">
        <f>'OddsRatio_working_3-way'!X25^(1/3)*COS(('OddsRatio_working_3-way'!Y25+2*PI())/3)</f>
        <v>-0.30796549172395304</v>
      </c>
      <c r="AB25" s="11">
        <f>'OddsRatio_working_3-way'!X25^(1/3)*COS(('OddsRatio_working_3-way'!Y25+4*PI())/3)</f>
        <v>-0.21368008246291262</v>
      </c>
      <c r="AC25" s="11">
        <f>'OddsRatio_working_3-way'!X25^(1/3)*SIN('OddsRatio_working_3-way'!Y25/3)</f>
        <v>5.4435706417515675E-2</v>
      </c>
      <c r="AD25" s="11">
        <f>'OddsRatio_working_3-way'!X25^(1/3)*SIN(('OddsRatio_working_3-way'!Y25+2*PI())/3)</f>
        <v>0.42454046580878768</v>
      </c>
      <c r="AE25" s="11">
        <f>'OddsRatio_working_3-way'!X25^(1/3)*SIN(('OddsRatio_working_3-way'!Y25+4*PI())/3)</f>
        <v>-0.47897617222630345</v>
      </c>
      <c r="AF25" s="11">
        <f>-'OddsRatio_working_3-way'!U25/(3*'OddsRatio_working_3-way'!X25^(1/3))*COS(('OddsRatio_working_3-way'!Y25)/3)</f>
        <v>0.52164557418686541</v>
      </c>
      <c r="AG25" s="11">
        <f>-'OddsRatio_working_3-way'!U25/(3*'OddsRatio_working_3-way'!X25^(1/3))*COS(('OddsRatio_working_3-way'!Y25+2*PI())/3)</f>
        <v>-0.30796549172395299</v>
      </c>
      <c r="AH25" s="11">
        <f>-'OddsRatio_working_3-way'!U25/(3*'OddsRatio_working_3-way'!X25^(1/3))*COS(('OddsRatio_working_3-way'!Y25+4*PI())/3)</f>
        <v>-0.21368008246291256</v>
      </c>
      <c r="AI25" s="11">
        <f>'OddsRatio_working_3-way'!U25/(3*'OddsRatio_working_3-way'!X25^(1/3))*SIN(('OddsRatio_working_3-way'!Y25)/3)</f>
        <v>-5.4435706417515661E-2</v>
      </c>
      <c r="AJ25" s="11">
        <f>'OddsRatio_working_3-way'!U25/(3*'OddsRatio_working_3-way'!X25^(1/3))*SIN(('OddsRatio_working_3-way'!Y25+2*PI())/3)</f>
        <v>-0.42454046580878757</v>
      </c>
      <c r="AK25" s="11">
        <f>'OddsRatio_working_3-way'!U25/(3*'OddsRatio_working_3-way'!X25^(1/3))*SIN(('OddsRatio_working_3-way'!Y25+4*PI())/3)</f>
        <v>0.47897617222630334</v>
      </c>
      <c r="AL25" s="11">
        <f>'OddsRatio_working_3-way'!Z25+'OddsRatio_working_3-way'!AF25</f>
        <v>1.043291148373731</v>
      </c>
      <c r="AM25" s="11">
        <f>'OddsRatio_working_3-way'!AA25+'OddsRatio_working_3-way'!AG25</f>
        <v>-0.61593098344790609</v>
      </c>
      <c r="AN25" s="11">
        <f>'OddsRatio_working_3-way'!AB25+'OddsRatio_working_3-way'!AH25</f>
        <v>-0.42736016492582518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1.043291148373731</v>
      </c>
      <c r="AS25" s="11">
        <f>IF(('OddsRatio_working_3-way'!X25=0),IF(Q25&gt;0,-Q25^(1/3),(-Q25)^(1/3)),'OddsRatio_working_3-way'!AM25-'OddsRatio_working_3-way'!R25/3)</f>
        <v>-0.61593098344790609</v>
      </c>
      <c r="AT25" s="11">
        <f>IF(('OddsRatio_working_3-way'!X25=0),IF(Q25&gt;0,-Q25^(1/3),(-Q25)^(1/3)),'OddsRatio_working_3-way'!AN25-'OddsRatio_working_3-way'!R25/3)</f>
        <v>-0.42736016492582518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4.92</v>
      </c>
      <c r="B26" s="4">
        <f>IF('True_Odds_Calculator_3-way'!B27="","",'True_Odds_Calculator_3-way'!B27)</f>
        <v>3.76</v>
      </c>
      <c r="C26" s="4">
        <f>IF('True_Odds_Calculator_3-way'!C27="","",'True_Odds_Calculator_3-way'!C27)</f>
        <v>1.8</v>
      </c>
      <c r="D26" s="9">
        <f t="shared" si="13"/>
        <v>0.19665773555171689</v>
      </c>
      <c r="E26" s="9">
        <f t="shared" si="14"/>
        <v>0.25798748253217063</v>
      </c>
      <c r="F26" s="9">
        <f t="shared" si="15"/>
        <v>0.54535478191611264</v>
      </c>
      <c r="G26" s="9">
        <f t="shared" si="16"/>
        <v>1.0420858887642011</v>
      </c>
      <c r="H26" s="9">
        <f t="shared" si="17"/>
        <v>5.0849766839556674</v>
      </c>
      <c r="I26" s="9">
        <f t="shared" si="18"/>
        <v>3.8761570529891953</v>
      </c>
      <c r="J26" s="9">
        <f t="shared" si="19"/>
        <v>1.8336687110113608</v>
      </c>
      <c r="K26" s="11">
        <f t="shared" si="20"/>
        <v>0.2032520325203252</v>
      </c>
      <c r="L26" s="11">
        <f t="shared" si="21"/>
        <v>0.26595744680851063</v>
      </c>
      <c r="M26" s="11">
        <f t="shared" si="22"/>
        <v>0.55555555555555558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-0.25993196102173799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0.22463433854196699</v>
      </c>
      <c r="Q26" s="11">
        <f>2*'OddsRatio_working_3-way'!K26*'OddsRatio_working_3-way'!L26*'OddsRatio_working_3-way'!M26</f>
        <v>6.0062657364162296E-2</v>
      </c>
      <c r="R26" s="11">
        <f t="shared" si="23"/>
        <v>0</v>
      </c>
      <c r="S26" s="11">
        <f t="shared" si="24"/>
        <v>-0.86420437740313483</v>
      </c>
      <c r="T26" s="11">
        <f t="shared" si="25"/>
        <v>-0.23107068914522322</v>
      </c>
      <c r="U26" s="11">
        <f>'OddsRatio_working_3-way'!S26-'OddsRatio_working_3-way'!R26^2/3</f>
        <v>-0.86420437740313483</v>
      </c>
      <c r="V26" s="11">
        <f>'OddsRatio_working_3-way'!S26*'OddsRatio_working_3-way'!R26/3-2*'OddsRatio_working_3-way'!R26^3/27-'OddsRatio_working_3-way'!T26</f>
        <v>0.23107068914522322</v>
      </c>
      <c r="W26" s="11">
        <f>'OddsRatio_working_3-way'!V26^2+4*'OddsRatio_working_3-way'!U26^3/27</f>
        <v>-4.2225648176246001E-2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0.15461186205971905</v>
      </c>
      <c r="Y26" s="11">
        <f>IF('OddsRatio_working_3-way'!W26&gt;=0,IF('OddsRatio_working_3-way'!V26+SQRT('OddsRatio_working_3-way'!W26)&gt;0,0,PI()),ACOS('OddsRatio_working_3-way'!V26/(2*'OddsRatio_working_3-way'!X26)))</f>
        <v>0.72686624393829247</v>
      </c>
      <c r="Z26" s="11">
        <f>'OddsRatio_working_3-way'!X26^(1/3)*COS('OddsRatio_working_3-way'!Y26/3)</f>
        <v>0.52104294438210064</v>
      </c>
      <c r="AA26" s="11">
        <f>'OddsRatio_working_3-way'!X26^(1/3)*COS(('OddsRatio_working_3-way'!Y26+2*PI())/3)</f>
        <v>-0.37204179290887807</v>
      </c>
      <c r="AB26" s="11">
        <f>'OddsRatio_working_3-way'!X26^(1/3)*COS(('OddsRatio_working_3-way'!Y26+4*PI())/3)</f>
        <v>-0.14900115147322246</v>
      </c>
      <c r="AC26" s="11">
        <f>'OddsRatio_working_3-way'!X26^(1/3)*SIN('OddsRatio_working_3-way'!Y26/3)</f>
        <v>0.12877257437310247</v>
      </c>
      <c r="AD26" s="11">
        <f>'OddsRatio_working_3-way'!X26^(1/3)*SIN(('OddsRatio_working_3-way'!Y26+2*PI())/3)</f>
        <v>0.38685013911099025</v>
      </c>
      <c r="AE26" s="11">
        <f>'OddsRatio_working_3-way'!X26^(1/3)*SIN(('OddsRatio_working_3-way'!Y26+4*PI())/3)</f>
        <v>-0.51562271348409272</v>
      </c>
      <c r="AF26" s="11">
        <f>-'OddsRatio_working_3-way'!U26/(3*'OddsRatio_working_3-way'!X26^(1/3))*COS(('OddsRatio_working_3-way'!Y26)/3)</f>
        <v>0.52104294438210053</v>
      </c>
      <c r="AG26" s="11">
        <f>-'OddsRatio_working_3-way'!U26/(3*'OddsRatio_working_3-way'!X26^(1/3))*COS(('OddsRatio_working_3-way'!Y26+2*PI())/3)</f>
        <v>-0.37204179290887796</v>
      </c>
      <c r="AH26" s="11">
        <f>-'OddsRatio_working_3-way'!U26/(3*'OddsRatio_working_3-way'!X26^(1/3))*COS(('OddsRatio_working_3-way'!Y26+4*PI())/3)</f>
        <v>-0.14900115147322243</v>
      </c>
      <c r="AI26" s="11">
        <f>'OddsRatio_working_3-way'!U26/(3*'OddsRatio_working_3-way'!X26^(1/3))*SIN(('OddsRatio_working_3-way'!Y26)/3)</f>
        <v>-0.12877257437310244</v>
      </c>
      <c r="AJ26" s="11">
        <f>'OddsRatio_working_3-way'!U26/(3*'OddsRatio_working_3-way'!X26^(1/3))*SIN(('OddsRatio_working_3-way'!Y26+2*PI())/3)</f>
        <v>-0.38685013911099014</v>
      </c>
      <c r="AK26" s="11">
        <f>'OddsRatio_working_3-way'!U26/(3*'OddsRatio_working_3-way'!X26^(1/3))*SIN(('OddsRatio_working_3-way'!Y26+4*PI())/3)</f>
        <v>0.51562271348409261</v>
      </c>
      <c r="AL26" s="11">
        <f>'OddsRatio_working_3-way'!Z26+'OddsRatio_working_3-way'!AF26</f>
        <v>1.0420858887642011</v>
      </c>
      <c r="AM26" s="11">
        <f>'OddsRatio_working_3-way'!AA26+'OddsRatio_working_3-way'!AG26</f>
        <v>-0.74408358581775602</v>
      </c>
      <c r="AN26" s="11">
        <f>'OddsRatio_working_3-way'!AB26+'OddsRatio_working_3-way'!AH26</f>
        <v>-0.29800230294644492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1.0420858887642011</v>
      </c>
      <c r="AS26" s="11">
        <f>IF(('OddsRatio_working_3-way'!X26=0),IF(Q26&gt;0,-Q26^(1/3),(-Q26)^(1/3)),'OddsRatio_working_3-way'!AM26-'OddsRatio_working_3-way'!R26/3)</f>
        <v>-0.74408358581775602</v>
      </c>
      <c r="AT26" s="11">
        <f>IF(('OddsRatio_working_3-way'!X26=0),IF(Q26&gt;0,-Q26^(1/3),(-Q26)^(1/3)),'OddsRatio_working_3-way'!AN26-'OddsRatio_working_3-way'!R26/3)</f>
        <v>-0.29800230294644492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2.48</v>
      </c>
      <c r="B27" s="4">
        <f>IF('True_Odds_Calculator_3-way'!B28="","",'True_Odds_Calculator_3-way'!B28)</f>
        <v>3.33</v>
      </c>
      <c r="C27" s="4">
        <f>IF('True_Odds_Calculator_3-way'!C28="","",'True_Odds_Calculator_3-way'!C28)</f>
        <v>3.14</v>
      </c>
      <c r="D27" s="9">
        <f t="shared" si="13"/>
        <v>0.39528362125031047</v>
      </c>
      <c r="E27" s="9">
        <f t="shared" si="14"/>
        <v>0.29338873713869651</v>
      </c>
      <c r="F27" s="9">
        <f t="shared" si="15"/>
        <v>0.31132764161099319</v>
      </c>
      <c r="G27" s="9">
        <f t="shared" si="16"/>
        <v>1.0336682974908955</v>
      </c>
      <c r="H27" s="9">
        <f t="shared" si="17"/>
        <v>2.5298290802865249</v>
      </c>
      <c r="I27" s="9">
        <f t="shared" si="18"/>
        <v>3.4084471331537864</v>
      </c>
      <c r="J27" s="9">
        <f t="shared" si="19"/>
        <v>3.2120501566305166</v>
      </c>
      <c r="K27" s="11">
        <f t="shared" si="20"/>
        <v>0.40322580645161293</v>
      </c>
      <c r="L27" s="11">
        <f t="shared" si="21"/>
        <v>0.3003003003003003</v>
      </c>
      <c r="M27" s="11">
        <f t="shared" si="22"/>
        <v>0.31847133757961782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-0.28458096477410233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0.22945176530547398</v>
      </c>
      <c r="Q27" s="11">
        <f>2*'OddsRatio_working_3-way'!K27*'OddsRatio_working_3-way'!L27*'OddsRatio_working_3-way'!M27</f>
        <v>7.7126643800159309E-2</v>
      </c>
      <c r="R27" s="11">
        <f t="shared" si="23"/>
        <v>0</v>
      </c>
      <c r="S27" s="11">
        <f t="shared" si="24"/>
        <v>-0.80627938515708741</v>
      </c>
      <c r="T27" s="11">
        <f t="shared" si="25"/>
        <v>-0.27101828072507134</v>
      </c>
      <c r="U27" s="11">
        <f>'OddsRatio_working_3-way'!S27-'OddsRatio_working_3-way'!R27^2/3</f>
        <v>-0.80627938515708741</v>
      </c>
      <c r="V27" s="11">
        <f>'OddsRatio_working_3-way'!S27*'OddsRatio_working_3-way'!R27/3-2*'OddsRatio_working_3-way'!R27^3/27-'OddsRatio_working_3-way'!T27</f>
        <v>0.27101828072507134</v>
      </c>
      <c r="W27" s="11">
        <f>'OddsRatio_working_3-way'!V27^2+4*'OddsRatio_working_3-way'!U27^3/27</f>
        <v>-4.2011360652863122E-3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0.1393305822069045</v>
      </c>
      <c r="Y27" s="11">
        <f>IF('OddsRatio_working_3-way'!W27&gt;=0,IF('OddsRatio_working_3-way'!V27+SQRT('OddsRatio_working_3-way'!W27)&gt;0,0,PI()),ACOS('OddsRatio_working_3-way'!V27/(2*'OddsRatio_working_3-way'!X27)))</f>
        <v>0.23474862141587782</v>
      </c>
      <c r="Z27" s="11">
        <f>'OddsRatio_working_3-way'!X27^(1/3)*COS('OddsRatio_working_3-way'!Y27/3)</f>
        <v>0.51683414874544786</v>
      </c>
      <c r="AA27" s="11">
        <f>'OddsRatio_working_3-way'!X27^(1/3)*COS(('OddsRatio_working_3-way'!Y27+2*PI())/3)</f>
        <v>-0.29351256278930121</v>
      </c>
      <c r="AB27" s="11">
        <f>'OddsRatio_working_3-way'!X27^(1/3)*COS(('OddsRatio_working_3-way'!Y27+4*PI())/3)</f>
        <v>-0.22332158595614629</v>
      </c>
      <c r="AC27" s="11">
        <f>'OddsRatio_working_3-way'!X27^(1/3)*SIN('OddsRatio_working_3-way'!Y27/3)</f>
        <v>4.0524779369304778E-2</v>
      </c>
      <c r="AD27" s="11">
        <f>'OddsRatio_working_3-way'!X27^(1/3)*SIN(('OddsRatio_working_3-way'!Y27+2*PI())/3)</f>
        <v>0.4273291126722108</v>
      </c>
      <c r="AE27" s="11">
        <f>'OddsRatio_working_3-way'!X27^(1/3)*SIN(('OddsRatio_working_3-way'!Y27+4*PI())/3)</f>
        <v>-0.46785389204151556</v>
      </c>
      <c r="AF27" s="11">
        <f>-'OddsRatio_working_3-way'!U27/(3*'OddsRatio_working_3-way'!X27^(1/3))*COS(('OddsRatio_working_3-way'!Y27)/3)</f>
        <v>0.51683414874544775</v>
      </c>
      <c r="AG27" s="11">
        <f>-'OddsRatio_working_3-way'!U27/(3*'OddsRatio_working_3-way'!X27^(1/3))*COS(('OddsRatio_working_3-way'!Y27+2*PI())/3)</f>
        <v>-0.29351256278930116</v>
      </c>
      <c r="AH27" s="11">
        <f>-'OddsRatio_working_3-way'!U27/(3*'OddsRatio_working_3-way'!X27^(1/3))*COS(('OddsRatio_working_3-way'!Y27+4*PI())/3)</f>
        <v>-0.22332158595614623</v>
      </c>
      <c r="AI27" s="11">
        <f>'OddsRatio_working_3-way'!U27/(3*'OddsRatio_working_3-way'!X27^(1/3))*SIN(('OddsRatio_working_3-way'!Y27)/3)</f>
        <v>-4.0524779369304771E-2</v>
      </c>
      <c r="AJ27" s="11">
        <f>'OddsRatio_working_3-way'!U27/(3*'OddsRatio_working_3-way'!X27^(1/3))*SIN(('OddsRatio_working_3-way'!Y27+2*PI())/3)</f>
        <v>-0.42732911267221069</v>
      </c>
      <c r="AK27" s="11">
        <f>'OddsRatio_working_3-way'!U27/(3*'OddsRatio_working_3-way'!X27^(1/3))*SIN(('OddsRatio_working_3-way'!Y27+4*PI())/3)</f>
        <v>0.46785389204151545</v>
      </c>
      <c r="AL27" s="11">
        <f>'OddsRatio_working_3-way'!Z27+'OddsRatio_working_3-way'!AF27</f>
        <v>1.0336682974908955</v>
      </c>
      <c r="AM27" s="11">
        <f>'OddsRatio_working_3-way'!AA27+'OddsRatio_working_3-way'!AG27</f>
        <v>-0.58702512557860231</v>
      </c>
      <c r="AN27" s="11">
        <f>'OddsRatio_working_3-way'!AB27+'OddsRatio_working_3-way'!AH27</f>
        <v>-0.44664317191229252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1.0336682974908955</v>
      </c>
      <c r="AS27" s="11">
        <f>IF(('OddsRatio_working_3-way'!X27=0),IF(Q27&gt;0,-Q27^(1/3),(-Q27)^(1/3)),'OddsRatio_working_3-way'!AM27-'OddsRatio_working_3-way'!R27/3)</f>
        <v>-0.58702512557860231</v>
      </c>
      <c r="AT27" s="11">
        <f>IF(('OddsRatio_working_3-way'!X27=0),IF(Q27&gt;0,-Q27^(1/3),(-Q27)^(1/3)),'OddsRatio_working_3-way'!AN27-'OddsRatio_working_3-way'!R27/3)</f>
        <v>-0.44664317191229252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2.79</v>
      </c>
      <c r="B28" s="4">
        <f>IF('True_Odds_Calculator_3-way'!B29="","",'True_Odds_Calculator_3-way'!B29)</f>
        <v>3.29</v>
      </c>
      <c r="C28" s="4">
        <f>IF('True_Odds_Calculator_3-way'!C29="","",'True_Odds_Calculator_3-way'!C29)</f>
        <v>2.79</v>
      </c>
      <c r="D28" s="9">
        <f t="shared" si="13"/>
        <v>0.35129686902257085</v>
      </c>
      <c r="E28" s="9">
        <f t="shared" si="14"/>
        <v>0.29740626195485848</v>
      </c>
      <c r="F28" s="9">
        <f t="shared" si="15"/>
        <v>0.35129686902257085</v>
      </c>
      <c r="G28" s="9">
        <f t="shared" si="16"/>
        <v>1.0316174601686781</v>
      </c>
      <c r="H28" s="9">
        <f t="shared" si="17"/>
        <v>2.8465952537019334</v>
      </c>
      <c r="I28" s="9">
        <f t="shared" si="18"/>
        <v>3.3624039837862729</v>
      </c>
      <c r="J28" s="9">
        <f t="shared" si="19"/>
        <v>2.8465952537019334</v>
      </c>
      <c r="K28" s="11">
        <f t="shared" si="20"/>
        <v>0.35842293906810035</v>
      </c>
      <c r="L28" s="11">
        <f t="shared" si="21"/>
        <v>0.303951367781155</v>
      </c>
      <c r="M28" s="11">
        <f t="shared" si="22"/>
        <v>0.35842293906810035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-0.28650832112799185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0.22921012434004956</v>
      </c>
      <c r="Q28" s="11">
        <f>2*'OddsRatio_working_3-way'!K28*'OddsRatio_working_3-way'!L28*'OddsRatio_working_3-way'!M28</f>
        <v>7.8095442705297974E-2</v>
      </c>
      <c r="R28" s="11">
        <f t="shared" si="23"/>
        <v>0</v>
      </c>
      <c r="S28" s="11">
        <f t="shared" si="24"/>
        <v>-0.8000121023977329</v>
      </c>
      <c r="T28" s="11">
        <f t="shared" si="25"/>
        <v>-0.27257652551881872</v>
      </c>
      <c r="U28" s="11">
        <f>'OddsRatio_working_3-way'!S28-'OddsRatio_working_3-way'!R28^2/3</f>
        <v>-0.8000121023977329</v>
      </c>
      <c r="V28" s="11">
        <f>'OddsRatio_working_3-way'!S28*'OddsRatio_working_3-way'!R28/3-2*'OddsRatio_working_3-way'!R28^3/27-'OddsRatio_working_3-way'!T28</f>
        <v>0.27257652551881872</v>
      </c>
      <c r="W28" s="11">
        <f>'OddsRatio_working_3-way'!V28^2+4*'OddsRatio_working_3-way'!U28^3/27</f>
        <v>-1.5573320998179679E-3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0.13770919936929524</v>
      </c>
      <c r="Y28" s="11">
        <f>IF('OddsRatio_working_3-way'!W28&gt;=0,IF('OddsRatio_working_3-way'!V28+SQRT('OddsRatio_working_3-way'!W28)&gt;0,0,PI()),ACOS('OddsRatio_working_3-way'!V28/(2*'OddsRatio_working_3-way'!X28)))</f>
        <v>0.14377885354713538</v>
      </c>
      <c r="Z28" s="11">
        <f>'OddsRatio_working_3-way'!X28^(1/3)*COS('OddsRatio_working_3-way'!Y28/3)</f>
        <v>0.51580873008433903</v>
      </c>
      <c r="AA28" s="11">
        <f>'OddsRatio_working_3-way'!X28^(1/3)*COS(('OddsRatio_working_3-way'!Y28+2*PI())/3)</f>
        <v>-0.27932960893854714</v>
      </c>
      <c r="AB28" s="11">
        <f>'OddsRatio_working_3-way'!X28^(1/3)*COS(('OddsRatio_working_3-way'!Y28+4*PI())/3)</f>
        <v>-0.2364791211457917</v>
      </c>
      <c r="AC28" s="11">
        <f>'OddsRatio_working_3-way'!X28^(1/3)*SIN('OddsRatio_working_3-way'!Y28/3)</f>
        <v>2.4739740662054071E-2</v>
      </c>
      <c r="AD28" s="11">
        <f>'OddsRatio_working_3-way'!X28^(1/3)*SIN(('OddsRatio_working_3-way'!Y28+2*PI())/3)</f>
        <v>0.43433359341580136</v>
      </c>
      <c r="AE28" s="11">
        <f>'OddsRatio_working_3-way'!X28^(1/3)*SIN(('OddsRatio_working_3-way'!Y28+4*PI())/3)</f>
        <v>-0.45907333407785544</v>
      </c>
      <c r="AF28" s="11">
        <f>-'OddsRatio_working_3-way'!U28/(3*'OddsRatio_working_3-way'!X28^(1/3))*COS(('OddsRatio_working_3-way'!Y28)/3)</f>
        <v>0.51580873008433914</v>
      </c>
      <c r="AG28" s="11">
        <f>-'OddsRatio_working_3-way'!U28/(3*'OddsRatio_working_3-way'!X28^(1/3))*COS(('OddsRatio_working_3-way'!Y28+2*PI())/3)</f>
        <v>-0.27932960893854719</v>
      </c>
      <c r="AH28" s="11">
        <f>-'OddsRatio_working_3-way'!U28/(3*'OddsRatio_working_3-way'!X28^(1/3))*COS(('OddsRatio_working_3-way'!Y28+4*PI())/3)</f>
        <v>-0.23647912114579175</v>
      </c>
      <c r="AI28" s="11">
        <f>'OddsRatio_working_3-way'!U28/(3*'OddsRatio_working_3-way'!X28^(1/3))*SIN(('OddsRatio_working_3-way'!Y28)/3)</f>
        <v>-2.4739740662054078E-2</v>
      </c>
      <c r="AJ28" s="11">
        <f>'OddsRatio_working_3-way'!U28/(3*'OddsRatio_working_3-way'!X28^(1/3))*SIN(('OddsRatio_working_3-way'!Y28+2*PI())/3)</f>
        <v>-0.43433359341580147</v>
      </c>
      <c r="AK28" s="11">
        <f>'OddsRatio_working_3-way'!U28/(3*'OddsRatio_working_3-way'!X28^(1/3))*SIN(('OddsRatio_working_3-way'!Y28+4*PI())/3)</f>
        <v>0.45907333407785555</v>
      </c>
      <c r="AL28" s="11">
        <f>'OddsRatio_working_3-way'!Z28+'OddsRatio_working_3-way'!AF28</f>
        <v>1.0316174601686781</v>
      </c>
      <c r="AM28" s="11">
        <f>'OddsRatio_working_3-way'!AA28+'OddsRatio_working_3-way'!AG28</f>
        <v>-0.55865921787709438</v>
      </c>
      <c r="AN28" s="11">
        <f>'OddsRatio_working_3-way'!AB28+'OddsRatio_working_3-way'!AH28</f>
        <v>-0.47295824229158345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1.0316174601686781</v>
      </c>
      <c r="AS28" s="11">
        <f>IF(('OddsRatio_working_3-way'!X28=0),IF(Q28&gt;0,-Q28^(1/3),(-Q28)^(1/3)),'OddsRatio_working_3-way'!AM28-'OddsRatio_working_3-way'!R28/3)</f>
        <v>-0.55865921787709438</v>
      </c>
      <c r="AT28" s="11">
        <f>IF(('OddsRatio_working_3-way'!X28=0),IF(Q28&gt;0,-Q28^(1/3),(-Q28)^(1/3)),'OddsRatio_working_3-way'!AN28-'OddsRatio_working_3-way'!R28/3)</f>
        <v>-0.47295824229158345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2.67</v>
      </c>
      <c r="B29" s="4">
        <f>IF('True_Odds_Calculator_3-way'!B30="","",'True_Odds_Calculator_3-way'!B30)</f>
        <v>3.42</v>
      </c>
      <c r="C29" s="4">
        <f>IF('True_Odds_Calculator_3-way'!C30="","",'True_Odds_Calculator_3-way'!C30)</f>
        <v>2.81</v>
      </c>
      <c r="D29" s="9">
        <f t="shared" si="13"/>
        <v>0.36655559058004655</v>
      </c>
      <c r="E29" s="9">
        <f t="shared" si="14"/>
        <v>0.28537252341320768</v>
      </c>
      <c r="F29" s="9">
        <f t="shared" si="15"/>
        <v>0.34807188600674566</v>
      </c>
      <c r="G29" s="9">
        <f t="shared" si="16"/>
        <v>1.03478991820193</v>
      </c>
      <c r="H29" s="9">
        <f t="shared" si="17"/>
        <v>2.7280991633972231</v>
      </c>
      <c r="I29" s="9">
        <f t="shared" si="18"/>
        <v>3.5041916020486705</v>
      </c>
      <c r="J29" s="9">
        <f t="shared" si="19"/>
        <v>2.8729697519454929</v>
      </c>
      <c r="K29" s="11">
        <f t="shared" si="20"/>
        <v>0.37453183520599254</v>
      </c>
      <c r="L29" s="11">
        <f t="shared" si="21"/>
        <v>0.29239766081871343</v>
      </c>
      <c r="M29" s="11">
        <f t="shared" si="22"/>
        <v>0.35587188612099646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-0.28507998329178486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0.22993671595964249</v>
      </c>
      <c r="Q29" s="11">
        <f>2*'OddsRatio_working_3-way'!K29*'OddsRatio_working_3-way'!L29*'OddsRatio_working_3-way'!M29</f>
        <v>7.7944649477844907E-2</v>
      </c>
      <c r="R29" s="11">
        <f t="shared" si="23"/>
        <v>0</v>
      </c>
      <c r="S29" s="11">
        <f t="shared" si="24"/>
        <v>-0.8065691365089559</v>
      </c>
      <c r="T29" s="11">
        <f t="shared" si="25"/>
        <v>-0.27341326661320536</v>
      </c>
      <c r="U29" s="11">
        <f>'OddsRatio_working_3-way'!S29-'OddsRatio_working_3-way'!R29^2/3</f>
        <v>-0.8065691365089559</v>
      </c>
      <c r="V29" s="11">
        <f>'OddsRatio_working_3-way'!S29*'OddsRatio_working_3-way'!R29/3-2*'OddsRatio_working_3-way'!R29^3/27-'OddsRatio_working_3-way'!T29</f>
        <v>0.27341326661320536</v>
      </c>
      <c r="W29" s="11">
        <f>'OddsRatio_working_3-way'!V29^2+4*'OddsRatio_working_3-way'!U29^3/27</f>
        <v>-2.9809773598253875E-3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0.13940569547182166</v>
      </c>
      <c r="Y29" s="11">
        <f>IF('OddsRatio_working_3-way'!W29&gt;=0,IF('OddsRatio_working_3-way'!V29+SQRT('OddsRatio_working_3-way'!W29)&gt;0,0,PI()),ACOS('OddsRatio_working_3-way'!V29/(2*'OddsRatio_working_3-way'!X29)))</f>
        <v>0.19709898542835891</v>
      </c>
      <c r="Z29" s="11">
        <f>'OddsRatio_working_3-way'!X29^(1/3)*COS('OddsRatio_working_3-way'!Y29/3)</f>
        <v>0.517394959100965</v>
      </c>
      <c r="AA29" s="11">
        <f>'OddsRatio_working_3-way'!X29^(1/3)*COS(('OddsRatio_working_3-way'!Y29+2*PI())/3)</f>
        <v>-0.28817842848232739</v>
      </c>
      <c r="AB29" s="11">
        <f>'OddsRatio_working_3-way'!X29^(1/3)*COS(('OddsRatio_working_3-way'!Y29+4*PI())/3)</f>
        <v>-0.2292165306186377</v>
      </c>
      <c r="AC29" s="11">
        <f>'OddsRatio_working_3-way'!X29^(1/3)*SIN('OddsRatio_working_3-way'!Y29/3)</f>
        <v>3.4041667603532624E-2</v>
      </c>
      <c r="AD29" s="11">
        <f>'OddsRatio_working_3-way'!X29^(1/3)*SIN(('OddsRatio_working_3-way'!Y29+2*PI())/3)</f>
        <v>0.43105634456968006</v>
      </c>
      <c r="AE29" s="11">
        <f>'OddsRatio_working_3-way'!X29^(1/3)*SIN(('OddsRatio_working_3-way'!Y29+4*PI())/3)</f>
        <v>-0.4650980121732125</v>
      </c>
      <c r="AF29" s="11">
        <f>-'OddsRatio_working_3-way'!U29/(3*'OddsRatio_working_3-way'!X29^(1/3))*COS(('OddsRatio_working_3-way'!Y29)/3)</f>
        <v>0.517394959100965</v>
      </c>
      <c r="AG29" s="11">
        <f>-'OddsRatio_working_3-way'!U29/(3*'OddsRatio_working_3-way'!X29^(1/3))*COS(('OddsRatio_working_3-way'!Y29+2*PI())/3)</f>
        <v>-0.28817842848232739</v>
      </c>
      <c r="AH29" s="11">
        <f>-'OddsRatio_working_3-way'!U29/(3*'OddsRatio_working_3-way'!X29^(1/3))*COS(('OddsRatio_working_3-way'!Y29+4*PI())/3)</f>
        <v>-0.2292165306186377</v>
      </c>
      <c r="AI29" s="11">
        <f>'OddsRatio_working_3-way'!U29/(3*'OddsRatio_working_3-way'!X29^(1/3))*SIN(('OddsRatio_working_3-way'!Y29)/3)</f>
        <v>-3.4041667603532624E-2</v>
      </c>
      <c r="AJ29" s="11">
        <f>'OddsRatio_working_3-way'!U29/(3*'OddsRatio_working_3-way'!X29^(1/3))*SIN(('OddsRatio_working_3-way'!Y29+2*PI())/3)</f>
        <v>-0.43105634456968006</v>
      </c>
      <c r="AK29" s="11">
        <f>'OddsRatio_working_3-way'!U29/(3*'OddsRatio_working_3-way'!X29^(1/3))*SIN(('OddsRatio_working_3-way'!Y29+4*PI())/3)</f>
        <v>0.4650980121732125</v>
      </c>
      <c r="AL29" s="11">
        <f>'OddsRatio_working_3-way'!Z29+'OddsRatio_working_3-way'!AF29</f>
        <v>1.03478991820193</v>
      </c>
      <c r="AM29" s="11">
        <f>'OddsRatio_working_3-way'!AA29+'OddsRatio_working_3-way'!AG29</f>
        <v>-0.57635685696465477</v>
      </c>
      <c r="AN29" s="11">
        <f>'OddsRatio_working_3-way'!AB29+'OddsRatio_working_3-way'!AH29</f>
        <v>-0.4584330612372754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1.03478991820193</v>
      </c>
      <c r="AS29" s="11">
        <f>IF(('OddsRatio_working_3-way'!X29=0),IF(Q29&gt;0,-Q29^(1/3),(-Q29)^(1/3)),'OddsRatio_working_3-way'!AM29-'OddsRatio_working_3-way'!R29/3)</f>
        <v>-0.57635685696465477</v>
      </c>
      <c r="AT29" s="11">
        <f>IF(('OddsRatio_working_3-way'!X29=0),IF(Q29&gt;0,-Q29^(1/3),(-Q29)^(1/3)),'OddsRatio_working_3-way'!AN29-'OddsRatio_working_3-way'!R29/3)</f>
        <v>-0.4584330612372754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3.71</v>
      </c>
      <c r="B30" s="4">
        <f>IF('True_Odds_Calculator_3-way'!B31="","",'True_Odds_Calculator_3-way'!B31)</f>
        <v>3.54</v>
      </c>
      <c r="C30" s="4">
        <f>IF('True_Odds_Calculator_3-way'!C31="","",'True_Odds_Calculator_3-way'!C31)</f>
        <v>2.12</v>
      </c>
      <c r="D30" s="9">
        <f t="shared" si="13"/>
        <v>0.26236306866064152</v>
      </c>
      <c r="E30" s="9">
        <f t="shared" si="14"/>
        <v>0.27509225506910956</v>
      </c>
      <c r="F30" s="9">
        <f t="shared" si="15"/>
        <v>0.46254467627024887</v>
      </c>
      <c r="G30" s="9">
        <f t="shared" si="16"/>
        <v>1.0374583243032167</v>
      </c>
      <c r="H30" s="9">
        <f t="shared" si="17"/>
        <v>3.8115120588617177</v>
      </c>
      <c r="I30" s="9">
        <f t="shared" si="18"/>
        <v>3.6351441437301708</v>
      </c>
      <c r="J30" s="9">
        <f t="shared" si="19"/>
        <v>2.1619533232196031</v>
      </c>
      <c r="K30" s="11">
        <f t="shared" si="20"/>
        <v>0.26954177897574122</v>
      </c>
      <c r="L30" s="11">
        <f t="shared" si="21"/>
        <v>0.2824858757062147</v>
      </c>
      <c r="M30" s="11">
        <f t="shared" si="22"/>
        <v>0.47169811320754712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-0.27689046305961673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0.22878439559688085</v>
      </c>
      <c r="Q30" s="11">
        <f>2*'OddsRatio_working_3-way'!K30*'OddsRatio_working_3-way'!L30*'OddsRatio_working_3-way'!M30</f>
        <v>7.1831835352238887E-2</v>
      </c>
      <c r="R30" s="11">
        <f t="shared" si="23"/>
        <v>0</v>
      </c>
      <c r="S30" s="11">
        <f t="shared" si="24"/>
        <v>-0.82626318389168119</v>
      </c>
      <c r="T30" s="11">
        <f t="shared" si="25"/>
        <v>-0.2594232916457398</v>
      </c>
      <c r="U30" s="11">
        <f>'OddsRatio_working_3-way'!S30-'OddsRatio_working_3-way'!R30^2/3</f>
        <v>-0.82626318389168119</v>
      </c>
      <c r="V30" s="11">
        <f>'OddsRatio_working_3-way'!S30*'OddsRatio_working_3-way'!R30/3-2*'OddsRatio_working_3-way'!R30^3/27-'OddsRatio_working_3-way'!T30</f>
        <v>0.2594232916457398</v>
      </c>
      <c r="W30" s="11">
        <f>'OddsRatio_working_3-way'!V30^2+4*'OddsRatio_working_3-way'!U30^3/27</f>
        <v>-1.6269754243160101E-2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0.14454255298308408</v>
      </c>
      <c r="Y30" s="11">
        <f>IF('OddsRatio_working_3-way'!W30&gt;=0,IF('OddsRatio_working_3-way'!V30+SQRT('OddsRatio_working_3-way'!W30)&gt;0,0,PI()),ACOS('OddsRatio_working_3-way'!V30/(2*'OddsRatio_working_3-way'!X30)))</f>
        <v>0.45696856051807866</v>
      </c>
      <c r="Z30" s="11">
        <f>'OddsRatio_working_3-way'!X30^(1/3)*COS('OddsRatio_working_3-way'!Y30/3)</f>
        <v>0.51872916215160847</v>
      </c>
      <c r="AA30" s="11">
        <f>'OddsRatio_working_3-way'!X30^(1/3)*COS(('OddsRatio_working_3-way'!Y30+2*PI())/3)</f>
        <v>-0.32832716675121315</v>
      </c>
      <c r="AB30" s="11">
        <f>'OddsRatio_working_3-way'!X30^(1/3)*COS(('OddsRatio_working_3-way'!Y30+4*PI())/3)</f>
        <v>-0.1904019954003954</v>
      </c>
      <c r="AC30" s="11">
        <f>'OddsRatio_working_3-way'!X30^(1/3)*SIN('OddsRatio_working_3-way'!Y30/3)</f>
        <v>7.9631134807419859E-2</v>
      </c>
      <c r="AD30" s="11">
        <f>'OddsRatio_working_3-way'!X30^(1/3)*SIN(('OddsRatio_working_3-way'!Y30+2*PI())/3)</f>
        <v>0.40941706470340022</v>
      </c>
      <c r="AE30" s="11">
        <f>'OddsRatio_working_3-way'!X30^(1/3)*SIN(('OddsRatio_working_3-way'!Y30+4*PI())/3)</f>
        <v>-0.48904819951082013</v>
      </c>
      <c r="AF30" s="11">
        <f>-'OddsRatio_working_3-way'!U30/(3*'OddsRatio_working_3-way'!X30^(1/3))*COS(('OddsRatio_working_3-way'!Y30)/3)</f>
        <v>0.51872916215160836</v>
      </c>
      <c r="AG30" s="11">
        <f>-'OddsRatio_working_3-way'!U30/(3*'OddsRatio_working_3-way'!X30^(1/3))*COS(('OddsRatio_working_3-way'!Y30+2*PI())/3)</f>
        <v>-0.32832716675121304</v>
      </c>
      <c r="AH30" s="11">
        <f>-'OddsRatio_working_3-way'!U30/(3*'OddsRatio_working_3-way'!X30^(1/3))*COS(('OddsRatio_working_3-way'!Y30+4*PI())/3)</f>
        <v>-0.19040199540039537</v>
      </c>
      <c r="AI30" s="11">
        <f>'OddsRatio_working_3-way'!U30/(3*'OddsRatio_working_3-way'!X30^(1/3))*SIN(('OddsRatio_working_3-way'!Y30)/3)</f>
        <v>-7.9631134807419846E-2</v>
      </c>
      <c r="AJ30" s="11">
        <f>'OddsRatio_working_3-way'!U30/(3*'OddsRatio_working_3-way'!X30^(1/3))*SIN(('OddsRatio_working_3-way'!Y30+2*PI())/3)</f>
        <v>-0.40941706470340017</v>
      </c>
      <c r="AK30" s="11">
        <f>'OddsRatio_working_3-way'!U30/(3*'OddsRatio_working_3-way'!X30^(1/3))*SIN(('OddsRatio_working_3-way'!Y30+4*PI())/3)</f>
        <v>0.48904819951082001</v>
      </c>
      <c r="AL30" s="11">
        <f>'OddsRatio_working_3-way'!Z30+'OddsRatio_working_3-way'!AF30</f>
        <v>1.0374583243032167</v>
      </c>
      <c r="AM30" s="11">
        <f>'OddsRatio_working_3-way'!AA30+'OddsRatio_working_3-way'!AG30</f>
        <v>-0.65665433350242619</v>
      </c>
      <c r="AN30" s="11">
        <f>'OddsRatio_working_3-way'!AB30+'OddsRatio_working_3-way'!AH30</f>
        <v>-0.38080399080079075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1.0374583243032167</v>
      </c>
      <c r="AS30" s="11">
        <f>IF(('OddsRatio_working_3-way'!X30=0),IF(Q30&gt;0,-Q30^(1/3),(-Q30)^(1/3)),'OddsRatio_working_3-way'!AM30-'OddsRatio_working_3-way'!R30/3)</f>
        <v>-0.65665433350242619</v>
      </c>
      <c r="AT30" s="11">
        <f>IF(('OddsRatio_working_3-way'!X30=0),IF(Q30&gt;0,-Q30^(1/3),(-Q30)^(1/3)),'OddsRatio_working_3-way'!AN30-'OddsRatio_working_3-way'!R30/3)</f>
        <v>-0.38080399080079075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6.25</v>
      </c>
      <c r="B31" s="4">
        <f>IF('True_Odds_Calculator_3-way'!B32="","",'True_Odds_Calculator_3-way'!B32)</f>
        <v>4.6900000000000004</v>
      </c>
      <c r="C31" s="4">
        <f>IF('True_Odds_Calculator_3-way'!C32="","",'True_Odds_Calculator_3-way'!C32)</f>
        <v>1.53</v>
      </c>
      <c r="D31" s="9">
        <f t="shared" si="13"/>
        <v>0.15326080683386095</v>
      </c>
      <c r="E31" s="9">
        <f t="shared" si="14"/>
        <v>0.20478530122187569</v>
      </c>
      <c r="F31" s="9">
        <f t="shared" si="15"/>
        <v>0.641953891944263</v>
      </c>
      <c r="G31" s="9">
        <f t="shared" si="16"/>
        <v>1.0523476887082122</v>
      </c>
      <c r="H31" s="9">
        <f t="shared" si="17"/>
        <v>6.5248253657181143</v>
      </c>
      <c r="I31" s="9">
        <f t="shared" si="18"/>
        <v>4.8831629713333031</v>
      </c>
      <c r="J31" s="9">
        <f t="shared" si="19"/>
        <v>1.5577442750153527</v>
      </c>
      <c r="K31" s="11">
        <f t="shared" si="20"/>
        <v>0.16</v>
      </c>
      <c r="L31" s="11">
        <f t="shared" si="21"/>
        <v>0.21321961620469082</v>
      </c>
      <c r="M31" s="11">
        <f t="shared" si="22"/>
        <v>0.65359477124183007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-0.22893766461808585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0.21115709965578275</v>
      </c>
      <c r="Q31" s="11">
        <f>2*'OddsRatio_working_3-way'!K31*'OddsRatio_working_3-way'!L31*'OddsRatio_working_3-way'!M31</f>
        <v>4.4594952408824225E-2</v>
      </c>
      <c r="R31" s="11">
        <f t="shared" si="23"/>
        <v>0</v>
      </c>
      <c r="S31" s="11">
        <f t="shared" si="24"/>
        <v>-0.92233447042466921</v>
      </c>
      <c r="T31" s="11">
        <f t="shared" si="25"/>
        <v>-0.19479080684787098</v>
      </c>
      <c r="U31" s="11">
        <f>'OddsRatio_working_3-way'!S31-'OddsRatio_working_3-way'!R31^2/3</f>
        <v>-0.92233447042466921</v>
      </c>
      <c r="V31" s="11">
        <f>'OddsRatio_working_3-way'!S31*'OddsRatio_working_3-way'!R31/3-2*'OddsRatio_working_3-way'!R31^3/27-'OddsRatio_working_3-way'!T31</f>
        <v>0.19479080684787098</v>
      </c>
      <c r="W31" s="11">
        <f>'OddsRatio_working_3-way'!V31^2+4*'OddsRatio_working_3-way'!U31^3/27</f>
        <v>-7.8298132877270527E-2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0.1704711055499693</v>
      </c>
      <c r="Y31" s="11">
        <f>IF('OddsRatio_working_3-way'!W31&gt;=0,IF('OddsRatio_working_3-way'!V31+SQRT('OddsRatio_working_3-way'!W31)&gt;0,0,PI()),ACOS('OddsRatio_working_3-way'!V31/(2*'OddsRatio_working_3-way'!X31)))</f>
        <v>0.96266980797785917</v>
      </c>
      <c r="Z31" s="11">
        <f>'OddsRatio_working_3-way'!X31^(1/3)*COS('OddsRatio_working_3-way'!Y31/3)</f>
        <v>0.52617384435410608</v>
      </c>
      <c r="AA31" s="11">
        <f>'OddsRatio_working_3-way'!X31^(1/3)*COS(('OddsRatio_working_3-way'!Y31+2*PI())/3)</f>
        <v>-0.41454461179492291</v>
      </c>
      <c r="AB31" s="11">
        <f>'OddsRatio_working_3-way'!X31^(1/3)*COS(('OddsRatio_working_3-way'!Y31+4*PI())/3)</f>
        <v>-0.11162923255918338</v>
      </c>
      <c r="AC31" s="11">
        <f>'OddsRatio_working_3-way'!X31^(1/3)*SIN('OddsRatio_working_3-way'!Y31/3)</f>
        <v>0.17488827574343202</v>
      </c>
      <c r="AD31" s="11">
        <f>'OddsRatio_working_3-way'!X31^(1/3)*SIN(('OddsRatio_working_3-way'!Y31+2*PI())/3)</f>
        <v>0.36823577814585923</v>
      </c>
      <c r="AE31" s="11">
        <f>'OddsRatio_working_3-way'!X31^(1/3)*SIN(('OddsRatio_working_3-way'!Y31+4*PI())/3)</f>
        <v>-0.54312405388929108</v>
      </c>
      <c r="AF31" s="11">
        <f>-'OddsRatio_working_3-way'!U31/(3*'OddsRatio_working_3-way'!X31^(1/3))*COS(('OddsRatio_working_3-way'!Y31)/3)</f>
        <v>0.52617384435410608</v>
      </c>
      <c r="AG31" s="11">
        <f>-'OddsRatio_working_3-way'!U31/(3*'OddsRatio_working_3-way'!X31^(1/3))*COS(('OddsRatio_working_3-way'!Y31+2*PI())/3)</f>
        <v>-0.41454461179492291</v>
      </c>
      <c r="AH31" s="11">
        <f>-'OddsRatio_working_3-way'!U31/(3*'OddsRatio_working_3-way'!X31^(1/3))*COS(('OddsRatio_working_3-way'!Y31+4*PI())/3)</f>
        <v>-0.11162923255918338</v>
      </c>
      <c r="AI31" s="11">
        <f>'OddsRatio_working_3-way'!U31/(3*'OddsRatio_working_3-way'!X31^(1/3))*SIN(('OddsRatio_working_3-way'!Y31)/3)</f>
        <v>-0.17488827574343202</v>
      </c>
      <c r="AJ31" s="11">
        <f>'OddsRatio_working_3-way'!U31/(3*'OddsRatio_working_3-way'!X31^(1/3))*SIN(('OddsRatio_working_3-way'!Y31+2*PI())/3)</f>
        <v>-0.36823577814585923</v>
      </c>
      <c r="AK31" s="11">
        <f>'OddsRatio_working_3-way'!U31/(3*'OddsRatio_working_3-way'!X31^(1/3))*SIN(('OddsRatio_working_3-way'!Y31+4*PI())/3)</f>
        <v>0.54312405388929108</v>
      </c>
      <c r="AL31" s="11">
        <f>'OddsRatio_working_3-way'!Z31+'OddsRatio_working_3-way'!AF31</f>
        <v>1.0523476887082122</v>
      </c>
      <c r="AM31" s="11">
        <f>'OddsRatio_working_3-way'!AA31+'OddsRatio_working_3-way'!AG31</f>
        <v>-0.82908922358984583</v>
      </c>
      <c r="AN31" s="11">
        <f>'OddsRatio_working_3-way'!AB31+'OddsRatio_working_3-way'!AH31</f>
        <v>-0.22325846511836675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1.0523476887082122</v>
      </c>
      <c r="AS31" s="11">
        <f>IF(('OddsRatio_working_3-way'!X31=0),IF(Q31&gt;0,-Q31^(1/3),(-Q31)^(1/3)),'OddsRatio_working_3-way'!AM31-'OddsRatio_working_3-way'!R31/3)</f>
        <v>-0.82908922358984583</v>
      </c>
      <c r="AT31" s="11">
        <f>IF(('OddsRatio_working_3-way'!X31=0),IF(Q31&gt;0,-Q31^(1/3),(-Q31)^(1/3)),'OddsRatio_working_3-way'!AN31-'OddsRatio_working_3-way'!R31/3)</f>
        <v>-0.22325846511836675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3.18</v>
      </c>
      <c r="B32" s="4">
        <f>IF('True_Odds_Calculator_3-way'!B33="","",'True_Odds_Calculator_3-way'!B33)</f>
        <v>3.28</v>
      </c>
      <c r="C32" s="4">
        <f>IF('True_Odds_Calculator_3-way'!C33="","",'True_Odds_Calculator_3-way'!C33)</f>
        <v>2.4900000000000002</v>
      </c>
      <c r="D32" s="9">
        <f t="shared" si="13"/>
        <v>0.30770868723450762</v>
      </c>
      <c r="E32" s="9">
        <f t="shared" si="14"/>
        <v>0.29823770679624423</v>
      </c>
      <c r="F32" s="9">
        <f t="shared" si="15"/>
        <v>0.39405360596924821</v>
      </c>
      <c r="G32" s="9">
        <f t="shared" si="16"/>
        <v>1.0320307340802271</v>
      </c>
      <c r="H32" s="9">
        <f t="shared" si="17"/>
        <v>3.249827000294895</v>
      </c>
      <c r="I32" s="9">
        <f t="shared" si="18"/>
        <v>3.3530300737029179</v>
      </c>
      <c r="J32" s="9">
        <f t="shared" si="19"/>
        <v>2.5377257937795386</v>
      </c>
      <c r="K32" s="11">
        <f t="shared" si="20"/>
        <v>0.31446540880503143</v>
      </c>
      <c r="L32" s="11">
        <f t="shared" si="21"/>
        <v>0.3048780487804878</v>
      </c>
      <c r="M32" s="11">
        <f t="shared" si="22"/>
        <v>0.40160642570281119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-0.2851525753266172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0.22909555078728777</v>
      </c>
      <c r="Q32" s="11">
        <f>2*'OddsRatio_working_3-way'!K32*'OddsRatio_working_3-way'!L32*'OddsRatio_working_3-way'!M32</f>
        <v>7.700690782765976E-2</v>
      </c>
      <c r="R32" s="11">
        <f t="shared" si="23"/>
        <v>0</v>
      </c>
      <c r="S32" s="11">
        <f t="shared" si="24"/>
        <v>-0.80341392857798655</v>
      </c>
      <c r="T32" s="11">
        <f t="shared" si="25"/>
        <v>-0.27005510204302074</v>
      </c>
      <c r="U32" s="11">
        <f>'OddsRatio_working_3-way'!S32-'OddsRatio_working_3-way'!R32^2/3</f>
        <v>-0.80341392857798655</v>
      </c>
      <c r="V32" s="11">
        <f>'OddsRatio_working_3-way'!S32*'OddsRatio_working_3-way'!R32/3-2*'OddsRatio_working_3-way'!R32^3/27-'OddsRatio_working_3-way'!T32</f>
        <v>0.27005510204302074</v>
      </c>
      <c r="W32" s="11">
        <f>'OddsRatio_working_3-way'!V32^2+4*'OddsRatio_working_3-way'!U32^3/27</f>
        <v>-3.8973165922024239E-3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0.13858848683392569</v>
      </c>
      <c r="Y32" s="11">
        <f>IF('OddsRatio_working_3-way'!W32&gt;=0,IF('OddsRatio_working_3-way'!V32+SQRT('OddsRatio_working_3-way'!W32)&gt;0,0,PI()),ACOS('OddsRatio_working_3-way'!V32/(2*'OddsRatio_working_3-way'!X32)))</f>
        <v>0.22717880665641776</v>
      </c>
      <c r="Z32" s="11">
        <f>'OddsRatio_working_3-way'!X32^(1/3)*COS('OddsRatio_working_3-way'!Y32/3)</f>
        <v>0.51601536704011353</v>
      </c>
      <c r="AA32" s="11">
        <f>'OddsRatio_working_3-way'!X32^(1/3)*COS(('OddsRatio_working_3-way'!Y32+2*PI())/3)</f>
        <v>-0.29191325648880811</v>
      </c>
      <c r="AB32" s="11">
        <f>'OddsRatio_working_3-way'!X32^(1/3)*COS(('OddsRatio_working_3-way'!Y32+4*PI())/3)</f>
        <v>-0.22410211055130508</v>
      </c>
      <c r="AC32" s="11">
        <f>'OddsRatio_working_3-way'!X32^(1/3)*SIN('OddsRatio_working_3-way'!Y32/3)</f>
        <v>3.9150783361074366E-2</v>
      </c>
      <c r="AD32" s="11">
        <f>'OddsRatio_working_3-way'!X32^(1/3)*SIN(('OddsRatio_working_3-way'!Y32+2*PI())/3)</f>
        <v>0.42730702491935252</v>
      </c>
      <c r="AE32" s="11">
        <f>'OddsRatio_working_3-way'!X32^(1/3)*SIN(('OddsRatio_working_3-way'!Y32+4*PI())/3)</f>
        <v>-0.46645780828042682</v>
      </c>
      <c r="AF32" s="11">
        <f>-'OddsRatio_working_3-way'!U32/(3*'OddsRatio_working_3-way'!X32^(1/3))*COS(('OddsRatio_working_3-way'!Y32)/3)</f>
        <v>0.51601536704011353</v>
      </c>
      <c r="AG32" s="11">
        <f>-'OddsRatio_working_3-way'!U32/(3*'OddsRatio_working_3-way'!X32^(1/3))*COS(('OddsRatio_working_3-way'!Y32+2*PI())/3)</f>
        <v>-0.29191325648880811</v>
      </c>
      <c r="AH32" s="11">
        <f>-'OddsRatio_working_3-way'!U32/(3*'OddsRatio_working_3-way'!X32^(1/3))*COS(('OddsRatio_working_3-way'!Y32+4*PI())/3)</f>
        <v>-0.22410211055130508</v>
      </c>
      <c r="AI32" s="11">
        <f>'OddsRatio_working_3-way'!U32/(3*'OddsRatio_working_3-way'!X32^(1/3))*SIN(('OddsRatio_working_3-way'!Y32)/3)</f>
        <v>-3.9150783361074366E-2</v>
      </c>
      <c r="AJ32" s="11">
        <f>'OddsRatio_working_3-way'!U32/(3*'OddsRatio_working_3-way'!X32^(1/3))*SIN(('OddsRatio_working_3-way'!Y32+2*PI())/3)</f>
        <v>-0.42730702491935252</v>
      </c>
      <c r="AK32" s="11">
        <f>'OddsRatio_working_3-way'!U32/(3*'OddsRatio_working_3-way'!X32^(1/3))*SIN(('OddsRatio_working_3-way'!Y32+4*PI())/3)</f>
        <v>0.46645780828042682</v>
      </c>
      <c r="AL32" s="11">
        <f>'OddsRatio_working_3-way'!Z32+'OddsRatio_working_3-way'!AF32</f>
        <v>1.0320307340802271</v>
      </c>
      <c r="AM32" s="11">
        <f>'OddsRatio_working_3-way'!AA32+'OddsRatio_working_3-way'!AG32</f>
        <v>-0.58382651297761623</v>
      </c>
      <c r="AN32" s="11">
        <f>'OddsRatio_working_3-way'!AB32+'OddsRatio_working_3-way'!AH32</f>
        <v>-0.44820422110261016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1.0320307340802271</v>
      </c>
      <c r="AS32" s="11">
        <f>IF(('OddsRatio_working_3-way'!X32=0),IF(Q32&gt;0,-Q32^(1/3),(-Q32)^(1/3)),'OddsRatio_working_3-way'!AM32-'OddsRatio_working_3-way'!R32/3)</f>
        <v>-0.58382651297761623</v>
      </c>
      <c r="AT32" s="11">
        <f>IF(('OddsRatio_working_3-way'!X32=0),IF(Q32&gt;0,-Q32^(1/3),(-Q32)^(1/3)),'OddsRatio_working_3-way'!AN32-'OddsRatio_working_3-way'!R32/3)</f>
        <v>-0.44820422110261016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1.47</v>
      </c>
      <c r="B33" s="4">
        <f>IF('True_Odds_Calculator_3-way'!B34="","",'True_Odds_Calculator_3-way'!B34)</f>
        <v>5</v>
      </c>
      <c r="C33" s="4">
        <f>IF('True_Odds_Calculator_3-way'!C34="","",'True_Odds_Calculator_3-way'!C34)</f>
        <v>6.84</v>
      </c>
      <c r="D33" s="9">
        <f t="shared" si="13"/>
        <v>0.66863735541214764</v>
      </c>
      <c r="E33" s="9">
        <f t="shared" si="14"/>
        <v>0.1916555556131771</v>
      </c>
      <c r="F33" s="9">
        <f t="shared" si="15"/>
        <v>0.13970708897467529</v>
      </c>
      <c r="G33" s="9">
        <f t="shared" si="16"/>
        <v>1.054423444445205</v>
      </c>
      <c r="H33" s="9">
        <f t="shared" si="17"/>
        <v>1.4955790188892462</v>
      </c>
      <c r="I33" s="9">
        <f t="shared" si="18"/>
        <v>5.2176937777808199</v>
      </c>
      <c r="J33" s="9">
        <f t="shared" si="19"/>
        <v>7.1578329155599976</v>
      </c>
      <c r="K33" s="11">
        <f t="shared" si="20"/>
        <v>0.68027210884353739</v>
      </c>
      <c r="L33" s="11">
        <f t="shared" si="21"/>
        <v>0.2</v>
      </c>
      <c r="M33" s="11">
        <f t="shared" si="22"/>
        <v>0.14619883040935672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-0.21838723793611015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0.20507618251979157</v>
      </c>
      <c r="Q33" s="11">
        <f>2*'OddsRatio_working_3-way'!K33*'OddsRatio_working_3-way'!L33*'OddsRatio_working_3-way'!M33</f>
        <v>3.9781994669212714E-2</v>
      </c>
      <c r="R33" s="11">
        <f t="shared" si="23"/>
        <v>0</v>
      </c>
      <c r="S33" s="11">
        <f t="shared" si="24"/>
        <v>-0.93904838239580291</v>
      </c>
      <c r="T33" s="11">
        <f t="shared" si="25"/>
        <v>-0.18216263480034972</v>
      </c>
      <c r="U33" s="11">
        <f>'OddsRatio_working_3-way'!S33-'OddsRatio_working_3-way'!R33^2/3</f>
        <v>-0.93904838239580291</v>
      </c>
      <c r="V33" s="11">
        <f>'OddsRatio_working_3-way'!S33*'OddsRatio_working_3-way'!R33/3-2*'OddsRatio_working_3-way'!R33^3/27-'OddsRatio_working_3-way'!T33</f>
        <v>0.18216263480034972</v>
      </c>
      <c r="W33" s="11">
        <f>'OddsRatio_working_3-way'!V33^2+4*'OddsRatio_working_3-way'!U33^3/27</f>
        <v>-8.9492923359266202E-2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0.17512577542774205</v>
      </c>
      <c r="Y33" s="11">
        <f>IF('OddsRatio_working_3-way'!W33&gt;=0,IF('OddsRatio_working_3-way'!V33+SQRT('OddsRatio_working_3-way'!W33)&gt;0,0,PI()),ACOS('OddsRatio_working_3-way'!V33/(2*'OddsRatio_working_3-way'!X33)))</f>
        <v>1.0238389848796969</v>
      </c>
      <c r="Z33" s="11">
        <f>'OddsRatio_working_3-way'!X33^(1/3)*COS('OddsRatio_working_3-way'!Y33/3)</f>
        <v>0.52721172222260249</v>
      </c>
      <c r="AA33" s="11">
        <f>'OddsRatio_working_3-way'!X33^(1/3)*COS(('OddsRatio_working_3-way'!Y33+2*PI())/3)</f>
        <v>-0.42577227428696124</v>
      </c>
      <c r="AB33" s="11">
        <f>'OddsRatio_working_3-way'!X33^(1/3)*COS(('OddsRatio_working_3-way'!Y33+4*PI())/3)</f>
        <v>-0.10143944793564136</v>
      </c>
      <c r="AC33" s="11">
        <f>'OddsRatio_working_3-way'!X33^(1/3)*SIN('OddsRatio_working_3-way'!Y33/3)</f>
        <v>0.18725364460096663</v>
      </c>
      <c r="AD33" s="11">
        <f>'OddsRatio_working_3-way'!X33^(1/3)*SIN(('OddsRatio_working_3-way'!Y33+2*PI())/3)</f>
        <v>0.36295192231723522</v>
      </c>
      <c r="AE33" s="11">
        <f>'OddsRatio_working_3-way'!X33^(1/3)*SIN(('OddsRatio_working_3-way'!Y33+4*PI())/3)</f>
        <v>-0.55020556691820199</v>
      </c>
      <c r="AF33" s="11">
        <f>-'OddsRatio_working_3-way'!U33/(3*'OddsRatio_working_3-way'!X33^(1/3))*COS(('OddsRatio_working_3-way'!Y33)/3)</f>
        <v>0.52721172222260249</v>
      </c>
      <c r="AG33" s="11">
        <f>-'OddsRatio_working_3-way'!U33/(3*'OddsRatio_working_3-way'!X33^(1/3))*COS(('OddsRatio_working_3-way'!Y33+2*PI())/3)</f>
        <v>-0.42577227428696113</v>
      </c>
      <c r="AH33" s="11">
        <f>-'OddsRatio_working_3-way'!U33/(3*'OddsRatio_working_3-way'!X33^(1/3))*COS(('OddsRatio_working_3-way'!Y33+4*PI())/3)</f>
        <v>-0.10143944793564133</v>
      </c>
      <c r="AI33" s="11">
        <f>'OddsRatio_working_3-way'!U33/(3*'OddsRatio_working_3-way'!X33^(1/3))*SIN(('OddsRatio_working_3-way'!Y33)/3)</f>
        <v>-0.18725364460096661</v>
      </c>
      <c r="AJ33" s="11">
        <f>'OddsRatio_working_3-way'!U33/(3*'OddsRatio_working_3-way'!X33^(1/3))*SIN(('OddsRatio_working_3-way'!Y33+2*PI())/3)</f>
        <v>-0.36295192231723516</v>
      </c>
      <c r="AK33" s="11">
        <f>'OddsRatio_working_3-way'!U33/(3*'OddsRatio_working_3-way'!X33^(1/3))*SIN(('OddsRatio_working_3-way'!Y33+4*PI())/3)</f>
        <v>0.55020556691820188</v>
      </c>
      <c r="AL33" s="11">
        <f>'OddsRatio_working_3-way'!Z33+'OddsRatio_working_3-way'!AF33</f>
        <v>1.054423444445205</v>
      </c>
      <c r="AM33" s="11">
        <f>'OddsRatio_working_3-way'!AA33+'OddsRatio_working_3-way'!AG33</f>
        <v>-0.85154454857392237</v>
      </c>
      <c r="AN33" s="11">
        <f>'OddsRatio_working_3-way'!AB33+'OddsRatio_working_3-way'!AH33</f>
        <v>-0.20287889587128269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1.054423444445205</v>
      </c>
      <c r="AS33" s="11">
        <f>IF(('OddsRatio_working_3-way'!X33=0),IF(Q33&gt;0,-Q33^(1/3),(-Q33)^(1/3)),'OddsRatio_working_3-way'!AM33-'OddsRatio_working_3-way'!R33/3)</f>
        <v>-0.85154454857392237</v>
      </c>
      <c r="AT33" s="11">
        <f>IF(('OddsRatio_working_3-way'!X33=0),IF(Q33&gt;0,-Q33^(1/3),(-Q33)^(1/3)),'OddsRatio_working_3-way'!AN33-'OddsRatio_working_3-way'!R33/3)</f>
        <v>-0.20287889587128269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2.04</v>
      </c>
      <c r="B34" s="4">
        <f>IF('True_Odds_Calculator_3-way'!B35="","",'True_Odds_Calculator_3-way'!B35)</f>
        <v>3.53</v>
      </c>
      <c r="C34" s="4">
        <f>IF('True_Odds_Calculator_3-way'!C35="","",'True_Odds_Calculator_3-way'!C35)</f>
        <v>3.92</v>
      </c>
      <c r="D34" s="9">
        <f t="shared" si="13"/>
        <v>0.47901937500754155</v>
      </c>
      <c r="E34" s="9">
        <f t="shared" si="14"/>
        <v>0.27428883514567337</v>
      </c>
      <c r="F34" s="9">
        <f t="shared" si="15"/>
        <v>0.2466917898467853</v>
      </c>
      <c r="G34" s="9">
        <f t="shared" si="16"/>
        <v>1.045767530047627</v>
      </c>
      <c r="H34" s="9">
        <f t="shared" si="17"/>
        <v>2.0875982312495318</v>
      </c>
      <c r="I34" s="9">
        <f t="shared" si="18"/>
        <v>3.6457918510204954</v>
      </c>
      <c r="J34" s="9">
        <f t="shared" si="19"/>
        <v>4.0536411877390703</v>
      </c>
      <c r="K34" s="11">
        <f t="shared" si="20"/>
        <v>0.49019607843137253</v>
      </c>
      <c r="L34" s="11">
        <f t="shared" si="21"/>
        <v>0.28328611898016998</v>
      </c>
      <c r="M34" s="11">
        <f t="shared" si="22"/>
        <v>0.25510204081632654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-0.272173458618575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0.22990782715352431</v>
      </c>
      <c r="Q34" s="11">
        <f>2*'OddsRatio_working_3-way'!K34*'OddsRatio_working_3-way'!L34*'OddsRatio_working_3-way'!M34</f>
        <v>7.0849869692919662E-2</v>
      </c>
      <c r="R34" s="11">
        <f t="shared" si="23"/>
        <v>0</v>
      </c>
      <c r="S34" s="11">
        <f t="shared" si="24"/>
        <v>-0.84471067943372857</v>
      </c>
      <c r="T34" s="11">
        <f t="shared" si="25"/>
        <v>-0.2603114574526128</v>
      </c>
      <c r="U34" s="11">
        <f>'OddsRatio_working_3-way'!S34-'OddsRatio_working_3-way'!R34^2/3</f>
        <v>-0.84471067943372857</v>
      </c>
      <c r="V34" s="11">
        <f>'OddsRatio_working_3-way'!S34*'OddsRatio_working_3-way'!R34/3-2*'OddsRatio_working_3-way'!R34^3/27-'OddsRatio_working_3-way'!T34</f>
        <v>0.2603114574526128</v>
      </c>
      <c r="W34" s="11">
        <f>'OddsRatio_working_3-way'!V34^2+4*'OddsRatio_working_3-way'!U34^3/27</f>
        <v>-2.1531514129190632E-2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0.14941014775634726</v>
      </c>
      <c r="Y34" s="11">
        <f>IF('OddsRatio_working_3-way'!W34&gt;=0,IF('OddsRatio_working_3-way'!V34+SQRT('OddsRatio_working_3-way'!W34)&gt;0,0,PI()),ACOS('OddsRatio_working_3-way'!V34/(2*'OddsRatio_working_3-way'!X34)))</f>
        <v>0.5132965931743807</v>
      </c>
      <c r="Z34" s="11">
        <f>'OddsRatio_working_3-way'!X34^(1/3)*COS('OddsRatio_working_3-way'!Y34/3)</f>
        <v>0.52288376502381351</v>
      </c>
      <c r="AA34" s="11">
        <f>'OddsRatio_working_3-way'!X34^(1/3)*COS(('OddsRatio_working_3-way'!Y34+2*PI())/3)</f>
        <v>-0.33968570696037792</v>
      </c>
      <c r="AB34" s="11">
        <f>'OddsRatio_working_3-way'!X34^(1/3)*COS(('OddsRatio_working_3-way'!Y34+4*PI())/3)</f>
        <v>-0.18319805806343573</v>
      </c>
      <c r="AC34" s="11">
        <f>'OddsRatio_working_3-way'!X34^(1/3)*SIN('OddsRatio_working_3-way'!Y34/3)</f>
        <v>9.0348186215501322E-2</v>
      </c>
      <c r="AD34" s="11">
        <f>'OddsRatio_working_3-way'!X34^(1/3)*SIN(('OddsRatio_working_3-way'!Y34+2*PI())/3)</f>
        <v>0.407656530629325</v>
      </c>
      <c r="AE34" s="11">
        <f>'OddsRatio_working_3-way'!X34^(1/3)*SIN(('OddsRatio_working_3-way'!Y34+4*PI())/3)</f>
        <v>-0.49800471684482622</v>
      </c>
      <c r="AF34" s="11">
        <f>-'OddsRatio_working_3-way'!U34/(3*'OddsRatio_working_3-way'!X34^(1/3))*COS(('OddsRatio_working_3-way'!Y34)/3)</f>
        <v>0.52288376502381351</v>
      </c>
      <c r="AG34" s="11">
        <f>-'OddsRatio_working_3-way'!U34/(3*'OddsRatio_working_3-way'!X34^(1/3))*COS(('OddsRatio_working_3-way'!Y34+2*PI())/3)</f>
        <v>-0.33968570696037792</v>
      </c>
      <c r="AH34" s="11">
        <f>-'OddsRatio_working_3-way'!U34/(3*'OddsRatio_working_3-way'!X34^(1/3))*COS(('OddsRatio_working_3-way'!Y34+4*PI())/3)</f>
        <v>-0.18319805806343573</v>
      </c>
      <c r="AI34" s="11">
        <f>'OddsRatio_working_3-way'!U34/(3*'OddsRatio_working_3-way'!X34^(1/3))*SIN(('OddsRatio_working_3-way'!Y34)/3)</f>
        <v>-9.0348186215501322E-2</v>
      </c>
      <c r="AJ34" s="11">
        <f>'OddsRatio_working_3-way'!U34/(3*'OddsRatio_working_3-way'!X34^(1/3))*SIN(('OddsRatio_working_3-way'!Y34+2*PI())/3)</f>
        <v>-0.407656530629325</v>
      </c>
      <c r="AK34" s="11">
        <f>'OddsRatio_working_3-way'!U34/(3*'OddsRatio_working_3-way'!X34^(1/3))*SIN(('OddsRatio_working_3-way'!Y34+4*PI())/3)</f>
        <v>0.49800471684482622</v>
      </c>
      <c r="AL34" s="11">
        <f>'OddsRatio_working_3-way'!Z34+'OddsRatio_working_3-way'!AF34</f>
        <v>1.045767530047627</v>
      </c>
      <c r="AM34" s="11">
        <f>'OddsRatio_working_3-way'!AA34+'OddsRatio_working_3-way'!AG34</f>
        <v>-0.67937141392075584</v>
      </c>
      <c r="AN34" s="11">
        <f>'OddsRatio_working_3-way'!AB34+'OddsRatio_working_3-way'!AH34</f>
        <v>-0.36639611612687145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1.045767530047627</v>
      </c>
      <c r="AS34" s="11">
        <f>IF(('OddsRatio_working_3-way'!X34=0),IF(Q34&gt;0,-Q34^(1/3),(-Q34)^(1/3)),'OddsRatio_working_3-way'!AM34-'OddsRatio_working_3-way'!R34/3)</f>
        <v>-0.67937141392075584</v>
      </c>
      <c r="AT34" s="11">
        <f>IF(('OddsRatio_working_3-way'!X34=0),IF(Q34&gt;0,-Q34^(1/3),(-Q34)^(1/3)),'OddsRatio_working_3-way'!AN34-'OddsRatio_working_3-way'!R34/3)</f>
        <v>-0.36639611612687145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3.26</v>
      </c>
      <c r="B35" s="4">
        <f>IF('True_Odds_Calculator_3-way'!B36="","",'True_Odds_Calculator_3-way'!B36)</f>
        <v>3.47</v>
      </c>
      <c r="C35" s="4">
        <f>IF('True_Odds_Calculator_3-way'!C36="","",'True_Odds_Calculator_3-way'!C36)</f>
        <v>2.31</v>
      </c>
      <c r="D35" s="9">
        <f t="shared" si="13"/>
        <v>0.29784028678253133</v>
      </c>
      <c r="E35" s="9">
        <f t="shared" si="14"/>
        <v>0.27959793907019431</v>
      </c>
      <c r="F35" s="9">
        <f t="shared" si="15"/>
        <v>0.42256177414727436</v>
      </c>
      <c r="G35" s="9">
        <f t="shared" si="16"/>
        <v>1.0431434308235517</v>
      </c>
      <c r="H35" s="9">
        <f t="shared" si="17"/>
        <v>3.3575041536612269</v>
      </c>
      <c r="I35" s="9">
        <f t="shared" si="18"/>
        <v>3.5765642741341721</v>
      </c>
      <c r="J35" s="9">
        <f t="shared" si="19"/>
        <v>2.3665178943788527</v>
      </c>
      <c r="K35" s="11">
        <f t="shared" si="20"/>
        <v>0.30674846625766872</v>
      </c>
      <c r="L35" s="11">
        <f t="shared" si="21"/>
        <v>0.28818443804034583</v>
      </c>
      <c r="M35" s="11">
        <f t="shared" si="22"/>
        <v>0.4329004329004329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-0.27984505255062719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0.23114147687617043</v>
      </c>
      <c r="Q35" s="11">
        <f>2*'OddsRatio_working_3-way'!K35*'OddsRatio_working_3-way'!L35*'OddsRatio_working_3-way'!M35</f>
        <v>7.6536912872904095E-2</v>
      </c>
      <c r="R35" s="11">
        <f t="shared" si="23"/>
        <v>0</v>
      </c>
      <c r="S35" s="11">
        <f t="shared" si="24"/>
        <v>-0.82596234869778262</v>
      </c>
      <c r="T35" s="11">
        <f t="shared" si="25"/>
        <v>-0.27349746645621931</v>
      </c>
      <c r="U35" s="11">
        <f>'OddsRatio_working_3-way'!S35-'OddsRatio_working_3-way'!R35^2/3</f>
        <v>-0.82596234869778262</v>
      </c>
      <c r="V35" s="11">
        <f>'OddsRatio_working_3-way'!S35*'OddsRatio_working_3-way'!R35/3-2*'OddsRatio_working_3-way'!R35^3/27-'OddsRatio_working_3-way'!T35</f>
        <v>0.27349746645621931</v>
      </c>
      <c r="W35" s="11">
        <f>'OddsRatio_working_3-way'!V35^2+4*'OddsRatio_working_3-way'!U35^3/27</f>
        <v>-8.6780860306507196E-3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0.1444636201510795</v>
      </c>
      <c r="Y35" s="11">
        <f>IF('OddsRatio_working_3-way'!W35&gt;=0,IF('OddsRatio_working_3-way'!V35+SQRT('OddsRatio_working_3-way'!W35)&gt;0,0,PI()),ACOS('OddsRatio_working_3-way'!V35/(2*'OddsRatio_working_3-way'!X35)))</f>
        <v>0.32828609115527874</v>
      </c>
      <c r="Z35" s="11">
        <f>'OddsRatio_working_3-way'!X35^(1/3)*COS('OddsRatio_working_3-way'!Y35/3)</f>
        <v>0.52157171541177583</v>
      </c>
      <c r="AA35" s="11">
        <f>'OddsRatio_working_3-way'!X35^(1/3)*COS(('OddsRatio_working_3-way'!Y35+2*PI())/3)</f>
        <v>-0.31041242756779625</v>
      </c>
      <c r="AB35" s="11">
        <f>'OddsRatio_working_3-way'!X35^(1/3)*COS(('OddsRatio_working_3-way'!Y35+4*PI())/3)</f>
        <v>-0.21115928784397967</v>
      </c>
      <c r="AC35" s="11">
        <f>'OddsRatio_working_3-way'!X35^(1/3)*SIN('OddsRatio_working_3-way'!Y35/3)</f>
        <v>5.7303826937461125E-2</v>
      </c>
      <c r="AD35" s="11">
        <f>'OddsRatio_working_3-way'!X35^(1/3)*SIN(('OddsRatio_working_3-way'!Y35+2*PI())/3)</f>
        <v>0.42304244197329488</v>
      </c>
      <c r="AE35" s="11">
        <f>'OddsRatio_working_3-way'!X35^(1/3)*SIN(('OddsRatio_working_3-way'!Y35+4*PI())/3)</f>
        <v>-0.48034626891075594</v>
      </c>
      <c r="AF35" s="11">
        <f>-'OddsRatio_working_3-way'!U35/(3*'OddsRatio_working_3-way'!X35^(1/3))*COS(('OddsRatio_working_3-way'!Y35)/3)</f>
        <v>0.52157171541177572</v>
      </c>
      <c r="AG35" s="11">
        <f>-'OddsRatio_working_3-way'!U35/(3*'OddsRatio_working_3-way'!X35^(1/3))*COS(('OddsRatio_working_3-way'!Y35+2*PI())/3)</f>
        <v>-0.31041242756779613</v>
      </c>
      <c r="AH35" s="11">
        <f>-'OddsRatio_working_3-way'!U35/(3*'OddsRatio_working_3-way'!X35^(1/3))*COS(('OddsRatio_working_3-way'!Y35+4*PI())/3)</f>
        <v>-0.21115928784397964</v>
      </c>
      <c r="AI35" s="11">
        <f>'OddsRatio_working_3-way'!U35/(3*'OddsRatio_working_3-way'!X35^(1/3))*SIN(('OddsRatio_working_3-way'!Y35)/3)</f>
        <v>-5.7303826937461118E-2</v>
      </c>
      <c r="AJ35" s="11">
        <f>'OddsRatio_working_3-way'!U35/(3*'OddsRatio_working_3-way'!X35^(1/3))*SIN(('OddsRatio_working_3-way'!Y35+2*PI())/3)</f>
        <v>-0.42304244197329477</v>
      </c>
      <c r="AK35" s="11">
        <f>'OddsRatio_working_3-way'!U35/(3*'OddsRatio_working_3-way'!X35^(1/3))*SIN(('OddsRatio_working_3-way'!Y35+4*PI())/3)</f>
        <v>0.48034626891075582</v>
      </c>
      <c r="AL35" s="11">
        <f>'OddsRatio_working_3-way'!Z35+'OddsRatio_working_3-way'!AF35</f>
        <v>1.0431434308235517</v>
      </c>
      <c r="AM35" s="11">
        <f>'OddsRatio_working_3-way'!AA35+'OddsRatio_working_3-way'!AG35</f>
        <v>-0.62082485513559238</v>
      </c>
      <c r="AN35" s="11">
        <f>'OddsRatio_working_3-way'!AB35+'OddsRatio_working_3-way'!AH35</f>
        <v>-0.42231857568795927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1.0431434308235517</v>
      </c>
      <c r="AS35" s="11">
        <f>IF(('OddsRatio_working_3-way'!X35=0),IF(Q35&gt;0,-Q35^(1/3),(-Q35)^(1/3)),'OddsRatio_working_3-way'!AM35-'OddsRatio_working_3-way'!R35/3)</f>
        <v>-0.62082485513559238</v>
      </c>
      <c r="AT35" s="11">
        <f>IF(('OddsRatio_working_3-way'!X35=0),IF(Q35&gt;0,-Q35^(1/3),(-Q35)^(1/3)),'OddsRatio_working_3-way'!AN35-'OddsRatio_working_3-way'!R35/3)</f>
        <v>-0.42231857568795927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1.32</v>
      </c>
      <c r="B36" s="4">
        <f>IF('True_Odds_Calculator_3-way'!B37="","",'True_Odds_Calculator_3-way'!B37)</f>
        <v>5.53</v>
      </c>
      <c r="C36" s="4">
        <f>IF('True_Odds_Calculator_3-way'!C37="","",'True_Odds_Calculator_3-way'!C37)</f>
        <v>10.71</v>
      </c>
      <c r="D36" s="9">
        <f t="shared" si="13"/>
        <v>0.74319562725523303</v>
      </c>
      <c r="E36" s="9">
        <f t="shared" si="14"/>
        <v>0.16973429696618711</v>
      </c>
      <c r="F36" s="9">
        <f t="shared" si="15"/>
        <v>8.7070075778579767E-2</v>
      </c>
      <c r="G36" s="9">
        <f t="shared" si="16"/>
        <v>1.0798148366281932</v>
      </c>
      <c r="H36" s="9">
        <f t="shared" si="17"/>
        <v>1.3455407477210217</v>
      </c>
      <c r="I36" s="9">
        <f t="shared" si="18"/>
        <v>5.8915612099257153</v>
      </c>
      <c r="J36" s="9">
        <f t="shared" si="19"/>
        <v>11.485002063659756</v>
      </c>
      <c r="K36" s="11">
        <f t="shared" si="20"/>
        <v>0.75757575757575757</v>
      </c>
      <c r="L36" s="11">
        <f t="shared" si="21"/>
        <v>0.18083182640144665</v>
      </c>
      <c r="M36" s="11">
        <f t="shared" si="22"/>
        <v>9.3370681605975711E-2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-0.18004409281932943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0.18623994796742377</v>
      </c>
      <c r="Q36" s="11">
        <f>2*'OddsRatio_working_3-way'!K36*'OddsRatio_working_3-way'!L36*'OddsRatio_working_3-way'!M36</f>
        <v>2.5582410435085679E-2</v>
      </c>
      <c r="R36" s="11">
        <f t="shared" si="23"/>
        <v>0</v>
      </c>
      <c r="S36" s="11">
        <f t="shared" si="24"/>
        <v>-1.0344129876802555</v>
      </c>
      <c r="T36" s="11">
        <f t="shared" si="25"/>
        <v>-0.14208969610992517</v>
      </c>
      <c r="U36" s="11">
        <f>'OddsRatio_working_3-way'!S36-'OddsRatio_working_3-way'!R36^2/3</f>
        <v>-1.0344129876802555</v>
      </c>
      <c r="V36" s="11">
        <f>'OddsRatio_working_3-way'!S36*'OddsRatio_working_3-way'!R36/3-2*'OddsRatio_working_3-way'!R36^3/27-'OddsRatio_working_3-way'!T36</f>
        <v>0.14208969610992517</v>
      </c>
      <c r="W36" s="11">
        <f>'OddsRatio_working_3-way'!V36^2+4*'OddsRatio_working_3-way'!U36^3/27</f>
        <v>-0.14378570017238534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0.20246924575907585</v>
      </c>
      <c r="Y36" s="11">
        <f>IF('OddsRatio_working_3-way'!W36&gt;=0,IF('OddsRatio_working_3-way'!V36+SQRT('OddsRatio_working_3-way'!W36)&gt;0,0,PI()),ACOS('OddsRatio_working_3-way'!V36/(2*'OddsRatio_working_3-way'!X36)))</f>
        <v>1.2122727748374424</v>
      </c>
      <c r="Z36" s="11">
        <f>'OddsRatio_working_3-way'!X36^(1/3)*COS('OddsRatio_working_3-way'!Y36/3)</f>
        <v>0.53990741831409661</v>
      </c>
      <c r="AA36" s="11">
        <f>'OddsRatio_working_3-way'!X36^(1/3)*COS(('OddsRatio_working_3-way'!Y36+2*PI())/3)</f>
        <v>-0.46989928089375682</v>
      </c>
      <c r="AB36" s="11">
        <f>'OddsRatio_working_3-way'!X36^(1/3)*COS(('OddsRatio_working_3-way'!Y36+4*PI())/3)</f>
        <v>-7.0008137420339969E-2</v>
      </c>
      <c r="AC36" s="11">
        <f>'OddsRatio_working_3-way'!X36^(1/3)*SIN('OddsRatio_working_3-way'!Y36/3)</f>
        <v>0.23087725933092462</v>
      </c>
      <c r="AD36" s="11">
        <f>'OddsRatio_working_3-way'!X36^(1/3)*SIN(('OddsRatio_working_3-way'!Y36+2*PI())/3)</f>
        <v>0.35213491028621707</v>
      </c>
      <c r="AE36" s="11">
        <f>'OddsRatio_working_3-way'!X36^(1/3)*SIN(('OddsRatio_working_3-way'!Y36+4*PI())/3)</f>
        <v>-0.58301216961714153</v>
      </c>
      <c r="AF36" s="11">
        <f>-'OddsRatio_working_3-way'!U36/(3*'OddsRatio_working_3-way'!X36^(1/3))*COS(('OddsRatio_working_3-way'!Y36)/3)</f>
        <v>0.5399074183140965</v>
      </c>
      <c r="AG36" s="11">
        <f>-'OddsRatio_working_3-way'!U36/(3*'OddsRatio_working_3-way'!X36^(1/3))*COS(('OddsRatio_working_3-way'!Y36+2*PI())/3)</f>
        <v>-0.46989928089375671</v>
      </c>
      <c r="AH36" s="11">
        <f>-'OddsRatio_working_3-way'!U36/(3*'OddsRatio_working_3-way'!X36^(1/3))*COS(('OddsRatio_working_3-way'!Y36+4*PI())/3)</f>
        <v>-7.0008137420339955E-2</v>
      </c>
      <c r="AI36" s="11">
        <f>'OddsRatio_working_3-way'!U36/(3*'OddsRatio_working_3-way'!X36^(1/3))*SIN(('OddsRatio_working_3-way'!Y36)/3)</f>
        <v>-0.23087725933092459</v>
      </c>
      <c r="AJ36" s="11">
        <f>'OddsRatio_working_3-way'!U36/(3*'OddsRatio_working_3-way'!X36^(1/3))*SIN(('OddsRatio_working_3-way'!Y36+2*PI())/3)</f>
        <v>-0.35213491028621702</v>
      </c>
      <c r="AK36" s="11">
        <f>'OddsRatio_working_3-way'!U36/(3*'OddsRatio_working_3-way'!X36^(1/3))*SIN(('OddsRatio_working_3-way'!Y36+4*PI())/3)</f>
        <v>0.58301216961714142</v>
      </c>
      <c r="AL36" s="11">
        <f>'OddsRatio_working_3-way'!Z36+'OddsRatio_working_3-way'!AF36</f>
        <v>1.0798148366281932</v>
      </c>
      <c r="AM36" s="11">
        <f>'OddsRatio_working_3-way'!AA36+'OddsRatio_working_3-way'!AG36</f>
        <v>-0.93979856178751353</v>
      </c>
      <c r="AN36" s="11">
        <f>'OddsRatio_working_3-way'!AB36+'OddsRatio_working_3-way'!AH36</f>
        <v>-0.14001627484067991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1.0798148366281932</v>
      </c>
      <c r="AS36" s="11">
        <f>IF(('OddsRatio_working_3-way'!X36=0),IF(Q36&gt;0,-Q36^(1/3),(-Q36)^(1/3)),'OddsRatio_working_3-way'!AM36-'OddsRatio_working_3-way'!R36/3)</f>
        <v>-0.93979856178751353</v>
      </c>
      <c r="AT36" s="11">
        <f>IF(('OddsRatio_working_3-way'!X36=0),IF(Q36&gt;0,-Q36^(1/3),(-Q36)^(1/3)),'OddsRatio_working_3-way'!AN36-'OddsRatio_working_3-way'!R36/3)</f>
        <v>-0.14001627484067991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4.01</v>
      </c>
      <c r="B37" s="4">
        <f>IF('True_Odds_Calculator_3-way'!B38="","",'True_Odds_Calculator_3-way'!B38)</f>
        <v>3.32</v>
      </c>
      <c r="C37" s="4">
        <f>IF('True_Odds_Calculator_3-way'!C38="","",'True_Odds_Calculator_3-way'!C38)</f>
        <v>2.09</v>
      </c>
      <c r="D37" s="9">
        <f t="shared" si="13"/>
        <v>0.24101413891406015</v>
      </c>
      <c r="E37" s="9">
        <f t="shared" si="14"/>
        <v>0.29178000618155692</v>
      </c>
      <c r="F37" s="9">
        <f t="shared" si="15"/>
        <v>0.46720585490438316</v>
      </c>
      <c r="G37" s="9">
        <f t="shared" si="16"/>
        <v>1.0462239778173732</v>
      </c>
      <c r="H37" s="9">
        <f t="shared" si="17"/>
        <v>4.1491341732302933</v>
      </c>
      <c r="I37" s="9">
        <f t="shared" si="18"/>
        <v>3.4272396285363054</v>
      </c>
      <c r="J37" s="9">
        <f t="shared" si="19"/>
        <v>2.1403841358209363</v>
      </c>
      <c r="K37" s="11">
        <f t="shared" si="20"/>
        <v>0.24937655860349128</v>
      </c>
      <c r="L37" s="11">
        <f t="shared" si="21"/>
        <v>0.30120481927710846</v>
      </c>
      <c r="M37" s="11">
        <f t="shared" si="22"/>
        <v>0.47846889952153115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-0.27355977382306618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0.23073117920020958</v>
      </c>
      <c r="Q37" s="11">
        <f>2*'OddsRatio_working_3-way'!K37*'OddsRatio_working_3-way'!L37*'OddsRatio_working_3-way'!M37</f>
        <v>7.1878872024987411E-2</v>
      </c>
      <c r="R37" s="11">
        <f t="shared" si="23"/>
        <v>0</v>
      </c>
      <c r="S37" s="11">
        <f t="shared" si="24"/>
        <v>-0.84343972059811179</v>
      </c>
      <c r="T37" s="11">
        <f t="shared" si="25"/>
        <v>-0.26275380703991019</v>
      </c>
      <c r="U37" s="11">
        <f>'OddsRatio_working_3-way'!S37-'OddsRatio_working_3-way'!R37^2/3</f>
        <v>-0.84343972059811179</v>
      </c>
      <c r="V37" s="11">
        <f>'OddsRatio_working_3-way'!S37*'OddsRatio_working_3-way'!R37/3-2*'OddsRatio_working_3-way'!R37^3/27-'OddsRatio_working_3-way'!T37</f>
        <v>0.26275380703991019</v>
      </c>
      <c r="W37" s="11">
        <f>'OddsRatio_working_3-way'!V37^2+4*'OddsRatio_working_3-way'!U37^3/27</f>
        <v>-1.9851556454594729E-2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0.14907306897001976</v>
      </c>
      <c r="Y37" s="11">
        <f>IF('OddsRatio_working_3-way'!W37&gt;=0,IF('OddsRatio_working_3-way'!V37+SQRT('OddsRatio_working_3-way'!W37)&gt;0,0,PI()),ACOS('OddsRatio_working_3-way'!V37/(2*'OddsRatio_working_3-way'!X37)))</f>
        <v>0.49220707710631051</v>
      </c>
      <c r="Z37" s="11">
        <f>'OddsRatio_working_3-way'!X37^(1/3)*COS('OddsRatio_working_3-way'!Y37/3)</f>
        <v>0.52311198890868671</v>
      </c>
      <c r="AA37" s="11">
        <f>'OddsRatio_working_3-way'!X37^(1/3)*COS(('OddsRatio_working_3-way'!Y37+2*PI())/3)</f>
        <v>-0.33655809738837089</v>
      </c>
      <c r="AB37" s="11">
        <f>'OddsRatio_working_3-way'!X37^(1/3)*COS(('OddsRatio_working_3-way'!Y37+4*PI())/3)</f>
        <v>-0.18655389152031576</v>
      </c>
      <c r="AC37" s="11">
        <f>'OddsRatio_working_3-way'!X37^(1/3)*SIN('OddsRatio_working_3-way'!Y37/3)</f>
        <v>8.6604968637497712E-2</v>
      </c>
      <c r="AD37" s="11">
        <f>'OddsRatio_working_3-way'!X37^(1/3)*SIN(('OddsRatio_working_3-way'!Y37+2*PI())/3)</f>
        <v>0.40972578710037749</v>
      </c>
      <c r="AE37" s="11">
        <f>'OddsRatio_working_3-way'!X37^(1/3)*SIN(('OddsRatio_working_3-way'!Y37+4*PI())/3)</f>
        <v>-0.49633075573787511</v>
      </c>
      <c r="AF37" s="11">
        <f>-'OddsRatio_working_3-way'!U37/(3*'OddsRatio_working_3-way'!X37^(1/3))*COS(('OddsRatio_working_3-way'!Y37)/3)</f>
        <v>0.5231119889086866</v>
      </c>
      <c r="AG37" s="11">
        <f>-'OddsRatio_working_3-way'!U37/(3*'OddsRatio_working_3-way'!X37^(1/3))*COS(('OddsRatio_working_3-way'!Y37+2*PI())/3)</f>
        <v>-0.33655809738837084</v>
      </c>
      <c r="AH37" s="11">
        <f>-'OddsRatio_working_3-way'!U37/(3*'OddsRatio_working_3-way'!X37^(1/3))*COS(('OddsRatio_working_3-way'!Y37+4*PI())/3)</f>
        <v>-0.18655389152031571</v>
      </c>
      <c r="AI37" s="11">
        <f>'OddsRatio_working_3-way'!U37/(3*'OddsRatio_working_3-way'!X37^(1/3))*SIN(('OddsRatio_working_3-way'!Y37)/3)</f>
        <v>-8.6604968637497698E-2</v>
      </c>
      <c r="AJ37" s="11">
        <f>'OddsRatio_working_3-way'!U37/(3*'OddsRatio_working_3-way'!X37^(1/3))*SIN(('OddsRatio_working_3-way'!Y37+2*PI())/3)</f>
        <v>-0.40972578710037738</v>
      </c>
      <c r="AK37" s="11">
        <f>'OddsRatio_working_3-way'!U37/(3*'OddsRatio_working_3-way'!X37^(1/3))*SIN(('OddsRatio_working_3-way'!Y37+4*PI())/3)</f>
        <v>0.496330755737875</v>
      </c>
      <c r="AL37" s="11">
        <f>'OddsRatio_working_3-way'!Z37+'OddsRatio_working_3-way'!AF37</f>
        <v>1.0462239778173732</v>
      </c>
      <c r="AM37" s="11">
        <f>'OddsRatio_working_3-way'!AA37+'OddsRatio_working_3-way'!AG37</f>
        <v>-0.67311619477674167</v>
      </c>
      <c r="AN37" s="11">
        <f>'OddsRatio_working_3-way'!AB37+'OddsRatio_working_3-way'!AH37</f>
        <v>-0.37310778304063147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1.0462239778173732</v>
      </c>
      <c r="AS37" s="11">
        <f>IF(('OddsRatio_working_3-way'!X37=0),IF(Q37&gt;0,-Q37^(1/3),(-Q37)^(1/3)),'OddsRatio_working_3-way'!AM37-'OddsRatio_working_3-way'!R37/3)</f>
        <v>-0.67311619477674167</v>
      </c>
      <c r="AT37" s="11">
        <f>IF(('OddsRatio_working_3-way'!X37=0),IF(Q37&gt;0,-Q37^(1/3),(-Q37)^(1/3)),'OddsRatio_working_3-way'!AN37-'OddsRatio_working_3-way'!R37/3)</f>
        <v>-0.37310778304063147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2.68</v>
      </c>
      <c r="B38" s="4">
        <f>IF('True_Odds_Calculator_3-way'!B39="","",'True_Odds_Calculator_3-way'!B39)</f>
        <v>3.25</v>
      </c>
      <c r="C38" s="4">
        <f>IF('True_Odds_Calculator_3-way'!C39="","",'True_Odds_Calculator_3-way'!C39)</f>
        <v>2.88</v>
      </c>
      <c r="D38" s="9">
        <f t="shared" si="13"/>
        <v>0.3633822701620319</v>
      </c>
      <c r="E38" s="9">
        <f t="shared" si="14"/>
        <v>0.2988352584955849</v>
      </c>
      <c r="F38" s="9">
        <f t="shared" si="15"/>
        <v>0.33778247134238348</v>
      </c>
      <c r="G38" s="9">
        <f t="shared" si="16"/>
        <v>1.0428112652127572</v>
      </c>
      <c r="H38" s="9">
        <f t="shared" si="17"/>
        <v>2.751922925557432</v>
      </c>
      <c r="I38" s="9">
        <f t="shared" si="18"/>
        <v>3.3463253467287037</v>
      </c>
      <c r="J38" s="9">
        <f t="shared" si="19"/>
        <v>2.9604851785999835</v>
      </c>
      <c r="K38" s="11">
        <f t="shared" si="20"/>
        <v>0.37313432835820892</v>
      </c>
      <c r="L38" s="11">
        <f t="shared" si="21"/>
        <v>0.30769230769230771</v>
      </c>
      <c r="M38" s="11">
        <f t="shared" si="22"/>
        <v>0.34722222222222221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-0.28329506314580966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0.23161436407705061</v>
      </c>
      <c r="Q38" s="11">
        <f>2*'OddsRatio_working_3-way'!K38*'OddsRatio_working_3-way'!L38*'OddsRatio_working_3-way'!M38</f>
        <v>7.9729557341497628E-2</v>
      </c>
      <c r="R38" s="11">
        <f t="shared" si="23"/>
        <v>0</v>
      </c>
      <c r="S38" s="11">
        <f t="shared" si="24"/>
        <v>-0.81757289204097627</v>
      </c>
      <c r="T38" s="11">
        <f t="shared" si="25"/>
        <v>-0.28143645164921732</v>
      </c>
      <c r="U38" s="11">
        <f>'OddsRatio_working_3-way'!S38-'OddsRatio_working_3-way'!R38^2/3</f>
        <v>-0.81757289204097627</v>
      </c>
      <c r="V38" s="11">
        <f>'OddsRatio_working_3-way'!S38*'OddsRatio_working_3-way'!R38/3-2*'OddsRatio_working_3-way'!R38^3/27-'OddsRatio_working_3-way'!T38</f>
        <v>0.28143645164921732</v>
      </c>
      <c r="W38" s="11">
        <f>'OddsRatio_working_3-way'!V38^2+4*'OddsRatio_working_3-way'!U38^3/27</f>
        <v>-1.7544888721068158E-3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0.14226820198924375</v>
      </c>
      <c r="Y38" s="11">
        <f>IF('OddsRatio_working_3-way'!W38&gt;=0,IF('OddsRatio_working_3-way'!V38+SQRT('OddsRatio_working_3-way'!W38)&gt;0,0,PI()),ACOS('OddsRatio_working_3-way'!V38/(2*'OddsRatio_working_3-way'!X38)))</f>
        <v>0.14774699963890048</v>
      </c>
      <c r="Z38" s="11">
        <f>'OddsRatio_working_3-way'!X38^(1/3)*COS('OddsRatio_working_3-way'!Y38/3)</f>
        <v>0.52140563260637862</v>
      </c>
      <c r="AA38" s="11">
        <f>'OddsRatio_working_3-way'!X38^(1/3)*COS(('OddsRatio_working_3-way'!Y38+2*PI())/3)</f>
        <v>-0.28295922493083336</v>
      </c>
      <c r="AB38" s="11">
        <f>'OddsRatio_working_3-way'!X38^(1/3)*COS(('OddsRatio_working_3-way'!Y38+4*PI())/3)</f>
        <v>-0.23844640767554537</v>
      </c>
      <c r="AC38" s="11">
        <f>'OddsRatio_working_3-way'!X38^(1/3)*SIN('OddsRatio_working_3-way'!Y38/3)</f>
        <v>2.5699487024729226E-2</v>
      </c>
      <c r="AD38" s="11">
        <f>'OddsRatio_working_3-way'!X38^(1/3)*SIN(('OddsRatio_working_3-way'!Y38+2*PI())/3)</f>
        <v>0.43870078000105511</v>
      </c>
      <c r="AE38" s="11">
        <f>'OddsRatio_working_3-way'!X38^(1/3)*SIN(('OddsRatio_working_3-way'!Y38+4*PI())/3)</f>
        <v>-0.46440026702578424</v>
      </c>
      <c r="AF38" s="11">
        <f>-'OddsRatio_working_3-way'!U38/(3*'OddsRatio_working_3-way'!X38^(1/3))*COS(('OddsRatio_working_3-way'!Y38)/3)</f>
        <v>0.52140563260637862</v>
      </c>
      <c r="AG38" s="11">
        <f>-'OddsRatio_working_3-way'!U38/(3*'OddsRatio_working_3-way'!X38^(1/3))*COS(('OddsRatio_working_3-way'!Y38+2*PI())/3)</f>
        <v>-0.28295922493083336</v>
      </c>
      <c r="AH38" s="11">
        <f>-'OddsRatio_working_3-way'!U38/(3*'OddsRatio_working_3-way'!X38^(1/3))*COS(('OddsRatio_working_3-way'!Y38+4*PI())/3)</f>
        <v>-0.23844640767554537</v>
      </c>
      <c r="AI38" s="11">
        <f>'OddsRatio_working_3-way'!U38/(3*'OddsRatio_working_3-way'!X38^(1/3))*SIN(('OddsRatio_working_3-way'!Y38)/3)</f>
        <v>-2.5699487024729226E-2</v>
      </c>
      <c r="AJ38" s="11">
        <f>'OddsRatio_working_3-way'!U38/(3*'OddsRatio_working_3-way'!X38^(1/3))*SIN(('OddsRatio_working_3-way'!Y38+2*PI())/3)</f>
        <v>-0.43870078000105511</v>
      </c>
      <c r="AK38" s="11">
        <f>'OddsRatio_working_3-way'!U38/(3*'OddsRatio_working_3-way'!X38^(1/3))*SIN(('OddsRatio_working_3-way'!Y38+4*PI())/3)</f>
        <v>0.46440026702578424</v>
      </c>
      <c r="AL38" s="11">
        <f>'OddsRatio_working_3-way'!Z38+'OddsRatio_working_3-way'!AF38</f>
        <v>1.0428112652127572</v>
      </c>
      <c r="AM38" s="11">
        <f>'OddsRatio_working_3-way'!AA38+'OddsRatio_working_3-way'!AG38</f>
        <v>-0.56591844986166673</v>
      </c>
      <c r="AN38" s="11">
        <f>'OddsRatio_working_3-way'!AB38+'OddsRatio_working_3-way'!AH38</f>
        <v>-0.47689281535109074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1.0428112652127572</v>
      </c>
      <c r="AS38" s="11">
        <f>IF(('OddsRatio_working_3-way'!X38=0),IF(Q38&gt;0,-Q38^(1/3),(-Q38)^(1/3)),'OddsRatio_working_3-way'!AM38-'OddsRatio_working_3-way'!R38/3)</f>
        <v>-0.56591844986166673</v>
      </c>
      <c r="AT38" s="11">
        <f>IF(('OddsRatio_working_3-way'!X38=0),IF(Q38&gt;0,-Q38^(1/3),(-Q38)^(1/3)),'OddsRatio_working_3-way'!AN38-'OddsRatio_working_3-way'!R38/3)</f>
        <v>-0.47689281535109074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2.0699999999999998</v>
      </c>
      <c r="B39" s="4">
        <f>IF('True_Odds_Calculator_3-way'!B40="","",'True_Odds_Calculator_3-way'!B40)</f>
        <v>3.33</v>
      </c>
      <c r="C39" s="4">
        <f>IF('True_Odds_Calculator_3-way'!C40="","",'True_Odds_Calculator_3-way'!C40)</f>
        <v>4.0599999999999996</v>
      </c>
      <c r="D39" s="9">
        <f t="shared" si="13"/>
        <v>0.4715351324291952</v>
      </c>
      <c r="E39" s="9">
        <f t="shared" si="14"/>
        <v>0.29065761370080301</v>
      </c>
      <c r="F39" s="9">
        <f t="shared" si="15"/>
        <v>0.23780725387000193</v>
      </c>
      <c r="G39" s="9">
        <f t="shared" si="16"/>
        <v>1.0474137887764812</v>
      </c>
      <c r="H39" s="9">
        <f t="shared" si="17"/>
        <v>2.1207327539908345</v>
      </c>
      <c r="I39" s="9">
        <f t="shared" si="18"/>
        <v>3.4404741278492001</v>
      </c>
      <c r="J39" s="9">
        <f t="shared" si="19"/>
        <v>4.2050861936560313</v>
      </c>
      <c r="K39" s="11">
        <f t="shared" si="20"/>
        <v>0.48309178743961356</v>
      </c>
      <c r="L39" s="11">
        <f t="shared" si="21"/>
        <v>0.3003003003003003</v>
      </c>
      <c r="M39" s="11">
        <f t="shared" si="22"/>
        <v>0.24630541871921185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-0.27259664890849289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0.23082981603721234</v>
      </c>
      <c r="Q39" s="11">
        <f>2*'OddsRatio_working_3-way'!K39*'OddsRatio_working_3-way'!L39*'OddsRatio_working_3-way'!M39</f>
        <v>7.1464339330406315E-2</v>
      </c>
      <c r="R39" s="11">
        <f t="shared" si="23"/>
        <v>0</v>
      </c>
      <c r="S39" s="11">
        <f t="shared" si="24"/>
        <v>-0.84678156155433471</v>
      </c>
      <c r="T39" s="11">
        <f t="shared" si="25"/>
        <v>-0.26216147416542879</v>
      </c>
      <c r="U39" s="11">
        <f>'OddsRatio_working_3-way'!S39-'OddsRatio_working_3-way'!R39^2/3</f>
        <v>-0.84678156155433471</v>
      </c>
      <c r="V39" s="11">
        <f>'OddsRatio_working_3-way'!S39*'OddsRatio_working_3-way'!R39/3-2*'OddsRatio_working_3-way'!R39^3/27-'OddsRatio_working_3-way'!T39</f>
        <v>0.26216147416542879</v>
      </c>
      <c r="W39" s="11">
        <f>'OddsRatio_working_3-way'!V39^2+4*'OddsRatio_working_3-way'!U39^3/27</f>
        <v>-2.1223274813586143E-2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0.14995992243777745</v>
      </c>
      <c r="Y39" s="11">
        <f>IF('OddsRatio_working_3-way'!W39&gt;=0,IF('OddsRatio_working_3-way'!V39+SQRT('OddsRatio_working_3-way'!W39)&gt;0,0,PI()),ACOS('OddsRatio_working_3-way'!V39/(2*'OddsRatio_working_3-way'!X39)))</f>
        <v>0.50720587514528526</v>
      </c>
      <c r="Z39" s="11">
        <f>'OddsRatio_working_3-way'!X39^(1/3)*COS('OddsRatio_working_3-way'!Y39/3)</f>
        <v>0.5237068943882407</v>
      </c>
      <c r="AA39" s="11">
        <f>'OddsRatio_working_3-way'!X39^(1/3)*COS(('OddsRatio_working_3-way'!Y39+2*PI())/3)</f>
        <v>-0.33927248210319022</v>
      </c>
      <c r="AB39" s="11">
        <f>'OddsRatio_working_3-way'!X39^(1/3)*COS(('OddsRatio_working_3-way'!Y39+4*PI())/3)</f>
        <v>-0.18443441228505061</v>
      </c>
      <c r="AC39" s="11">
        <f>'OddsRatio_working_3-way'!X39^(1/3)*SIN('OddsRatio_working_3-way'!Y39/3)</f>
        <v>8.9395801290305194E-2</v>
      </c>
      <c r="AD39" s="11">
        <f>'OddsRatio_working_3-way'!X39^(1/3)*SIN(('OddsRatio_working_3-way'!Y39+2*PI())/3)</f>
        <v>0.40884557403211808</v>
      </c>
      <c r="AE39" s="11">
        <f>'OddsRatio_working_3-way'!X39^(1/3)*SIN(('OddsRatio_working_3-way'!Y39+4*PI())/3)</f>
        <v>-0.49824137532242302</v>
      </c>
      <c r="AF39" s="11">
        <f>-'OddsRatio_working_3-way'!U39/(3*'OddsRatio_working_3-way'!X39^(1/3))*COS(('OddsRatio_working_3-way'!Y39)/3)</f>
        <v>0.52370689438824058</v>
      </c>
      <c r="AG39" s="11">
        <f>-'OddsRatio_working_3-way'!U39/(3*'OddsRatio_working_3-way'!X39^(1/3))*COS(('OddsRatio_working_3-way'!Y39+2*PI())/3)</f>
        <v>-0.33927248210319016</v>
      </c>
      <c r="AH39" s="11">
        <f>-'OddsRatio_working_3-way'!U39/(3*'OddsRatio_working_3-way'!X39^(1/3))*COS(('OddsRatio_working_3-way'!Y39+4*PI())/3)</f>
        <v>-0.18443441228505059</v>
      </c>
      <c r="AI39" s="11">
        <f>'OddsRatio_working_3-way'!U39/(3*'OddsRatio_working_3-way'!X39^(1/3))*SIN(('OddsRatio_working_3-way'!Y39)/3)</f>
        <v>-8.939580129030518E-2</v>
      </c>
      <c r="AJ39" s="11">
        <f>'OddsRatio_working_3-way'!U39/(3*'OddsRatio_working_3-way'!X39^(1/3))*SIN(('OddsRatio_working_3-way'!Y39+2*PI())/3)</f>
        <v>-0.40884557403211796</v>
      </c>
      <c r="AK39" s="11">
        <f>'OddsRatio_working_3-way'!U39/(3*'OddsRatio_working_3-way'!X39^(1/3))*SIN(('OddsRatio_working_3-way'!Y39+4*PI())/3)</f>
        <v>0.49824137532242291</v>
      </c>
      <c r="AL39" s="11">
        <f>'OddsRatio_working_3-way'!Z39+'OddsRatio_working_3-way'!AF39</f>
        <v>1.0474137887764812</v>
      </c>
      <c r="AM39" s="11">
        <f>'OddsRatio_working_3-way'!AA39+'OddsRatio_working_3-way'!AG39</f>
        <v>-0.67854496420638033</v>
      </c>
      <c r="AN39" s="11">
        <f>'OddsRatio_working_3-way'!AB39+'OddsRatio_working_3-way'!AH39</f>
        <v>-0.36886882457010117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1.0474137887764812</v>
      </c>
      <c r="AS39" s="11">
        <f>IF(('OddsRatio_working_3-way'!X39=0),IF(Q39&gt;0,-Q39^(1/3),(-Q39)^(1/3)),'OddsRatio_working_3-way'!AM39-'OddsRatio_working_3-way'!R39/3)</f>
        <v>-0.67854496420638033</v>
      </c>
      <c r="AT39" s="11">
        <f>IF(('OddsRatio_working_3-way'!X39=0),IF(Q39&gt;0,-Q39^(1/3),(-Q39)^(1/3)),'OddsRatio_working_3-way'!AN39-'OddsRatio_working_3-way'!R39/3)</f>
        <v>-0.36886882457010117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2.1800000000000002</v>
      </c>
      <c r="B40" s="4">
        <f>IF('True_Odds_Calculator_3-way'!B41="","",'True_Odds_Calculator_3-way'!B41)</f>
        <v>3.4</v>
      </c>
      <c r="C40" s="4">
        <f>IF('True_Odds_Calculator_3-way'!C41="","",'True_Odds_Calculator_3-way'!C41)</f>
        <v>3.64</v>
      </c>
      <c r="D40" s="9">
        <f t="shared" si="13"/>
        <v>0.44822374944657806</v>
      </c>
      <c r="E40" s="9">
        <f t="shared" si="14"/>
        <v>0.2854054799265941</v>
      </c>
      <c r="F40" s="9">
        <f t="shared" si="15"/>
        <v>0.2663707706268279</v>
      </c>
      <c r="G40" s="9">
        <f t="shared" si="16"/>
        <v>1.0432445683027276</v>
      </c>
      <c r="H40" s="9">
        <f t="shared" si="17"/>
        <v>2.2310285905972189</v>
      </c>
      <c r="I40" s="9">
        <f t="shared" si="18"/>
        <v>3.5037869639265464</v>
      </c>
      <c r="J40" s="9">
        <f t="shared" si="19"/>
        <v>3.754165660319202</v>
      </c>
      <c r="K40" s="11">
        <f t="shared" si="20"/>
        <v>0.4587155963302752</v>
      </c>
      <c r="L40" s="11">
        <f t="shared" si="21"/>
        <v>0.29411764705882354</v>
      </c>
      <c r="M40" s="11">
        <f t="shared" si="22"/>
        <v>0.27472527472527469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-0.27711522152968471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0.23054387598370324</v>
      </c>
      <c r="Q40" s="11">
        <f>2*'OddsRatio_working_3-way'!K40*'OddsRatio_working_3-way'!L40*'OddsRatio_working_3-way'!M40</f>
        <v>7.4129863660354733E-2</v>
      </c>
      <c r="R40" s="11">
        <f t="shared" si="23"/>
        <v>0</v>
      </c>
      <c r="S40" s="11">
        <f t="shared" si="24"/>
        <v>-0.83194230439993089</v>
      </c>
      <c r="T40" s="11">
        <f t="shared" si="25"/>
        <v>-0.2675055641157334</v>
      </c>
      <c r="U40" s="11">
        <f>'OddsRatio_working_3-way'!S40-'OddsRatio_working_3-way'!R40^2/3</f>
        <v>-0.83194230439993089</v>
      </c>
      <c r="V40" s="11">
        <f>'OddsRatio_working_3-way'!S40*'OddsRatio_working_3-way'!R40/3-2*'OddsRatio_working_3-way'!R40^3/27-'OddsRatio_working_3-way'!T40</f>
        <v>0.2675055641157334</v>
      </c>
      <c r="W40" s="11">
        <f>'OddsRatio_working_3-way'!V40^2+4*'OddsRatio_working_3-way'!U40^3/27</f>
        <v>-1.3746041533236095E-2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0.14603532823097365</v>
      </c>
      <c r="Y40" s="11">
        <f>IF('OddsRatio_working_3-way'!W40&gt;=0,IF('OddsRatio_working_3-way'!V40+SQRT('OddsRatio_working_3-way'!W40)&gt;0,0,PI()),ACOS('OddsRatio_working_3-way'!V40/(2*'OddsRatio_working_3-way'!X40)))</f>
        <v>0.41306862777371389</v>
      </c>
      <c r="Z40" s="11">
        <f>'OddsRatio_working_3-way'!X40^(1/3)*COS('OddsRatio_working_3-way'!Y40/3)</f>
        <v>0.5216222841513638</v>
      </c>
      <c r="AA40" s="11">
        <f>'OddsRatio_working_3-way'!X40^(1/3)*COS(('OddsRatio_working_3-way'!Y40+2*PI())/3)</f>
        <v>-0.32340683368076084</v>
      </c>
      <c r="AB40" s="11">
        <f>'OddsRatio_working_3-way'!X40^(1/3)*COS(('OddsRatio_working_3-way'!Y40+4*PI())/3)</f>
        <v>-0.19821545047060288</v>
      </c>
      <c r="AC40" s="11">
        <f>'OddsRatio_working_3-way'!X40^(1/3)*SIN('OddsRatio_working_3-way'!Y40/3)</f>
        <v>7.2279278796606283E-2</v>
      </c>
      <c r="AD40" s="11">
        <f>'OddsRatio_working_3-way'!X40^(1/3)*SIN(('OddsRatio_working_3-way'!Y40+2*PI())/3)</f>
        <v>0.41559850985684293</v>
      </c>
      <c r="AE40" s="11">
        <f>'OddsRatio_working_3-way'!X40^(1/3)*SIN(('OddsRatio_working_3-way'!Y40+4*PI())/3)</f>
        <v>-0.48787778865344922</v>
      </c>
      <c r="AF40" s="11">
        <f>-'OddsRatio_working_3-way'!U40/(3*'OddsRatio_working_3-way'!X40^(1/3))*COS(('OddsRatio_working_3-way'!Y40)/3)</f>
        <v>0.52162228415136369</v>
      </c>
      <c r="AG40" s="11">
        <f>-'OddsRatio_working_3-way'!U40/(3*'OddsRatio_working_3-way'!X40^(1/3))*COS(('OddsRatio_working_3-way'!Y40+2*PI())/3)</f>
        <v>-0.32340683368076079</v>
      </c>
      <c r="AH40" s="11">
        <f>-'OddsRatio_working_3-way'!U40/(3*'OddsRatio_working_3-way'!X40^(1/3))*COS(('OddsRatio_working_3-way'!Y40+4*PI())/3)</f>
        <v>-0.19821545047060282</v>
      </c>
      <c r="AI40" s="11">
        <f>'OddsRatio_working_3-way'!U40/(3*'OddsRatio_working_3-way'!X40^(1/3))*SIN(('OddsRatio_working_3-way'!Y40)/3)</f>
        <v>-7.2279278796606269E-2</v>
      </c>
      <c r="AJ40" s="11">
        <f>'OddsRatio_working_3-way'!U40/(3*'OddsRatio_working_3-way'!X40^(1/3))*SIN(('OddsRatio_working_3-way'!Y40+2*PI())/3)</f>
        <v>-0.41559850985684282</v>
      </c>
      <c r="AK40" s="11">
        <f>'OddsRatio_working_3-way'!U40/(3*'OddsRatio_working_3-way'!X40^(1/3))*SIN(('OddsRatio_working_3-way'!Y40+4*PI())/3)</f>
        <v>0.48787778865344911</v>
      </c>
      <c r="AL40" s="11">
        <f>'OddsRatio_working_3-way'!Z40+'OddsRatio_working_3-way'!AF40</f>
        <v>1.0432445683027276</v>
      </c>
      <c r="AM40" s="11">
        <f>'OddsRatio_working_3-way'!AA40+'OddsRatio_working_3-way'!AG40</f>
        <v>-0.64681366736152168</v>
      </c>
      <c r="AN40" s="11">
        <f>'OddsRatio_working_3-way'!AB40+'OddsRatio_working_3-way'!AH40</f>
        <v>-0.3964309009412057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1.0432445683027276</v>
      </c>
      <c r="AS40" s="11">
        <f>IF(('OddsRatio_working_3-way'!X40=0),IF(Q40&gt;0,-Q40^(1/3),(-Q40)^(1/3)),'OddsRatio_working_3-way'!AM40-'OddsRatio_working_3-way'!R40/3)</f>
        <v>-0.64681366736152168</v>
      </c>
      <c r="AT40" s="11">
        <f>IF(('OddsRatio_working_3-way'!X40=0),IF(Q40&gt;0,-Q40^(1/3),(-Q40)^(1/3)),'OddsRatio_working_3-way'!AN40-'OddsRatio_working_3-way'!R40/3)</f>
        <v>-0.3964309009412057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3.2</v>
      </c>
      <c r="B41" s="4">
        <f>IF('True_Odds_Calculator_3-way'!B42="","",'True_Odds_Calculator_3-way'!B42)</f>
        <v>3.34</v>
      </c>
      <c r="C41" s="4">
        <f>IF('True_Odds_Calculator_3-way'!C42="","",'True_Odds_Calculator_3-way'!C42)</f>
        <v>2.4</v>
      </c>
      <c r="D41" s="9">
        <f t="shared" si="13"/>
        <v>0.30332057465008744</v>
      </c>
      <c r="E41" s="9">
        <f t="shared" si="14"/>
        <v>0.29044398866955562</v>
      </c>
      <c r="F41" s="9">
        <f t="shared" si="15"/>
        <v>0.40623543668035716</v>
      </c>
      <c r="G41" s="9">
        <f t="shared" si="16"/>
        <v>1.0440190759675883</v>
      </c>
      <c r="H41" s="9">
        <f t="shared" si="17"/>
        <v>3.2968419671286937</v>
      </c>
      <c r="I41" s="9">
        <f t="shared" si="18"/>
        <v>3.4430046377641559</v>
      </c>
      <c r="J41" s="9">
        <f t="shared" si="19"/>
        <v>2.461626706354624</v>
      </c>
      <c r="K41" s="11">
        <f t="shared" si="20"/>
        <v>0.3125</v>
      </c>
      <c r="L41" s="11">
        <f t="shared" si="21"/>
        <v>0.29940119760479045</v>
      </c>
      <c r="M41" s="11">
        <f t="shared" si="22"/>
        <v>0.41666666666666669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-0.28096931137724568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0.23156811377245509</v>
      </c>
      <c r="Q41" s="11">
        <f>2*'OddsRatio_working_3-way'!K41*'OddsRatio_working_3-way'!L41*'OddsRatio_working_3-way'!M41</f>
        <v>7.7969061876247511E-2</v>
      </c>
      <c r="R41" s="11">
        <f t="shared" si="23"/>
        <v>0</v>
      </c>
      <c r="S41" s="11">
        <f t="shared" si="24"/>
        <v>-0.82417582417582369</v>
      </c>
      <c r="T41" s="11">
        <f t="shared" si="25"/>
        <v>-0.27750027750027734</v>
      </c>
      <c r="U41" s="11">
        <f>'OddsRatio_working_3-way'!S41-'OddsRatio_working_3-way'!R41^2/3</f>
        <v>-0.82417582417582369</v>
      </c>
      <c r="V41" s="11">
        <f>'OddsRatio_working_3-way'!S41*'OddsRatio_working_3-way'!R41/3-2*'OddsRatio_working_3-way'!R41^3/27-'OddsRatio_working_3-way'!T41</f>
        <v>0.27750027750027734</v>
      </c>
      <c r="W41" s="11">
        <f>'OddsRatio_working_3-way'!V41^2+4*'OddsRatio_working_3-way'!U41^3/27</f>
        <v>-5.9320317816399931E-3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0.14399516987938427</v>
      </c>
      <c r="Y41" s="11">
        <f>IF('OddsRatio_working_3-way'!W41&gt;=0,IF('OddsRatio_working_3-way'!V41+SQRT('OddsRatio_working_3-way'!W41)&gt;0,0,PI()),ACOS('OddsRatio_working_3-way'!V41/(2*'OddsRatio_working_3-way'!X41)))</f>
        <v>0.27073364464392302</v>
      </c>
      <c r="Z41" s="11">
        <f>'OddsRatio_working_3-way'!X41^(1/3)*COS('OddsRatio_working_3-way'!Y41/3)</f>
        <v>0.52200953798379424</v>
      </c>
      <c r="AA41" s="11">
        <f>'OddsRatio_working_3-way'!X41^(1/3)*COS(('OddsRatio_working_3-way'!Y41+2*PI())/3)</f>
        <v>-0.30191305341467944</v>
      </c>
      <c r="AB41" s="11">
        <f>'OddsRatio_working_3-way'!X41^(1/3)*COS(('OddsRatio_working_3-way'!Y41+4*PI())/3)</f>
        <v>-0.22009648456911496</v>
      </c>
      <c r="AC41" s="11">
        <f>'OddsRatio_working_3-way'!X41^(1/3)*SIN('OddsRatio_working_3-way'!Y41/3)</f>
        <v>4.7236818047158374E-2</v>
      </c>
      <c r="AD41" s="11">
        <f>'OddsRatio_working_3-way'!X41^(1/3)*SIN(('OddsRatio_working_3-way'!Y41+2*PI())/3)</f>
        <v>0.42845511188816454</v>
      </c>
      <c r="AE41" s="11">
        <f>'OddsRatio_working_3-way'!X41^(1/3)*SIN(('OddsRatio_working_3-way'!Y41+4*PI())/3)</f>
        <v>-0.47569192993532272</v>
      </c>
      <c r="AF41" s="11">
        <f>-'OddsRatio_working_3-way'!U41/(3*'OddsRatio_working_3-way'!X41^(1/3))*COS(('OddsRatio_working_3-way'!Y41)/3)</f>
        <v>0.52200953798379401</v>
      </c>
      <c r="AG41" s="11">
        <f>-'OddsRatio_working_3-way'!U41/(3*'OddsRatio_working_3-way'!X41^(1/3))*COS(('OddsRatio_working_3-way'!Y41+2*PI())/3)</f>
        <v>-0.30191305341467928</v>
      </c>
      <c r="AH41" s="11">
        <f>-'OddsRatio_working_3-way'!U41/(3*'OddsRatio_working_3-way'!X41^(1/3))*COS(('OddsRatio_working_3-way'!Y41+4*PI())/3)</f>
        <v>-0.22009648456911485</v>
      </c>
      <c r="AI41" s="11">
        <f>'OddsRatio_working_3-way'!U41/(3*'OddsRatio_working_3-way'!X41^(1/3))*SIN(('OddsRatio_working_3-way'!Y41)/3)</f>
        <v>-4.7236818047158353E-2</v>
      </c>
      <c r="AJ41" s="11">
        <f>'OddsRatio_working_3-way'!U41/(3*'OddsRatio_working_3-way'!X41^(1/3))*SIN(('OddsRatio_working_3-way'!Y41+2*PI())/3)</f>
        <v>-0.42845511188816437</v>
      </c>
      <c r="AK41" s="11">
        <f>'OddsRatio_working_3-way'!U41/(3*'OddsRatio_working_3-way'!X41^(1/3))*SIN(('OddsRatio_working_3-way'!Y41+4*PI())/3)</f>
        <v>0.47569192993532255</v>
      </c>
      <c r="AL41" s="11">
        <f>'OddsRatio_working_3-way'!Z41+'OddsRatio_working_3-way'!AF41</f>
        <v>1.0440190759675883</v>
      </c>
      <c r="AM41" s="11">
        <f>'OddsRatio_working_3-way'!AA41+'OddsRatio_working_3-way'!AG41</f>
        <v>-0.60382610682935867</v>
      </c>
      <c r="AN41" s="11">
        <f>'OddsRatio_working_3-way'!AB41+'OddsRatio_working_3-way'!AH41</f>
        <v>-0.44019296913822981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1.0440190759675883</v>
      </c>
      <c r="AS41" s="11">
        <f>IF(('OddsRatio_working_3-way'!X41=0),IF(Q41&gt;0,-Q41^(1/3),(-Q41)^(1/3)),'OddsRatio_working_3-way'!AM41-'OddsRatio_working_3-way'!R41/3)</f>
        <v>-0.60382610682935867</v>
      </c>
      <c r="AT41" s="11">
        <f>IF(('OddsRatio_working_3-way'!X41=0),IF(Q41&gt;0,-Q41^(1/3),(-Q41)^(1/3)),'OddsRatio_working_3-way'!AN41-'OddsRatio_working_3-way'!R41/3)</f>
        <v>-0.44019296913822981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1.53</v>
      </c>
      <c r="B42" s="4">
        <f>IF('True_Odds_Calculator_3-way'!B43="","",'True_Odds_Calculator_3-way'!B43)</f>
        <v>4.25</v>
      </c>
      <c r="C42" s="4">
        <f>IF('True_Odds_Calculator_3-way'!C43="","",'True_Odds_Calculator_3-way'!C43)</f>
        <v>6.9</v>
      </c>
      <c r="D42" s="9">
        <f t="shared" si="13"/>
        <v>0.6389149622935183</v>
      </c>
      <c r="E42" s="9">
        <f t="shared" si="14"/>
        <v>0.22393587826953806</v>
      </c>
      <c r="F42" s="9">
        <f t="shared" si="15"/>
        <v>0.13714915943694356</v>
      </c>
      <c r="G42" s="9">
        <f t="shared" si="16"/>
        <v>1.0663273896871228</v>
      </c>
      <c r="H42" s="9">
        <f t="shared" si="17"/>
        <v>1.565153516534175</v>
      </c>
      <c r="I42" s="9">
        <f t="shared" si="18"/>
        <v>4.4655640164831496</v>
      </c>
      <c r="J42" s="9">
        <f t="shared" si="19"/>
        <v>7.2913315991540246</v>
      </c>
      <c r="K42" s="11">
        <f t="shared" si="20"/>
        <v>0.65359477124183007</v>
      </c>
      <c r="L42" s="11">
        <f t="shared" si="21"/>
        <v>0.23529411764705882</v>
      </c>
      <c r="M42" s="11">
        <f t="shared" si="22"/>
        <v>0.14492753623188406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-0.22650708478901649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0.21574756643208576</v>
      </c>
      <c r="Q42" s="11">
        <f>2*'OddsRatio_working_3-way'!K42*'OddsRatio_working_3-way'!L42*'OddsRatio_working_3-way'!M42</f>
        <v>4.4575943477703668E-2</v>
      </c>
      <c r="R42" s="11">
        <f t="shared" si="23"/>
        <v>0</v>
      </c>
      <c r="S42" s="11">
        <f t="shared" si="24"/>
        <v>-0.95249809352783443</v>
      </c>
      <c r="T42" s="11">
        <f t="shared" si="25"/>
        <v>-0.19679712676194927</v>
      </c>
      <c r="U42" s="11">
        <f>'OddsRatio_working_3-way'!S42-'OddsRatio_working_3-way'!R42^2/3</f>
        <v>-0.95249809352783443</v>
      </c>
      <c r="V42" s="11">
        <f>'OddsRatio_working_3-way'!S42*'OddsRatio_working_3-way'!R42/3-2*'OddsRatio_working_3-way'!R42^3/27-'OddsRatio_working_3-way'!T42</f>
        <v>0.19679712676194927</v>
      </c>
      <c r="W42" s="11">
        <f>'OddsRatio_working_3-way'!V42^2+4*'OddsRatio_working_3-way'!U42^3/27</f>
        <v>-8.9294059662540975E-2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0.17890162713367067</v>
      </c>
      <c r="Y42" s="11">
        <f>IF('OddsRatio_working_3-way'!W42&gt;=0,IF('OddsRatio_working_3-way'!V42+SQRT('OddsRatio_working_3-way'!W42)&gt;0,0,PI()),ACOS('OddsRatio_working_3-way'!V42/(2*'OddsRatio_working_3-way'!X42)))</f>
        <v>0.98841422913234733</v>
      </c>
      <c r="Z42" s="11">
        <f>'OddsRatio_working_3-way'!X42^(1/3)*COS('OddsRatio_working_3-way'!Y42/3)</f>
        <v>0.53316369484356141</v>
      </c>
      <c r="AA42" s="11">
        <f>'OddsRatio_working_3-way'!X42^(1/3)*COS(('OddsRatio_working_3-way'!Y42+2*PI())/3)</f>
        <v>-0.42446433301638353</v>
      </c>
      <c r="AB42" s="11">
        <f>'OddsRatio_working_3-way'!X42^(1/3)*COS(('OddsRatio_working_3-way'!Y42+4*PI())/3)</f>
        <v>-0.10869936182717797</v>
      </c>
      <c r="AC42" s="11">
        <f>'OddsRatio_working_3-way'!X42^(1/3)*SIN('OddsRatio_working_3-way'!Y42/3)</f>
        <v>0.1823069911167424</v>
      </c>
      <c r="AD42" s="11">
        <f>'OddsRatio_working_3-way'!X42^(1/3)*SIN(('OddsRatio_working_3-way'!Y42+2*PI())/3)</f>
        <v>0.37057980855172729</v>
      </c>
      <c r="AE42" s="11">
        <f>'OddsRatio_working_3-way'!X42^(1/3)*SIN(('OddsRatio_working_3-way'!Y42+4*PI())/3)</f>
        <v>-0.55288679966846965</v>
      </c>
      <c r="AF42" s="11">
        <f>-'OddsRatio_working_3-way'!U42/(3*'OddsRatio_working_3-way'!X42^(1/3))*COS(('OddsRatio_working_3-way'!Y42)/3)</f>
        <v>0.5331636948435613</v>
      </c>
      <c r="AG42" s="11">
        <f>-'OddsRatio_working_3-way'!U42/(3*'OddsRatio_working_3-way'!X42^(1/3))*COS(('OddsRatio_working_3-way'!Y42+2*PI())/3)</f>
        <v>-0.42446433301638348</v>
      </c>
      <c r="AH42" s="11">
        <f>-'OddsRatio_working_3-way'!U42/(3*'OddsRatio_working_3-way'!X42^(1/3))*COS(('OddsRatio_working_3-way'!Y42+4*PI())/3)</f>
        <v>-0.10869936182717796</v>
      </c>
      <c r="AI42" s="11">
        <f>'OddsRatio_working_3-way'!U42/(3*'OddsRatio_working_3-way'!X42^(1/3))*SIN(('OddsRatio_working_3-way'!Y42)/3)</f>
        <v>-0.18230699111674237</v>
      </c>
      <c r="AJ42" s="11">
        <f>'OddsRatio_working_3-way'!U42/(3*'OddsRatio_working_3-way'!X42^(1/3))*SIN(('OddsRatio_working_3-way'!Y42+2*PI())/3)</f>
        <v>-0.37057980855172723</v>
      </c>
      <c r="AK42" s="11">
        <f>'OddsRatio_working_3-way'!U42/(3*'OddsRatio_working_3-way'!X42^(1/3))*SIN(('OddsRatio_working_3-way'!Y42+4*PI())/3)</f>
        <v>0.55288679966846954</v>
      </c>
      <c r="AL42" s="11">
        <f>'OddsRatio_working_3-way'!Z42+'OddsRatio_working_3-way'!AF42</f>
        <v>1.0663273896871228</v>
      </c>
      <c r="AM42" s="11">
        <f>'OddsRatio_working_3-way'!AA42+'OddsRatio_working_3-way'!AG42</f>
        <v>-0.84892866603276707</v>
      </c>
      <c r="AN42" s="11">
        <f>'OddsRatio_working_3-way'!AB42+'OddsRatio_working_3-way'!AH42</f>
        <v>-0.21739872365435592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1.0663273896871228</v>
      </c>
      <c r="AS42" s="11">
        <f>IF(('OddsRatio_working_3-way'!X42=0),IF(Q42&gt;0,-Q42^(1/3),(-Q42)^(1/3)),'OddsRatio_working_3-way'!AM42-'OddsRatio_working_3-way'!R42/3)</f>
        <v>-0.84892866603276707</v>
      </c>
      <c r="AT42" s="11">
        <f>IF(('OddsRatio_working_3-way'!X42=0),IF(Q42&gt;0,-Q42^(1/3),(-Q42)^(1/3)),'OddsRatio_working_3-way'!AN42-'OddsRatio_working_3-way'!R42/3)</f>
        <v>-0.21739872365435592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1.9</v>
      </c>
      <c r="B43" s="4">
        <f>IF('True_Odds_Calculator_3-way'!B44="","",'True_Odds_Calculator_3-way'!B44)</f>
        <v>3.52</v>
      </c>
      <c r="C43" s="4">
        <f>IF('True_Odds_Calculator_3-way'!C44="","",'True_Odds_Calculator_3-way'!C44)</f>
        <v>4.5599999999999996</v>
      </c>
      <c r="D43" s="9">
        <f t="shared" si="13"/>
        <v>0.5143533227765984</v>
      </c>
      <c r="E43" s="9">
        <f t="shared" si="14"/>
        <v>0.27444413485776981</v>
      </c>
      <c r="F43" s="9">
        <f t="shared" si="15"/>
        <v>0.21120254236563177</v>
      </c>
      <c r="G43" s="9">
        <f t="shared" si="16"/>
        <v>1.0490987328013883</v>
      </c>
      <c r="H43" s="9">
        <f t="shared" si="17"/>
        <v>1.9441888595212495</v>
      </c>
      <c r="I43" s="9">
        <f t="shared" si="18"/>
        <v>3.6437288066594982</v>
      </c>
      <c r="J43" s="9">
        <f t="shared" si="19"/>
        <v>4.7347914887729416</v>
      </c>
      <c r="K43" s="11">
        <f t="shared" si="20"/>
        <v>0.52631578947368418</v>
      </c>
      <c r="L43" s="11">
        <f t="shared" si="21"/>
        <v>0.28409090909090912</v>
      </c>
      <c r="M43" s="11">
        <f t="shared" si="22"/>
        <v>0.2192982456140351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-0.26474754469906836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0.22887286997397804</v>
      </c>
      <c r="Q43" s="11">
        <f>2*'OddsRatio_working_3-way'!K43*'OddsRatio_working_3-way'!L43*'OddsRatio_working_3-way'!M43</f>
        <v>6.5579618903718634E-2</v>
      </c>
      <c r="R43" s="11">
        <f t="shared" si="23"/>
        <v>0</v>
      </c>
      <c r="S43" s="11">
        <f t="shared" si="24"/>
        <v>-0.86449477835245603</v>
      </c>
      <c r="T43" s="11">
        <f t="shared" si="25"/>
        <v>-0.24770624021560342</v>
      </c>
      <c r="U43" s="11">
        <f>'OddsRatio_working_3-way'!S43-'OddsRatio_working_3-way'!R43^2/3</f>
        <v>-0.86449477835245603</v>
      </c>
      <c r="V43" s="11">
        <f>'OddsRatio_working_3-way'!S43*'OddsRatio_working_3-way'!R43/3-2*'OddsRatio_working_3-way'!R43^3/27-'OddsRatio_working_3-way'!T43</f>
        <v>0.24770624021560342</v>
      </c>
      <c r="W43" s="11">
        <f>'OddsRatio_working_3-way'!V43^2+4*'OddsRatio_working_3-way'!U43^3/27</f>
        <v>-3.4357356164215952E-2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0.15468980057357221</v>
      </c>
      <c r="Y43" s="11">
        <f>IF('OddsRatio_working_3-way'!W43&gt;=0,IF('OddsRatio_working_3-way'!V43+SQRT('OddsRatio_working_3-way'!W43)&gt;0,0,PI()),ACOS('OddsRatio_working_3-way'!V43/(2*'OddsRatio_working_3-way'!X43)))</f>
        <v>0.64240910127751749</v>
      </c>
      <c r="Z43" s="11">
        <f>'OddsRatio_working_3-way'!X43^(1/3)*COS('OddsRatio_working_3-way'!Y43/3)</f>
        <v>0.52454936640069405</v>
      </c>
      <c r="AA43" s="11">
        <f>'OddsRatio_working_3-way'!X43^(1/3)*COS(('OddsRatio_working_3-way'!Y43+2*PI())/3)</f>
        <v>-0.36106570629752327</v>
      </c>
      <c r="AB43" s="11">
        <f>'OddsRatio_working_3-way'!X43^(1/3)*COS(('OddsRatio_working_3-way'!Y43+4*PI())/3)</f>
        <v>-0.16348366010317109</v>
      </c>
      <c r="AC43" s="11">
        <f>'OddsRatio_working_3-way'!X43^(1/3)*SIN('OddsRatio_working_3-way'!Y43/3)</f>
        <v>0.11407404755734651</v>
      </c>
      <c r="AD43" s="11">
        <f>'OddsRatio_working_3-way'!X43^(1/3)*SIN(('OddsRatio_working_3-way'!Y43+2*PI())/3)</f>
        <v>0.3972360530633593</v>
      </c>
      <c r="AE43" s="11">
        <f>'OddsRatio_working_3-way'!X43^(1/3)*SIN(('OddsRatio_working_3-way'!Y43+4*PI())/3)</f>
        <v>-0.5113101006207057</v>
      </c>
      <c r="AF43" s="11">
        <f>-'OddsRatio_working_3-way'!U43/(3*'OddsRatio_working_3-way'!X43^(1/3))*COS(('OddsRatio_working_3-way'!Y43)/3)</f>
        <v>0.52454936640069416</v>
      </c>
      <c r="AG43" s="11">
        <f>-'OddsRatio_working_3-way'!U43/(3*'OddsRatio_working_3-way'!X43^(1/3))*COS(('OddsRatio_working_3-way'!Y43+2*PI())/3)</f>
        <v>-0.36106570629752338</v>
      </c>
      <c r="AH43" s="11">
        <f>-'OddsRatio_working_3-way'!U43/(3*'OddsRatio_working_3-way'!X43^(1/3))*COS(('OddsRatio_working_3-way'!Y43+4*PI())/3)</f>
        <v>-0.16348366010317114</v>
      </c>
      <c r="AI43" s="11">
        <f>'OddsRatio_working_3-way'!U43/(3*'OddsRatio_working_3-way'!X43^(1/3))*SIN(('OddsRatio_working_3-way'!Y43)/3)</f>
        <v>-0.11407404755734654</v>
      </c>
      <c r="AJ43" s="11">
        <f>'OddsRatio_working_3-way'!U43/(3*'OddsRatio_working_3-way'!X43^(1/3))*SIN(('OddsRatio_working_3-way'!Y43+2*PI())/3)</f>
        <v>-0.39723605306335935</v>
      </c>
      <c r="AK43" s="11">
        <f>'OddsRatio_working_3-way'!U43/(3*'OddsRatio_working_3-way'!X43^(1/3))*SIN(('OddsRatio_working_3-way'!Y43+4*PI())/3)</f>
        <v>0.51131010062070581</v>
      </c>
      <c r="AL43" s="11">
        <f>'OddsRatio_working_3-way'!Z43+'OddsRatio_working_3-way'!AF43</f>
        <v>1.0490987328013883</v>
      </c>
      <c r="AM43" s="11">
        <f>'OddsRatio_working_3-way'!AA43+'OddsRatio_working_3-way'!AG43</f>
        <v>-0.72213141259504665</v>
      </c>
      <c r="AN43" s="11">
        <f>'OddsRatio_working_3-way'!AB43+'OddsRatio_working_3-way'!AH43</f>
        <v>-0.32696732020634223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1.0490987328013883</v>
      </c>
      <c r="AS43" s="11">
        <f>IF(('OddsRatio_working_3-way'!X43=0),IF(Q43&gt;0,-Q43^(1/3),(-Q43)^(1/3)),'OddsRatio_working_3-way'!AM43-'OddsRatio_working_3-way'!R43/3)</f>
        <v>-0.72213141259504665</v>
      </c>
      <c r="AT43" s="11">
        <f>IF(('OddsRatio_working_3-way'!X43=0),IF(Q43&gt;0,-Q43^(1/3),(-Q43)^(1/3)),'OddsRatio_working_3-way'!AN43-'OddsRatio_working_3-way'!R43/3)</f>
        <v>-0.32696732020634223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3.4</v>
      </c>
      <c r="B44" s="4">
        <f>IF('True_Odds_Calculator_3-way'!B45="","",'True_Odds_Calculator_3-way'!B45)</f>
        <v>3.41</v>
      </c>
      <c r="C44" s="4">
        <f>IF('True_Odds_Calculator_3-way'!C45="","",'True_Odds_Calculator_3-way'!C45)</f>
        <v>2.19</v>
      </c>
      <c r="D44" s="9">
        <f t="shared" si="13"/>
        <v>0.2803966299811258</v>
      </c>
      <c r="E44" s="9">
        <f t="shared" si="14"/>
        <v>0.27955841673612386</v>
      </c>
      <c r="F44" s="9">
        <f t="shared" si="15"/>
        <v>0.44004495328275045</v>
      </c>
      <c r="G44" s="9">
        <f t="shared" si="16"/>
        <v>1.0693236132261892</v>
      </c>
      <c r="H44" s="9">
        <f t="shared" si="17"/>
        <v>3.5663766717428542</v>
      </c>
      <c r="I44" s="9">
        <f t="shared" si="18"/>
        <v>3.5770699078751167</v>
      </c>
      <c r="J44" s="9">
        <f t="shared" si="19"/>
        <v>2.2724950997391646</v>
      </c>
      <c r="K44" s="11">
        <f t="shared" si="20"/>
        <v>0.29411764705882354</v>
      </c>
      <c r="L44" s="11">
        <f t="shared" si="21"/>
        <v>0.29325513196480935</v>
      </c>
      <c r="M44" s="11">
        <f t="shared" si="22"/>
        <v>0.45662100456621008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-0.27108022335596349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0.23630550520935484</v>
      </c>
      <c r="Q44" s="11">
        <f>2*'OddsRatio_working_3-way'!K44*'OddsRatio_working_3-way'!L44*'OddsRatio_working_3-way'!M44</f>
        <v>7.8768501736451613E-2</v>
      </c>
      <c r="R44" s="11">
        <f t="shared" si="23"/>
        <v>0</v>
      </c>
      <c r="S44" s="11">
        <f t="shared" si="24"/>
        <v>-0.87171798179852855</v>
      </c>
      <c r="T44" s="11">
        <f t="shared" si="25"/>
        <v>-0.29057266059950954</v>
      </c>
      <c r="U44" s="11">
        <f>'OddsRatio_working_3-way'!S44-'OddsRatio_working_3-way'!R44^2/3</f>
        <v>-0.87171798179852855</v>
      </c>
      <c r="V44" s="11">
        <f>'OddsRatio_working_3-way'!S44*'OddsRatio_working_3-way'!R44/3-2*'OddsRatio_working_3-way'!R44^3/27-'OddsRatio_working_3-way'!T44</f>
        <v>0.29057266059950954</v>
      </c>
      <c r="W44" s="11">
        <f>'OddsRatio_working_3-way'!V44^2+4*'OddsRatio_working_3-way'!U44^3/27</f>
        <v>-1.3702599972105448E-2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0.15663258845143241</v>
      </c>
      <c r="Y44" s="11">
        <f>IF('OddsRatio_working_3-way'!W44&gt;=0,IF('OddsRatio_working_3-way'!V44+SQRT('OddsRatio_working_3-way'!W44)&gt;0,0,PI()),ACOS('OddsRatio_working_3-way'!V44/(2*'OddsRatio_working_3-way'!X44)))</f>
        <v>0.38296354744518002</v>
      </c>
      <c r="Z44" s="11">
        <f>'OddsRatio_working_3-way'!X44^(1/3)*COS('OddsRatio_working_3-way'!Y44/3)</f>
        <v>0.53466180661309459</v>
      </c>
      <c r="AA44" s="11">
        <f>'OddsRatio_working_3-way'!X44^(1/3)*COS(('OddsRatio_working_3-way'!Y44+2*PI())/3)</f>
        <v>-0.32676203876220283</v>
      </c>
      <c r="AB44" s="11">
        <f>'OddsRatio_working_3-way'!X44^(1/3)*COS(('OddsRatio_working_3-way'!Y44+4*PI())/3)</f>
        <v>-0.20789976785089218</v>
      </c>
      <c r="AC44" s="11">
        <f>'OddsRatio_working_3-way'!X44^(1/3)*SIN('OddsRatio_working_3-way'!Y44/3)</f>
        <v>6.8625164107135678E-2</v>
      </c>
      <c r="AD44" s="11">
        <f>'OddsRatio_working_3-way'!X44^(1/3)*SIN(('OddsRatio_working_3-way'!Y44+2*PI())/3)</f>
        <v>0.4287181249066549</v>
      </c>
      <c r="AE44" s="11">
        <f>'OddsRatio_working_3-way'!X44^(1/3)*SIN(('OddsRatio_working_3-way'!Y44+4*PI())/3)</f>
        <v>-0.49734328901379043</v>
      </c>
      <c r="AF44" s="11">
        <f>-'OddsRatio_working_3-way'!U44/(3*'OddsRatio_working_3-way'!X44^(1/3))*COS(('OddsRatio_working_3-way'!Y44)/3)</f>
        <v>0.53466180661309459</v>
      </c>
      <c r="AG44" s="11">
        <f>-'OddsRatio_working_3-way'!U44/(3*'OddsRatio_working_3-way'!X44^(1/3))*COS(('OddsRatio_working_3-way'!Y44+2*PI())/3)</f>
        <v>-0.32676203876220283</v>
      </c>
      <c r="AH44" s="11">
        <f>-'OddsRatio_working_3-way'!U44/(3*'OddsRatio_working_3-way'!X44^(1/3))*COS(('OddsRatio_working_3-way'!Y44+4*PI())/3)</f>
        <v>-0.20789976785089218</v>
      </c>
      <c r="AI44" s="11">
        <f>'OddsRatio_working_3-way'!U44/(3*'OddsRatio_working_3-way'!X44^(1/3))*SIN(('OddsRatio_working_3-way'!Y44)/3)</f>
        <v>-6.8625164107135678E-2</v>
      </c>
      <c r="AJ44" s="11">
        <f>'OddsRatio_working_3-way'!U44/(3*'OddsRatio_working_3-way'!X44^(1/3))*SIN(('OddsRatio_working_3-way'!Y44+2*PI())/3)</f>
        <v>-0.4287181249066549</v>
      </c>
      <c r="AK44" s="11">
        <f>'OddsRatio_working_3-way'!U44/(3*'OddsRatio_working_3-way'!X44^(1/3))*SIN(('OddsRatio_working_3-way'!Y44+4*PI())/3)</f>
        <v>0.49734328901379043</v>
      </c>
      <c r="AL44" s="11">
        <f>'OddsRatio_working_3-way'!Z44+'OddsRatio_working_3-way'!AF44</f>
        <v>1.0693236132261892</v>
      </c>
      <c r="AM44" s="11">
        <f>'OddsRatio_working_3-way'!AA44+'OddsRatio_working_3-way'!AG44</f>
        <v>-0.65352407752440567</v>
      </c>
      <c r="AN44" s="11">
        <f>'OddsRatio_working_3-way'!AB44+'OddsRatio_working_3-way'!AH44</f>
        <v>-0.41579953570178435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1.0693236132261892</v>
      </c>
      <c r="AS44" s="11">
        <f>IF(('OddsRatio_working_3-way'!X44=0),IF(Q44&gt;0,-Q44^(1/3),(-Q44)^(1/3)),'OddsRatio_working_3-way'!AM44-'OddsRatio_working_3-way'!R44/3)</f>
        <v>-0.65352407752440567</v>
      </c>
      <c r="AT44" s="11">
        <f>IF(('OddsRatio_working_3-way'!X44=0),IF(Q44&gt;0,-Q44^(1/3),(-Q44)^(1/3)),'OddsRatio_working_3-way'!AN44-'OddsRatio_working_3-way'!R44/3)</f>
        <v>-0.41579953570178435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2.5</v>
      </c>
      <c r="B45" s="4">
        <f>IF('True_Odds_Calculator_3-way'!B46="","",'True_Odds_Calculator_3-way'!B46)</f>
        <v>3.44</v>
      </c>
      <c r="C45" s="4">
        <f>IF('True_Odds_Calculator_3-way'!C46="","",'True_Odds_Calculator_3-way'!C46)</f>
        <v>2.83</v>
      </c>
      <c r="D45" s="9">
        <f t="shared" si="13"/>
        <v>0.38427854379133791</v>
      </c>
      <c r="E45" s="9">
        <f t="shared" si="14"/>
        <v>0.27728683335640825</v>
      </c>
      <c r="F45" s="9">
        <f t="shared" si="15"/>
        <v>0.33843462285225373</v>
      </c>
      <c r="G45" s="9">
        <f t="shared" si="16"/>
        <v>1.0681860266147585</v>
      </c>
      <c r="H45" s="9">
        <f t="shared" si="17"/>
        <v>2.6022790399221378</v>
      </c>
      <c r="I45" s="9">
        <f t="shared" si="18"/>
        <v>3.6063739049400105</v>
      </c>
      <c r="J45" s="9">
        <f t="shared" si="19"/>
        <v>2.9547804287050079</v>
      </c>
      <c r="K45" s="11">
        <f t="shared" si="20"/>
        <v>0.4</v>
      </c>
      <c r="L45" s="11">
        <f t="shared" si="21"/>
        <v>0.29069767441860467</v>
      </c>
      <c r="M45" s="11">
        <f t="shared" si="22"/>
        <v>0.35335689045936397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-0.27519927685101475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0.23707782069192207</v>
      </c>
      <c r="Q45" s="11">
        <f>2*'OddsRatio_working_3-way'!K45*'OddsRatio_working_3-way'!L45*'OddsRatio_working_3-way'!M45</f>
        <v>8.2176021037061397E-2</v>
      </c>
      <c r="R45" s="11">
        <f t="shared" si="23"/>
        <v>0</v>
      </c>
      <c r="S45" s="11">
        <f t="shared" si="24"/>
        <v>-0.8614769028636271</v>
      </c>
      <c r="T45" s="11">
        <f t="shared" si="25"/>
        <v>-0.29860551225775644</v>
      </c>
      <c r="U45" s="11">
        <f>'OddsRatio_working_3-way'!S45-'OddsRatio_working_3-way'!R45^2/3</f>
        <v>-0.8614769028636271</v>
      </c>
      <c r="V45" s="11">
        <f>'OddsRatio_working_3-way'!S45*'OddsRatio_working_3-way'!R45/3-2*'OddsRatio_working_3-way'!R45^3/27-'OddsRatio_working_3-way'!T45</f>
        <v>0.29860551225775644</v>
      </c>
      <c r="W45" s="11">
        <f>'OddsRatio_working_3-way'!V45^2+4*'OddsRatio_working_3-way'!U45^3/27</f>
        <v>-5.5515751455547935E-3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0.15388049510600094</v>
      </c>
      <c r="Y45" s="11">
        <f>IF('OddsRatio_working_3-way'!W45&gt;=0,IF('OddsRatio_working_3-way'!V45+SQRT('OddsRatio_working_3-way'!W45)&gt;0,0,PI()),ACOS('OddsRatio_working_3-way'!V45/(2*'OddsRatio_working_3-way'!X45)))</f>
        <v>0.24452951341639229</v>
      </c>
      <c r="Z45" s="11">
        <f>'OddsRatio_working_3-way'!X45^(1/3)*COS('OddsRatio_working_3-way'!Y45/3)</f>
        <v>0.53409301330737924</v>
      </c>
      <c r="AA45" s="11">
        <f>'OddsRatio_working_3-way'!X45^(1/3)*COS(('OddsRatio_working_3-way'!Y45+2*PI())/3)</f>
        <v>-0.30483163028838867</v>
      </c>
      <c r="AB45" s="11">
        <f>'OddsRatio_working_3-way'!X45^(1/3)*COS(('OddsRatio_working_3-way'!Y45+4*PI())/3)</f>
        <v>-0.22926138301899052</v>
      </c>
      <c r="AC45" s="11">
        <f>'OddsRatio_working_3-way'!X45^(1/3)*SIN('OddsRatio_working_3-way'!Y45/3)</f>
        <v>4.3630502603713595E-2</v>
      </c>
      <c r="AD45" s="11">
        <f>'OddsRatio_working_3-way'!X45^(1/3)*SIN(('OddsRatio_working_3-way'!Y45+2*PI())/3)</f>
        <v>0.44072286620611395</v>
      </c>
      <c r="AE45" s="11">
        <f>'OddsRatio_working_3-way'!X45^(1/3)*SIN(('OddsRatio_working_3-way'!Y45+4*PI())/3)</f>
        <v>-0.48435336880982749</v>
      </c>
      <c r="AF45" s="11">
        <f>-'OddsRatio_working_3-way'!U45/(3*'OddsRatio_working_3-way'!X45^(1/3))*COS(('OddsRatio_working_3-way'!Y45)/3)</f>
        <v>0.53409301330737924</v>
      </c>
      <c r="AG45" s="11">
        <f>-'OddsRatio_working_3-way'!U45/(3*'OddsRatio_working_3-way'!X45^(1/3))*COS(('OddsRatio_working_3-way'!Y45+2*PI())/3)</f>
        <v>-0.30483163028838867</v>
      </c>
      <c r="AH45" s="11">
        <f>-'OddsRatio_working_3-way'!U45/(3*'OddsRatio_working_3-way'!X45^(1/3))*COS(('OddsRatio_working_3-way'!Y45+4*PI())/3)</f>
        <v>-0.22926138301899052</v>
      </c>
      <c r="AI45" s="11">
        <f>'OddsRatio_working_3-way'!U45/(3*'OddsRatio_working_3-way'!X45^(1/3))*SIN(('OddsRatio_working_3-way'!Y45)/3)</f>
        <v>-4.3630502603713595E-2</v>
      </c>
      <c r="AJ45" s="11">
        <f>'OddsRatio_working_3-way'!U45/(3*'OddsRatio_working_3-way'!X45^(1/3))*SIN(('OddsRatio_working_3-way'!Y45+2*PI())/3)</f>
        <v>-0.44072286620611395</v>
      </c>
      <c r="AK45" s="11">
        <f>'OddsRatio_working_3-way'!U45/(3*'OddsRatio_working_3-way'!X45^(1/3))*SIN(('OddsRatio_working_3-way'!Y45+4*PI())/3)</f>
        <v>0.48435336880982749</v>
      </c>
      <c r="AL45" s="11">
        <f>'OddsRatio_working_3-way'!Z45+'OddsRatio_working_3-way'!AF45</f>
        <v>1.0681860266147585</v>
      </c>
      <c r="AM45" s="11">
        <f>'OddsRatio_working_3-way'!AA45+'OddsRatio_working_3-way'!AG45</f>
        <v>-0.60966326057677733</v>
      </c>
      <c r="AN45" s="11">
        <f>'OddsRatio_working_3-way'!AB45+'OddsRatio_working_3-way'!AH45</f>
        <v>-0.45852276603798103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1.0681860266147585</v>
      </c>
      <c r="AS45" s="11">
        <f>IF(('OddsRatio_working_3-way'!X45=0),IF(Q45&gt;0,-Q45^(1/3),(-Q45)^(1/3)),'OddsRatio_working_3-way'!AM45-'OddsRatio_working_3-way'!R45/3)</f>
        <v>-0.60966326057677733</v>
      </c>
      <c r="AT45" s="11">
        <f>IF(('OddsRatio_working_3-way'!X45=0),IF(Q45&gt;0,-Q45^(1/3),(-Q45)^(1/3)),'OddsRatio_working_3-way'!AN45-'OddsRatio_working_3-way'!R45/3)</f>
        <v>-0.45852276603798103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2.46</v>
      </c>
      <c r="B46" s="4">
        <f>IF('True_Odds_Calculator_3-way'!B47="","",'True_Odds_Calculator_3-way'!B47)</f>
        <v>3.24</v>
      </c>
      <c r="C46" s="4">
        <f>IF('True_Odds_Calculator_3-way'!C47="","",'True_Odds_Calculator_3-way'!C47)</f>
        <v>3.04</v>
      </c>
      <c r="D46" s="9">
        <f t="shared" si="13"/>
        <v>0.39069515206872457</v>
      </c>
      <c r="E46" s="9">
        <f t="shared" si="14"/>
        <v>0.29474880685491917</v>
      </c>
      <c r="F46" s="9">
        <f t="shared" si="15"/>
        <v>0.3145560410763561</v>
      </c>
      <c r="G46" s="9">
        <f t="shared" si="16"/>
        <v>1.0681783109270604</v>
      </c>
      <c r="H46" s="9">
        <f t="shared" si="17"/>
        <v>2.5595403339535081</v>
      </c>
      <c r="I46" s="9">
        <f t="shared" si="18"/>
        <v>3.3927194164766155</v>
      </c>
      <c r="J46" s="9">
        <f t="shared" si="19"/>
        <v>3.1790837542912032</v>
      </c>
      <c r="K46" s="11">
        <f t="shared" si="20"/>
        <v>0.4065040650406504</v>
      </c>
      <c r="L46" s="11">
        <f t="shared" si="21"/>
        <v>0.30864197530864196</v>
      </c>
      <c r="M46" s="11">
        <f t="shared" si="22"/>
        <v>0.32894736842105265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-0.27534509263221285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0.23689625297812439</v>
      </c>
      <c r="Q46" s="11">
        <f>2*'OddsRatio_working_3-way'!K46*'OddsRatio_working_3-way'!L46*'OddsRatio_working_3-way'!M46</f>
        <v>8.254224842443357E-2</v>
      </c>
      <c r="R46" s="11">
        <f t="shared" si="23"/>
        <v>0</v>
      </c>
      <c r="S46" s="11">
        <f t="shared" si="24"/>
        <v>-0.8603612677947895</v>
      </c>
      <c r="T46" s="11">
        <f t="shared" si="25"/>
        <v>-0.29977744522466526</v>
      </c>
      <c r="U46" s="11">
        <f>'OddsRatio_working_3-way'!S46-'OddsRatio_working_3-way'!R46^2/3</f>
        <v>-0.8603612677947895</v>
      </c>
      <c r="V46" s="11">
        <f>'OddsRatio_working_3-way'!S46*'OddsRatio_working_3-way'!R46/3-2*'OddsRatio_working_3-way'!R46^3/27-'OddsRatio_working_3-way'!T46</f>
        <v>0.29977744522466526</v>
      </c>
      <c r="W46" s="11">
        <f>'OddsRatio_working_3-way'!V46^2+4*'OddsRatio_working_3-way'!U46^3/27</f>
        <v>-4.4828044838220171E-3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0.15358167301899109</v>
      </c>
      <c r="Y46" s="11">
        <f>IF('OddsRatio_working_3-way'!W46&gt;=0,IF('OddsRatio_working_3-way'!V46+SQRT('OddsRatio_working_3-way'!W46)&gt;0,0,PI()),ACOS('OddsRatio_working_3-way'!V46/(2*'OddsRatio_working_3-way'!X46)))</f>
        <v>0.21973849040021731</v>
      </c>
      <c r="Z46" s="11">
        <f>'OddsRatio_working_3-way'!X46^(1/3)*COS('OddsRatio_working_3-way'!Y46/3)</f>
        <v>0.5340891554635302</v>
      </c>
      <c r="AA46" s="11">
        <f>'OddsRatio_working_3-way'!X46^(1/3)*COS(('OddsRatio_working_3-way'!Y46+2*PI())/3)</f>
        <v>-0.3009841926513131</v>
      </c>
      <c r="AB46" s="11">
        <f>'OddsRatio_working_3-way'!X46^(1/3)*COS(('OddsRatio_working_3-way'!Y46+4*PI())/3)</f>
        <v>-0.23310496281221696</v>
      </c>
      <c r="AC46" s="11">
        <f>'OddsRatio_working_3-way'!X46^(1/3)*SIN('OddsRatio_working_3-way'!Y46/3)</f>
        <v>3.9190091619986551E-2</v>
      </c>
      <c r="AD46" s="11">
        <f>'OddsRatio_working_3-way'!X46^(1/3)*SIN(('OddsRatio_working_3-way'!Y46+2*PI())/3)</f>
        <v>0.44293973070720027</v>
      </c>
      <c r="AE46" s="11">
        <f>'OddsRatio_working_3-way'!X46^(1/3)*SIN(('OddsRatio_working_3-way'!Y46+4*PI())/3)</f>
        <v>-0.48212982232718687</v>
      </c>
      <c r="AF46" s="11">
        <f>-'OddsRatio_working_3-way'!U46/(3*'OddsRatio_working_3-way'!X46^(1/3))*COS(('OddsRatio_working_3-way'!Y46)/3)</f>
        <v>0.5340891554635302</v>
      </c>
      <c r="AG46" s="11">
        <f>-'OddsRatio_working_3-way'!U46/(3*'OddsRatio_working_3-way'!X46^(1/3))*COS(('OddsRatio_working_3-way'!Y46+2*PI())/3)</f>
        <v>-0.3009841926513131</v>
      </c>
      <c r="AH46" s="11">
        <f>-'OddsRatio_working_3-way'!U46/(3*'OddsRatio_working_3-way'!X46^(1/3))*COS(('OddsRatio_working_3-way'!Y46+4*PI())/3)</f>
        <v>-0.23310496281221696</v>
      </c>
      <c r="AI46" s="11">
        <f>'OddsRatio_working_3-way'!U46/(3*'OddsRatio_working_3-way'!X46^(1/3))*SIN(('OddsRatio_working_3-way'!Y46)/3)</f>
        <v>-3.9190091619986551E-2</v>
      </c>
      <c r="AJ46" s="11">
        <f>'OddsRatio_working_3-way'!U46/(3*'OddsRatio_working_3-way'!X46^(1/3))*SIN(('OddsRatio_working_3-way'!Y46+2*PI())/3)</f>
        <v>-0.44293973070720027</v>
      </c>
      <c r="AK46" s="11">
        <f>'OddsRatio_working_3-way'!U46/(3*'OddsRatio_working_3-way'!X46^(1/3))*SIN(('OddsRatio_working_3-way'!Y46+4*PI())/3)</f>
        <v>0.48212982232718687</v>
      </c>
      <c r="AL46" s="11">
        <f>'OddsRatio_working_3-way'!Z46+'OddsRatio_working_3-way'!AF46</f>
        <v>1.0681783109270604</v>
      </c>
      <c r="AM46" s="11">
        <f>'OddsRatio_working_3-way'!AA46+'OddsRatio_working_3-way'!AG46</f>
        <v>-0.6019683853026262</v>
      </c>
      <c r="AN46" s="11">
        <f>'OddsRatio_working_3-way'!AB46+'OddsRatio_working_3-way'!AH46</f>
        <v>-0.46620992562443392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1.0681783109270604</v>
      </c>
      <c r="AS46" s="11">
        <f>IF(('OddsRatio_working_3-way'!X46=0),IF(Q46&gt;0,-Q46^(1/3),(-Q46)^(1/3)),'OddsRatio_working_3-way'!AM46-'OddsRatio_working_3-way'!R46/3)</f>
        <v>-0.6019683853026262</v>
      </c>
      <c r="AT46" s="11">
        <f>IF(('OddsRatio_working_3-way'!X46=0),IF(Q46&gt;0,-Q46^(1/3),(-Q46)^(1/3)),'OddsRatio_working_3-way'!AN46-'OddsRatio_working_3-way'!R46/3)</f>
        <v>-0.46620992562443392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2.46</v>
      </c>
      <c r="B47" s="4">
        <f>IF('True_Odds_Calculator_3-way'!B48="","",'True_Odds_Calculator_3-way'!B48)</f>
        <v>3.45</v>
      </c>
      <c r="C47" s="4">
        <f>IF('True_Odds_Calculator_3-way'!C48="","",'True_Odds_Calculator_3-way'!C48)</f>
        <v>2.88</v>
      </c>
      <c r="D47" s="9">
        <f t="shared" si="13"/>
        <v>0.39084230813483889</v>
      </c>
      <c r="E47" s="9">
        <f t="shared" si="14"/>
        <v>0.27659306007828061</v>
      </c>
      <c r="F47" s="9">
        <f t="shared" si="15"/>
        <v>0.33256463178688062</v>
      </c>
      <c r="G47" s="9">
        <f t="shared" si="16"/>
        <v>1.0675182474209333</v>
      </c>
      <c r="H47" s="9">
        <f t="shared" si="17"/>
        <v>2.5585766412345623</v>
      </c>
      <c r="I47" s="9">
        <f t="shared" si="18"/>
        <v>3.6154197061812856</v>
      </c>
      <c r="J47" s="9">
        <f t="shared" si="19"/>
        <v>3.0069343051513546</v>
      </c>
      <c r="K47" s="11">
        <f t="shared" si="20"/>
        <v>0.4065040650406504</v>
      </c>
      <c r="L47" s="11">
        <f t="shared" si="21"/>
        <v>0.28985507246376813</v>
      </c>
      <c r="M47" s="11">
        <f t="shared" si="22"/>
        <v>0.34722222222222221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-0.27512502782032666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0.23688189780448529</v>
      </c>
      <c r="Q47" s="11">
        <f>2*'OddsRatio_working_3-way'!K47*'OddsRatio_working_3-way'!L47*'OddsRatio_working_3-way'!M47</f>
        <v>8.1824489742481965E-2</v>
      </c>
      <c r="R47" s="11">
        <f t="shared" si="23"/>
        <v>0</v>
      </c>
      <c r="S47" s="11">
        <f t="shared" si="24"/>
        <v>-0.86099726979104041</v>
      </c>
      <c r="T47" s="11">
        <f t="shared" si="25"/>
        <v>-0.29740838334750963</v>
      </c>
      <c r="U47" s="11">
        <f>'OddsRatio_working_3-way'!S47-'OddsRatio_working_3-way'!R47^2/3</f>
        <v>-0.86099726979104041</v>
      </c>
      <c r="V47" s="11">
        <f>'OddsRatio_working_3-way'!S47*'OddsRatio_working_3-way'!R47/3-2*'OddsRatio_working_3-way'!R47^3/27-'OddsRatio_working_3-way'!T47</f>
        <v>0.29740838334750963</v>
      </c>
      <c r="W47" s="11">
        <f>'OddsRatio_working_3-way'!V47^2+4*'OddsRatio_working_3-way'!U47^3/27</f>
        <v>-6.1069659791459785E-3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0.15375200199064501</v>
      </c>
      <c r="Y47" s="11">
        <f>IF('OddsRatio_working_3-way'!W47&gt;=0,IF('OddsRatio_working_3-way'!V47+SQRT('OddsRatio_working_3-way'!W47)&gt;0,0,PI()),ACOS('OddsRatio_working_3-way'!V47/(2*'OddsRatio_working_3-way'!X47)))</f>
        <v>0.25695171880662193</v>
      </c>
      <c r="Z47" s="11">
        <f>'OddsRatio_working_3-way'!X47^(1/3)*COS('OddsRatio_working_3-way'!Y47/3)</f>
        <v>0.53375912371046663</v>
      </c>
      <c r="AA47" s="11">
        <f>'OddsRatio_working_3-way'!X47^(1/3)*COS(('OddsRatio_working_3-way'!Y47+2*PI())/3)</f>
        <v>-0.30656855075185613</v>
      </c>
      <c r="AB47" s="11">
        <f>'OddsRatio_working_3-way'!X47^(1/3)*COS(('OddsRatio_working_3-way'!Y47+4*PI())/3)</f>
        <v>-0.22719057295861064</v>
      </c>
      <c r="AC47" s="11">
        <f>'OddsRatio_working_3-way'!X47^(1/3)*SIN('OddsRatio_working_3-way'!Y47/3)</f>
        <v>4.5828896846658397E-2</v>
      </c>
      <c r="AD47" s="11">
        <f>'OddsRatio_working_3-way'!X47^(1/3)*SIN(('OddsRatio_working_3-way'!Y47+2*PI())/3)</f>
        <v>0.43933451221165576</v>
      </c>
      <c r="AE47" s="11">
        <f>'OddsRatio_working_3-way'!X47^(1/3)*SIN(('OddsRatio_working_3-way'!Y47+4*PI())/3)</f>
        <v>-0.48516340905831418</v>
      </c>
      <c r="AF47" s="11">
        <f>-'OddsRatio_working_3-way'!U47/(3*'OddsRatio_working_3-way'!X47^(1/3))*COS(('OddsRatio_working_3-way'!Y47)/3)</f>
        <v>0.53375912371046652</v>
      </c>
      <c r="AG47" s="11">
        <f>-'OddsRatio_working_3-way'!U47/(3*'OddsRatio_working_3-way'!X47^(1/3))*COS(('OddsRatio_working_3-way'!Y47+2*PI())/3)</f>
        <v>-0.30656855075185602</v>
      </c>
      <c r="AH47" s="11">
        <f>-'OddsRatio_working_3-way'!U47/(3*'OddsRatio_working_3-way'!X47^(1/3))*COS(('OddsRatio_working_3-way'!Y47+4*PI())/3)</f>
        <v>-0.22719057295861059</v>
      </c>
      <c r="AI47" s="11">
        <f>'OddsRatio_working_3-way'!U47/(3*'OddsRatio_working_3-way'!X47^(1/3))*SIN(('OddsRatio_working_3-way'!Y47)/3)</f>
        <v>-4.5828896846658383E-2</v>
      </c>
      <c r="AJ47" s="11">
        <f>'OddsRatio_working_3-way'!U47/(3*'OddsRatio_working_3-way'!X47^(1/3))*SIN(('OddsRatio_working_3-way'!Y47+2*PI())/3)</f>
        <v>-0.43933451221165565</v>
      </c>
      <c r="AK47" s="11">
        <f>'OddsRatio_working_3-way'!U47/(3*'OddsRatio_working_3-way'!X47^(1/3))*SIN(('OddsRatio_working_3-way'!Y47+4*PI())/3)</f>
        <v>0.48516340905831407</v>
      </c>
      <c r="AL47" s="11">
        <f>'OddsRatio_working_3-way'!Z47+'OddsRatio_working_3-way'!AF47</f>
        <v>1.0675182474209333</v>
      </c>
      <c r="AM47" s="11">
        <f>'OddsRatio_working_3-way'!AA47+'OddsRatio_working_3-way'!AG47</f>
        <v>-0.61313710150371215</v>
      </c>
      <c r="AN47" s="11">
        <f>'OddsRatio_working_3-way'!AB47+'OddsRatio_working_3-way'!AH47</f>
        <v>-0.45438114591722123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1.0675182474209333</v>
      </c>
      <c r="AS47" s="11">
        <f>IF(('OddsRatio_working_3-way'!X47=0),IF(Q47&gt;0,-Q47^(1/3),(-Q47)^(1/3)),'OddsRatio_working_3-way'!AM47-'OddsRatio_working_3-way'!R47/3)</f>
        <v>-0.61313710150371215</v>
      </c>
      <c r="AT47" s="11">
        <f>IF(('OddsRatio_working_3-way'!X47=0),IF(Q47&gt;0,-Q47^(1/3),(-Q47)^(1/3)),'OddsRatio_working_3-way'!AN47-'OddsRatio_working_3-way'!R47/3)</f>
        <v>-0.45438114591722123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3.51</v>
      </c>
      <c r="B48" s="4">
        <f>IF('True_Odds_Calculator_3-way'!B49="","",'True_Odds_Calculator_3-way'!B49)</f>
        <v>3.44</v>
      </c>
      <c r="C48" s="4">
        <f>IF('True_Odds_Calculator_3-way'!C49="","",'True_Odds_Calculator_3-way'!C49)</f>
        <v>2.13</v>
      </c>
      <c r="D48" s="9">
        <f t="shared" si="13"/>
        <v>0.27103145205816814</v>
      </c>
      <c r="E48" s="9">
        <f t="shared" si="14"/>
        <v>0.27665580937074441</v>
      </c>
      <c r="F48" s="9">
        <f t="shared" si="15"/>
        <v>0.45231273857108739</v>
      </c>
      <c r="G48" s="9">
        <f t="shared" si="16"/>
        <v>1.0715572458695912</v>
      </c>
      <c r="H48" s="9">
        <f t="shared" si="17"/>
        <v>3.6896086871326736</v>
      </c>
      <c r="I48" s="9">
        <f t="shared" si="18"/>
        <v>3.6145996799218025</v>
      </c>
      <c r="J48" s="9">
        <f t="shared" si="19"/>
        <v>2.2108596878326381</v>
      </c>
      <c r="K48" s="11">
        <f t="shared" si="20"/>
        <v>0.28490028490028491</v>
      </c>
      <c r="L48" s="11">
        <f t="shared" si="21"/>
        <v>0.29069767441860467</v>
      </c>
      <c r="M48" s="11">
        <f t="shared" si="22"/>
        <v>0.46948356807511737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-0.26908954777717753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0.2364059575545546</v>
      </c>
      <c r="Q48" s="11">
        <f>2*'OddsRatio_working_3-way'!K48*'OddsRatio_working_3-way'!L48*'OddsRatio_working_3-way'!M48</f>
        <v>7.7765117616629797E-2</v>
      </c>
      <c r="R48" s="11">
        <f t="shared" si="23"/>
        <v>0</v>
      </c>
      <c r="S48" s="11">
        <f t="shared" si="24"/>
        <v>-0.87854009755262985</v>
      </c>
      <c r="T48" s="11">
        <f t="shared" si="25"/>
        <v>-0.28899345314231245</v>
      </c>
      <c r="U48" s="11">
        <f>'OddsRatio_working_3-way'!S48-'OddsRatio_working_3-way'!R48^2/3</f>
        <v>-0.87854009755262985</v>
      </c>
      <c r="V48" s="11">
        <f>'OddsRatio_working_3-way'!S48*'OddsRatio_working_3-way'!R48/3-2*'OddsRatio_working_3-way'!R48^3/27-'OddsRatio_working_3-way'!T48</f>
        <v>0.28899345314231245</v>
      </c>
      <c r="W48" s="11">
        <f>'OddsRatio_working_3-way'!V48^2+4*'OddsRatio_working_3-way'!U48^3/27</f>
        <v>-1.6939965995662637E-2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0.15847490491776653</v>
      </c>
      <c r="Y48" s="11">
        <f>IF('OddsRatio_working_3-way'!W48&gt;=0,IF('OddsRatio_working_3-way'!V48+SQRT('OddsRatio_working_3-way'!W48)&gt;0,0,PI()),ACOS('OddsRatio_working_3-way'!V48/(2*'OddsRatio_working_3-way'!X48)))</f>
        <v>0.42316054912452805</v>
      </c>
      <c r="Z48" s="11">
        <f>'OddsRatio_working_3-way'!X48^(1/3)*COS('OddsRatio_working_3-way'!Y48/3)</f>
        <v>0.53577862293479561</v>
      </c>
      <c r="AA48" s="11">
        <f>'OddsRatio_working_3-way'!X48^(1/3)*COS(('OddsRatio_working_3-way'!Y48+2*PI())/3)</f>
        <v>-0.33377538581340871</v>
      </c>
      <c r="AB48" s="11">
        <f>'OddsRatio_working_3-way'!X48^(1/3)*COS(('OddsRatio_working_3-way'!Y48+4*PI())/3)</f>
        <v>-0.20200323712138696</v>
      </c>
      <c r="AC48" s="11">
        <f>'OddsRatio_working_3-way'!X48^(1/3)*SIN('OddsRatio_working_3-way'!Y48/3)</f>
        <v>7.6078685519034309E-2</v>
      </c>
      <c r="AD48" s="11">
        <f>'OddsRatio_working_3-way'!X48^(1/3)*SIN(('OddsRatio_working_3-way'!Y48+2*PI())/3)</f>
        <v>0.42595855550665973</v>
      </c>
      <c r="AE48" s="11">
        <f>'OddsRatio_working_3-way'!X48^(1/3)*SIN(('OddsRatio_working_3-way'!Y48+4*PI())/3)</f>
        <v>-0.50203724102569391</v>
      </c>
      <c r="AF48" s="11">
        <f>-'OddsRatio_working_3-way'!U48/(3*'OddsRatio_working_3-way'!X48^(1/3))*COS(('OddsRatio_working_3-way'!Y48)/3)</f>
        <v>0.53577862293479561</v>
      </c>
      <c r="AG48" s="11">
        <f>-'OddsRatio_working_3-way'!U48/(3*'OddsRatio_working_3-way'!X48^(1/3))*COS(('OddsRatio_working_3-way'!Y48+2*PI())/3)</f>
        <v>-0.33377538581340871</v>
      </c>
      <c r="AH48" s="11">
        <f>-'OddsRatio_working_3-way'!U48/(3*'OddsRatio_working_3-way'!X48^(1/3))*COS(('OddsRatio_working_3-way'!Y48+4*PI())/3)</f>
        <v>-0.20200323712138696</v>
      </c>
      <c r="AI48" s="11">
        <f>'OddsRatio_working_3-way'!U48/(3*'OddsRatio_working_3-way'!X48^(1/3))*SIN(('OddsRatio_working_3-way'!Y48)/3)</f>
        <v>-7.6078685519034309E-2</v>
      </c>
      <c r="AJ48" s="11">
        <f>'OddsRatio_working_3-way'!U48/(3*'OddsRatio_working_3-way'!X48^(1/3))*SIN(('OddsRatio_working_3-way'!Y48+2*PI())/3)</f>
        <v>-0.42595855550665973</v>
      </c>
      <c r="AK48" s="11">
        <f>'OddsRatio_working_3-way'!U48/(3*'OddsRatio_working_3-way'!X48^(1/3))*SIN(('OddsRatio_working_3-way'!Y48+4*PI())/3)</f>
        <v>0.50203724102569391</v>
      </c>
      <c r="AL48" s="11">
        <f>'OddsRatio_working_3-way'!Z48+'OddsRatio_working_3-way'!AF48</f>
        <v>1.0715572458695912</v>
      </c>
      <c r="AM48" s="11">
        <f>'OddsRatio_working_3-way'!AA48+'OddsRatio_working_3-way'!AG48</f>
        <v>-0.66755077162681742</v>
      </c>
      <c r="AN48" s="11">
        <f>'OddsRatio_working_3-way'!AB48+'OddsRatio_working_3-way'!AH48</f>
        <v>-0.40400647424277392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1.0715572458695912</v>
      </c>
      <c r="AS48" s="11">
        <f>IF(('OddsRatio_working_3-way'!X48=0),IF(Q48&gt;0,-Q48^(1/3),(-Q48)^(1/3)),'OddsRatio_working_3-way'!AM48-'OddsRatio_working_3-way'!R48/3)</f>
        <v>-0.66755077162681742</v>
      </c>
      <c r="AT48" s="11">
        <f>IF(('OddsRatio_working_3-way'!X48=0),IF(Q48&gt;0,-Q48^(1/3),(-Q48)^(1/3)),'OddsRatio_working_3-way'!AN48-'OddsRatio_working_3-way'!R48/3)</f>
        <v>-0.40400647424277392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2.0699999999999998</v>
      </c>
      <c r="B49" s="4">
        <f>IF('True_Odds_Calculator_3-way'!B50="","",'True_Odds_Calculator_3-way'!B50)</f>
        <v>3.58</v>
      </c>
      <c r="C49" s="4">
        <f>IF('True_Odds_Calculator_3-way'!C50="","",'True_Odds_Calculator_3-way'!C50)</f>
        <v>3.54</v>
      </c>
      <c r="D49" s="9">
        <f t="shared" si="13"/>
        <v>0.46578960478437392</v>
      </c>
      <c r="E49" s="9">
        <f t="shared" si="14"/>
        <v>0.2655758042479478</v>
      </c>
      <c r="F49" s="9">
        <f t="shared" si="15"/>
        <v>0.26863459096767833</v>
      </c>
      <c r="G49" s="9">
        <f t="shared" si="16"/>
        <v>1.0718617300068563</v>
      </c>
      <c r="H49" s="9">
        <f t="shared" si="17"/>
        <v>2.1468920511073359</v>
      </c>
      <c r="I49" s="9">
        <f t="shared" si="18"/>
        <v>3.7654032634176891</v>
      </c>
      <c r="J49" s="9">
        <f t="shared" si="19"/>
        <v>3.7225287942174146</v>
      </c>
      <c r="K49" s="11">
        <f t="shared" si="20"/>
        <v>0.48309178743961356</v>
      </c>
      <c r="L49" s="11">
        <f t="shared" si="21"/>
        <v>0.27932960893854747</v>
      </c>
      <c r="M49" s="11">
        <f t="shared" si="22"/>
        <v>0.2824858757062147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-0.26728867993488026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0.23595762429782594</v>
      </c>
      <c r="Q49" s="11">
        <f>2*'OddsRatio_working_3-way'!K49*'OddsRatio_working_3-way'!L49*'OddsRatio_working_3-way'!M49</f>
        <v>7.6238327721430035E-2</v>
      </c>
      <c r="R49" s="11">
        <f t="shared" si="23"/>
        <v>0</v>
      </c>
      <c r="S49" s="11">
        <f t="shared" si="24"/>
        <v>-0.88278195827564587</v>
      </c>
      <c r="T49" s="11">
        <f t="shared" si="25"/>
        <v>-0.28522841947516836</v>
      </c>
      <c r="U49" s="11">
        <f>'OddsRatio_working_3-way'!S49-'OddsRatio_working_3-way'!R49^2/3</f>
        <v>-0.88278195827564587</v>
      </c>
      <c r="V49" s="11">
        <f>'OddsRatio_working_3-way'!S49*'OddsRatio_working_3-way'!R49/3-2*'OddsRatio_working_3-way'!R49^3/27-'OddsRatio_working_3-way'!T49</f>
        <v>0.28522841947516836</v>
      </c>
      <c r="W49" s="11">
        <f>'OddsRatio_working_3-way'!V49^2+4*'OddsRatio_working_3-way'!U49^3/27</f>
        <v>-2.0564081868415143E-2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0.15962403730697777</v>
      </c>
      <c r="Y49" s="11">
        <f>IF('OddsRatio_working_3-way'!W49&gt;=0,IF('OddsRatio_working_3-way'!V49+SQRT('OddsRatio_working_3-way'!W49)&gt;0,0,PI()),ACOS('OddsRatio_working_3-way'!V49/(2*'OddsRatio_working_3-way'!X49)))</f>
        <v>0.46585423236514001</v>
      </c>
      <c r="Z49" s="11">
        <f>'OddsRatio_working_3-way'!X49^(1/3)*COS('OddsRatio_working_3-way'!Y49/3)</f>
        <v>0.53593086500342813</v>
      </c>
      <c r="AA49" s="11">
        <f>'OddsRatio_working_3-way'!X49^(1/3)*COS(('OddsRatio_working_3-way'!Y49+2*PI())/3)</f>
        <v>-0.34062264495456984</v>
      </c>
      <c r="AB49" s="11">
        <f>'OddsRatio_working_3-way'!X49^(1/3)*COS(('OddsRatio_working_3-way'!Y49+4*PI())/3)</f>
        <v>-0.19530822004885842</v>
      </c>
      <c r="AC49" s="11">
        <f>'OddsRatio_working_3-way'!X49^(1/3)*SIN('OddsRatio_working_3-way'!Y49/3)</f>
        <v>8.3897322336448213E-2</v>
      </c>
      <c r="AD49" s="11">
        <f>'OddsRatio_working_3-way'!X49^(1/3)*SIN(('OddsRatio_working_3-way'!Y49+2*PI())/3)</f>
        <v>0.42218108259691328</v>
      </c>
      <c r="AE49" s="11">
        <f>'OddsRatio_working_3-way'!X49^(1/3)*SIN(('OddsRatio_working_3-way'!Y49+4*PI())/3)</f>
        <v>-0.50607840493336143</v>
      </c>
      <c r="AF49" s="11">
        <f>-'OddsRatio_working_3-way'!U49/(3*'OddsRatio_working_3-way'!X49^(1/3))*COS(('OddsRatio_working_3-way'!Y49)/3)</f>
        <v>0.53593086500342813</v>
      </c>
      <c r="AG49" s="11">
        <f>-'OddsRatio_working_3-way'!U49/(3*'OddsRatio_working_3-way'!X49^(1/3))*COS(('OddsRatio_working_3-way'!Y49+2*PI())/3)</f>
        <v>-0.34062264495456984</v>
      </c>
      <c r="AH49" s="11">
        <f>-'OddsRatio_working_3-way'!U49/(3*'OddsRatio_working_3-way'!X49^(1/3))*COS(('OddsRatio_working_3-way'!Y49+4*PI())/3)</f>
        <v>-0.19530822004885842</v>
      </c>
      <c r="AI49" s="11">
        <f>'OddsRatio_working_3-way'!U49/(3*'OddsRatio_working_3-way'!X49^(1/3))*SIN(('OddsRatio_working_3-way'!Y49)/3)</f>
        <v>-8.3897322336448213E-2</v>
      </c>
      <c r="AJ49" s="11">
        <f>'OddsRatio_working_3-way'!U49/(3*'OddsRatio_working_3-way'!X49^(1/3))*SIN(('OddsRatio_working_3-way'!Y49+2*PI())/3)</f>
        <v>-0.42218108259691328</v>
      </c>
      <c r="AK49" s="11">
        <f>'OddsRatio_working_3-way'!U49/(3*'OddsRatio_working_3-way'!X49^(1/3))*SIN(('OddsRatio_working_3-way'!Y49+4*PI())/3)</f>
        <v>0.50607840493336143</v>
      </c>
      <c r="AL49" s="11">
        <f>'OddsRatio_working_3-way'!Z49+'OddsRatio_working_3-way'!AF49</f>
        <v>1.0718617300068563</v>
      </c>
      <c r="AM49" s="11">
        <f>'OddsRatio_working_3-way'!AA49+'OddsRatio_working_3-way'!AG49</f>
        <v>-0.68124528990913968</v>
      </c>
      <c r="AN49" s="11">
        <f>'OddsRatio_working_3-way'!AB49+'OddsRatio_working_3-way'!AH49</f>
        <v>-0.39061644009771684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1.0718617300068563</v>
      </c>
      <c r="AS49" s="11">
        <f>IF(('OddsRatio_working_3-way'!X49=0),IF(Q49&gt;0,-Q49^(1/3),(-Q49)^(1/3)),'OddsRatio_working_3-way'!AM49-'OddsRatio_working_3-way'!R49/3)</f>
        <v>-0.68124528990913968</v>
      </c>
      <c r="AT49" s="11">
        <f>IF(('OddsRatio_working_3-way'!X49=0),IF(Q49&gt;0,-Q49^(1/3),(-Q49)^(1/3)),'OddsRatio_working_3-way'!AN49-'OddsRatio_working_3-way'!R49/3)</f>
        <v>-0.39061644009771684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1.76</v>
      </c>
      <c r="B50" s="4">
        <f>IF('True_Odds_Calculator_3-way'!B51="","",'True_Odds_Calculator_3-way'!B51)</f>
        <v>3.79</v>
      </c>
      <c r="C50" s="4">
        <f>IF('True_Odds_Calculator_3-way'!C51="","",'True_Odds_Calculator_3-way'!C51)</f>
        <v>4.6500000000000004</v>
      </c>
      <c r="D50" s="9">
        <f t="shared" si="13"/>
        <v>0.54890416674407361</v>
      </c>
      <c r="E50" s="9">
        <f t="shared" si="14"/>
        <v>0.24894733972786612</v>
      </c>
      <c r="F50" s="9">
        <f t="shared" si="15"/>
        <v>0.20214849352806019</v>
      </c>
      <c r="G50" s="9">
        <f t="shared" si="16"/>
        <v>1.0813311047385386</v>
      </c>
      <c r="H50" s="9">
        <f t="shared" si="17"/>
        <v>1.8218116396012889</v>
      </c>
      <c r="I50" s="9">
        <f t="shared" si="18"/>
        <v>4.0169137822205228</v>
      </c>
      <c r="J50" s="9">
        <f t="shared" si="19"/>
        <v>4.9468585322956669</v>
      </c>
      <c r="K50" s="11">
        <f t="shared" si="20"/>
        <v>0.56818181818181823</v>
      </c>
      <c r="L50" s="11">
        <f t="shared" si="21"/>
        <v>0.26385224274406333</v>
      </c>
      <c r="M50" s="11">
        <f t="shared" si="22"/>
        <v>0.21505376344086019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-0.24952026864955612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0.23212807279536363</v>
      </c>
      <c r="Q50" s="11">
        <f>2*'OddsRatio_working_3-way'!K50*'OddsRatio_working_3-way'!L50*'OddsRatio_working_3-way'!M50</f>
        <v>6.4480020220934339E-2</v>
      </c>
      <c r="R50" s="11">
        <f t="shared" si="23"/>
        <v>0</v>
      </c>
      <c r="S50" s="11">
        <f t="shared" si="24"/>
        <v>-0.93029746261367119</v>
      </c>
      <c r="T50" s="11">
        <f t="shared" si="25"/>
        <v>-0.25841596183713089</v>
      </c>
      <c r="U50" s="11">
        <f>'OddsRatio_working_3-way'!S50-'OddsRatio_working_3-way'!R50^2/3</f>
        <v>-0.93029746261367119</v>
      </c>
      <c r="V50" s="11">
        <f>'OddsRatio_working_3-way'!S50*'OddsRatio_working_3-way'!R50/3-2*'OddsRatio_working_3-way'!R50^3/27-'OddsRatio_working_3-way'!T50</f>
        <v>0.25841596183713089</v>
      </c>
      <c r="W50" s="11">
        <f>'OddsRatio_working_3-way'!V50^2+4*'OddsRatio_working_3-way'!U50^3/27</f>
        <v>-5.2499571873774437E-2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0.17268351195610998</v>
      </c>
      <c r="Y50" s="11">
        <f>IF('OddsRatio_working_3-way'!W50&gt;=0,IF('OddsRatio_working_3-way'!V50+SQRT('OddsRatio_working_3-way'!W50)&gt;0,0,PI()),ACOS('OddsRatio_working_3-way'!V50/(2*'OddsRatio_working_3-way'!X50)))</f>
        <v>0.72539749137576803</v>
      </c>
      <c r="Z50" s="11">
        <f>'OddsRatio_working_3-way'!X50^(1/3)*COS('OddsRatio_working_3-way'!Y50/3)</f>
        <v>0.54066555236926928</v>
      </c>
      <c r="AA50" s="11">
        <f>'OddsRatio_working_3-way'!X50^(1/3)*COS(('OddsRatio_working_3-way'!Y50+2*PI())/3)</f>
        <v>-0.38580976962636954</v>
      </c>
      <c r="AB50" s="11">
        <f>'OddsRatio_working_3-way'!X50^(1/3)*COS(('OddsRatio_working_3-way'!Y50+4*PI())/3)</f>
        <v>-0.15485578274289988</v>
      </c>
      <c r="AC50" s="11">
        <f>'OddsRatio_working_3-way'!X50^(1/3)*SIN('OddsRatio_working_3-way'!Y50/3)</f>
        <v>0.13334134649758875</v>
      </c>
      <c r="AD50" s="11">
        <f>'OddsRatio_working_3-way'!X50^(1/3)*SIN(('OddsRatio_working_3-way'!Y50+2*PI())/3)</f>
        <v>0.40155943005413874</v>
      </c>
      <c r="AE50" s="11">
        <f>'OddsRatio_working_3-way'!X50^(1/3)*SIN(('OddsRatio_working_3-way'!Y50+4*PI())/3)</f>
        <v>-0.5349007765517273</v>
      </c>
      <c r="AF50" s="11">
        <f>-'OddsRatio_working_3-way'!U50/(3*'OddsRatio_working_3-way'!X50^(1/3))*COS(('OddsRatio_working_3-way'!Y50)/3)</f>
        <v>0.54066555236926928</v>
      </c>
      <c r="AG50" s="11">
        <f>-'OddsRatio_working_3-way'!U50/(3*'OddsRatio_working_3-way'!X50^(1/3))*COS(('OddsRatio_working_3-way'!Y50+2*PI())/3)</f>
        <v>-0.38580976962636954</v>
      </c>
      <c r="AH50" s="11">
        <f>-'OddsRatio_working_3-way'!U50/(3*'OddsRatio_working_3-way'!X50^(1/3))*COS(('OddsRatio_working_3-way'!Y50+4*PI())/3)</f>
        <v>-0.15485578274289988</v>
      </c>
      <c r="AI50" s="11">
        <f>'OddsRatio_working_3-way'!U50/(3*'OddsRatio_working_3-way'!X50^(1/3))*SIN(('OddsRatio_working_3-way'!Y50)/3)</f>
        <v>-0.13334134649758875</v>
      </c>
      <c r="AJ50" s="11">
        <f>'OddsRatio_working_3-way'!U50/(3*'OddsRatio_working_3-way'!X50^(1/3))*SIN(('OddsRatio_working_3-way'!Y50+2*PI())/3)</f>
        <v>-0.40155943005413874</v>
      </c>
      <c r="AK50" s="11">
        <f>'OddsRatio_working_3-way'!U50/(3*'OddsRatio_working_3-way'!X50^(1/3))*SIN(('OddsRatio_working_3-way'!Y50+4*PI())/3)</f>
        <v>0.5349007765517273</v>
      </c>
      <c r="AL50" s="11">
        <f>'OddsRatio_working_3-way'!Z50+'OddsRatio_working_3-way'!AF50</f>
        <v>1.0813311047385386</v>
      </c>
      <c r="AM50" s="11">
        <f>'OddsRatio_working_3-way'!AA50+'OddsRatio_working_3-way'!AG50</f>
        <v>-0.77161953925273907</v>
      </c>
      <c r="AN50" s="11">
        <f>'OddsRatio_working_3-way'!AB50+'OddsRatio_working_3-way'!AH50</f>
        <v>-0.30971156548579976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1.0813311047385386</v>
      </c>
      <c r="AS50" s="11">
        <f>IF(('OddsRatio_working_3-way'!X50=0),IF(Q50&gt;0,-Q50^(1/3),(-Q50)^(1/3)),'OddsRatio_working_3-way'!AM50-'OddsRatio_working_3-way'!R50/3)</f>
        <v>-0.77161953925273907</v>
      </c>
      <c r="AT50" s="11">
        <f>IF(('OddsRatio_working_3-way'!X50=0),IF(Q50&gt;0,-Q50^(1/3),(-Q50)^(1/3)),'OddsRatio_working_3-way'!AN50-'OddsRatio_working_3-way'!R50/3)</f>
        <v>-0.30971156548579976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1.78</v>
      </c>
      <c r="B51" s="4">
        <f>IF('True_Odds_Calculator_3-way'!B52="","",'True_Odds_Calculator_3-way'!B52)</f>
        <v>3.83</v>
      </c>
      <c r="C51" s="4">
        <f>IF('True_Odds_Calculator_3-way'!C52="","",'True_Odds_Calculator_3-way'!C52)</f>
        <v>4.4800000000000004</v>
      </c>
      <c r="D51" s="9">
        <f t="shared" si="13"/>
        <v>0.54299820488980888</v>
      </c>
      <c r="E51" s="9">
        <f t="shared" si="14"/>
        <v>0.24669463959211607</v>
      </c>
      <c r="F51" s="9">
        <f t="shared" si="15"/>
        <v>0.21030715551807538</v>
      </c>
      <c r="G51" s="9">
        <f t="shared" si="16"/>
        <v>1.0790086082138246</v>
      </c>
      <c r="H51" s="9">
        <f t="shared" si="17"/>
        <v>1.8416267144067833</v>
      </c>
      <c r="I51" s="9">
        <f t="shared" si="18"/>
        <v>4.0535943612451248</v>
      </c>
      <c r="J51" s="9">
        <f t="shared" si="19"/>
        <v>4.7549499565841087</v>
      </c>
      <c r="K51" s="11">
        <f t="shared" si="20"/>
        <v>0.5617977528089888</v>
      </c>
      <c r="L51" s="11">
        <f t="shared" si="21"/>
        <v>0.2610966057441253</v>
      </c>
      <c r="M51" s="11">
        <f t="shared" si="22"/>
        <v>0.2232142857142857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-0.25151476893159963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0.23213971392529198</v>
      </c>
      <c r="Q51" s="11">
        <f>2*'OddsRatio_working_3-way'!K51*'OddsRatio_working_3-way'!L51*'OddsRatio_working_3-way'!M51</f>
        <v>6.5483699273707188E-2</v>
      </c>
      <c r="R51" s="11">
        <f t="shared" si="23"/>
        <v>0</v>
      </c>
      <c r="S51" s="11">
        <f t="shared" si="24"/>
        <v>-0.92296653159331266</v>
      </c>
      <c r="T51" s="11">
        <f t="shared" si="25"/>
        <v>-0.26035727266383996</v>
      </c>
      <c r="U51" s="11">
        <f>'OddsRatio_working_3-way'!S51-'OddsRatio_working_3-way'!R51^2/3</f>
        <v>-0.92296653159331266</v>
      </c>
      <c r="V51" s="11">
        <f>'OddsRatio_working_3-way'!S51*'OddsRatio_working_3-way'!R51/3-2*'OddsRatio_working_3-way'!R51^3/27-'OddsRatio_working_3-way'!T51</f>
        <v>0.26035727266383996</v>
      </c>
      <c r="W51" s="11">
        <f>'OddsRatio_working_3-way'!V51^2+4*'OddsRatio_working_3-way'!U51^3/27</f>
        <v>-4.8694821235179056E-2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0.17064636728050508</v>
      </c>
      <c r="Y51" s="11">
        <f>IF('OddsRatio_working_3-way'!W51&gt;=0,IF('OddsRatio_working_3-way'!V51+SQRT('OddsRatio_working_3-way'!W51)&gt;0,0,PI()),ACOS('OddsRatio_working_3-way'!V51/(2*'OddsRatio_working_3-way'!X51)))</f>
        <v>0.70307719978608751</v>
      </c>
      <c r="Z51" s="11">
        <f>'OddsRatio_working_3-way'!X51^(1/3)*COS('OddsRatio_working_3-way'!Y51/3)</f>
        <v>0.53950430410691241</v>
      </c>
      <c r="AA51" s="11">
        <f>'OddsRatio_working_3-way'!X51^(1/3)*COS(('OddsRatio_working_3-way'!Y51+2*PI())/3)</f>
        <v>-0.38130017886664241</v>
      </c>
      <c r="AB51" s="11">
        <f>'OddsRatio_working_3-way'!X51^(1/3)*COS(('OddsRatio_working_3-way'!Y51+4*PI())/3)</f>
        <v>-0.15820412524027019</v>
      </c>
      <c r="AC51" s="11">
        <f>'OddsRatio_working_3-way'!X51^(1/3)*SIN('OddsRatio_working_3-way'!Y51/3)</f>
        <v>0.12880456661632933</v>
      </c>
      <c r="AD51" s="11">
        <f>'OddsRatio_working_3-way'!X51^(1/3)*SIN(('OddsRatio_working_3-way'!Y51+2*PI())/3)</f>
        <v>0.40282214949946682</v>
      </c>
      <c r="AE51" s="11">
        <f>'OddsRatio_working_3-way'!X51^(1/3)*SIN(('OddsRatio_working_3-way'!Y51+4*PI())/3)</f>
        <v>-0.53162671611579604</v>
      </c>
      <c r="AF51" s="11">
        <f>-'OddsRatio_working_3-way'!U51/(3*'OddsRatio_working_3-way'!X51^(1/3))*COS(('OddsRatio_working_3-way'!Y51)/3)</f>
        <v>0.5395043041069123</v>
      </c>
      <c r="AG51" s="11">
        <f>-'OddsRatio_working_3-way'!U51/(3*'OddsRatio_working_3-way'!X51^(1/3))*COS(('OddsRatio_working_3-way'!Y51+2*PI())/3)</f>
        <v>-0.3813001788666423</v>
      </c>
      <c r="AH51" s="11">
        <f>-'OddsRatio_working_3-way'!U51/(3*'OddsRatio_working_3-way'!X51^(1/3))*COS(('OddsRatio_working_3-way'!Y51+4*PI())/3)</f>
        <v>-0.15820412524027017</v>
      </c>
      <c r="AI51" s="11">
        <f>'OddsRatio_working_3-way'!U51/(3*'OddsRatio_working_3-way'!X51^(1/3))*SIN(('OddsRatio_working_3-way'!Y51)/3)</f>
        <v>-0.1288045666163293</v>
      </c>
      <c r="AJ51" s="11">
        <f>'OddsRatio_working_3-way'!U51/(3*'OddsRatio_working_3-way'!X51^(1/3))*SIN(('OddsRatio_working_3-way'!Y51+2*PI())/3)</f>
        <v>-0.40282214949946676</v>
      </c>
      <c r="AK51" s="11">
        <f>'OddsRatio_working_3-way'!U51/(3*'OddsRatio_working_3-way'!X51^(1/3))*SIN(('OddsRatio_working_3-way'!Y51+4*PI())/3)</f>
        <v>0.53162671611579593</v>
      </c>
      <c r="AL51" s="11">
        <f>'OddsRatio_working_3-way'!Z51+'OddsRatio_working_3-way'!AF51</f>
        <v>1.0790086082138246</v>
      </c>
      <c r="AM51" s="11">
        <f>'OddsRatio_working_3-way'!AA51+'OddsRatio_working_3-way'!AG51</f>
        <v>-0.76260035773328472</v>
      </c>
      <c r="AN51" s="11">
        <f>'OddsRatio_working_3-way'!AB51+'OddsRatio_working_3-way'!AH51</f>
        <v>-0.31640825048054033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1.0790086082138246</v>
      </c>
      <c r="AS51" s="11">
        <f>IF(('OddsRatio_working_3-way'!X51=0),IF(Q51&gt;0,-Q51^(1/3),(-Q51)^(1/3)),'OddsRatio_working_3-way'!AM51-'OddsRatio_working_3-way'!R51/3)</f>
        <v>-0.76260035773328472</v>
      </c>
      <c r="AT51" s="11">
        <f>IF(('OddsRatio_working_3-way'!X51=0),IF(Q51&gt;0,-Q51^(1/3),(-Q51)^(1/3)),'OddsRatio_working_3-way'!AN51-'OddsRatio_working_3-way'!R51/3)</f>
        <v>-0.31640825048054033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1.43</v>
      </c>
      <c r="B52" s="4">
        <f>IF('True_Odds_Calculator_3-way'!B53="","",'True_Odds_Calculator_3-way'!B53)</f>
        <v>4.4800000000000004</v>
      </c>
      <c r="C52" s="4">
        <f>IF('True_Odds_Calculator_3-way'!C53="","",'True_Odds_Calculator_3-way'!C53)</f>
        <v>7.88</v>
      </c>
      <c r="D52" s="9">
        <f t="shared" si="13"/>
        <v>0.677660623344568</v>
      </c>
      <c r="E52" s="9">
        <f t="shared" si="14"/>
        <v>0.20620397036758994</v>
      </c>
      <c r="F52" s="9">
        <f t="shared" si="15"/>
        <v>0.11613540628784216</v>
      </c>
      <c r="G52" s="9">
        <f t="shared" si="16"/>
        <v>1.1061974556503835</v>
      </c>
      <c r="H52" s="9">
        <f t="shared" si="17"/>
        <v>1.4756649059296649</v>
      </c>
      <c r="I52" s="9">
        <f t="shared" si="18"/>
        <v>4.8495671456633342</v>
      </c>
      <c r="J52" s="9">
        <f t="shared" si="19"/>
        <v>8.6106384948746388</v>
      </c>
      <c r="K52" s="11">
        <f t="shared" si="20"/>
        <v>0.69930069930069938</v>
      </c>
      <c r="L52" s="11">
        <f t="shared" si="21"/>
        <v>0.2232142857142857</v>
      </c>
      <c r="M52" s="11">
        <f t="shared" si="22"/>
        <v>0.12690355329949238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-0.20393692601814439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0.21373772166919375</v>
      </c>
      <c r="Q52" s="11">
        <f>2*'OddsRatio_working_3-way'!K52*'OddsRatio_working_3-way'!L52*'OddsRatio_working_3-way'!M52</f>
        <v>3.9617742663427942E-2</v>
      </c>
      <c r="R52" s="11">
        <f t="shared" si="23"/>
        <v>0</v>
      </c>
      <c r="S52" s="11">
        <f t="shared" si="24"/>
        <v>-1.0480579747984304</v>
      </c>
      <c r="T52" s="11">
        <f t="shared" si="25"/>
        <v>-0.19426468485605755</v>
      </c>
      <c r="U52" s="11">
        <f>'OddsRatio_working_3-way'!S52-'OddsRatio_working_3-way'!R52^2/3</f>
        <v>-1.0480579747984304</v>
      </c>
      <c r="V52" s="11">
        <f>'OddsRatio_working_3-way'!S52*'OddsRatio_working_3-way'!R52/3-2*'OddsRatio_working_3-way'!R52^3/27-'OddsRatio_working_3-way'!T52</f>
        <v>0.19426468485605755</v>
      </c>
      <c r="W52" s="11">
        <f>'OddsRatio_working_3-way'!V52^2+4*'OddsRatio_working_3-way'!U52^3/27</f>
        <v>-0.13281139879947557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0.20648859931101457</v>
      </c>
      <c r="Y52" s="11">
        <f>IF('OddsRatio_working_3-way'!W52&gt;=0,IF('OddsRatio_working_3-way'!V52+SQRT('OddsRatio_working_3-way'!W52)&gt;0,0,PI()),ACOS('OddsRatio_working_3-way'!V52/(2*'OddsRatio_working_3-way'!X52)))</f>
        <v>1.081051743790709</v>
      </c>
      <c r="Z52" s="11">
        <f>'OddsRatio_working_3-way'!X52^(1/3)*COS('OddsRatio_working_3-way'!Y52/3)</f>
        <v>0.55309872782519187</v>
      </c>
      <c r="AA52" s="11">
        <f>'OddsRatio_working_3-way'!X52^(1/3)*COS(('OddsRatio_working_3-way'!Y52+2*PI())/3)</f>
        <v>-0.45703715202642786</v>
      </c>
      <c r="AB52" s="11">
        <f>'OddsRatio_working_3-way'!X52^(1/3)*COS(('OddsRatio_working_3-way'!Y52+4*PI())/3)</f>
        <v>-9.6061575798764079E-2</v>
      </c>
      <c r="AC52" s="11">
        <f>'OddsRatio_working_3-way'!X52^(1/3)*SIN('OddsRatio_working_3-way'!Y52/3)</f>
        <v>0.20840934610592191</v>
      </c>
      <c r="AD52" s="11">
        <f>'OddsRatio_working_3-way'!X52^(1/3)*SIN(('OddsRatio_working_3-way'!Y52+2*PI())/3)</f>
        <v>0.37479287604451</v>
      </c>
      <c r="AE52" s="11">
        <f>'OddsRatio_working_3-way'!X52^(1/3)*SIN(('OddsRatio_working_3-way'!Y52+4*PI())/3)</f>
        <v>-0.58320222215043205</v>
      </c>
      <c r="AF52" s="11">
        <f>-'OddsRatio_working_3-way'!U52/(3*'OddsRatio_working_3-way'!X52^(1/3))*COS(('OddsRatio_working_3-way'!Y52)/3)</f>
        <v>0.55309872782519165</v>
      </c>
      <c r="AG52" s="11">
        <f>-'OddsRatio_working_3-way'!U52/(3*'OddsRatio_working_3-way'!X52^(1/3))*COS(('OddsRatio_working_3-way'!Y52+2*PI())/3)</f>
        <v>-0.4570371520264277</v>
      </c>
      <c r="AH52" s="11">
        <f>-'OddsRatio_working_3-way'!U52/(3*'OddsRatio_working_3-way'!X52^(1/3))*COS(('OddsRatio_working_3-way'!Y52+4*PI())/3)</f>
        <v>-9.6061575798764037E-2</v>
      </c>
      <c r="AI52" s="11">
        <f>'OddsRatio_working_3-way'!U52/(3*'OddsRatio_working_3-way'!X52^(1/3))*SIN(('OddsRatio_working_3-way'!Y52)/3)</f>
        <v>-0.20840934610592182</v>
      </c>
      <c r="AJ52" s="11">
        <f>'OddsRatio_working_3-way'!U52/(3*'OddsRatio_working_3-way'!X52^(1/3))*SIN(('OddsRatio_working_3-way'!Y52+2*PI())/3)</f>
        <v>-0.37479287604450989</v>
      </c>
      <c r="AK52" s="11">
        <f>'OddsRatio_working_3-way'!U52/(3*'OddsRatio_working_3-way'!X52^(1/3))*SIN(('OddsRatio_working_3-way'!Y52+4*PI())/3)</f>
        <v>0.58320222215043183</v>
      </c>
      <c r="AL52" s="11">
        <f>'OddsRatio_working_3-way'!Z52+'OddsRatio_working_3-way'!AF52</f>
        <v>1.1061974556503835</v>
      </c>
      <c r="AM52" s="11">
        <f>'OddsRatio_working_3-way'!AA52+'OddsRatio_working_3-way'!AG52</f>
        <v>-0.91407430405285561</v>
      </c>
      <c r="AN52" s="11">
        <f>'OddsRatio_working_3-way'!AB52+'OddsRatio_working_3-way'!AH52</f>
        <v>-0.19212315159752813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1.1061974556503835</v>
      </c>
      <c r="AS52" s="11">
        <f>IF(('OddsRatio_working_3-way'!X52=0),IF(Q52&gt;0,-Q52^(1/3),(-Q52)^(1/3)),'OddsRatio_working_3-way'!AM52-'OddsRatio_working_3-way'!R52/3)</f>
        <v>-0.91407430405285561</v>
      </c>
      <c r="AT52" s="11">
        <f>IF(('OddsRatio_working_3-way'!X52=0),IF(Q52&gt;0,-Q52^(1/3),(-Q52)^(1/3)),'OddsRatio_working_3-way'!AN52-'OddsRatio_working_3-way'!R52/3)</f>
        <v>-0.19212315159752813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2.2999999999999998</v>
      </c>
      <c r="B53" s="4">
        <f>IF('True_Odds_Calculator_3-way'!B54="","",'True_Odds_Calculator_3-way'!B54)</f>
        <v>3.45</v>
      </c>
      <c r="C53" s="4">
        <f>IF('True_Odds_Calculator_3-way'!C54="","",'True_Odds_Calculator_3-way'!C54)</f>
        <v>3.13</v>
      </c>
      <c r="D53" s="9">
        <f t="shared" si="13"/>
        <v>0.41848554399674071</v>
      </c>
      <c r="E53" s="9">
        <f t="shared" si="14"/>
        <v>0.27633448719332482</v>
      </c>
      <c r="F53" s="9">
        <f t="shared" si="15"/>
        <v>0.30517996880993431</v>
      </c>
      <c r="G53" s="9">
        <f t="shared" si="16"/>
        <v>1.0688990784199781</v>
      </c>
      <c r="H53" s="9">
        <f t="shared" si="17"/>
        <v>2.389568801945972</v>
      </c>
      <c r="I53" s="9">
        <f t="shared" si="18"/>
        <v>3.6188027421289459</v>
      </c>
      <c r="J53" s="9">
        <f t="shared" si="19"/>
        <v>3.2767550370345528</v>
      </c>
      <c r="K53" s="11">
        <f t="shared" si="20"/>
        <v>0.43478260869565222</v>
      </c>
      <c r="L53" s="11">
        <f t="shared" si="21"/>
        <v>0.28985507246376813</v>
      </c>
      <c r="M53" s="11">
        <f t="shared" si="22"/>
        <v>0.31948881789137379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-0.27314784058172326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0.23674785749228461</v>
      </c>
      <c r="Q53" s="11">
        <f>2*'OddsRatio_working_3-way'!K53*'OddsRatio_working_3-way'!L53*'OddsRatio_working_3-way'!M53</f>
        <v>8.052648214023285E-2</v>
      </c>
      <c r="R53" s="11">
        <f t="shared" si="23"/>
        <v>0</v>
      </c>
      <c r="S53" s="11">
        <f t="shared" si="24"/>
        <v>-0.86673889490790934</v>
      </c>
      <c r="T53" s="11">
        <f t="shared" si="25"/>
        <v>-0.29480914792786028</v>
      </c>
      <c r="U53" s="11">
        <f>'OddsRatio_working_3-way'!S53-'OddsRatio_working_3-way'!R53^2/3</f>
        <v>-0.86673889490790934</v>
      </c>
      <c r="V53" s="11">
        <f>'OddsRatio_working_3-way'!S53*'OddsRatio_working_3-way'!R53/3-2*'OddsRatio_working_3-way'!R53^3/27-'OddsRatio_working_3-way'!T53</f>
        <v>0.29480914792786028</v>
      </c>
      <c r="W53" s="11">
        <f>'OddsRatio_working_3-way'!V53^2+4*'OddsRatio_working_3-way'!U53^3/27</f>
        <v>-9.5506375322606668E-3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0.15529252335045921</v>
      </c>
      <c r="Y53" s="11">
        <f>IF('OddsRatio_working_3-way'!W53&gt;=0,IF('OddsRatio_working_3-way'!V53+SQRT('OddsRatio_working_3-way'!W53)&gt;0,0,PI()),ACOS('OddsRatio_working_3-way'!V53/(2*'OddsRatio_working_3-way'!X53)))</f>
        <v>0.32009393508445316</v>
      </c>
      <c r="Z53" s="11">
        <f>'OddsRatio_working_3-way'!X53^(1/3)*COS('OddsRatio_working_3-way'!Y53/3)</f>
        <v>0.53444953920998894</v>
      </c>
      <c r="AA53" s="11">
        <f>'OddsRatio_working_3-way'!X53^(1/3)*COS(('OddsRatio_working_3-way'!Y53+2*PI())/3)</f>
        <v>-0.31679785964031659</v>
      </c>
      <c r="AB53" s="11">
        <f>'OddsRatio_working_3-way'!X53^(1/3)*COS(('OddsRatio_working_3-way'!Y53+4*PI())/3)</f>
        <v>-0.21765167956967246</v>
      </c>
      <c r="AC53" s="11">
        <f>'OddsRatio_working_3-way'!X53^(1/3)*SIN('OddsRatio_working_3-way'!Y53/3)</f>
        <v>5.7242073752909475E-2</v>
      </c>
      <c r="AD53" s="11">
        <f>'OddsRatio_working_3-way'!X53^(1/3)*SIN(('OddsRatio_working_3-way'!Y53+2*PI())/3)</f>
        <v>0.43422584112028306</v>
      </c>
      <c r="AE53" s="11">
        <f>'OddsRatio_working_3-way'!X53^(1/3)*SIN(('OddsRatio_working_3-way'!Y53+4*PI())/3)</f>
        <v>-0.49146791487319258</v>
      </c>
      <c r="AF53" s="11">
        <f>-'OddsRatio_working_3-way'!U53/(3*'OddsRatio_working_3-way'!X53^(1/3))*COS(('OddsRatio_working_3-way'!Y53)/3)</f>
        <v>0.53444953920998917</v>
      </c>
      <c r="AG53" s="11">
        <f>-'OddsRatio_working_3-way'!U53/(3*'OddsRatio_working_3-way'!X53^(1/3))*COS(('OddsRatio_working_3-way'!Y53+2*PI())/3)</f>
        <v>-0.3167978596403167</v>
      </c>
      <c r="AH53" s="11">
        <f>-'OddsRatio_working_3-way'!U53/(3*'OddsRatio_working_3-way'!X53^(1/3))*COS(('OddsRatio_working_3-way'!Y53+4*PI())/3)</f>
        <v>-0.21765167956967255</v>
      </c>
      <c r="AI53" s="11">
        <f>'OddsRatio_working_3-way'!U53/(3*'OddsRatio_working_3-way'!X53^(1/3))*SIN(('OddsRatio_working_3-way'!Y53)/3)</f>
        <v>-5.7242073752909503E-2</v>
      </c>
      <c r="AJ53" s="11">
        <f>'OddsRatio_working_3-way'!U53/(3*'OddsRatio_working_3-way'!X53^(1/3))*SIN(('OddsRatio_working_3-way'!Y53+2*PI())/3)</f>
        <v>-0.43422584112028328</v>
      </c>
      <c r="AK53" s="11">
        <f>'OddsRatio_working_3-way'!U53/(3*'OddsRatio_working_3-way'!X53^(1/3))*SIN(('OddsRatio_working_3-way'!Y53+4*PI())/3)</f>
        <v>0.4914679148731928</v>
      </c>
      <c r="AL53" s="11">
        <f>'OddsRatio_working_3-way'!Z53+'OddsRatio_working_3-way'!AF53</f>
        <v>1.0688990784199781</v>
      </c>
      <c r="AM53" s="11">
        <f>'OddsRatio_working_3-way'!AA53+'OddsRatio_working_3-way'!AG53</f>
        <v>-0.6335957192806333</v>
      </c>
      <c r="AN53" s="11">
        <f>'OddsRatio_working_3-way'!AB53+'OddsRatio_working_3-way'!AH53</f>
        <v>-0.43530335913934504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1.0688990784199781</v>
      </c>
      <c r="AS53" s="11">
        <f>IF(('OddsRatio_working_3-way'!X53=0),IF(Q53&gt;0,-Q53^(1/3),(-Q53)^(1/3)),'OddsRatio_working_3-way'!AM53-'OddsRatio_working_3-way'!R53/3)</f>
        <v>-0.6335957192806333</v>
      </c>
      <c r="AT53" s="11">
        <f>IF(('OddsRatio_working_3-way'!X53=0),IF(Q53&gt;0,-Q53^(1/3),(-Q53)^(1/3)),'OddsRatio_working_3-way'!AN53-'OddsRatio_working_3-way'!R53/3)</f>
        <v>-0.43530335913934504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2.14</v>
      </c>
      <c r="B54" s="4">
        <f>IF('True_Odds_Calculator_3-way'!B55="","",'True_Odds_Calculator_3-way'!B55)</f>
        <v>3.46</v>
      </c>
      <c r="C54" s="4">
        <f>IF('True_Odds_Calculator_3-way'!C55="","",'True_Odds_Calculator_3-way'!C55)</f>
        <v>3.47</v>
      </c>
      <c r="D54" s="9">
        <f t="shared" si="13"/>
        <v>0.45037118620676958</v>
      </c>
      <c r="E54" s="9">
        <f t="shared" si="14"/>
        <v>0.27521864951744851</v>
      </c>
      <c r="F54" s="9">
        <f t="shared" si="15"/>
        <v>0.27441016427578208</v>
      </c>
      <c r="G54" s="9">
        <f t="shared" si="16"/>
        <v>1.070518170746749</v>
      </c>
      <c r="H54" s="9">
        <f t="shared" si="17"/>
        <v>2.2203907146512938</v>
      </c>
      <c r="I54" s="9">
        <f t="shared" si="18"/>
        <v>3.6334747000370018</v>
      </c>
      <c r="J54" s="9">
        <f t="shared" si="19"/>
        <v>3.6441798817444697</v>
      </c>
      <c r="K54" s="11">
        <f t="shared" si="20"/>
        <v>0.46728971962616822</v>
      </c>
      <c r="L54" s="11">
        <f t="shared" si="21"/>
        <v>0.28901734104046245</v>
      </c>
      <c r="M54" s="11">
        <f t="shared" si="22"/>
        <v>0.28818443804034583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-0.26959855787905229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0.23624865470597206</v>
      </c>
      <c r="Q54" s="11">
        <f>2*'OddsRatio_working_3-way'!K54*'OddsRatio_working_3-way'!L54*'OddsRatio_working_3-way'!M54</f>
        <v>7.7841401880056685E-2</v>
      </c>
      <c r="R54" s="11">
        <f t="shared" si="23"/>
        <v>0</v>
      </c>
      <c r="S54" s="11">
        <f t="shared" si="24"/>
        <v>-0.87629791703840743</v>
      </c>
      <c r="T54" s="11">
        <f t="shared" si="25"/>
        <v>-0.28873077991380802</v>
      </c>
      <c r="U54" s="11">
        <f>'OddsRatio_working_3-way'!S54-'OddsRatio_working_3-way'!R54^2/3</f>
        <v>-0.87629791703840743</v>
      </c>
      <c r="V54" s="11">
        <f>'OddsRatio_working_3-way'!S54*'OddsRatio_working_3-way'!R54/3-2*'OddsRatio_working_3-way'!R54^3/27-'OddsRatio_working_3-way'!T54</f>
        <v>0.28873077991380802</v>
      </c>
      <c r="W54" s="11">
        <f>'OddsRatio_working_3-way'!V54^2+4*'OddsRatio_working_3-way'!U54^3/27</f>
        <v>-1.6324529682841885E-2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0.15786861068027244</v>
      </c>
      <c r="Y54" s="11">
        <f>IF('OddsRatio_working_3-way'!W54&gt;=0,IF('OddsRatio_working_3-way'!V54+SQRT('OddsRatio_working_3-way'!W54)&gt;0,0,PI()),ACOS('OddsRatio_working_3-way'!V54/(2*'OddsRatio_working_3-way'!X54)))</f>
        <v>0.41661135890530132</v>
      </c>
      <c r="Z54" s="11">
        <f>'OddsRatio_working_3-way'!X54^(1/3)*COS('OddsRatio_working_3-way'!Y54/3)</f>
        <v>0.53525908537337452</v>
      </c>
      <c r="AA54" s="11">
        <f>'OddsRatio_working_3-way'!X54^(1/3)*COS(('OddsRatio_working_3-way'!Y54+2*PI())/3)</f>
        <v>-0.33241968779800635</v>
      </c>
      <c r="AB54" s="11">
        <f>'OddsRatio_working_3-way'!X54^(1/3)*COS(('OddsRatio_working_3-way'!Y54+4*PI())/3)</f>
        <v>-0.20283939757536826</v>
      </c>
      <c r="AC54" s="11">
        <f>'OddsRatio_working_3-way'!X54^(1/3)*SIN('OddsRatio_working_3-way'!Y54/3)</f>
        <v>7.4813215441709935E-2</v>
      </c>
      <c r="AD54" s="11">
        <f>'OddsRatio_working_3-way'!X54^(1/3)*SIN(('OddsRatio_working_3-way'!Y54+2*PI())/3)</f>
        <v>0.42614135781891094</v>
      </c>
      <c r="AE54" s="11">
        <f>'OddsRatio_working_3-way'!X54^(1/3)*SIN(('OddsRatio_working_3-way'!Y54+4*PI())/3)</f>
        <v>-0.50095457326062098</v>
      </c>
      <c r="AF54" s="11">
        <f>-'OddsRatio_working_3-way'!U54/(3*'OddsRatio_working_3-way'!X54^(1/3))*COS(('OddsRatio_working_3-way'!Y54)/3)</f>
        <v>0.53525908537337452</v>
      </c>
      <c r="AG54" s="11">
        <f>-'OddsRatio_working_3-way'!U54/(3*'OddsRatio_working_3-way'!X54^(1/3))*COS(('OddsRatio_working_3-way'!Y54+2*PI())/3)</f>
        <v>-0.33241968779800635</v>
      </c>
      <c r="AH54" s="11">
        <f>-'OddsRatio_working_3-way'!U54/(3*'OddsRatio_working_3-way'!X54^(1/3))*COS(('OddsRatio_working_3-way'!Y54+4*PI())/3)</f>
        <v>-0.20283939757536826</v>
      </c>
      <c r="AI54" s="11">
        <f>'OddsRatio_working_3-way'!U54/(3*'OddsRatio_working_3-way'!X54^(1/3))*SIN(('OddsRatio_working_3-way'!Y54)/3)</f>
        <v>-7.4813215441709935E-2</v>
      </c>
      <c r="AJ54" s="11">
        <f>'OddsRatio_working_3-way'!U54/(3*'OddsRatio_working_3-way'!X54^(1/3))*SIN(('OddsRatio_working_3-way'!Y54+2*PI())/3)</f>
        <v>-0.42614135781891094</v>
      </c>
      <c r="AK54" s="11">
        <f>'OddsRatio_working_3-way'!U54/(3*'OddsRatio_working_3-way'!X54^(1/3))*SIN(('OddsRatio_working_3-way'!Y54+4*PI())/3)</f>
        <v>0.50095457326062098</v>
      </c>
      <c r="AL54" s="11">
        <f>'OddsRatio_working_3-way'!Z54+'OddsRatio_working_3-way'!AF54</f>
        <v>1.070518170746749</v>
      </c>
      <c r="AM54" s="11">
        <f>'OddsRatio_working_3-way'!AA54+'OddsRatio_working_3-way'!AG54</f>
        <v>-0.66483937559601269</v>
      </c>
      <c r="AN54" s="11">
        <f>'OddsRatio_working_3-way'!AB54+'OddsRatio_working_3-way'!AH54</f>
        <v>-0.40567879515073652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1.070518170746749</v>
      </c>
      <c r="AS54" s="11">
        <f>IF(('OddsRatio_working_3-way'!X54=0),IF(Q54&gt;0,-Q54^(1/3),(-Q54)^(1/3)),'OddsRatio_working_3-way'!AM54-'OddsRatio_working_3-way'!R54/3)</f>
        <v>-0.66483937559601269</v>
      </c>
      <c r="AT54" s="11">
        <f>IF(('OddsRatio_working_3-way'!X54=0),IF(Q54&gt;0,-Q54^(1/3),(-Q54)^(1/3)),'OddsRatio_working_3-way'!AN54-'OddsRatio_working_3-way'!R54/3)</f>
        <v>-0.40567879515073652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1.97</v>
      </c>
      <c r="B55" s="4">
        <f>IF('True_Odds_Calculator_3-way'!B56="","",'True_Odds_Calculator_3-way'!B56)</f>
        <v>3.72</v>
      </c>
      <c r="C55" s="4">
        <f>IF('True_Odds_Calculator_3-way'!C56="","",'True_Odds_Calculator_3-way'!C56)</f>
        <v>3.69</v>
      </c>
      <c r="D55" s="9">
        <f t="shared" si="13"/>
        <v>0.48900827751747</v>
      </c>
      <c r="E55" s="9">
        <f t="shared" si="14"/>
        <v>0.25444104328135303</v>
      </c>
      <c r="F55" s="9">
        <f t="shared" si="15"/>
        <v>0.2565506792011768</v>
      </c>
      <c r="G55" s="9">
        <f t="shared" si="16"/>
        <v>1.0772733599981961</v>
      </c>
      <c r="H55" s="9">
        <f t="shared" si="17"/>
        <v>2.0449551591982504</v>
      </c>
      <c r="I55" s="9">
        <f t="shared" si="18"/>
        <v>3.9301835391950934</v>
      </c>
      <c r="J55" s="9">
        <f t="shared" si="19"/>
        <v>3.8978653383951478</v>
      </c>
      <c r="K55" s="11">
        <f t="shared" si="20"/>
        <v>0.50761421319796951</v>
      </c>
      <c r="L55" s="11">
        <f t="shared" si="21"/>
        <v>0.26881720430107525</v>
      </c>
      <c r="M55" s="11">
        <f t="shared" si="22"/>
        <v>0.2710027100271003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-0.26245653210311914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0.23593107499220833</v>
      </c>
      <c r="Q55" s="11">
        <f>2*'OddsRatio_working_3-way'!K55*'OddsRatio_working_3-way'!L55*'OddsRatio_working_3-way'!M55</f>
        <v>7.3959584637055903E-2</v>
      </c>
      <c r="R55" s="11">
        <f t="shared" si="23"/>
        <v>0</v>
      </c>
      <c r="S55" s="11">
        <f t="shared" si="24"/>
        <v>-0.89893390384168848</v>
      </c>
      <c r="T55" s="11">
        <f t="shared" si="25"/>
        <v>-0.28179746201933809</v>
      </c>
      <c r="U55" s="11">
        <f>'OddsRatio_working_3-way'!S55-'OddsRatio_working_3-way'!R55^2/3</f>
        <v>-0.89893390384168848</v>
      </c>
      <c r="V55" s="11">
        <f>'OddsRatio_working_3-way'!S55*'OddsRatio_working_3-way'!R55/3-2*'OddsRatio_working_3-way'!R55^3/27-'OddsRatio_working_3-way'!T55</f>
        <v>0.28179746201933809</v>
      </c>
      <c r="W55" s="11">
        <f>'OddsRatio_working_3-way'!V55^2+4*'OddsRatio_working_3-way'!U55^3/27</f>
        <v>-2.8206850227366409E-2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0.16402489127256473</v>
      </c>
      <c r="Y55" s="11">
        <f>IF('OddsRatio_working_3-way'!W55&gt;=0,IF('OddsRatio_working_3-way'!V55+SQRT('OddsRatio_working_3-way'!W55)&gt;0,0,PI()),ACOS('OddsRatio_working_3-way'!V55/(2*'OddsRatio_working_3-way'!X55)))</f>
        <v>0.53746701568851463</v>
      </c>
      <c r="Z55" s="11">
        <f>'OddsRatio_working_3-way'!X55^(1/3)*COS('OddsRatio_working_3-way'!Y55/3)</f>
        <v>0.53863667999909803</v>
      </c>
      <c r="AA55" s="11">
        <f>'OddsRatio_working_3-way'!X55^(1/3)*COS(('OddsRatio_working_3-way'!Y55+2*PI())/3)</f>
        <v>-0.35379538528455018</v>
      </c>
      <c r="AB55" s="11">
        <f>'OddsRatio_working_3-way'!X55^(1/3)*COS(('OddsRatio_working_3-way'!Y55+4*PI())/3)</f>
        <v>-0.18484129471454763</v>
      </c>
      <c r="AC55" s="11">
        <f>'OddsRatio_working_3-way'!X55^(1/3)*SIN('OddsRatio_working_3-way'!Y55/3)</f>
        <v>9.7545689671279356E-2</v>
      </c>
      <c r="AD55" s="11">
        <f>'OddsRatio_working_3-way'!X55^(1/3)*SIN(('OddsRatio_working_3-way'!Y55+2*PI())/3)</f>
        <v>0.41770020345368863</v>
      </c>
      <c r="AE55" s="11">
        <f>'OddsRatio_working_3-way'!X55^(1/3)*SIN(('OddsRatio_working_3-way'!Y55+4*PI())/3)</f>
        <v>-0.51524589312496805</v>
      </c>
      <c r="AF55" s="11">
        <f>-'OddsRatio_working_3-way'!U55/(3*'OddsRatio_working_3-way'!X55^(1/3))*COS(('OddsRatio_working_3-way'!Y55)/3)</f>
        <v>0.53863667999909792</v>
      </c>
      <c r="AG55" s="11">
        <f>-'OddsRatio_working_3-way'!U55/(3*'OddsRatio_working_3-way'!X55^(1/3))*COS(('OddsRatio_working_3-way'!Y55+2*PI())/3)</f>
        <v>-0.35379538528455012</v>
      </c>
      <c r="AH55" s="11">
        <f>-'OddsRatio_working_3-way'!U55/(3*'OddsRatio_working_3-way'!X55^(1/3))*COS(('OddsRatio_working_3-way'!Y55+4*PI())/3)</f>
        <v>-0.1848412947145476</v>
      </c>
      <c r="AI55" s="11">
        <f>'OddsRatio_working_3-way'!U55/(3*'OddsRatio_working_3-way'!X55^(1/3))*SIN(('OddsRatio_working_3-way'!Y55)/3)</f>
        <v>-9.7545689671279329E-2</v>
      </c>
      <c r="AJ55" s="11">
        <f>'OddsRatio_working_3-way'!U55/(3*'OddsRatio_working_3-way'!X55^(1/3))*SIN(('OddsRatio_working_3-way'!Y55+2*PI())/3)</f>
        <v>-0.41770020345368852</v>
      </c>
      <c r="AK55" s="11">
        <f>'OddsRatio_working_3-way'!U55/(3*'OddsRatio_working_3-way'!X55^(1/3))*SIN(('OddsRatio_working_3-way'!Y55+4*PI())/3)</f>
        <v>0.51524589312496794</v>
      </c>
      <c r="AL55" s="11">
        <f>'OddsRatio_working_3-way'!Z55+'OddsRatio_working_3-way'!AF55</f>
        <v>1.0772733599981961</v>
      </c>
      <c r="AM55" s="11">
        <f>'OddsRatio_working_3-way'!AA55+'OddsRatio_working_3-way'!AG55</f>
        <v>-0.70759077056910025</v>
      </c>
      <c r="AN55" s="11">
        <f>'OddsRatio_working_3-way'!AB55+'OddsRatio_working_3-way'!AH55</f>
        <v>-0.36968258942909527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1.0772733599981961</v>
      </c>
      <c r="AS55" s="11">
        <f>IF(('OddsRatio_working_3-way'!X55=0),IF(Q55&gt;0,-Q55^(1/3),(-Q55)^(1/3)),'OddsRatio_working_3-way'!AM55-'OddsRatio_working_3-way'!R55/3)</f>
        <v>-0.70759077056910025</v>
      </c>
      <c r="AT55" s="11">
        <f>IF(('OddsRatio_working_3-way'!X55=0),IF(Q55&gt;0,-Q55^(1/3),(-Q55)^(1/3)),'OddsRatio_working_3-way'!AN55-'OddsRatio_working_3-way'!R55/3)</f>
        <v>-0.36968258942909527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2.1</v>
      </c>
      <c r="B56" s="4">
        <f>IF('True_Odds_Calculator_3-way'!B57="","",'True_Odds_Calculator_3-way'!B57)</f>
        <v>3.48</v>
      </c>
      <c r="C56" s="4">
        <f>IF('True_Odds_Calculator_3-way'!C57="","",'True_Odds_Calculator_3-way'!C57)</f>
        <v>3.55</v>
      </c>
      <c r="D56" s="9">
        <f t="shared" si="13"/>
        <v>0.45886330002970582</v>
      </c>
      <c r="E56" s="9">
        <f t="shared" si="14"/>
        <v>0.27331503116924843</v>
      </c>
      <c r="F56" s="9">
        <f t="shared" si="15"/>
        <v>0.26782166880104596</v>
      </c>
      <c r="G56" s="9">
        <f t="shared" si="16"/>
        <v>1.0720893444444173</v>
      </c>
      <c r="H56" s="9">
        <f t="shared" si="17"/>
        <v>2.1792982788888589</v>
      </c>
      <c r="I56" s="9">
        <f t="shared" si="18"/>
        <v>3.6587815742221546</v>
      </c>
      <c r="J56" s="9">
        <f t="shared" si="19"/>
        <v>3.7338278283332635</v>
      </c>
      <c r="K56" s="11">
        <f t="shared" si="20"/>
        <v>0.47619047619047616</v>
      </c>
      <c r="L56" s="11">
        <f t="shared" si="21"/>
        <v>0.28735632183908044</v>
      </c>
      <c r="M56" s="11">
        <f t="shared" si="22"/>
        <v>0.28169014084507044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-0.2681375609981731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0.23628360199511245</v>
      </c>
      <c r="Q56" s="11">
        <f>2*'OddsRatio_working_3-way'!K56*'OddsRatio_working_3-way'!L56*'OddsRatio_working_3-way'!M56</f>
        <v>7.7090897877687581E-2</v>
      </c>
      <c r="R56" s="11">
        <f t="shared" si="23"/>
        <v>0</v>
      </c>
      <c r="S56" s="11">
        <f t="shared" si="24"/>
        <v>-0.88120292105111797</v>
      </c>
      <c r="T56" s="11">
        <f t="shared" si="25"/>
        <v>-0.28750503133804828</v>
      </c>
      <c r="U56" s="11">
        <f>'OddsRatio_working_3-way'!S56-'OddsRatio_working_3-way'!R56^2/3</f>
        <v>-0.88120292105111797</v>
      </c>
      <c r="V56" s="11">
        <f>'OddsRatio_working_3-way'!S56*'OddsRatio_working_3-way'!R56/3-2*'OddsRatio_working_3-way'!R56^3/27-'OddsRatio_working_3-way'!T56</f>
        <v>0.28750503133804828</v>
      </c>
      <c r="W56" s="11">
        <f>'OddsRatio_working_3-way'!V56^2+4*'OddsRatio_working_3-way'!U56^3/27</f>
        <v>-1.8714256667443085E-2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0.15919594821487701</v>
      </c>
      <c r="Y56" s="11">
        <f>IF('OddsRatio_working_3-way'!W56&gt;=0,IF('OddsRatio_working_3-way'!V56+SQRT('OddsRatio_working_3-way'!W56)&gt;0,0,PI()),ACOS('OddsRatio_working_3-way'!V56/(2*'OddsRatio_working_3-way'!X56)))</f>
        <v>0.44411551646519465</v>
      </c>
      <c r="Z56" s="11">
        <f>'OddsRatio_working_3-way'!X56^(1/3)*COS('OddsRatio_working_3-way'!Y56/3)</f>
        <v>0.53604467222220864</v>
      </c>
      <c r="AA56" s="11">
        <f>'OddsRatio_working_3-way'!X56^(1/3)*COS(('OddsRatio_working_3-way'!Y56+2*PI())/3)</f>
        <v>-0.33725247621942822</v>
      </c>
      <c r="AB56" s="11">
        <f>'OddsRatio_working_3-way'!X56^(1/3)*COS(('OddsRatio_working_3-way'!Y56+4*PI())/3)</f>
        <v>-0.19879219600278059</v>
      </c>
      <c r="AC56" s="11">
        <f>'OddsRatio_working_3-way'!X56^(1/3)*SIN('OddsRatio_working_3-way'!Y56/3)</f>
        <v>7.9940080055152643E-2</v>
      </c>
      <c r="AD56" s="11">
        <f>'OddsRatio_working_3-way'!X56^(1/3)*SIN(('OddsRatio_working_3-way'!Y56+2*PI())/3)</f>
        <v>0.42425826368015901</v>
      </c>
      <c r="AE56" s="11">
        <f>'OddsRatio_working_3-way'!X56^(1/3)*SIN(('OddsRatio_working_3-way'!Y56+4*PI())/3)</f>
        <v>-0.50419834373531158</v>
      </c>
      <c r="AF56" s="11">
        <f>-'OddsRatio_working_3-way'!U56/(3*'OddsRatio_working_3-way'!X56^(1/3))*COS(('OddsRatio_working_3-way'!Y56)/3)</f>
        <v>0.53604467222220864</v>
      </c>
      <c r="AG56" s="11">
        <f>-'OddsRatio_working_3-way'!U56/(3*'OddsRatio_working_3-way'!X56^(1/3))*COS(('OddsRatio_working_3-way'!Y56+2*PI())/3)</f>
        <v>-0.33725247621942822</v>
      </c>
      <c r="AH56" s="11">
        <f>-'OddsRatio_working_3-way'!U56/(3*'OddsRatio_working_3-way'!X56^(1/3))*COS(('OddsRatio_working_3-way'!Y56+4*PI())/3)</f>
        <v>-0.19879219600278059</v>
      </c>
      <c r="AI56" s="11">
        <f>'OddsRatio_working_3-way'!U56/(3*'OddsRatio_working_3-way'!X56^(1/3))*SIN(('OddsRatio_working_3-way'!Y56)/3)</f>
        <v>-7.9940080055152643E-2</v>
      </c>
      <c r="AJ56" s="11">
        <f>'OddsRatio_working_3-way'!U56/(3*'OddsRatio_working_3-way'!X56^(1/3))*SIN(('OddsRatio_working_3-way'!Y56+2*PI())/3)</f>
        <v>-0.42425826368015901</v>
      </c>
      <c r="AK56" s="11">
        <f>'OddsRatio_working_3-way'!U56/(3*'OddsRatio_working_3-way'!X56^(1/3))*SIN(('OddsRatio_working_3-way'!Y56+4*PI())/3)</f>
        <v>0.50419834373531158</v>
      </c>
      <c r="AL56" s="11">
        <f>'OddsRatio_working_3-way'!Z56+'OddsRatio_working_3-way'!AF56</f>
        <v>1.0720893444444173</v>
      </c>
      <c r="AM56" s="11">
        <f>'OddsRatio_working_3-way'!AA56+'OddsRatio_working_3-way'!AG56</f>
        <v>-0.67450495243885644</v>
      </c>
      <c r="AN56" s="11">
        <f>'OddsRatio_working_3-way'!AB56+'OddsRatio_working_3-way'!AH56</f>
        <v>-0.39758439200556117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1.0720893444444173</v>
      </c>
      <c r="AS56" s="11">
        <f>IF(('OddsRatio_working_3-way'!X56=0),IF(Q56&gt;0,-Q56^(1/3),(-Q56)^(1/3)),'OddsRatio_working_3-way'!AM56-'OddsRatio_working_3-way'!R56/3)</f>
        <v>-0.67450495243885644</v>
      </c>
      <c r="AT56" s="11">
        <f>IF(('OddsRatio_working_3-way'!X56=0),IF(Q56&gt;0,-Q56^(1/3),(-Q56)^(1/3)),'OddsRatio_working_3-way'!AN56-'OddsRatio_working_3-way'!R56/3)</f>
        <v>-0.39758439200556117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2.2000000000000002</v>
      </c>
      <c r="B57" s="4">
        <f>IF('True_Odds_Calculator_3-way'!B58="","",'True_Odds_Calculator_3-way'!B58)</f>
        <v>3.23</v>
      </c>
      <c r="C57" s="4">
        <f>IF('True_Odds_Calculator_3-way'!C58="","",'True_Odds_Calculator_3-way'!C58)</f>
        <v>3.56</v>
      </c>
      <c r="D57" s="9">
        <f t="shared" si="13"/>
        <v>0.43760489213607556</v>
      </c>
      <c r="E57" s="9">
        <f t="shared" si="14"/>
        <v>0.29513607684744941</v>
      </c>
      <c r="F57" s="9">
        <f t="shared" si="15"/>
        <v>0.26725903101647486</v>
      </c>
      <c r="G57" s="9">
        <f t="shared" si="16"/>
        <v>1.070972007645816</v>
      </c>
      <c r="H57" s="9">
        <f t="shared" si="17"/>
        <v>2.2851664091749795</v>
      </c>
      <c r="I57" s="9">
        <f t="shared" si="18"/>
        <v>3.3882675770501693</v>
      </c>
      <c r="J57" s="9">
        <f t="shared" si="19"/>
        <v>3.7416883395732894</v>
      </c>
      <c r="K57" s="11">
        <f t="shared" si="20"/>
        <v>0.45454545454545453</v>
      </c>
      <c r="L57" s="11">
        <f t="shared" si="21"/>
        <v>0.30959752321981426</v>
      </c>
      <c r="M57" s="11">
        <f t="shared" si="22"/>
        <v>0.2808988764044944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-0.27080138006495524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0.23678360113466387</v>
      </c>
      <c r="Q57" s="11">
        <f>2*'OddsRatio_working_3-way'!K57*'OddsRatio_working_3-way'!L57*'OddsRatio_working_3-way'!M57</f>
        <v>7.9059633100054719E-2</v>
      </c>
      <c r="R57" s="11">
        <f t="shared" si="23"/>
        <v>0</v>
      </c>
      <c r="S57" s="11">
        <f t="shared" si="24"/>
        <v>-0.87438107249626362</v>
      </c>
      <c r="T57" s="11">
        <f t="shared" si="25"/>
        <v>-0.29194693572496283</v>
      </c>
      <c r="U57" s="11">
        <f>'OddsRatio_working_3-way'!S57-'OddsRatio_working_3-way'!R57^2/3</f>
        <v>-0.87438107249626362</v>
      </c>
      <c r="V57" s="11">
        <f>'OddsRatio_working_3-way'!S57*'OddsRatio_working_3-way'!R57/3-2*'OddsRatio_working_3-way'!R57^3/27-'OddsRatio_working_3-way'!T57</f>
        <v>0.29194693572496283</v>
      </c>
      <c r="W57" s="11">
        <f>'OddsRatio_working_3-way'!V57^2+4*'OddsRatio_working_3-way'!U57^3/27</f>
        <v>-1.380421356744238E-2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0.15735090311675839</v>
      </c>
      <c r="Y57" s="11">
        <f>IF('OddsRatio_working_3-way'!W57&gt;=0,IF('OddsRatio_working_3-way'!V57+SQRT('OddsRatio_working_3-way'!W57)&gt;0,0,PI()),ACOS('OddsRatio_working_3-way'!V57/(2*'OddsRatio_working_3-way'!X57)))</f>
        <v>0.38260867066486592</v>
      </c>
      <c r="Z57" s="11">
        <f>'OddsRatio_working_3-way'!X57^(1/3)*COS('OddsRatio_working_3-way'!Y57/3)</f>
        <v>0.53548600382290801</v>
      </c>
      <c r="AA57" s="11">
        <f>'OddsRatio_working_3-way'!X57^(1/3)*COS(('OddsRatio_working_3-way'!Y57+2*PI())/3)</f>
        <v>-0.32720999196808359</v>
      </c>
      <c r="AB57" s="11">
        <f>'OddsRatio_working_3-way'!X57^(1/3)*COS(('OddsRatio_working_3-way'!Y57+4*PI())/3)</f>
        <v>-0.20827601185482475</v>
      </c>
      <c r="AC57" s="11">
        <f>'OddsRatio_working_3-way'!X57^(1/3)*SIN('OddsRatio_working_3-way'!Y57/3)</f>
        <v>6.8666565434183785E-2</v>
      </c>
      <c r="AD57" s="11">
        <f>'OddsRatio_working_3-way'!X57^(1/3)*SIN(('OddsRatio_working_3-way'!Y57+2*PI())/3)</f>
        <v>0.42941119996455751</v>
      </c>
      <c r="AE57" s="11">
        <f>'OddsRatio_working_3-way'!X57^(1/3)*SIN(('OddsRatio_working_3-way'!Y57+4*PI())/3)</f>
        <v>-0.49807776539874116</v>
      </c>
      <c r="AF57" s="11">
        <f>-'OddsRatio_working_3-way'!U57/(3*'OddsRatio_working_3-way'!X57^(1/3))*COS(('OddsRatio_working_3-way'!Y57)/3)</f>
        <v>0.53548600382290801</v>
      </c>
      <c r="AG57" s="11">
        <f>-'OddsRatio_working_3-way'!U57/(3*'OddsRatio_working_3-way'!X57^(1/3))*COS(('OddsRatio_working_3-way'!Y57+2*PI())/3)</f>
        <v>-0.32720999196808359</v>
      </c>
      <c r="AH57" s="11">
        <f>-'OddsRatio_working_3-way'!U57/(3*'OddsRatio_working_3-way'!X57^(1/3))*COS(('OddsRatio_working_3-way'!Y57+4*PI())/3)</f>
        <v>-0.20827601185482475</v>
      </c>
      <c r="AI57" s="11">
        <f>'OddsRatio_working_3-way'!U57/(3*'OddsRatio_working_3-way'!X57^(1/3))*SIN(('OddsRatio_working_3-way'!Y57)/3)</f>
        <v>-6.8666565434183785E-2</v>
      </c>
      <c r="AJ57" s="11">
        <f>'OddsRatio_working_3-way'!U57/(3*'OddsRatio_working_3-way'!X57^(1/3))*SIN(('OddsRatio_working_3-way'!Y57+2*PI())/3)</f>
        <v>-0.42941119996455751</v>
      </c>
      <c r="AK57" s="11">
        <f>'OddsRatio_working_3-way'!U57/(3*'OddsRatio_working_3-way'!X57^(1/3))*SIN(('OddsRatio_working_3-way'!Y57+4*PI())/3)</f>
        <v>0.49807776539874116</v>
      </c>
      <c r="AL57" s="11">
        <f>'OddsRatio_working_3-way'!Z57+'OddsRatio_working_3-way'!AF57</f>
        <v>1.070972007645816</v>
      </c>
      <c r="AM57" s="11">
        <f>'OddsRatio_working_3-way'!AA57+'OddsRatio_working_3-way'!AG57</f>
        <v>-0.65441998393616718</v>
      </c>
      <c r="AN57" s="11">
        <f>'OddsRatio_working_3-way'!AB57+'OddsRatio_working_3-way'!AH57</f>
        <v>-0.4165520237096495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1.070972007645816</v>
      </c>
      <c r="AS57" s="11">
        <f>IF(('OddsRatio_working_3-way'!X57=0),IF(Q57&gt;0,-Q57^(1/3),(-Q57)^(1/3)),'OddsRatio_working_3-way'!AM57-'OddsRatio_working_3-way'!R57/3)</f>
        <v>-0.65441998393616718</v>
      </c>
      <c r="AT57" s="11">
        <f>IF(('OddsRatio_working_3-way'!X57=0),IF(Q57&gt;0,-Q57^(1/3),(-Q57)^(1/3)),'OddsRatio_working_3-way'!AN57-'OddsRatio_working_3-way'!R57/3)</f>
        <v>-0.4165520237096495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2.4</v>
      </c>
      <c r="B58" s="4">
        <f>IF('True_Odds_Calculator_3-way'!B59="","",'True_Odds_Calculator_3-way'!B59)</f>
        <v>3.25</v>
      </c>
      <c r="C58" s="4">
        <f>IF('True_Odds_Calculator_3-way'!C59="","",'True_Odds_Calculator_3-way'!C59)</f>
        <v>3.12</v>
      </c>
      <c r="D58" s="9">
        <f t="shared" si="13"/>
        <v>0.40041098594264179</v>
      </c>
      <c r="E58" s="9">
        <f t="shared" si="14"/>
        <v>0.29354865342106307</v>
      </c>
      <c r="F58" s="9">
        <f t="shared" si="15"/>
        <v>0.30604036063629492</v>
      </c>
      <c r="G58" s="9">
        <f t="shared" si="16"/>
        <v>1.0695956959711823</v>
      </c>
      <c r="H58" s="9">
        <f t="shared" si="17"/>
        <v>2.4974339743596552</v>
      </c>
      <c r="I58" s="9">
        <f t="shared" si="18"/>
        <v>3.4065903159351598</v>
      </c>
      <c r="J58" s="9">
        <f t="shared" si="19"/>
        <v>3.2675428754589069</v>
      </c>
      <c r="K58" s="11">
        <f t="shared" si="20"/>
        <v>0.41666666666666669</v>
      </c>
      <c r="L58" s="11">
        <f t="shared" si="21"/>
        <v>0.30769230769230771</v>
      </c>
      <c r="M58" s="11">
        <f t="shared" si="22"/>
        <v>0.32051282051282048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-0.27440828402366846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0.23709730440499674</v>
      </c>
      <c r="Q58" s="11">
        <f>2*'OddsRatio_working_3-way'!K58*'OddsRatio_working_3-way'!L58*'OddsRatio_working_3-way'!M58</f>
        <v>8.2182774490466806E-2</v>
      </c>
      <c r="R58" s="11">
        <f t="shared" si="23"/>
        <v>0</v>
      </c>
      <c r="S58" s="11">
        <f t="shared" si="24"/>
        <v>-0.8640311470500156</v>
      </c>
      <c r="T58" s="11">
        <f t="shared" si="25"/>
        <v>-0.2994908655286016</v>
      </c>
      <c r="U58" s="11">
        <f>'OddsRatio_working_3-way'!S58-'OddsRatio_working_3-way'!R58^2/3</f>
        <v>-0.8640311470500156</v>
      </c>
      <c r="V58" s="11">
        <f>'OddsRatio_working_3-way'!S58*'OddsRatio_working_3-way'!R58/3-2*'OddsRatio_working_3-way'!R58^3/27-'OddsRatio_working_3-way'!T58</f>
        <v>0.2994908655286016</v>
      </c>
      <c r="W58" s="11">
        <f>'OddsRatio_working_3-way'!V58^2+4*'OddsRatio_working_3-way'!U58^3/27</f>
        <v>-5.8670436811328053E-3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0.15456537631064382</v>
      </c>
      <c r="Y58" s="11">
        <f>IF('OddsRatio_working_3-way'!W58&gt;=0,IF('OddsRatio_working_3-way'!V58+SQRT('OddsRatio_working_3-way'!W58)&gt;0,0,PI()),ACOS('OddsRatio_working_3-way'!V58/(2*'OddsRatio_working_3-way'!X58)))</f>
        <v>0.25038883251015021</v>
      </c>
      <c r="Z58" s="11">
        <f>'OddsRatio_working_3-way'!X58^(1/3)*COS('OddsRatio_working_3-way'!Y58/3)</f>
        <v>0.53479784798559116</v>
      </c>
      <c r="AA58" s="11">
        <f>'OddsRatio_working_3-way'!X58^(1/3)*COS(('OddsRatio_working_3-way'!Y58+2*PI())/3)</f>
        <v>-0.3061446735014744</v>
      </c>
      <c r="AB58" s="11">
        <f>'OddsRatio_working_3-way'!X58^(1/3)*COS(('OddsRatio_working_3-way'!Y58+4*PI())/3)</f>
        <v>-0.22865317448411687</v>
      </c>
      <c r="AC58" s="11">
        <f>'OddsRatio_working_3-way'!X58^(1/3)*SIN('OddsRatio_working_3-way'!Y58/3)</f>
        <v>4.4739737817578937E-2</v>
      </c>
      <c r="AD58" s="11">
        <f>'OddsRatio_working_3-way'!X58^(1/3)*SIN(('OddsRatio_working_3-way'!Y58+2*PI())/3)</f>
        <v>0.44077865333598093</v>
      </c>
      <c r="AE58" s="11">
        <f>'OddsRatio_working_3-way'!X58^(1/3)*SIN(('OddsRatio_working_3-way'!Y58+4*PI())/3)</f>
        <v>-0.48551839115355988</v>
      </c>
      <c r="AF58" s="11">
        <f>-'OddsRatio_working_3-way'!U58/(3*'OddsRatio_working_3-way'!X58^(1/3))*COS(('OddsRatio_working_3-way'!Y58)/3)</f>
        <v>0.53479784798559116</v>
      </c>
      <c r="AG58" s="11">
        <f>-'OddsRatio_working_3-way'!U58/(3*'OddsRatio_working_3-way'!X58^(1/3))*COS(('OddsRatio_working_3-way'!Y58+2*PI())/3)</f>
        <v>-0.3061446735014744</v>
      </c>
      <c r="AH58" s="11">
        <f>-'OddsRatio_working_3-way'!U58/(3*'OddsRatio_working_3-way'!X58^(1/3))*COS(('OddsRatio_working_3-way'!Y58+4*PI())/3)</f>
        <v>-0.22865317448411687</v>
      </c>
      <c r="AI58" s="11">
        <f>'OddsRatio_working_3-way'!U58/(3*'OddsRatio_working_3-way'!X58^(1/3))*SIN(('OddsRatio_working_3-way'!Y58)/3)</f>
        <v>-4.4739737817578937E-2</v>
      </c>
      <c r="AJ58" s="11">
        <f>'OddsRatio_working_3-way'!U58/(3*'OddsRatio_working_3-way'!X58^(1/3))*SIN(('OddsRatio_working_3-way'!Y58+2*PI())/3)</f>
        <v>-0.44077865333598093</v>
      </c>
      <c r="AK58" s="11">
        <f>'OddsRatio_working_3-way'!U58/(3*'OddsRatio_working_3-way'!X58^(1/3))*SIN(('OddsRatio_working_3-way'!Y58+4*PI())/3)</f>
        <v>0.48551839115355988</v>
      </c>
      <c r="AL58" s="11">
        <f>'OddsRatio_working_3-way'!Z58+'OddsRatio_working_3-way'!AF58</f>
        <v>1.0695956959711823</v>
      </c>
      <c r="AM58" s="11">
        <f>'OddsRatio_working_3-way'!AA58+'OddsRatio_working_3-way'!AG58</f>
        <v>-0.61228934700294879</v>
      </c>
      <c r="AN58" s="11">
        <f>'OddsRatio_working_3-way'!AB58+'OddsRatio_working_3-way'!AH58</f>
        <v>-0.45730634896823374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1.0695956959711823</v>
      </c>
      <c r="AS58" s="11">
        <f>IF(('OddsRatio_working_3-way'!X58=0),IF(Q58&gt;0,-Q58^(1/3),(-Q58)^(1/3)),'OddsRatio_working_3-way'!AM58-'OddsRatio_working_3-way'!R58/3)</f>
        <v>-0.61228934700294879</v>
      </c>
      <c r="AT58" s="11">
        <f>IF(('OddsRatio_working_3-way'!X58=0),IF(Q58&gt;0,-Q58^(1/3),(-Q58)^(1/3)),'OddsRatio_working_3-way'!AN58-'OddsRatio_working_3-way'!R58/3)</f>
        <v>-0.45730634896823374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1.78</v>
      </c>
      <c r="B59" s="4">
        <f>IF('True_Odds_Calculator_3-way'!B60="","",'True_Odds_Calculator_3-way'!B60)</f>
        <v>3.94</v>
      </c>
      <c r="C59" s="4">
        <f>IF('True_Odds_Calculator_3-way'!C60="","",'True_Odds_Calculator_3-way'!C60)</f>
        <v>4.29</v>
      </c>
      <c r="D59" s="9">
        <f t="shared" si="13"/>
        <v>0.54198391007284197</v>
      </c>
      <c r="E59" s="9">
        <f t="shared" si="14"/>
        <v>0.23893286869569433</v>
      </c>
      <c r="F59" s="9">
        <f t="shared" si="15"/>
        <v>0.21908322123146379</v>
      </c>
      <c r="G59" s="9">
        <f t="shared" si="16"/>
        <v>1.0834272095131192</v>
      </c>
      <c r="H59" s="9">
        <f t="shared" si="17"/>
        <v>1.8450732234202325</v>
      </c>
      <c r="I59" s="9">
        <f t="shared" si="18"/>
        <v>4.1852759959685715</v>
      </c>
      <c r="J59" s="9">
        <f t="shared" si="19"/>
        <v>4.5644755192981634</v>
      </c>
      <c r="K59" s="11">
        <f t="shared" si="20"/>
        <v>0.5617977528089888</v>
      </c>
      <c r="L59" s="11">
        <f t="shared" si="21"/>
        <v>0.25380710659898476</v>
      </c>
      <c r="M59" s="11">
        <f t="shared" si="22"/>
        <v>0.23310023310023309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-0.2507634953308826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0.23299387355738238</v>
      </c>
      <c r="Q59" s="11">
        <f>2*'OddsRatio_working_3-way'!K59*'OddsRatio_working_3-way'!L59*'OddsRatio_working_3-way'!M59</f>
        <v>6.6474714281706801E-2</v>
      </c>
      <c r="R59" s="11">
        <f t="shared" si="23"/>
        <v>0</v>
      </c>
      <c r="S59" s="11">
        <f t="shared" si="24"/>
        <v>-0.92913792436154552</v>
      </c>
      <c r="T59" s="11">
        <f t="shared" si="25"/>
        <v>-0.2650892794184152</v>
      </c>
      <c r="U59" s="11">
        <f>'OddsRatio_working_3-way'!S59-'OddsRatio_working_3-way'!R59^2/3</f>
        <v>-0.92913792436154552</v>
      </c>
      <c r="V59" s="11">
        <f>'OddsRatio_working_3-way'!S59*'OddsRatio_working_3-way'!R59/3-2*'OddsRatio_working_3-way'!R59^3/27-'OddsRatio_working_3-way'!T59</f>
        <v>0.2650892794184152</v>
      </c>
      <c r="W59" s="11">
        <f>'OddsRatio_working_3-way'!V59^2+4*'OddsRatio_working_3-way'!U59^3/27</f>
        <v>-4.8560599145843694E-2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0.17236075917129332</v>
      </c>
      <c r="Y59" s="11">
        <f>IF('OddsRatio_working_3-way'!W59&gt;=0,IF('OddsRatio_working_3-way'!V59+SQRT('OddsRatio_working_3-way'!W59)&gt;0,0,PI()),ACOS('OddsRatio_working_3-way'!V59/(2*'OddsRatio_working_3-way'!X59)))</f>
        <v>0.69352810302200962</v>
      </c>
      <c r="Z59" s="11">
        <f>'OddsRatio_working_3-way'!X59^(1/3)*COS('OddsRatio_working_3-way'!Y59/3)</f>
        <v>0.54171360475655961</v>
      </c>
      <c r="AA59" s="11">
        <f>'OddsRatio_working_3-way'!X59^(1/3)*COS(('OddsRatio_working_3-way'!Y59+2*PI())/3)</f>
        <v>-0.38128442078339986</v>
      </c>
      <c r="AB59" s="11">
        <f>'OddsRatio_working_3-way'!X59^(1/3)*COS(('OddsRatio_working_3-way'!Y59+4*PI())/3)</f>
        <v>-0.16042918397315967</v>
      </c>
      <c r="AC59" s="11">
        <f>'OddsRatio_working_3-way'!X59^(1/3)*SIN('OddsRatio_working_3-way'!Y59/3)</f>
        <v>0.12751083042433076</v>
      </c>
      <c r="AD59" s="11">
        <f>'OddsRatio_working_3-way'!X59^(1/3)*SIN(('OddsRatio_working_3-way'!Y59+2*PI())/3)</f>
        <v>0.40538232808265806</v>
      </c>
      <c r="AE59" s="11">
        <f>'OddsRatio_working_3-way'!X59^(1/3)*SIN(('OddsRatio_working_3-way'!Y59+4*PI())/3)</f>
        <v>-0.53289315850698871</v>
      </c>
      <c r="AF59" s="11">
        <f>-'OddsRatio_working_3-way'!U59/(3*'OddsRatio_working_3-way'!X59^(1/3))*COS(('OddsRatio_working_3-way'!Y59)/3)</f>
        <v>0.54171360475655961</v>
      </c>
      <c r="AG59" s="11">
        <f>-'OddsRatio_working_3-way'!U59/(3*'OddsRatio_working_3-way'!X59^(1/3))*COS(('OddsRatio_working_3-way'!Y59+2*PI())/3)</f>
        <v>-0.38128442078339986</v>
      </c>
      <c r="AH59" s="11">
        <f>-'OddsRatio_working_3-way'!U59/(3*'OddsRatio_working_3-way'!X59^(1/3))*COS(('OddsRatio_working_3-way'!Y59+4*PI())/3)</f>
        <v>-0.16042918397315967</v>
      </c>
      <c r="AI59" s="11">
        <f>'OddsRatio_working_3-way'!U59/(3*'OddsRatio_working_3-way'!X59^(1/3))*SIN(('OddsRatio_working_3-way'!Y59)/3)</f>
        <v>-0.12751083042433076</v>
      </c>
      <c r="AJ59" s="11">
        <f>'OddsRatio_working_3-way'!U59/(3*'OddsRatio_working_3-way'!X59^(1/3))*SIN(('OddsRatio_working_3-way'!Y59+2*PI())/3)</f>
        <v>-0.40538232808265806</v>
      </c>
      <c r="AK59" s="11">
        <f>'OddsRatio_working_3-way'!U59/(3*'OddsRatio_working_3-way'!X59^(1/3))*SIN(('OddsRatio_working_3-way'!Y59+4*PI())/3)</f>
        <v>0.53289315850698871</v>
      </c>
      <c r="AL59" s="11">
        <f>'OddsRatio_working_3-way'!Z59+'OddsRatio_working_3-way'!AF59</f>
        <v>1.0834272095131192</v>
      </c>
      <c r="AM59" s="11">
        <f>'OddsRatio_working_3-way'!AA59+'OddsRatio_working_3-way'!AG59</f>
        <v>-0.76256884156679972</v>
      </c>
      <c r="AN59" s="11">
        <f>'OddsRatio_working_3-way'!AB59+'OddsRatio_working_3-way'!AH59</f>
        <v>-0.32085836794631933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1.0834272095131192</v>
      </c>
      <c r="AS59" s="11">
        <f>IF(('OddsRatio_working_3-way'!X59=0),IF(Q59&gt;0,-Q59^(1/3),(-Q59)^(1/3)),'OddsRatio_working_3-way'!AM59-'OddsRatio_working_3-way'!R59/3)</f>
        <v>-0.76256884156679972</v>
      </c>
      <c r="AT59" s="11">
        <f>IF(('OddsRatio_working_3-way'!X59=0),IF(Q59&gt;0,-Q59^(1/3),(-Q59)^(1/3)),'OddsRatio_working_3-way'!AN59-'OddsRatio_working_3-way'!R59/3)</f>
        <v>-0.32085836794631933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2.44</v>
      </c>
      <c r="B60" s="4">
        <f>IF('True_Odds_Calculator_3-way'!B61="","",'True_Odds_Calculator_3-way'!B61)</f>
        <v>3.37</v>
      </c>
      <c r="C60" s="4">
        <f>IF('True_Odds_Calculator_3-way'!C61="","",'True_Odds_Calculator_3-way'!C61)</f>
        <v>2.96</v>
      </c>
      <c r="D60" s="9">
        <f t="shared" si="13"/>
        <v>0.3938434474828113</v>
      </c>
      <c r="E60" s="9">
        <f t="shared" si="14"/>
        <v>0.28304003608003803</v>
      </c>
      <c r="F60" s="9">
        <f t="shared" si="15"/>
        <v>0.3231165164371505</v>
      </c>
      <c r="G60" s="9">
        <f t="shared" si="16"/>
        <v>1.0688055191714982</v>
      </c>
      <c r="H60" s="9">
        <f t="shared" si="17"/>
        <v>2.5390799476069574</v>
      </c>
      <c r="I60" s="9">
        <f t="shared" si="18"/>
        <v>3.5330690804364515</v>
      </c>
      <c r="J60" s="9">
        <f t="shared" si="19"/>
        <v>3.0948588175761369</v>
      </c>
      <c r="K60" s="11">
        <f t="shared" si="20"/>
        <v>0.4098360655737705</v>
      </c>
      <c r="L60" s="11">
        <f t="shared" si="21"/>
        <v>0.29673590504451036</v>
      </c>
      <c r="M60" s="11">
        <f t="shared" si="22"/>
        <v>0.33783783783783783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-0.27482451561840571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0.2370633268867447</v>
      </c>
      <c r="Q60" s="11">
        <f>2*'OddsRatio_working_3-way'!K60*'OddsRatio_working_3-way'!L60*'OddsRatio_working_3-way'!M60</f>
        <v>8.2170997187779787E-2</v>
      </c>
      <c r="R60" s="11">
        <f t="shared" si="23"/>
        <v>0</v>
      </c>
      <c r="S60" s="11">
        <f t="shared" si="24"/>
        <v>-0.86259890735478462</v>
      </c>
      <c r="T60" s="11">
        <f t="shared" si="25"/>
        <v>-0.29899442196006398</v>
      </c>
      <c r="U60" s="11">
        <f>'OddsRatio_working_3-way'!S60-'OddsRatio_working_3-way'!R60^2/3</f>
        <v>-0.86259890735478462</v>
      </c>
      <c r="V60" s="11">
        <f>'OddsRatio_working_3-way'!S60*'OddsRatio_working_3-way'!R60/3-2*'OddsRatio_working_3-way'!R60^3/27-'OddsRatio_working_3-way'!T60</f>
        <v>0.29899442196006398</v>
      </c>
      <c r="W60" s="11">
        <f>'OddsRatio_working_3-way'!V60^2+4*'OddsRatio_working_3-way'!U60^3/27</f>
        <v>-5.6897281311077408E-3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0.1541812184527841</v>
      </c>
      <c r="Y60" s="11">
        <f>IF('OddsRatio_working_3-way'!W60&gt;=0,IF('OddsRatio_working_3-way'!V60+SQRT('OddsRatio_working_3-way'!W60)&gt;0,0,PI()),ACOS('OddsRatio_working_3-way'!V60/(2*'OddsRatio_working_3-way'!X60)))</f>
        <v>0.24712330919624903</v>
      </c>
      <c r="Z60" s="11">
        <f>'OddsRatio_working_3-way'!X60^(1/3)*COS('OddsRatio_working_3-way'!Y60/3)</f>
        <v>0.53440275958574912</v>
      </c>
      <c r="AA60" s="11">
        <f>'OddsRatio_working_3-way'!X60^(1/3)*COS(('OddsRatio_working_3-way'!Y60+2*PI())/3)</f>
        <v>-0.30541125743005337</v>
      </c>
      <c r="AB60" s="11">
        <f>'OddsRatio_working_3-way'!X60^(1/3)*COS(('OddsRatio_working_3-way'!Y60+4*PI())/3)</f>
        <v>-0.22899150215569589</v>
      </c>
      <c r="AC60" s="11">
        <f>'OddsRatio_working_3-way'!X60^(1/3)*SIN('OddsRatio_working_3-way'!Y60/3)</f>
        <v>4.4120966279055769E-2</v>
      </c>
      <c r="AD60" s="11">
        <f>'OddsRatio_working_3-way'!X60^(1/3)*SIN(('OddsRatio_working_3-way'!Y60+2*PI())/3)</f>
        <v>0.44074588251423885</v>
      </c>
      <c r="AE60" s="11">
        <f>'OddsRatio_working_3-way'!X60^(1/3)*SIN(('OddsRatio_working_3-way'!Y60+4*PI())/3)</f>
        <v>-0.4848668487932945</v>
      </c>
      <c r="AF60" s="11">
        <f>-'OddsRatio_working_3-way'!U60/(3*'OddsRatio_working_3-way'!X60^(1/3))*COS(('OddsRatio_working_3-way'!Y60)/3)</f>
        <v>0.53440275958574912</v>
      </c>
      <c r="AG60" s="11">
        <f>-'OddsRatio_working_3-way'!U60/(3*'OddsRatio_working_3-way'!X60^(1/3))*COS(('OddsRatio_working_3-way'!Y60+2*PI())/3)</f>
        <v>-0.30541125743005337</v>
      </c>
      <c r="AH60" s="11">
        <f>-'OddsRatio_working_3-way'!U60/(3*'OddsRatio_working_3-way'!X60^(1/3))*COS(('OddsRatio_working_3-way'!Y60+4*PI())/3)</f>
        <v>-0.22899150215569589</v>
      </c>
      <c r="AI60" s="11">
        <f>'OddsRatio_working_3-way'!U60/(3*'OddsRatio_working_3-way'!X60^(1/3))*SIN(('OddsRatio_working_3-way'!Y60)/3)</f>
        <v>-4.4120966279055769E-2</v>
      </c>
      <c r="AJ60" s="11">
        <f>'OddsRatio_working_3-way'!U60/(3*'OddsRatio_working_3-way'!X60^(1/3))*SIN(('OddsRatio_working_3-way'!Y60+2*PI())/3)</f>
        <v>-0.44074588251423885</v>
      </c>
      <c r="AK60" s="11">
        <f>'OddsRatio_working_3-way'!U60/(3*'OddsRatio_working_3-way'!X60^(1/3))*SIN(('OddsRatio_working_3-way'!Y60+4*PI())/3)</f>
        <v>0.4848668487932945</v>
      </c>
      <c r="AL60" s="11">
        <f>'OddsRatio_working_3-way'!Z60+'OddsRatio_working_3-way'!AF60</f>
        <v>1.0688055191714982</v>
      </c>
      <c r="AM60" s="11">
        <f>'OddsRatio_working_3-way'!AA60+'OddsRatio_working_3-way'!AG60</f>
        <v>-0.61082251486010675</v>
      </c>
      <c r="AN60" s="11">
        <f>'OddsRatio_working_3-way'!AB60+'OddsRatio_working_3-way'!AH60</f>
        <v>-0.45798300431139177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1.0688055191714982</v>
      </c>
      <c r="AS60" s="11">
        <f>IF(('OddsRatio_working_3-way'!X60=0),IF(Q60&gt;0,-Q60^(1/3),(-Q60)^(1/3)),'OddsRatio_working_3-way'!AM60-'OddsRatio_working_3-way'!R60/3)</f>
        <v>-0.61082251486010675</v>
      </c>
      <c r="AT60" s="11">
        <f>IF(('OddsRatio_working_3-way'!X60=0),IF(Q60&gt;0,-Q60^(1/3),(-Q60)^(1/3)),'OddsRatio_working_3-way'!AN60-'OddsRatio_working_3-way'!R60/3)</f>
        <v>-0.45798300431139177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3.68</v>
      </c>
      <c r="B61" s="4">
        <f>IF('True_Odds_Calculator_3-way'!B62="","",'True_Odds_Calculator_3-way'!B62)</f>
        <v>3.34</v>
      </c>
      <c r="C61" s="4">
        <f>IF('True_Odds_Calculator_3-way'!C62="","",'True_Odds_Calculator_3-way'!C62)</f>
        <v>2.11</v>
      </c>
      <c r="D61" s="9">
        <f t="shared" si="13"/>
        <v>0.25824157153605914</v>
      </c>
      <c r="E61" s="9">
        <f t="shared" si="14"/>
        <v>0.28506746984545356</v>
      </c>
      <c r="F61" s="9">
        <f t="shared" si="15"/>
        <v>0.45669095861848735</v>
      </c>
      <c r="G61" s="9">
        <f t="shared" si="16"/>
        <v>1.0717698601454106</v>
      </c>
      <c r="H61" s="9">
        <f t="shared" si="17"/>
        <v>3.8723432251897005</v>
      </c>
      <c r="I61" s="9">
        <f t="shared" si="18"/>
        <v>3.50794147274026</v>
      </c>
      <c r="J61" s="9">
        <f t="shared" si="19"/>
        <v>2.1896645447614054</v>
      </c>
      <c r="K61" s="11">
        <f t="shared" si="20"/>
        <v>0.27173913043478259</v>
      </c>
      <c r="L61" s="11">
        <f t="shared" si="21"/>
        <v>0.29940119760479045</v>
      </c>
      <c r="M61" s="11">
        <f t="shared" si="22"/>
        <v>0.47393364928909953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-0.26840888591660683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0.23636530771138542</v>
      </c>
      <c r="Q61" s="11">
        <f>2*'OddsRatio_working_3-way'!K61*'OddsRatio_working_3-way'!L61*'OddsRatio_working_3-way'!M61</f>
        <v>7.7117555533894086E-2</v>
      </c>
      <c r="R61" s="11">
        <f t="shared" si="23"/>
        <v>0</v>
      </c>
      <c r="S61" s="11">
        <f t="shared" si="24"/>
        <v>-0.88061655225834368</v>
      </c>
      <c r="T61" s="11">
        <f t="shared" si="25"/>
        <v>-0.28731372014954115</v>
      </c>
      <c r="U61" s="11">
        <f>'OddsRatio_working_3-way'!S61-'OddsRatio_working_3-way'!R61^2/3</f>
        <v>-0.88061655225834368</v>
      </c>
      <c r="V61" s="11">
        <f>'OddsRatio_working_3-way'!S61*'OddsRatio_working_3-way'!R61/3-2*'OddsRatio_working_3-way'!R61^3/27-'OddsRatio_working_3-way'!T61</f>
        <v>0.28731372014954115</v>
      </c>
      <c r="W61" s="11">
        <f>'OddsRatio_working_3-way'!V61^2+4*'OddsRatio_working_3-way'!U61^3/27</f>
        <v>-1.8621993325210792E-2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0.1590370767394978</v>
      </c>
      <c r="Y61" s="11">
        <f>IF('OddsRatio_working_3-way'!W61&gt;=0,IF('OddsRatio_working_3-way'!V61+SQRT('OddsRatio_working_3-way'!W61)&gt;0,0,PI()),ACOS('OddsRatio_working_3-way'!V61/(2*'OddsRatio_working_3-way'!X61)))</f>
        <v>0.44341541571095311</v>
      </c>
      <c r="Z61" s="11">
        <f>'OddsRatio_working_3-way'!X61^(1/3)*COS('OddsRatio_working_3-way'!Y61/3)</f>
        <v>0.53588493007270532</v>
      </c>
      <c r="AA61" s="11">
        <f>'OddsRatio_working_3-way'!X61^(1/3)*COS(('OddsRatio_working_3-way'!Y61+2*PI())/3)</f>
        <v>-0.33704126643923299</v>
      </c>
      <c r="AB61" s="11">
        <f>'OddsRatio_working_3-way'!X61^(1/3)*COS(('OddsRatio_working_3-way'!Y61+4*PI())/3)</f>
        <v>-0.19884366363347253</v>
      </c>
      <c r="AC61" s="11">
        <f>'OddsRatio_working_3-way'!X61^(1/3)*SIN('OddsRatio_working_3-way'!Y61/3)</f>
        <v>7.9788423181266888E-2</v>
      </c>
      <c r="AD61" s="11">
        <f>'OddsRatio_working_3-way'!X61^(1/3)*SIN(('OddsRatio_working_3-way'!Y61+2*PI())/3)</f>
        <v>0.42419575135757692</v>
      </c>
      <c r="AE61" s="11">
        <f>'OddsRatio_working_3-way'!X61^(1/3)*SIN(('OddsRatio_working_3-way'!Y61+4*PI())/3)</f>
        <v>-0.5039841745388437</v>
      </c>
      <c r="AF61" s="11">
        <f>-'OddsRatio_working_3-way'!U61/(3*'OddsRatio_working_3-way'!X61^(1/3))*COS(('OddsRatio_working_3-way'!Y61)/3)</f>
        <v>0.53588493007270532</v>
      </c>
      <c r="AG61" s="11">
        <f>-'OddsRatio_working_3-way'!U61/(3*'OddsRatio_working_3-way'!X61^(1/3))*COS(('OddsRatio_working_3-way'!Y61+2*PI())/3)</f>
        <v>-0.33704126643923299</v>
      </c>
      <c r="AH61" s="11">
        <f>-'OddsRatio_working_3-way'!U61/(3*'OddsRatio_working_3-way'!X61^(1/3))*COS(('OddsRatio_working_3-way'!Y61+4*PI())/3)</f>
        <v>-0.19884366363347253</v>
      </c>
      <c r="AI61" s="11">
        <f>'OddsRatio_working_3-way'!U61/(3*'OddsRatio_working_3-way'!X61^(1/3))*SIN(('OddsRatio_working_3-way'!Y61)/3)</f>
        <v>-7.9788423181266888E-2</v>
      </c>
      <c r="AJ61" s="11">
        <f>'OddsRatio_working_3-way'!U61/(3*'OddsRatio_working_3-way'!X61^(1/3))*SIN(('OddsRatio_working_3-way'!Y61+2*PI())/3)</f>
        <v>-0.42419575135757692</v>
      </c>
      <c r="AK61" s="11">
        <f>'OddsRatio_working_3-way'!U61/(3*'OddsRatio_working_3-way'!X61^(1/3))*SIN(('OddsRatio_working_3-way'!Y61+4*PI())/3)</f>
        <v>0.5039841745388437</v>
      </c>
      <c r="AL61" s="11">
        <f>'OddsRatio_working_3-way'!Z61+'OddsRatio_working_3-way'!AF61</f>
        <v>1.0717698601454106</v>
      </c>
      <c r="AM61" s="11">
        <f>'OddsRatio_working_3-way'!AA61+'OddsRatio_working_3-way'!AG61</f>
        <v>-0.67408253287846598</v>
      </c>
      <c r="AN61" s="11">
        <f>'OddsRatio_working_3-way'!AB61+'OddsRatio_working_3-way'!AH61</f>
        <v>-0.39768732726694506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1.0717698601454106</v>
      </c>
      <c r="AS61" s="11">
        <f>IF(('OddsRatio_working_3-way'!X61=0),IF(Q61&gt;0,-Q61^(1/3),(-Q61)^(1/3)),'OddsRatio_working_3-way'!AM61-'OddsRatio_working_3-way'!R61/3)</f>
        <v>-0.67408253287846598</v>
      </c>
      <c r="AT61" s="11">
        <f>IF(('OddsRatio_working_3-way'!X61=0),IF(Q61&gt;0,-Q61^(1/3),(-Q61)^(1/3)),'OddsRatio_working_3-way'!AN61-'OddsRatio_working_3-way'!R61/3)</f>
        <v>-0.39768732726694506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2.2200000000000002</v>
      </c>
      <c r="B62" s="4">
        <f>IF('True_Odds_Calculator_3-way'!B63="","",'True_Odds_Calculator_3-way'!B63)</f>
        <v>3.11</v>
      </c>
      <c r="C62" s="4">
        <f>IF('True_Odds_Calculator_3-way'!C63="","",'True_Odds_Calculator_3-way'!C63)</f>
        <v>3.67</v>
      </c>
      <c r="D62" s="9">
        <f t="shared" si="13"/>
        <v>0.4337623831424719</v>
      </c>
      <c r="E62" s="9">
        <f t="shared" si="14"/>
        <v>0.30696345800857278</v>
      </c>
      <c r="F62" s="9">
        <f t="shared" si="15"/>
        <v>0.25927415884895533</v>
      </c>
      <c r="G62" s="9">
        <f t="shared" si="16"/>
        <v>1.0700079402530136</v>
      </c>
      <c r="H62" s="9">
        <f t="shared" si="17"/>
        <v>2.3054096871086767</v>
      </c>
      <c r="I62" s="9">
        <f t="shared" si="18"/>
        <v>3.2577167539338587</v>
      </c>
      <c r="J62" s="9">
        <f t="shared" si="19"/>
        <v>3.8569212004755453</v>
      </c>
      <c r="K62" s="11">
        <f t="shared" si="20"/>
        <v>0.4504504504504504</v>
      </c>
      <c r="L62" s="11">
        <f t="shared" si="21"/>
        <v>0.32154340836012862</v>
      </c>
      <c r="M62" s="11">
        <f t="shared" si="22"/>
        <v>0.27247956403269757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-0.27125273112989623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0.23679461547987968</v>
      </c>
      <c r="Q62" s="11">
        <f>2*'OddsRatio_working_3-way'!K62*'OddsRatio_working_3-way'!L62*'OddsRatio_working_3-way'!M62</f>
        <v>7.8931538493293221E-2</v>
      </c>
      <c r="R62" s="11">
        <f t="shared" si="23"/>
        <v>0</v>
      </c>
      <c r="S62" s="11">
        <f t="shared" si="24"/>
        <v>-0.87296675131534285</v>
      </c>
      <c r="T62" s="11">
        <f t="shared" si="25"/>
        <v>-0.29098891710511426</v>
      </c>
      <c r="U62" s="11">
        <f>'OddsRatio_working_3-way'!S62-'OddsRatio_working_3-way'!R62^2/3</f>
        <v>-0.87296675131534285</v>
      </c>
      <c r="V62" s="11">
        <f>'OddsRatio_working_3-way'!S62*'OddsRatio_working_3-way'!R62/3-2*'OddsRatio_working_3-way'!R62^3/27-'OddsRatio_working_3-way'!T62</f>
        <v>0.29098891710511426</v>
      </c>
      <c r="W62" s="11">
        <f>'OddsRatio_working_3-way'!V62^2+4*'OddsRatio_working_3-way'!U62^3/27</f>
        <v>-1.3882872423449988E-2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0.15696928226683163</v>
      </c>
      <c r="Y62" s="11">
        <f>IF('OddsRatio_working_3-way'!W62&gt;=0,IF('OddsRatio_working_3-way'!V62+SQRT('OddsRatio_working_3-way'!W62)&gt;0,0,PI()),ACOS('OddsRatio_working_3-way'!V62/(2*'OddsRatio_working_3-way'!X62)))</f>
        <v>0.38473573333237665</v>
      </c>
      <c r="Z62" s="11">
        <f>'OddsRatio_working_3-way'!X62^(1/3)*COS('OddsRatio_working_3-way'!Y62/3)</f>
        <v>0.5350039701265068</v>
      </c>
      <c r="AA62" s="11">
        <f>'OddsRatio_working_3-way'!X62^(1/3)*COS(('OddsRatio_working_3-way'!Y62+2*PI())/3)</f>
        <v>-0.32724938492711869</v>
      </c>
      <c r="AB62" s="11">
        <f>'OddsRatio_working_3-way'!X62^(1/3)*COS(('OddsRatio_working_3-way'!Y62+4*PI())/3)</f>
        <v>-0.20775458519938822</v>
      </c>
      <c r="AC62" s="11">
        <f>'OddsRatio_working_3-way'!X62^(1/3)*SIN('OddsRatio_working_3-way'!Y62/3)</f>
        <v>6.8990354789565569E-2</v>
      </c>
      <c r="AD62" s="11">
        <f>'OddsRatio_working_3-way'!X62^(1/3)*SIN(('OddsRatio_working_3-way'!Y62+2*PI())/3)</f>
        <v>0.42883185186030293</v>
      </c>
      <c r="AE62" s="11">
        <f>'OddsRatio_working_3-way'!X62^(1/3)*SIN(('OddsRatio_working_3-way'!Y62+4*PI())/3)</f>
        <v>-0.49782220664986859</v>
      </c>
      <c r="AF62" s="11">
        <f>-'OddsRatio_working_3-way'!U62/(3*'OddsRatio_working_3-way'!X62^(1/3))*COS(('OddsRatio_working_3-way'!Y62)/3)</f>
        <v>0.5350039701265068</v>
      </c>
      <c r="AG62" s="11">
        <f>-'OddsRatio_working_3-way'!U62/(3*'OddsRatio_working_3-way'!X62^(1/3))*COS(('OddsRatio_working_3-way'!Y62+2*PI())/3)</f>
        <v>-0.32724938492711869</v>
      </c>
      <c r="AH62" s="11">
        <f>-'OddsRatio_working_3-way'!U62/(3*'OddsRatio_working_3-way'!X62^(1/3))*COS(('OddsRatio_working_3-way'!Y62+4*PI())/3)</f>
        <v>-0.20775458519938822</v>
      </c>
      <c r="AI62" s="11">
        <f>'OddsRatio_working_3-way'!U62/(3*'OddsRatio_working_3-way'!X62^(1/3))*SIN(('OddsRatio_working_3-way'!Y62)/3)</f>
        <v>-6.8990354789565569E-2</v>
      </c>
      <c r="AJ62" s="11">
        <f>'OddsRatio_working_3-way'!U62/(3*'OddsRatio_working_3-way'!X62^(1/3))*SIN(('OddsRatio_working_3-way'!Y62+2*PI())/3)</f>
        <v>-0.42883185186030293</v>
      </c>
      <c r="AK62" s="11">
        <f>'OddsRatio_working_3-way'!U62/(3*'OddsRatio_working_3-way'!X62^(1/3))*SIN(('OddsRatio_working_3-way'!Y62+4*PI())/3)</f>
        <v>0.49782220664986859</v>
      </c>
      <c r="AL62" s="11">
        <f>'OddsRatio_working_3-way'!Z62+'OddsRatio_working_3-way'!AF62</f>
        <v>1.0700079402530136</v>
      </c>
      <c r="AM62" s="11">
        <f>'OddsRatio_working_3-way'!AA62+'OddsRatio_working_3-way'!AG62</f>
        <v>-0.65449876985423738</v>
      </c>
      <c r="AN62" s="11">
        <f>'OddsRatio_working_3-way'!AB62+'OddsRatio_working_3-way'!AH62</f>
        <v>-0.41550917039877644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1.0700079402530136</v>
      </c>
      <c r="AS62" s="11">
        <f>IF(('OddsRatio_working_3-way'!X62=0),IF(Q62&gt;0,-Q62^(1/3),(-Q62)^(1/3)),'OddsRatio_working_3-way'!AM62-'OddsRatio_working_3-way'!R62/3)</f>
        <v>-0.65449876985423738</v>
      </c>
      <c r="AT62" s="11">
        <f>IF(('OddsRatio_working_3-way'!X62=0),IF(Q62&gt;0,-Q62^(1/3),(-Q62)^(1/3)),'OddsRatio_working_3-way'!AN62-'OddsRatio_working_3-way'!R62/3)</f>
        <v>-0.41550917039877644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1.84</v>
      </c>
      <c r="B63" s="4">
        <f>IF('True_Odds_Calculator_3-way'!B64="","",'True_Odds_Calculator_3-way'!B64)</f>
        <v>3.55</v>
      </c>
      <c r="C63" s="4">
        <f>IF('True_Odds_Calculator_3-way'!C64="","",'True_Odds_Calculator_3-way'!C64)</f>
        <v>4.51</v>
      </c>
      <c r="D63" s="9">
        <f t="shared" si="13"/>
        <v>0.52455583261120953</v>
      </c>
      <c r="E63" s="9">
        <f t="shared" si="14"/>
        <v>0.26656041141944348</v>
      </c>
      <c r="F63" s="9">
        <f t="shared" si="15"/>
        <v>0.20888375596934691</v>
      </c>
      <c r="G63" s="9">
        <f t="shared" si="16"/>
        <v>1.0790175725615143</v>
      </c>
      <c r="H63" s="9">
        <f t="shared" si="17"/>
        <v>1.9063747609516724</v>
      </c>
      <c r="I63" s="9">
        <f t="shared" si="18"/>
        <v>3.7514948100318617</v>
      </c>
      <c r="J63" s="9">
        <f t="shared" si="19"/>
        <v>4.7873516796909144</v>
      </c>
      <c r="K63" s="11">
        <f t="shared" si="20"/>
        <v>0.54347826086956519</v>
      </c>
      <c r="L63" s="11">
        <f t="shared" si="21"/>
        <v>0.28169014084507044</v>
      </c>
      <c r="M63" s="11">
        <f t="shared" si="22"/>
        <v>0.22172949002217296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-0.25521363018562548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0.2342212922769433</v>
      </c>
      <c r="Q63" s="11">
        <f>2*'OddsRatio_working_3-way'!K63*'OddsRatio_working_3-way'!L63*'OddsRatio_working_3-way'!M63</f>
        <v>6.789022964549081E-2</v>
      </c>
      <c r="R63" s="11">
        <f t="shared" si="23"/>
        <v>0</v>
      </c>
      <c r="S63" s="11">
        <f t="shared" si="24"/>
        <v>-0.91774601578523163</v>
      </c>
      <c r="T63" s="11">
        <f t="shared" si="25"/>
        <v>-0.26601333790876275</v>
      </c>
      <c r="U63" s="11">
        <f>'OddsRatio_working_3-way'!S63-'OddsRatio_working_3-way'!R63^2/3</f>
        <v>-0.91774601578523163</v>
      </c>
      <c r="V63" s="11">
        <f>'OddsRatio_working_3-way'!S63*'OddsRatio_working_3-way'!R63/3-2*'OddsRatio_working_3-way'!R63^3/27-'OddsRatio_working_3-way'!T63</f>
        <v>0.26601333790876275</v>
      </c>
      <c r="W63" s="11">
        <f>'OddsRatio_working_3-way'!V63^2+4*'OddsRatio_working_3-way'!U63^3/27</f>
        <v>-4.3752266107731336E-2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0.16920059253227582</v>
      </c>
      <c r="Y63" s="11">
        <f>IF('OddsRatio_working_3-way'!W63&gt;=0,IF('OddsRatio_working_3-way'!V63+SQRT('OddsRatio_working_3-way'!W63)&gt;0,0,PI()),ACOS('OddsRatio_working_3-way'!V63/(2*'OddsRatio_working_3-way'!X63)))</f>
        <v>0.66634088724504326</v>
      </c>
      <c r="Z63" s="11">
        <f>'OddsRatio_working_3-way'!X63^(1/3)*COS('OddsRatio_working_3-way'!Y63/3)</f>
        <v>0.53950878628075716</v>
      </c>
      <c r="AA63" s="11">
        <f>'OddsRatio_working_3-way'!X63^(1/3)*COS(('OddsRatio_working_3-way'!Y63+2*PI())/3)</f>
        <v>-0.37527314071968843</v>
      </c>
      <c r="AB63" s="11">
        <f>'OddsRatio_working_3-way'!X63^(1/3)*COS(('OddsRatio_working_3-way'!Y63+4*PI())/3)</f>
        <v>-0.16423564556106884</v>
      </c>
      <c r="AC63" s="11">
        <f>'OddsRatio_working_3-way'!X63^(1/3)*SIN('OddsRatio_working_3-way'!Y63/3)</f>
        <v>0.1218425546389335</v>
      </c>
      <c r="AD63" s="11">
        <f>'OddsRatio_working_3-way'!X63^(1/3)*SIN(('OddsRatio_working_3-way'!Y63+2*PI())/3)</f>
        <v>0.40630703716457839</v>
      </c>
      <c r="AE63" s="11">
        <f>'OddsRatio_working_3-way'!X63^(1/3)*SIN(('OddsRatio_working_3-way'!Y63+4*PI())/3)</f>
        <v>-0.52814959180351184</v>
      </c>
      <c r="AF63" s="11">
        <f>-'OddsRatio_working_3-way'!U63/(3*'OddsRatio_working_3-way'!X63^(1/3))*COS(('OddsRatio_working_3-way'!Y63)/3)</f>
        <v>0.53950878628075716</v>
      </c>
      <c r="AG63" s="11">
        <f>-'OddsRatio_working_3-way'!U63/(3*'OddsRatio_working_3-way'!X63^(1/3))*COS(('OddsRatio_working_3-way'!Y63+2*PI())/3)</f>
        <v>-0.37527314071968843</v>
      </c>
      <c r="AH63" s="11">
        <f>-'OddsRatio_working_3-way'!U63/(3*'OddsRatio_working_3-way'!X63^(1/3))*COS(('OddsRatio_working_3-way'!Y63+4*PI())/3)</f>
        <v>-0.16423564556106884</v>
      </c>
      <c r="AI63" s="11">
        <f>'OddsRatio_working_3-way'!U63/(3*'OddsRatio_working_3-way'!X63^(1/3))*SIN(('OddsRatio_working_3-way'!Y63)/3)</f>
        <v>-0.1218425546389335</v>
      </c>
      <c r="AJ63" s="11">
        <f>'OddsRatio_working_3-way'!U63/(3*'OddsRatio_working_3-way'!X63^(1/3))*SIN(('OddsRatio_working_3-way'!Y63+2*PI())/3)</f>
        <v>-0.40630703716457839</v>
      </c>
      <c r="AK63" s="11">
        <f>'OddsRatio_working_3-way'!U63/(3*'OddsRatio_working_3-way'!X63^(1/3))*SIN(('OddsRatio_working_3-way'!Y63+4*PI())/3)</f>
        <v>0.52814959180351184</v>
      </c>
      <c r="AL63" s="11">
        <f>'OddsRatio_working_3-way'!Z63+'OddsRatio_working_3-way'!AF63</f>
        <v>1.0790175725615143</v>
      </c>
      <c r="AM63" s="11">
        <f>'OddsRatio_working_3-way'!AA63+'OddsRatio_working_3-way'!AG63</f>
        <v>-0.75054628143937685</v>
      </c>
      <c r="AN63" s="11">
        <f>'OddsRatio_working_3-way'!AB63+'OddsRatio_working_3-way'!AH63</f>
        <v>-0.32847129112213769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1.0790175725615143</v>
      </c>
      <c r="AS63" s="11">
        <f>IF(('OddsRatio_working_3-way'!X63=0),IF(Q63&gt;0,-Q63^(1/3),(-Q63)^(1/3)),'OddsRatio_working_3-way'!AM63-'OddsRatio_working_3-way'!R63/3)</f>
        <v>-0.75054628143937685</v>
      </c>
      <c r="AT63" s="11">
        <f>IF(('OddsRatio_working_3-way'!X63=0),IF(Q63&gt;0,-Q63^(1/3),(-Q63)^(1/3)),'OddsRatio_working_3-way'!AN63-'OddsRatio_working_3-way'!R63/3)</f>
        <v>-0.32847129112213769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2.34</v>
      </c>
      <c r="B64" s="4">
        <f>IF('True_Odds_Calculator_3-way'!B65="","",'True_Odds_Calculator_3-way'!B65)</f>
        <v>3.13</v>
      </c>
      <c r="C64" s="4">
        <f>IF('True_Odds_Calculator_3-way'!C65="","",'True_Odds_Calculator_3-way'!C65)</f>
        <v>3.36</v>
      </c>
      <c r="D64" s="9">
        <f t="shared" si="13"/>
        <v>0.41105920941691687</v>
      </c>
      <c r="E64" s="9">
        <f t="shared" si="14"/>
        <v>0.30511857391474134</v>
      </c>
      <c r="F64" s="9">
        <f t="shared" si="15"/>
        <v>0.28382221666834195</v>
      </c>
      <c r="G64" s="9">
        <f t="shared" si="16"/>
        <v>1.0692086264102443</v>
      </c>
      <c r="H64" s="9">
        <f t="shared" si="17"/>
        <v>2.4327395593897272</v>
      </c>
      <c r="I64" s="9">
        <f t="shared" si="18"/>
        <v>3.2774143742538202</v>
      </c>
      <c r="J64" s="9">
        <f t="shared" si="19"/>
        <v>3.5233323583281768</v>
      </c>
      <c r="K64" s="11">
        <f t="shared" si="20"/>
        <v>0.42735042735042739</v>
      </c>
      <c r="L64" s="11">
        <f t="shared" si="21"/>
        <v>0.31948881789137379</v>
      </c>
      <c r="M64" s="11">
        <f t="shared" si="22"/>
        <v>0.29761904761904762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-0.27371395023152212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0.23690219377120336</v>
      </c>
      <c r="Q64" s="11">
        <f>2*'OddsRatio_working_3-way'!K64*'OddsRatio_working_3-way'!L64*'OddsRatio_working_3-way'!M64</f>
        <v>8.1270049321167534E-2</v>
      </c>
      <c r="R64" s="11">
        <f t="shared" si="23"/>
        <v>0</v>
      </c>
      <c r="S64" s="11">
        <f t="shared" si="24"/>
        <v>-0.8655101194908722</v>
      </c>
      <c r="T64" s="11">
        <f t="shared" si="25"/>
        <v>-0.29691599296427862</v>
      </c>
      <c r="U64" s="11">
        <f>'OddsRatio_working_3-way'!S64-'OddsRatio_working_3-way'!R64^2/3</f>
        <v>-0.8655101194908722</v>
      </c>
      <c r="V64" s="11">
        <f>'OddsRatio_working_3-way'!S64*'OddsRatio_working_3-way'!R64/3-2*'OddsRatio_working_3-way'!R64^3/27-'OddsRatio_working_3-way'!T64</f>
        <v>0.29691599296427862</v>
      </c>
      <c r="W64" s="11">
        <f>'OddsRatio_working_3-way'!V64^2+4*'OddsRatio_working_3-way'!U64^3/27</f>
        <v>-7.8942787334046471E-3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0.1549624031913614</v>
      </c>
      <c r="Y64" s="11">
        <f>IF('OddsRatio_working_3-way'!W64&gt;=0,IF('OddsRatio_working_3-way'!V64+SQRT('OddsRatio_working_3-way'!W64)&gt;0,0,PI()),ACOS('OddsRatio_working_3-way'!V64/(2*'OddsRatio_working_3-way'!X64)))</f>
        <v>0.29076129270399242</v>
      </c>
      <c r="Z64" s="11">
        <f>'OddsRatio_working_3-way'!X64^(1/3)*COS('OddsRatio_working_3-way'!Y64/3)</f>
        <v>0.53460431320512225</v>
      </c>
      <c r="AA64" s="11">
        <f>'OddsRatio_working_3-way'!X64^(1/3)*COS(('OddsRatio_working_3-way'!Y64+2*PI())/3)</f>
        <v>-0.31231550017508081</v>
      </c>
      <c r="AB64" s="11">
        <f>'OddsRatio_working_3-way'!X64^(1/3)*COS(('OddsRatio_working_3-way'!Y64+4*PI())/3)</f>
        <v>-0.22228881303004142</v>
      </c>
      <c r="AC64" s="11">
        <f>'OddsRatio_working_3-way'!X64^(1/3)*SIN('OddsRatio_working_3-way'!Y64/3)</f>
        <v>5.1976932057438668E-2</v>
      </c>
      <c r="AD64" s="11">
        <f>'OddsRatio_working_3-way'!X64^(1/3)*SIN(('OddsRatio_working_3-way'!Y64+2*PI())/3)</f>
        <v>0.43699245017964927</v>
      </c>
      <c r="AE64" s="11">
        <f>'OddsRatio_working_3-way'!X64^(1/3)*SIN(('OddsRatio_working_3-way'!Y64+4*PI())/3)</f>
        <v>-0.48896938223708791</v>
      </c>
      <c r="AF64" s="11">
        <f>-'OddsRatio_working_3-way'!U64/(3*'OddsRatio_working_3-way'!X64^(1/3))*COS(('OddsRatio_working_3-way'!Y64)/3)</f>
        <v>0.53460431320512214</v>
      </c>
      <c r="AG64" s="11">
        <f>-'OddsRatio_working_3-way'!U64/(3*'OddsRatio_working_3-way'!X64^(1/3))*COS(('OddsRatio_working_3-way'!Y64+2*PI())/3)</f>
        <v>-0.3123155001750807</v>
      </c>
      <c r="AH64" s="11">
        <f>-'OddsRatio_working_3-way'!U64/(3*'OddsRatio_working_3-way'!X64^(1/3))*COS(('OddsRatio_working_3-way'!Y64+4*PI())/3)</f>
        <v>-0.22228881303004139</v>
      </c>
      <c r="AI64" s="11">
        <f>'OddsRatio_working_3-way'!U64/(3*'OddsRatio_working_3-way'!X64^(1/3))*SIN(('OddsRatio_working_3-way'!Y64)/3)</f>
        <v>-5.1976932057438661E-2</v>
      </c>
      <c r="AJ64" s="11">
        <f>'OddsRatio_working_3-way'!U64/(3*'OddsRatio_working_3-way'!X64^(1/3))*SIN(('OddsRatio_working_3-way'!Y64+2*PI())/3)</f>
        <v>-0.43699245017964916</v>
      </c>
      <c r="AK64" s="11">
        <f>'OddsRatio_working_3-way'!U64/(3*'OddsRatio_working_3-way'!X64^(1/3))*SIN(('OddsRatio_working_3-way'!Y64+4*PI())/3)</f>
        <v>0.4889693822370878</v>
      </c>
      <c r="AL64" s="11">
        <f>'OddsRatio_working_3-way'!Z64+'OddsRatio_working_3-way'!AF64</f>
        <v>1.0692086264102443</v>
      </c>
      <c r="AM64" s="11">
        <f>'OddsRatio_working_3-way'!AA64+'OddsRatio_working_3-way'!AG64</f>
        <v>-0.6246310003501615</v>
      </c>
      <c r="AN64" s="11">
        <f>'OddsRatio_working_3-way'!AB64+'OddsRatio_working_3-way'!AH64</f>
        <v>-0.44457762606008278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1.0692086264102443</v>
      </c>
      <c r="AS64" s="11">
        <f>IF(('OddsRatio_working_3-way'!X64=0),IF(Q64&gt;0,-Q64^(1/3),(-Q64)^(1/3)),'OddsRatio_working_3-way'!AM64-'OddsRatio_working_3-way'!R64/3)</f>
        <v>-0.6246310003501615</v>
      </c>
      <c r="AT64" s="11">
        <f>IF(('OddsRatio_working_3-way'!X64=0),IF(Q64&gt;0,-Q64^(1/3),(-Q64)^(1/3)),'OddsRatio_working_3-way'!AN64-'OddsRatio_working_3-way'!R64/3)</f>
        <v>-0.44457762606008278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3.9</v>
      </c>
      <c r="B65" s="4">
        <f>IF('True_Odds_Calculator_3-way'!B66="","",'True_Odds_Calculator_3-way'!B66)</f>
        <v>3.49</v>
      </c>
      <c r="C65" s="4">
        <f>IF('True_Odds_Calculator_3-way'!C66="","",'True_Odds_Calculator_3-way'!C66)</f>
        <v>1.99</v>
      </c>
      <c r="D65" s="9">
        <f t="shared" si="13"/>
        <v>0.24307468964163953</v>
      </c>
      <c r="E65" s="9">
        <f t="shared" si="14"/>
        <v>0.27220423933826382</v>
      </c>
      <c r="F65" s="9">
        <f t="shared" si="15"/>
        <v>0.48472107102009671</v>
      </c>
      <c r="G65" s="9">
        <f t="shared" si="16"/>
        <v>1.0737799484371648</v>
      </c>
      <c r="H65" s="9">
        <f t="shared" si="17"/>
        <v>4.1139618504677768</v>
      </c>
      <c r="I65" s="9">
        <f t="shared" si="18"/>
        <v>3.6737120716085401</v>
      </c>
      <c r="J65" s="9">
        <f t="shared" si="19"/>
        <v>2.0630421489527935</v>
      </c>
      <c r="K65" s="11">
        <f t="shared" si="20"/>
        <v>0.25641025641025644</v>
      </c>
      <c r="L65" s="11">
        <f t="shared" si="21"/>
        <v>0.28653295128939826</v>
      </c>
      <c r="M65" s="11">
        <f t="shared" si="22"/>
        <v>0.50251256281407031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-0.26393040804640344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0.23554699513289018</v>
      </c>
      <c r="Q65" s="11">
        <f>2*'OddsRatio_working_3-way'!K65*'OddsRatio_working_3-way'!L65*'OddsRatio_working_3-way'!M65</f>
        <v>7.3839183427238317E-2</v>
      </c>
      <c r="R65" s="11">
        <f t="shared" si="23"/>
        <v>0</v>
      </c>
      <c r="S65" s="11">
        <f t="shared" si="24"/>
        <v>-0.89245872378402502</v>
      </c>
      <c r="T65" s="11">
        <f t="shared" si="25"/>
        <v>-0.27976762501066621</v>
      </c>
      <c r="U65" s="11">
        <f>'OddsRatio_working_3-way'!S65-'OddsRatio_working_3-way'!R65^2/3</f>
        <v>-0.89245872378402502</v>
      </c>
      <c r="V65" s="11">
        <f>'OddsRatio_working_3-way'!S65*'OddsRatio_working_3-way'!R65/3-2*'OddsRatio_working_3-way'!R65^3/27-'OddsRatio_working_3-way'!T65</f>
        <v>0.27976762501066621</v>
      </c>
      <c r="W65" s="11">
        <f>'OddsRatio_working_3-way'!V65^2+4*'OddsRatio_working_3-way'!U65^3/27</f>
        <v>-2.7037901359331609E-2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0.16225583607642619</v>
      </c>
      <c r="Y65" s="11">
        <f>IF('OddsRatio_working_3-way'!W65&gt;=0,IF('OddsRatio_working_3-way'!V65+SQRT('OddsRatio_working_3-way'!W65)&gt;0,0,PI()),ACOS('OddsRatio_working_3-way'!V65/(2*'OddsRatio_working_3-way'!X65)))</f>
        <v>0.53135982559068973</v>
      </c>
      <c r="Z65" s="11">
        <f>'OddsRatio_working_3-way'!X65^(1/3)*COS('OddsRatio_working_3-way'!Y65/3)</f>
        <v>0.53688997421858253</v>
      </c>
      <c r="AA65" s="11">
        <f>'OddsRatio_working_3-way'!X65^(1/3)*COS(('OddsRatio_working_3-way'!Y65+2*PI())/3)</f>
        <v>-0.35167087030486699</v>
      </c>
      <c r="AB65" s="11">
        <f>'OddsRatio_working_3-way'!X65^(1/3)*COS(('OddsRatio_working_3-way'!Y65+4*PI())/3)</f>
        <v>-0.18521910391371571</v>
      </c>
      <c r="AC65" s="11">
        <f>'OddsRatio_working_3-way'!X65^(1/3)*SIN('OddsRatio_working_3-way'!Y65/3)</f>
        <v>9.6100972133019991E-2</v>
      </c>
      <c r="AD65" s="11">
        <f>'OddsRatio_working_3-way'!X65^(1/3)*SIN(('OddsRatio_working_3-way'!Y65+2*PI())/3)</f>
        <v>0.41690987064395485</v>
      </c>
      <c r="AE65" s="11">
        <f>'OddsRatio_working_3-way'!X65^(1/3)*SIN(('OddsRatio_working_3-way'!Y65+4*PI())/3)</f>
        <v>-0.51301084277697473</v>
      </c>
      <c r="AF65" s="11">
        <f>-'OddsRatio_working_3-way'!U65/(3*'OddsRatio_working_3-way'!X65^(1/3))*COS(('OddsRatio_working_3-way'!Y65)/3)</f>
        <v>0.53688997421858242</v>
      </c>
      <c r="AG65" s="11">
        <f>-'OddsRatio_working_3-way'!U65/(3*'OddsRatio_working_3-way'!X65^(1/3))*COS(('OddsRatio_working_3-way'!Y65+2*PI())/3)</f>
        <v>-0.35167087030486688</v>
      </c>
      <c r="AH65" s="11">
        <f>-'OddsRatio_working_3-way'!U65/(3*'OddsRatio_working_3-way'!X65^(1/3))*COS(('OddsRatio_working_3-way'!Y65+4*PI())/3)</f>
        <v>-0.18521910391371565</v>
      </c>
      <c r="AI65" s="11">
        <f>'OddsRatio_working_3-way'!U65/(3*'OddsRatio_working_3-way'!X65^(1/3))*SIN(('OddsRatio_working_3-way'!Y65)/3)</f>
        <v>-9.6100972133019977E-2</v>
      </c>
      <c r="AJ65" s="11">
        <f>'OddsRatio_working_3-way'!U65/(3*'OddsRatio_working_3-way'!X65^(1/3))*SIN(('OddsRatio_working_3-way'!Y65+2*PI())/3)</f>
        <v>-0.41690987064395474</v>
      </c>
      <c r="AK65" s="11">
        <f>'OddsRatio_working_3-way'!U65/(3*'OddsRatio_working_3-way'!X65^(1/3))*SIN(('OddsRatio_working_3-way'!Y65+4*PI())/3)</f>
        <v>0.51301084277697462</v>
      </c>
      <c r="AL65" s="11">
        <f>'OddsRatio_working_3-way'!Z65+'OddsRatio_working_3-way'!AF65</f>
        <v>1.0737799484371648</v>
      </c>
      <c r="AM65" s="11">
        <f>'OddsRatio_working_3-way'!AA65+'OddsRatio_working_3-way'!AG65</f>
        <v>-0.70334174060973387</v>
      </c>
      <c r="AN65" s="11">
        <f>'OddsRatio_working_3-way'!AB65+'OddsRatio_working_3-way'!AH65</f>
        <v>-0.37043820782743136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1.0737799484371648</v>
      </c>
      <c r="AS65" s="11">
        <f>IF(('OddsRatio_working_3-way'!X65=0),IF(Q65&gt;0,-Q65^(1/3),(-Q65)^(1/3)),'OddsRatio_working_3-way'!AM65-'OddsRatio_working_3-way'!R65/3)</f>
        <v>-0.70334174060973387</v>
      </c>
      <c r="AT65" s="11">
        <f>IF(('OddsRatio_working_3-way'!X65=0),IF(Q65&gt;0,-Q65^(1/3),(-Q65)^(1/3)),'OddsRatio_working_3-way'!AN65-'OddsRatio_working_3-way'!R65/3)</f>
        <v>-0.37043820782743136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2.29</v>
      </c>
      <c r="B66" s="4">
        <f>IF('True_Odds_Calculator_3-way'!B67="","",'True_Odds_Calculator_3-way'!B67)</f>
        <v>3.28</v>
      </c>
      <c r="C66" s="4">
        <f>IF('True_Odds_Calculator_3-way'!C67="","",'True_Odds_Calculator_3-way'!C67)</f>
        <v>3.3</v>
      </c>
      <c r="D66" s="9">
        <f t="shared" si="13"/>
        <v>0.42019674243106031</v>
      </c>
      <c r="E66" s="9">
        <f t="shared" si="14"/>
        <v>0.29080057848981111</v>
      </c>
      <c r="F66" s="9">
        <f t="shared" si="15"/>
        <v>0.28900267907912858</v>
      </c>
      <c r="G66" s="9">
        <f t="shared" si="16"/>
        <v>1.0696415374092676</v>
      </c>
      <c r="H66" s="9">
        <f t="shared" si="17"/>
        <v>2.379837583257955</v>
      </c>
      <c r="I66" s="9">
        <f t="shared" si="18"/>
        <v>3.4387827052931303</v>
      </c>
      <c r="J66" s="9">
        <f t="shared" si="19"/>
        <v>3.4601755360413153</v>
      </c>
      <c r="K66" s="11">
        <f t="shared" si="20"/>
        <v>0.4366812227074236</v>
      </c>
      <c r="L66" s="11">
        <f t="shared" si="21"/>
        <v>0.3048780487804878</v>
      </c>
      <c r="M66" s="11">
        <f t="shared" si="22"/>
        <v>0.30303030303030304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-0.27291608168165848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0.23681806885555956</v>
      </c>
      <c r="Q66" s="11">
        <f>2*'OddsRatio_working_3-way'!K66*'OddsRatio_working_3-way'!L66*'OddsRatio_working_3-way'!M66</f>
        <v>8.0687587344313305E-2</v>
      </c>
      <c r="R66" s="11">
        <f t="shared" si="23"/>
        <v>0</v>
      </c>
      <c r="S66" s="11">
        <f t="shared" si="24"/>
        <v>-0.86773218857727386</v>
      </c>
      <c r="T66" s="11">
        <f t="shared" si="25"/>
        <v>-0.29564980871457369</v>
      </c>
      <c r="U66" s="11">
        <f>'OddsRatio_working_3-way'!S66-'OddsRatio_working_3-way'!R66^2/3</f>
        <v>-0.86773218857727386</v>
      </c>
      <c r="V66" s="11">
        <f>'OddsRatio_working_3-way'!S66*'OddsRatio_working_3-way'!R66/3-2*'OddsRatio_working_3-way'!R66^3/27-'OddsRatio_working_3-way'!T66</f>
        <v>0.29564980871457369</v>
      </c>
      <c r="W66" s="11">
        <f>'OddsRatio_working_3-way'!V66^2+4*'OddsRatio_working_3-way'!U66^3/27</f>
        <v>-9.3862857310814257E-3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0.15555955059401322</v>
      </c>
      <c r="Y66" s="11">
        <f>IF('OddsRatio_working_3-way'!W66&gt;=0,IF('OddsRatio_working_3-way'!V66+SQRT('OddsRatio_working_3-way'!W66)&gt;0,0,PI()),ACOS('OddsRatio_working_3-way'!V66/(2*'OddsRatio_working_3-way'!X66)))</f>
        <v>0.31666713763312671</v>
      </c>
      <c r="Z66" s="11">
        <f>'OddsRatio_working_3-way'!X66^(1/3)*COS('OddsRatio_working_3-way'!Y66/3)</f>
        <v>0.5348207687046338</v>
      </c>
      <c r="AA66" s="11">
        <f>'OddsRatio_working_3-way'!X66^(1/3)*COS(('OddsRatio_working_3-way'!Y66+2*PI())/3)</f>
        <v>-0.31648284267627835</v>
      </c>
      <c r="AB66" s="11">
        <f>'OddsRatio_working_3-way'!X66^(1/3)*COS(('OddsRatio_working_3-way'!Y66+4*PI())/3)</f>
        <v>-0.21833792602835536</v>
      </c>
      <c r="AC66" s="11">
        <f>'OddsRatio_working_3-way'!X66^(1/3)*SIN('OddsRatio_working_3-way'!Y66/3)</f>
        <v>5.6663994046271648E-2</v>
      </c>
      <c r="AD66" s="11">
        <f>'OddsRatio_working_3-way'!X66^(1/3)*SIN(('OddsRatio_working_3-way'!Y66+2*PI())/3)</f>
        <v>0.43483637514659851</v>
      </c>
      <c r="AE66" s="11">
        <f>'OddsRatio_working_3-way'!X66^(1/3)*SIN(('OddsRatio_working_3-way'!Y66+4*PI())/3)</f>
        <v>-0.49150036919287016</v>
      </c>
      <c r="AF66" s="11">
        <f>-'OddsRatio_working_3-way'!U66/(3*'OddsRatio_working_3-way'!X66^(1/3))*COS(('OddsRatio_working_3-way'!Y66)/3)</f>
        <v>0.5348207687046338</v>
      </c>
      <c r="AG66" s="11">
        <f>-'OddsRatio_working_3-way'!U66/(3*'OddsRatio_working_3-way'!X66^(1/3))*COS(('OddsRatio_working_3-way'!Y66+2*PI())/3)</f>
        <v>-0.31648284267627835</v>
      </c>
      <c r="AH66" s="11">
        <f>-'OddsRatio_working_3-way'!U66/(3*'OddsRatio_working_3-way'!X66^(1/3))*COS(('OddsRatio_working_3-way'!Y66+4*PI())/3)</f>
        <v>-0.21833792602835536</v>
      </c>
      <c r="AI66" s="11">
        <f>'OddsRatio_working_3-way'!U66/(3*'OddsRatio_working_3-way'!X66^(1/3))*SIN(('OddsRatio_working_3-way'!Y66)/3)</f>
        <v>-5.6663994046271648E-2</v>
      </c>
      <c r="AJ66" s="11">
        <f>'OddsRatio_working_3-way'!U66/(3*'OddsRatio_working_3-way'!X66^(1/3))*SIN(('OddsRatio_working_3-way'!Y66+2*PI())/3)</f>
        <v>-0.43483637514659851</v>
      </c>
      <c r="AK66" s="11">
        <f>'OddsRatio_working_3-way'!U66/(3*'OddsRatio_working_3-way'!X66^(1/3))*SIN(('OddsRatio_working_3-way'!Y66+4*PI())/3)</f>
        <v>0.49150036919287016</v>
      </c>
      <c r="AL66" s="11">
        <f>'OddsRatio_working_3-way'!Z66+'OddsRatio_working_3-way'!AF66</f>
        <v>1.0696415374092676</v>
      </c>
      <c r="AM66" s="11">
        <f>'OddsRatio_working_3-way'!AA66+'OddsRatio_working_3-way'!AG66</f>
        <v>-0.63296568535255671</v>
      </c>
      <c r="AN66" s="11">
        <f>'OddsRatio_working_3-way'!AB66+'OddsRatio_working_3-way'!AH66</f>
        <v>-0.43667585205671072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1.0696415374092676</v>
      </c>
      <c r="AS66" s="11">
        <f>IF(('OddsRatio_working_3-way'!X66=0),IF(Q66&gt;0,-Q66^(1/3),(-Q66)^(1/3)),'OddsRatio_working_3-way'!AM66-'OddsRatio_working_3-way'!R66/3)</f>
        <v>-0.63296568535255671</v>
      </c>
      <c r="AT66" s="11">
        <f>IF(('OddsRatio_working_3-way'!X66=0),IF(Q66&gt;0,-Q66^(1/3),(-Q66)^(1/3)),'OddsRatio_working_3-way'!AN66-'OddsRatio_working_3-way'!R66/3)</f>
        <v>-0.43667585205671072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3.46</v>
      </c>
      <c r="C67" s="4">
        <f>IF('True_Odds_Calculator_3-way'!C68="","",'True_Odds_Calculator_3-way'!C68)</f>
        <v>3.08</v>
      </c>
      <c r="D67" s="9">
        <f t="shared" si="13"/>
        <v>0.41457672697846354</v>
      </c>
      <c r="E67" s="9">
        <f t="shared" si="14"/>
        <v>0.27535779901862933</v>
      </c>
      <c r="F67" s="9">
        <f t="shared" si="15"/>
        <v>0.31006547400290713</v>
      </c>
      <c r="G67" s="9">
        <f t="shared" si="16"/>
        <v>1.0697717713054575</v>
      </c>
      <c r="H67" s="9">
        <f t="shared" si="17"/>
        <v>2.4120987381232042</v>
      </c>
      <c r="I67" s="9">
        <f t="shared" si="18"/>
        <v>3.6316385574114247</v>
      </c>
      <c r="J67" s="9">
        <f t="shared" si="19"/>
        <v>3.2251252843153511</v>
      </c>
      <c r="K67" s="11">
        <f t="shared" si="20"/>
        <v>0.43103448275862072</v>
      </c>
      <c r="L67" s="11">
        <f t="shared" si="21"/>
        <v>0.28901734104046245</v>
      </c>
      <c r="M67" s="11">
        <f t="shared" si="22"/>
        <v>0.32467532467532467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-0.27318545516671877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0.23701881136603081</v>
      </c>
      <c r="Q67" s="11">
        <f>2*'OddsRatio_working_3-way'!K67*'OddsRatio_working_3-way'!L67*'OddsRatio_working_3-way'!M67</f>
        <v>8.0893792275095855E-2</v>
      </c>
      <c r="R67" s="11">
        <f t="shared" si="23"/>
        <v>0</v>
      </c>
      <c r="S67" s="11">
        <f t="shared" si="24"/>
        <v>-0.86761138590406917</v>
      </c>
      <c r="T67" s="11">
        <f t="shared" si="25"/>
        <v>-0.2961131009911499</v>
      </c>
      <c r="U67" s="11">
        <f>'OddsRatio_working_3-way'!S67-'OddsRatio_working_3-way'!R67^2/3</f>
        <v>-0.86761138590406917</v>
      </c>
      <c r="V67" s="11">
        <f>'OddsRatio_working_3-way'!S67*'OddsRatio_working_3-way'!R67/3-2*'OddsRatio_working_3-way'!R67^3/27-'OddsRatio_working_3-way'!T67</f>
        <v>0.2961131009911499</v>
      </c>
      <c r="W67" s="11">
        <f>'OddsRatio_working_3-way'!V67^2+4*'OddsRatio_working_3-way'!U67^3/27</f>
        <v>-9.071705738432842E-3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0.15552706703097358</v>
      </c>
      <c r="Y67" s="11">
        <f>IF('OddsRatio_working_3-way'!W67&gt;=0,IF('OddsRatio_working_3-way'!V67+SQRT('OddsRatio_working_3-way'!W67)&gt;0,0,PI()),ACOS('OddsRatio_working_3-way'!V67/(2*'OddsRatio_working_3-way'!X67)))</f>
        <v>0.31120117561124694</v>
      </c>
      <c r="Z67" s="11">
        <f>'OddsRatio_working_3-way'!X67^(1/3)*COS('OddsRatio_working_3-way'!Y67/3)</f>
        <v>0.53488588565272877</v>
      </c>
      <c r="AA67" s="11">
        <f>'OddsRatio_working_3-way'!X67^(1/3)*COS(('OddsRatio_working_3-way'!Y67+2*PI())/3)</f>
        <v>-0.31566807603654073</v>
      </c>
      <c r="AB67" s="11">
        <f>'OddsRatio_working_3-way'!X67^(1/3)*COS(('OddsRatio_working_3-way'!Y67+4*PI())/3)</f>
        <v>-0.21921780961618795</v>
      </c>
      <c r="AC67" s="11">
        <f>'OddsRatio_working_3-way'!X67^(1/3)*SIN('OddsRatio_working_3-way'!Y67/3)</f>
        <v>5.5685587281201765E-2</v>
      </c>
      <c r="AD67" s="11">
        <f>'OddsRatio_working_3-way'!X67^(1/3)*SIN(('OddsRatio_working_3-way'!Y67+2*PI())/3)</f>
        <v>0.43538197146040064</v>
      </c>
      <c r="AE67" s="11">
        <f>'OddsRatio_working_3-way'!X67^(1/3)*SIN(('OddsRatio_working_3-way'!Y67+4*PI())/3)</f>
        <v>-0.49106755874160241</v>
      </c>
      <c r="AF67" s="11">
        <f>-'OddsRatio_working_3-way'!U67/(3*'OddsRatio_working_3-way'!X67^(1/3))*COS(('OddsRatio_working_3-way'!Y67)/3)</f>
        <v>0.53488588565272888</v>
      </c>
      <c r="AG67" s="11">
        <f>-'OddsRatio_working_3-way'!U67/(3*'OddsRatio_working_3-way'!X67^(1/3))*COS(('OddsRatio_working_3-way'!Y67+2*PI())/3)</f>
        <v>-0.31566807603654079</v>
      </c>
      <c r="AH67" s="11">
        <f>-'OddsRatio_working_3-way'!U67/(3*'OddsRatio_working_3-way'!X67^(1/3))*COS(('OddsRatio_working_3-way'!Y67+4*PI())/3)</f>
        <v>-0.21921780961618798</v>
      </c>
      <c r="AI67" s="11">
        <f>'OddsRatio_working_3-way'!U67/(3*'OddsRatio_working_3-way'!X67^(1/3))*SIN(('OddsRatio_working_3-way'!Y67)/3)</f>
        <v>-5.5685587281201772E-2</v>
      </c>
      <c r="AJ67" s="11">
        <f>'OddsRatio_working_3-way'!U67/(3*'OddsRatio_working_3-way'!X67^(1/3))*SIN(('OddsRatio_working_3-way'!Y67+2*PI())/3)</f>
        <v>-0.43538197146040075</v>
      </c>
      <c r="AK67" s="11">
        <f>'OddsRatio_working_3-way'!U67/(3*'OddsRatio_working_3-way'!X67^(1/3))*SIN(('OddsRatio_working_3-way'!Y67+4*PI())/3)</f>
        <v>0.49106755874160252</v>
      </c>
      <c r="AL67" s="11">
        <f>'OddsRatio_working_3-way'!Z67+'OddsRatio_working_3-way'!AF67</f>
        <v>1.0697717713054575</v>
      </c>
      <c r="AM67" s="11">
        <f>'OddsRatio_working_3-way'!AA67+'OddsRatio_working_3-way'!AG67</f>
        <v>-0.63133615207308158</v>
      </c>
      <c r="AN67" s="11">
        <f>'OddsRatio_working_3-way'!AB67+'OddsRatio_working_3-way'!AH67</f>
        <v>-0.43843561923237595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1.0697717713054575</v>
      </c>
      <c r="AS67" s="11">
        <f>IF(('OddsRatio_working_3-way'!X67=0),IF(Q67&gt;0,-Q67^(1/3),(-Q67)^(1/3)),'OddsRatio_working_3-way'!AM67-'OddsRatio_working_3-way'!R67/3)</f>
        <v>-0.63133615207308158</v>
      </c>
      <c r="AT67" s="11">
        <f>IF(('OddsRatio_working_3-way'!X67=0),IF(Q67&gt;0,-Q67^(1/3),(-Q67)^(1/3)),'OddsRatio_working_3-way'!AN67-'OddsRatio_working_3-way'!R67/3)</f>
        <v>-0.43843561923237595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3.08</v>
      </c>
      <c r="B68" s="4">
        <f>IF('True_Odds_Calculator_3-way'!B69="","",'True_Odds_Calculator_3-way'!B69)</f>
        <v>3.66</v>
      </c>
      <c r="C68" s="4">
        <f>IF('True_Odds_Calculator_3-way'!C69="","",'True_Odds_Calculator_3-way'!C69)</f>
        <v>2.1800000000000002</v>
      </c>
      <c r="D68" s="9">
        <f t="shared" ref="D68:D131" si="26">(K68/(AR68+K68-(AR68*K68)))</f>
        <v>0.30609562966153903</v>
      </c>
      <c r="E68" s="9">
        <f t="shared" ref="E68:E131" si="27">(L68/(AR68+L68-(AR68*L68)))</f>
        <v>0.25647049565936392</v>
      </c>
      <c r="F68" s="9">
        <f t="shared" ref="F68:F131" si="28">(M68/(AR68+M68-(AR68*M68)))</f>
        <v>0.43743387467909717</v>
      </c>
      <c r="G68" s="9">
        <f t="shared" ref="G68:G131" si="29">AR68</f>
        <v>1.0898811940696818</v>
      </c>
      <c r="H68" s="9">
        <f t="shared" ref="H68:H131" si="30">IF(A68="","",1/D68)</f>
        <v>3.2669528836649384</v>
      </c>
      <c r="I68" s="9">
        <f t="shared" ref="I68:I131" si="31">IF(B68="","",1/E68)</f>
        <v>3.899083976225354</v>
      </c>
      <c r="J68" s="9">
        <f t="shared" ref="J68:J131" si="32">IF(C68="","",1/F68)</f>
        <v>2.2860598090022246</v>
      </c>
      <c r="K68" s="11">
        <f t="shared" ref="K68:K131" si="33">1/A68</f>
        <v>0.32467532467532467</v>
      </c>
      <c r="L68" s="11">
        <f t="shared" ref="L68:L131" si="34">1/B68</f>
        <v>0.27322404371584696</v>
      </c>
      <c r="M68" s="11">
        <f t="shared" ref="M68:M131" si="35">1/C68</f>
        <v>0.4587155963302752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-0.26566765565111183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0.24089812027847821</v>
      </c>
      <c r="Q68" s="11">
        <f>2*'OddsRatio_working_3-way'!K68*'OddsRatio_working_3-way'!L68*'OddsRatio_working_3-way'!M68</f>
        <v>8.1384500094080464E-2</v>
      </c>
      <c r="R68" s="11">
        <f t="shared" ref="R68:R131" si="36">O68/N68</f>
        <v>0</v>
      </c>
      <c r="S68" s="11">
        <f t="shared" ref="S68:S131" si="37">P68/N68</f>
        <v>-0.90676495672035351</v>
      </c>
      <c r="T68" s="11">
        <f t="shared" ref="T68:T131" si="38">Q68/N68</f>
        <v>-0.30633951240552482</v>
      </c>
      <c r="U68" s="11">
        <f>'OddsRatio_working_3-way'!S68-'OddsRatio_working_3-way'!R68^2/3</f>
        <v>-0.90676495672035351</v>
      </c>
      <c r="V68" s="11">
        <f>'OddsRatio_working_3-way'!S68*'OddsRatio_working_3-way'!R68/3-2*'OddsRatio_working_3-way'!R68^3/27-'OddsRatio_working_3-way'!T68</f>
        <v>0.30633951240552482</v>
      </c>
      <c r="W68" s="11">
        <f>'OddsRatio_working_3-way'!V68^2+4*'OddsRatio_working_3-way'!U68^3/27</f>
        <v>-1.6609839280289071E-2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0.16617290403458063</v>
      </c>
      <c r="Y68" s="11">
        <f>IF('OddsRatio_working_3-way'!W68&gt;=0,IF('OddsRatio_working_3-way'!V68+SQRT('OddsRatio_working_3-way'!W68)&gt;0,0,PI()),ACOS('OddsRatio_working_3-way'!V68/(2*'OddsRatio_working_3-way'!X68)))</f>
        <v>0.39822879306207737</v>
      </c>
      <c r="Z68" s="11">
        <f>'OddsRatio_working_3-way'!X68^(1/3)*COS('OddsRatio_working_3-way'!Y68/3)</f>
        <v>0.54494059703484099</v>
      </c>
      <c r="AA68" s="11">
        <f>'OddsRatio_working_3-way'!X68^(1/3)*COS(('OddsRatio_working_3-way'!Y68+2*PI())/3)</f>
        <v>-0.33548655402004185</v>
      </c>
      <c r="AB68" s="11">
        <f>'OddsRatio_working_3-way'!X68^(1/3)*COS(('OddsRatio_working_3-way'!Y68+4*PI())/3)</f>
        <v>-0.20945404301479928</v>
      </c>
      <c r="AC68" s="11">
        <f>'OddsRatio_working_3-way'!X68^(1/3)*SIN('OddsRatio_working_3-way'!Y68/3)</f>
        <v>7.2764904155521254E-2</v>
      </c>
      <c r="AD68" s="11">
        <f>'OddsRatio_working_3-way'!X68^(1/3)*SIN(('OddsRatio_working_3-way'!Y68+2*PI())/3)</f>
        <v>0.4355499485078706</v>
      </c>
      <c r="AE68" s="11">
        <f>'OddsRatio_working_3-way'!X68^(1/3)*SIN(('OddsRatio_working_3-way'!Y68+4*PI())/3)</f>
        <v>-0.50831485266339194</v>
      </c>
      <c r="AF68" s="11">
        <f>-'OddsRatio_working_3-way'!U68/(3*'OddsRatio_working_3-way'!X68^(1/3))*COS(('OddsRatio_working_3-way'!Y68)/3)</f>
        <v>0.54494059703484088</v>
      </c>
      <c r="AG68" s="11">
        <f>-'OddsRatio_working_3-way'!U68/(3*'OddsRatio_working_3-way'!X68^(1/3))*COS(('OddsRatio_working_3-way'!Y68+2*PI())/3)</f>
        <v>-0.33548655402004179</v>
      </c>
      <c r="AH68" s="11">
        <f>-'OddsRatio_working_3-way'!U68/(3*'OddsRatio_working_3-way'!X68^(1/3))*COS(('OddsRatio_working_3-way'!Y68+4*PI())/3)</f>
        <v>-0.20945404301479922</v>
      </c>
      <c r="AI68" s="11">
        <f>'OddsRatio_working_3-way'!U68/(3*'OddsRatio_working_3-way'!X68^(1/3))*SIN(('OddsRatio_working_3-way'!Y68)/3)</f>
        <v>-7.276490415552124E-2</v>
      </c>
      <c r="AJ68" s="11">
        <f>'OddsRatio_working_3-way'!U68/(3*'OddsRatio_working_3-way'!X68^(1/3))*SIN(('OddsRatio_working_3-way'!Y68+2*PI())/3)</f>
        <v>-0.43554994850787049</v>
      </c>
      <c r="AK68" s="11">
        <f>'OddsRatio_working_3-way'!U68/(3*'OddsRatio_working_3-way'!X68^(1/3))*SIN(('OddsRatio_working_3-way'!Y68+4*PI())/3)</f>
        <v>0.50831485266339183</v>
      </c>
      <c r="AL68" s="11">
        <f>'OddsRatio_working_3-way'!Z68+'OddsRatio_working_3-way'!AF68</f>
        <v>1.0898811940696818</v>
      </c>
      <c r="AM68" s="11">
        <f>'OddsRatio_working_3-way'!AA68+'OddsRatio_working_3-way'!AG68</f>
        <v>-0.67097310804008359</v>
      </c>
      <c r="AN68" s="11">
        <f>'OddsRatio_working_3-way'!AB68+'OddsRatio_working_3-way'!AH68</f>
        <v>-0.4189080860295985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1.0898811940696818</v>
      </c>
      <c r="AS68" s="11">
        <f>IF(('OddsRatio_working_3-way'!X68=0),IF(Q68&gt;0,-Q68^(1/3),(-Q68)^(1/3)),'OddsRatio_working_3-way'!AM68-'OddsRatio_working_3-way'!R68/3)</f>
        <v>-0.67097310804008359</v>
      </c>
      <c r="AT68" s="11">
        <f>IF(('OddsRatio_working_3-way'!X68=0),IF(Q68&gt;0,-Q68^(1/3),(-Q68)^(1/3)),'OddsRatio_working_3-way'!AN68-'OddsRatio_working_3-way'!R68/3)</f>
        <v>-0.4189080860295985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</v>
      </c>
      <c r="B69" s="4">
        <f>IF('True_Odds_Calculator_3-way'!B70="","",'True_Odds_Calculator_3-way'!B70)</f>
        <v>3.96</v>
      </c>
      <c r="C69" s="4">
        <f>IF('True_Odds_Calculator_3-way'!C70="","",'True_Odds_Calculator_3-way'!C70)</f>
        <v>5.43</v>
      </c>
      <c r="D69" s="9">
        <f t="shared" si="26"/>
        <v>0.59913390021358381</v>
      </c>
      <c r="E69" s="9">
        <f t="shared" si="27"/>
        <v>0.23251624221265171</v>
      </c>
      <c r="F69" s="9">
        <f t="shared" si="28"/>
        <v>0.1683498575737645</v>
      </c>
      <c r="G69" s="9">
        <f t="shared" si="29"/>
        <v>1.1151266287427912</v>
      </c>
      <c r="H69" s="9">
        <f t="shared" si="30"/>
        <v>1.6690759772456747</v>
      </c>
      <c r="I69" s="9">
        <f t="shared" si="31"/>
        <v>4.3007748210786616</v>
      </c>
      <c r="J69" s="9">
        <f t="shared" si="32"/>
        <v>5.9400109653305648</v>
      </c>
      <c r="K69" s="11">
        <f t="shared" si="33"/>
        <v>0.625</v>
      </c>
      <c r="L69" s="11">
        <f t="shared" si="34"/>
        <v>0.25252525252525254</v>
      </c>
      <c r="M69" s="11">
        <f t="shared" si="35"/>
        <v>0.18416206261510129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-0.22868184608516096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0.23223719701620255</v>
      </c>
      <c r="Q69" s="11">
        <f>2*'OddsRatio_working_3-way'!K69*'OddsRatio_working_3-way'!L69*'OddsRatio_working_3-way'!M69</f>
        <v>5.8131964209312284E-2</v>
      </c>
      <c r="R69" s="11">
        <f t="shared" si="36"/>
        <v>0</v>
      </c>
      <c r="S69" s="11">
        <f t="shared" si="37"/>
        <v>-1.0155471498586626</v>
      </c>
      <c r="T69" s="11">
        <f t="shared" si="38"/>
        <v>-0.25420454314359514</v>
      </c>
      <c r="U69" s="11">
        <f>'OddsRatio_working_3-way'!S69-'OddsRatio_working_3-way'!R69^2/3</f>
        <v>-1.0155471498586626</v>
      </c>
      <c r="V69" s="11">
        <f>'OddsRatio_working_3-way'!S69*'OddsRatio_working_3-way'!R69/3-2*'OddsRatio_working_3-way'!R69^3/27-'OddsRatio_working_3-way'!T69</f>
        <v>0.25420454314359514</v>
      </c>
      <c r="W69" s="11">
        <f>'OddsRatio_working_3-way'!V69^2+4*'OddsRatio_working_3-way'!U69^3/27</f>
        <v>-9.054602789610583E-2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0.19695556456403418</v>
      </c>
      <c r="Y69" s="11">
        <f>IF('OddsRatio_working_3-way'!W69&gt;=0,IF('OddsRatio_working_3-way'!V69+SQRT('OddsRatio_working_3-way'!W69)&gt;0,0,PI()),ACOS('OddsRatio_working_3-way'!V69/(2*'OddsRatio_working_3-way'!X69)))</f>
        <v>0.86933490245143596</v>
      </c>
      <c r="Z69" s="11">
        <f>'OddsRatio_working_3-way'!X69^(1/3)*COS('OddsRatio_working_3-way'!Y69/3)</f>
        <v>0.55756331437139572</v>
      </c>
      <c r="AA69" s="11">
        <f>'OddsRatio_working_3-way'!X69^(1/3)*COS(('OddsRatio_working_3-way'!Y69+2*PI())/3)</f>
        <v>-0.42275787159298717</v>
      </c>
      <c r="AB69" s="11">
        <f>'OddsRatio_working_3-way'!X69^(1/3)*COS(('OddsRatio_working_3-way'!Y69+4*PI())/3)</f>
        <v>-0.1348054427784087</v>
      </c>
      <c r="AC69" s="11">
        <f>'OddsRatio_working_3-way'!X69^(1/3)*SIN('OddsRatio_working_3-way'!Y69/3)</f>
        <v>0.16624941228990356</v>
      </c>
      <c r="AD69" s="11">
        <f>'OddsRatio_working_3-way'!X69^(1/3)*SIN(('OddsRatio_working_3-way'!Y69+2*PI())/3)</f>
        <v>0.39973928831892619</v>
      </c>
      <c r="AE69" s="11">
        <f>'OddsRatio_working_3-way'!X69^(1/3)*SIN(('OddsRatio_working_3-way'!Y69+4*PI())/3)</f>
        <v>-0.56598870060882966</v>
      </c>
      <c r="AF69" s="11">
        <f>-'OddsRatio_working_3-way'!U69/(3*'OddsRatio_working_3-way'!X69^(1/3))*COS(('OddsRatio_working_3-way'!Y69)/3)</f>
        <v>0.55756331437139561</v>
      </c>
      <c r="AG69" s="11">
        <f>-'OddsRatio_working_3-way'!U69/(3*'OddsRatio_working_3-way'!X69^(1/3))*COS(('OddsRatio_working_3-way'!Y69+2*PI())/3)</f>
        <v>-0.42275787159298711</v>
      </c>
      <c r="AH69" s="11">
        <f>-'OddsRatio_working_3-way'!U69/(3*'OddsRatio_working_3-way'!X69^(1/3))*COS(('OddsRatio_working_3-way'!Y69+4*PI())/3)</f>
        <v>-0.13480544277840867</v>
      </c>
      <c r="AI69" s="11">
        <f>'OddsRatio_working_3-way'!U69/(3*'OddsRatio_working_3-way'!X69^(1/3))*SIN(('OddsRatio_working_3-way'!Y69)/3)</f>
        <v>-0.16624941228990353</v>
      </c>
      <c r="AJ69" s="11">
        <f>'OddsRatio_working_3-way'!U69/(3*'OddsRatio_working_3-way'!X69^(1/3))*SIN(('OddsRatio_working_3-way'!Y69+2*PI())/3)</f>
        <v>-0.39973928831892608</v>
      </c>
      <c r="AK69" s="11">
        <f>'OddsRatio_working_3-way'!U69/(3*'OddsRatio_working_3-way'!X69^(1/3))*SIN(('OddsRatio_working_3-way'!Y69+4*PI())/3)</f>
        <v>0.56598870060882955</v>
      </c>
      <c r="AL69" s="11">
        <f>'OddsRatio_working_3-way'!Z69+'OddsRatio_working_3-way'!AF69</f>
        <v>1.1151266287427912</v>
      </c>
      <c r="AM69" s="11">
        <f>'OddsRatio_working_3-way'!AA69+'OddsRatio_working_3-way'!AG69</f>
        <v>-0.84551574318597433</v>
      </c>
      <c r="AN69" s="11">
        <f>'OddsRatio_working_3-way'!AB69+'OddsRatio_working_3-way'!AH69</f>
        <v>-0.26961088555681734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1.1151266287427912</v>
      </c>
      <c r="AS69" s="11">
        <f>IF(('OddsRatio_working_3-way'!X69=0),IF(Q69&gt;0,-Q69^(1/3),(-Q69)^(1/3)),'OddsRatio_working_3-way'!AM69-'OddsRatio_working_3-way'!R69/3)</f>
        <v>-0.84551574318597433</v>
      </c>
      <c r="AT69" s="11">
        <f>IF(('OddsRatio_working_3-way'!X69=0),IF(Q69&gt;0,-Q69^(1/3),(-Q69)^(1/3)),'OddsRatio_working_3-way'!AN69-'OddsRatio_working_3-way'!R69/3)</f>
        <v>-0.26961088555681734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1.53</v>
      </c>
      <c r="B70" s="4">
        <f>IF('True_Odds_Calculator_3-way'!B71="","",'True_Odds_Calculator_3-way'!B71)</f>
        <v>4.41</v>
      </c>
      <c r="C70" s="4">
        <f>IF('True_Odds_Calculator_3-way'!C71="","",'True_Odds_Calculator_3-way'!C71)</f>
        <v>5.46</v>
      </c>
      <c r="D70" s="9">
        <f t="shared" si="26"/>
        <v>0.62672027017631671</v>
      </c>
      <c r="E70" s="9">
        <f t="shared" si="27"/>
        <v>0.20694847464949837</v>
      </c>
      <c r="F70" s="9">
        <f t="shared" si="28"/>
        <v>0.16633125517418498</v>
      </c>
      <c r="G70" s="9">
        <f t="shared" si="29"/>
        <v>1.1237890499818597</v>
      </c>
      <c r="H70" s="9">
        <f t="shared" si="30"/>
        <v>1.5956081964903857</v>
      </c>
      <c r="I70" s="9">
        <f t="shared" si="31"/>
        <v>4.8321206604381413</v>
      </c>
      <c r="J70" s="9">
        <f t="shared" si="32"/>
        <v>6.0120991629190952</v>
      </c>
      <c r="K70" s="11">
        <f t="shared" si="33"/>
        <v>0.65359477124183007</v>
      </c>
      <c r="L70" s="11">
        <f t="shared" si="34"/>
        <v>0.22675736961451246</v>
      </c>
      <c r="M70" s="11">
        <f t="shared" si="35"/>
        <v>0.18315018315018314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-0.21879754479461033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0.22801143249322514</v>
      </c>
      <c r="Q70" s="11">
        <f>2*'OddsRatio_working_3-way'!K70*'OddsRatio_working_3-way'!L70*'OddsRatio_working_3-way'!M70</f>
        <v>5.4288436307910755E-2</v>
      </c>
      <c r="R70" s="11">
        <f t="shared" si="36"/>
        <v>0</v>
      </c>
      <c r="S70" s="11">
        <f t="shared" si="37"/>
        <v>-1.0421114766496309</v>
      </c>
      <c r="T70" s="11">
        <f t="shared" si="38"/>
        <v>-0.24812178015467407</v>
      </c>
      <c r="U70" s="11">
        <f>'OddsRatio_working_3-way'!S70-'OddsRatio_working_3-way'!R70^2/3</f>
        <v>-1.0421114766496309</v>
      </c>
      <c r="V70" s="11">
        <f>'OddsRatio_working_3-way'!S70*'OddsRatio_working_3-way'!R70/3-2*'OddsRatio_working_3-way'!R70^3/27-'OddsRatio_working_3-way'!T70</f>
        <v>0.24812178015467407</v>
      </c>
      <c r="W70" s="11">
        <f>'OddsRatio_working_3-way'!V70^2+4*'OddsRatio_working_3-way'!U70^3/27</f>
        <v>-0.10609917315322412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0.20473372398089948</v>
      </c>
      <c r="Y70" s="11">
        <f>IF('OddsRatio_working_3-way'!W70&gt;=0,IF('OddsRatio_working_3-way'!V70+SQRT('OddsRatio_working_3-way'!W70)&gt;0,0,PI()),ACOS('OddsRatio_working_3-way'!V70/(2*'OddsRatio_working_3-way'!X70)))</f>
        <v>0.91982149948406156</v>
      </c>
      <c r="Z70" s="11">
        <f>'OddsRatio_working_3-way'!X70^(1/3)*COS('OddsRatio_working_3-way'!Y70/3)</f>
        <v>0.56189452499092984</v>
      </c>
      <c r="AA70" s="11">
        <f>'OddsRatio_working_3-way'!X70^(1/3)*COS(('OddsRatio_working_3-way'!Y70+2*PI())/3)</f>
        <v>-0.43500496678616474</v>
      </c>
      <c r="AB70" s="11">
        <f>'OddsRatio_working_3-way'!X70^(1/3)*COS(('OddsRatio_working_3-way'!Y70+4*PI())/3)</f>
        <v>-0.126889558204765</v>
      </c>
      <c r="AC70" s="11">
        <f>'OddsRatio_working_3-way'!X70^(1/3)*SIN('OddsRatio_working_3-way'!Y70/3)</f>
        <v>0.17789051408594259</v>
      </c>
      <c r="AD70" s="11">
        <f>'OddsRatio_working_3-way'!X70^(1/3)*SIN(('OddsRatio_working_3-way'!Y70+2*PI())/3)</f>
        <v>0.3976696758465641</v>
      </c>
      <c r="AE70" s="11">
        <f>'OddsRatio_working_3-way'!X70^(1/3)*SIN(('OddsRatio_working_3-way'!Y70+4*PI())/3)</f>
        <v>-0.57556018993250668</v>
      </c>
      <c r="AF70" s="11">
        <f>-'OddsRatio_working_3-way'!U70/(3*'OddsRatio_working_3-way'!X70^(1/3))*COS(('OddsRatio_working_3-way'!Y70)/3)</f>
        <v>0.56189452499092984</v>
      </c>
      <c r="AG70" s="11">
        <f>-'OddsRatio_working_3-way'!U70/(3*'OddsRatio_working_3-way'!X70^(1/3))*COS(('OddsRatio_working_3-way'!Y70+2*PI())/3)</f>
        <v>-0.43500496678616474</v>
      </c>
      <c r="AH70" s="11">
        <f>-'OddsRatio_working_3-way'!U70/(3*'OddsRatio_working_3-way'!X70^(1/3))*COS(('OddsRatio_working_3-way'!Y70+4*PI())/3)</f>
        <v>-0.126889558204765</v>
      </c>
      <c r="AI70" s="11">
        <f>'OddsRatio_working_3-way'!U70/(3*'OddsRatio_working_3-way'!X70^(1/3))*SIN(('OddsRatio_working_3-way'!Y70)/3)</f>
        <v>-0.17789051408594259</v>
      </c>
      <c r="AJ70" s="11">
        <f>'OddsRatio_working_3-way'!U70/(3*'OddsRatio_working_3-way'!X70^(1/3))*SIN(('OddsRatio_working_3-way'!Y70+2*PI())/3)</f>
        <v>-0.3976696758465641</v>
      </c>
      <c r="AK70" s="11">
        <f>'OddsRatio_working_3-way'!U70/(3*'OddsRatio_working_3-way'!X70^(1/3))*SIN(('OddsRatio_working_3-way'!Y70+4*PI())/3)</f>
        <v>0.57556018993250668</v>
      </c>
      <c r="AL70" s="11">
        <f>'OddsRatio_working_3-way'!Z70+'OddsRatio_working_3-way'!AF70</f>
        <v>1.1237890499818597</v>
      </c>
      <c r="AM70" s="11">
        <f>'OddsRatio_working_3-way'!AA70+'OddsRatio_working_3-way'!AG70</f>
        <v>-0.87000993357232947</v>
      </c>
      <c r="AN70" s="11">
        <f>'OddsRatio_working_3-way'!AB70+'OddsRatio_working_3-way'!AH70</f>
        <v>-0.25377911640952999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1.1237890499818597</v>
      </c>
      <c r="AS70" s="11">
        <f>IF(('OddsRatio_working_3-way'!X70=0),IF(Q70&gt;0,-Q70^(1/3),(-Q70)^(1/3)),'OddsRatio_working_3-way'!AM70-'OddsRatio_working_3-way'!R70/3)</f>
        <v>-0.87000993357232947</v>
      </c>
      <c r="AT70" s="11">
        <f>IF(('OddsRatio_working_3-way'!X70=0),IF(Q70&gt;0,-Q70^(1/3),(-Q70)^(1/3)),'OddsRatio_working_3-way'!AN70-'OddsRatio_working_3-way'!R70/3)</f>
        <v>-0.25377911640952999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1.83</v>
      </c>
      <c r="B71" s="4">
        <f>IF('True_Odds_Calculator_3-way'!B72="","",'True_Odds_Calculator_3-way'!B72)</f>
        <v>3.77</v>
      </c>
      <c r="C71" s="4">
        <f>IF('True_Odds_Calculator_3-way'!C72="","",'True_Odds_Calculator_3-way'!C72)</f>
        <v>4.05</v>
      </c>
      <c r="D71" s="9">
        <f t="shared" si="26"/>
        <v>0.52296036752145669</v>
      </c>
      <c r="E71" s="9">
        <f t="shared" si="27"/>
        <v>0.24726161505596608</v>
      </c>
      <c r="F71" s="9">
        <f t="shared" si="28"/>
        <v>0.22977801742257709</v>
      </c>
      <c r="G71" s="9">
        <f t="shared" si="29"/>
        <v>1.099025052087317</v>
      </c>
      <c r="H71" s="9">
        <f t="shared" si="30"/>
        <v>1.9121907932324733</v>
      </c>
      <c r="I71" s="9">
        <f t="shared" si="31"/>
        <v>4.0442993942818681</v>
      </c>
      <c r="J71" s="9">
        <f t="shared" si="32"/>
        <v>4.3520264088663163</v>
      </c>
      <c r="K71" s="11">
        <f t="shared" si="33"/>
        <v>0.54644808743169393</v>
      </c>
      <c r="L71" s="11">
        <f t="shared" si="34"/>
        <v>0.26525198938992045</v>
      </c>
      <c r="M71" s="11">
        <f t="shared" si="35"/>
        <v>0.24691358024691359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-0.25096331226599411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0.23799847931497958</v>
      </c>
      <c r="Q71" s="11">
        <f>2*'OddsRatio_working_3-way'!K71*'OddsRatio_working_3-way'!L71*'OddsRatio_working_3-way'!M71</f>
        <v>7.1578490019542723E-2</v>
      </c>
      <c r="R71" s="11">
        <f t="shared" si="36"/>
        <v>0</v>
      </c>
      <c r="S71" s="11">
        <f t="shared" si="37"/>
        <v>-0.94833972809032263</v>
      </c>
      <c r="T71" s="11">
        <f t="shared" si="38"/>
        <v>-0.28521495581663836</v>
      </c>
      <c r="U71" s="11">
        <f>'OddsRatio_working_3-way'!S71-'OddsRatio_working_3-way'!R71^2/3</f>
        <v>-0.94833972809032263</v>
      </c>
      <c r="V71" s="11">
        <f>'OddsRatio_working_3-way'!S71*'OddsRatio_working_3-way'!R71/3-2*'OddsRatio_working_3-way'!R71^3/27-'OddsRatio_working_3-way'!T71</f>
        <v>0.28521495581663836</v>
      </c>
      <c r="W71" s="11">
        <f>'OddsRatio_working_3-way'!V71^2+4*'OddsRatio_working_3-way'!U71^3/27</f>
        <v>-4.5006157165331448E-2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0.17773134795725992</v>
      </c>
      <c r="Y71" s="11">
        <f>IF('OddsRatio_working_3-way'!W71&gt;=0,IF('OddsRatio_working_3-way'!V71+SQRT('OddsRatio_working_3-way'!W71)&gt;0,0,PI()),ACOS('OddsRatio_working_3-way'!V71/(2*'OddsRatio_working_3-way'!X71)))</f>
        <v>0.63952955265660227</v>
      </c>
      <c r="Z71" s="11">
        <f>'OddsRatio_working_3-way'!X71^(1/3)*COS('OddsRatio_working_3-way'!Y71/3)</f>
        <v>0.54951252604365852</v>
      </c>
      <c r="AA71" s="11">
        <f>'OddsRatio_working_3-way'!X71^(1/3)*COS(('OddsRatio_working_3-way'!Y71+2*PI())/3)</f>
        <v>-0.37777043589827752</v>
      </c>
      <c r="AB71" s="11">
        <f>'OddsRatio_working_3-way'!X71^(1/3)*COS(('OddsRatio_working_3-way'!Y71+4*PI())/3)</f>
        <v>-0.17174209014538125</v>
      </c>
      <c r="AC71" s="11">
        <f>'OddsRatio_working_3-way'!X71^(1/3)*SIN('OddsRatio_working_3-way'!Y71/3)</f>
        <v>0.11895052088112806</v>
      </c>
      <c r="AD71" s="11">
        <f>'OddsRatio_working_3-way'!X71^(1/3)*SIN(('OddsRatio_working_3-way'!Y71+2*PI())/3)</f>
        <v>0.41641654681100232</v>
      </c>
      <c r="AE71" s="11">
        <f>'OddsRatio_working_3-way'!X71^(1/3)*SIN(('OddsRatio_working_3-way'!Y71+4*PI())/3)</f>
        <v>-0.53536706769213027</v>
      </c>
      <c r="AF71" s="11">
        <f>-'OddsRatio_working_3-way'!U71/(3*'OddsRatio_working_3-way'!X71^(1/3))*COS(('OddsRatio_working_3-way'!Y71)/3)</f>
        <v>0.54951252604365852</v>
      </c>
      <c r="AG71" s="11">
        <f>-'OddsRatio_working_3-way'!U71/(3*'OddsRatio_working_3-way'!X71^(1/3))*COS(('OddsRatio_working_3-way'!Y71+2*PI())/3)</f>
        <v>-0.37777043589827752</v>
      </c>
      <c r="AH71" s="11">
        <f>-'OddsRatio_working_3-way'!U71/(3*'OddsRatio_working_3-way'!X71^(1/3))*COS(('OddsRatio_working_3-way'!Y71+4*PI())/3)</f>
        <v>-0.17174209014538125</v>
      </c>
      <c r="AI71" s="11">
        <f>'OddsRatio_working_3-way'!U71/(3*'OddsRatio_working_3-way'!X71^(1/3))*SIN(('OddsRatio_working_3-way'!Y71)/3)</f>
        <v>-0.11895052088112806</v>
      </c>
      <c r="AJ71" s="11">
        <f>'OddsRatio_working_3-way'!U71/(3*'OddsRatio_working_3-way'!X71^(1/3))*SIN(('OddsRatio_working_3-way'!Y71+2*PI())/3)</f>
        <v>-0.41641654681100232</v>
      </c>
      <c r="AK71" s="11">
        <f>'OddsRatio_working_3-way'!U71/(3*'OddsRatio_working_3-way'!X71^(1/3))*SIN(('OddsRatio_working_3-way'!Y71+4*PI())/3)</f>
        <v>0.53536706769213027</v>
      </c>
      <c r="AL71" s="11">
        <f>'OddsRatio_working_3-way'!Z71+'OddsRatio_working_3-way'!AF71</f>
        <v>1.099025052087317</v>
      </c>
      <c r="AM71" s="11">
        <f>'OddsRatio_working_3-way'!AA71+'OddsRatio_working_3-way'!AG71</f>
        <v>-0.75554087179655505</v>
      </c>
      <c r="AN71" s="11">
        <f>'OddsRatio_working_3-way'!AB71+'OddsRatio_working_3-way'!AH71</f>
        <v>-0.3434841802907625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1.099025052087317</v>
      </c>
      <c r="AS71" s="11">
        <f>IF(('OddsRatio_working_3-way'!X71=0),IF(Q71&gt;0,-Q71^(1/3),(-Q71)^(1/3)),'OddsRatio_working_3-way'!AM71-'OddsRatio_working_3-way'!R71/3)</f>
        <v>-0.75554087179655505</v>
      </c>
      <c r="AT71" s="11">
        <f>IF(('OddsRatio_working_3-way'!X71=0),IF(Q71&gt;0,-Q71^(1/3),(-Q71)^(1/3)),'OddsRatio_working_3-way'!AN71-'OddsRatio_working_3-way'!R71/3)</f>
        <v>-0.3434841802907625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5.65</v>
      </c>
      <c r="B72" s="4">
        <f>IF('True_Odds_Calculator_3-way'!B73="","",'True_Odds_Calculator_3-way'!B73)</f>
        <v>4.09</v>
      </c>
      <c r="C72" s="4">
        <f>IF('True_Odds_Calculator_3-way'!C73="","",'True_Odds_Calculator_3-way'!C73)</f>
        <v>1.56</v>
      </c>
      <c r="D72" s="9">
        <f t="shared" si="26"/>
        <v>0.16112947983141609</v>
      </c>
      <c r="E72" s="9">
        <f t="shared" si="27"/>
        <v>0.22423553143493424</v>
      </c>
      <c r="F72" s="9">
        <f t="shared" si="28"/>
        <v>0.61463498873364986</v>
      </c>
      <c r="G72" s="9">
        <f t="shared" si="29"/>
        <v>1.1196105305534054</v>
      </c>
      <c r="H72" s="9">
        <f t="shared" si="30"/>
        <v>6.2061889670733352</v>
      </c>
      <c r="I72" s="9">
        <f t="shared" si="31"/>
        <v>4.4595965394100219</v>
      </c>
      <c r="J72" s="9">
        <f t="shared" si="32"/>
        <v>1.626981897109907</v>
      </c>
      <c r="K72" s="11">
        <f t="shared" si="33"/>
        <v>0.17699115044247787</v>
      </c>
      <c r="L72" s="11">
        <f t="shared" si="34"/>
        <v>0.24449877750611249</v>
      </c>
      <c r="M72" s="11">
        <f t="shared" si="35"/>
        <v>0.64102564102564097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-0.22320458173066537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0.23024050979132446</v>
      </c>
      <c r="Q72" s="11">
        <f>2*'OddsRatio_working_3-way'!K72*'OddsRatio_working_3-way'!L72*'OddsRatio_working_3-way'!M72</f>
        <v>5.5479640913572145E-2</v>
      </c>
      <c r="R72" s="11">
        <f t="shared" si="36"/>
        <v>0</v>
      </c>
      <c r="S72" s="11">
        <f t="shared" si="37"/>
        <v>-1.0315223281086099</v>
      </c>
      <c r="T72" s="11">
        <f t="shared" si="38"/>
        <v>-0.24855959713460477</v>
      </c>
      <c r="U72" s="11">
        <f>'OddsRatio_working_3-way'!S72-'OddsRatio_working_3-way'!R72^2/3</f>
        <v>-1.0315223281086099</v>
      </c>
      <c r="V72" s="11">
        <f>'OddsRatio_working_3-way'!S72*'OddsRatio_working_3-way'!R72/3-2*'OddsRatio_working_3-way'!R72^3/27-'OddsRatio_working_3-way'!T72</f>
        <v>0.24855959713460477</v>
      </c>
      <c r="W72" s="11">
        <f>'OddsRatio_working_3-way'!V72^2+4*'OddsRatio_working_3-way'!U72^3/27</f>
        <v>-0.10082246418655129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0.20162114070346659</v>
      </c>
      <c r="Y72" s="11">
        <f>IF('OddsRatio_working_3-way'!W72&gt;=0,IF('OddsRatio_working_3-way'!V72+SQRT('OddsRatio_working_3-way'!W72)&gt;0,0,PI()),ACOS('OddsRatio_working_3-way'!V72/(2*'OddsRatio_working_3-way'!X72)))</f>
        <v>0.90663034409387566</v>
      </c>
      <c r="Z72" s="11">
        <f>'OddsRatio_working_3-way'!X72^(1/3)*COS('OddsRatio_working_3-way'!Y72/3)</f>
        <v>0.55980526527670271</v>
      </c>
      <c r="AA72" s="11">
        <f>'OddsRatio_working_3-way'!X72^(1/3)*COS(('OddsRatio_working_3-way'!Y72+2*PI())/3)</f>
        <v>-0.43104538222797889</v>
      </c>
      <c r="AB72" s="11">
        <f>'OddsRatio_working_3-way'!X72^(1/3)*COS(('OddsRatio_working_3-way'!Y72+4*PI())/3)</f>
        <v>-0.12875988304872421</v>
      </c>
      <c r="AC72" s="11">
        <f>'OddsRatio_working_3-way'!X72^(1/3)*SIN('OddsRatio_working_3-way'!Y72/3)</f>
        <v>0.17452461432326333</v>
      </c>
      <c r="AD72" s="11">
        <f>'OddsRatio_working_3-way'!X72^(1/3)*SIN(('OddsRatio_working_3-way'!Y72+2*PI())/3)</f>
        <v>0.39754327374027959</v>
      </c>
      <c r="AE72" s="11">
        <f>'OddsRatio_working_3-way'!X72^(1/3)*SIN(('OddsRatio_working_3-way'!Y72+4*PI())/3)</f>
        <v>-0.57206788806354281</v>
      </c>
      <c r="AF72" s="11">
        <f>-'OddsRatio_working_3-way'!U72/(3*'OddsRatio_working_3-way'!X72^(1/3))*COS(('OddsRatio_working_3-way'!Y72)/3)</f>
        <v>0.55980526527670271</v>
      </c>
      <c r="AG72" s="11">
        <f>-'OddsRatio_working_3-way'!U72/(3*'OddsRatio_working_3-way'!X72^(1/3))*COS(('OddsRatio_working_3-way'!Y72+2*PI())/3)</f>
        <v>-0.43104538222797889</v>
      </c>
      <c r="AH72" s="11">
        <f>-'OddsRatio_working_3-way'!U72/(3*'OddsRatio_working_3-way'!X72^(1/3))*COS(('OddsRatio_working_3-way'!Y72+4*PI())/3)</f>
        <v>-0.12875988304872421</v>
      </c>
      <c r="AI72" s="11">
        <f>'OddsRatio_working_3-way'!U72/(3*'OddsRatio_working_3-way'!X72^(1/3))*SIN(('OddsRatio_working_3-way'!Y72)/3)</f>
        <v>-0.17452461432326333</v>
      </c>
      <c r="AJ72" s="11">
        <f>'OddsRatio_working_3-way'!U72/(3*'OddsRatio_working_3-way'!X72^(1/3))*SIN(('OddsRatio_working_3-way'!Y72+2*PI())/3)</f>
        <v>-0.39754327374027959</v>
      </c>
      <c r="AK72" s="11">
        <f>'OddsRatio_working_3-way'!U72/(3*'OddsRatio_working_3-way'!X72^(1/3))*SIN(('OddsRatio_working_3-way'!Y72+4*PI())/3)</f>
        <v>0.57206788806354281</v>
      </c>
      <c r="AL72" s="11">
        <f>'OddsRatio_working_3-way'!Z72+'OddsRatio_working_3-way'!AF72</f>
        <v>1.1196105305534054</v>
      </c>
      <c r="AM72" s="11">
        <f>'OddsRatio_working_3-way'!AA72+'OddsRatio_working_3-way'!AG72</f>
        <v>-0.86209076445595778</v>
      </c>
      <c r="AN72" s="11">
        <f>'OddsRatio_working_3-way'!AB72+'OddsRatio_working_3-way'!AH72</f>
        <v>-0.25751976609744842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1.1196105305534054</v>
      </c>
      <c r="AS72" s="11">
        <f>IF(('OddsRatio_working_3-way'!X72=0),IF(Q72&gt;0,-Q72^(1/3),(-Q72)^(1/3)),'OddsRatio_working_3-way'!AM72-'OddsRatio_working_3-way'!R72/3)</f>
        <v>-0.86209076445595778</v>
      </c>
      <c r="AT72" s="11">
        <f>IF(('OddsRatio_working_3-way'!X72=0),IF(Q72&gt;0,-Q72^(1/3),(-Q72)^(1/3)),'OddsRatio_working_3-way'!AN72-'OddsRatio_working_3-way'!R72/3)</f>
        <v>-0.25751976609744842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3.13</v>
      </c>
      <c r="B73" s="4">
        <f>IF('True_Odds_Calculator_3-way'!B74="","",'True_Odds_Calculator_3-way'!B74)</f>
        <v>3.54</v>
      </c>
      <c r="C73" s="4">
        <f>IF('True_Odds_Calculator_3-way'!C74="","",'True_Odds_Calculator_3-way'!C74)</f>
        <v>2.21</v>
      </c>
      <c r="D73" s="9">
        <f t="shared" si="26"/>
        <v>0.30181396917569536</v>
      </c>
      <c r="E73" s="9">
        <f t="shared" si="27"/>
        <v>0.26605776946101006</v>
      </c>
      <c r="F73" s="9">
        <f t="shared" si="28"/>
        <v>0.4321282613632948</v>
      </c>
      <c r="G73" s="9">
        <f t="shared" si="29"/>
        <v>1.0860559894786825</v>
      </c>
      <c r="H73" s="9">
        <f t="shared" si="30"/>
        <v>3.3132992575895939</v>
      </c>
      <c r="I73" s="9">
        <f t="shared" si="31"/>
        <v>3.7585822132758535</v>
      </c>
      <c r="J73" s="9">
        <f t="shared" si="32"/>
        <v>2.3141277472692057</v>
      </c>
      <c r="K73" s="11">
        <f t="shared" si="33"/>
        <v>0.31948881789137379</v>
      </c>
      <c r="L73" s="11">
        <f t="shared" si="34"/>
        <v>0.2824858757062147</v>
      </c>
      <c r="M73" s="11">
        <f t="shared" si="35"/>
        <v>0.45248868778280543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-0.26733684422279991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0.24012504143994656</v>
      </c>
      <c r="Q73" s="11">
        <f>2*'OddsRatio_working_3-way'!K73*'OddsRatio_working_3-way'!L73*'OddsRatio_working_3-way'!M73</f>
        <v>8.1675184163247122E-2</v>
      </c>
      <c r="R73" s="11">
        <f t="shared" si="36"/>
        <v>0</v>
      </c>
      <c r="S73" s="11">
        <f t="shared" si="37"/>
        <v>-0.89821155081723458</v>
      </c>
      <c r="T73" s="11">
        <f t="shared" si="38"/>
        <v>-0.30551413293103213</v>
      </c>
      <c r="U73" s="11">
        <f>'OddsRatio_working_3-way'!S73-'OddsRatio_working_3-way'!R73^2/3</f>
        <v>-0.89821155081723458</v>
      </c>
      <c r="V73" s="11">
        <f>'OddsRatio_working_3-way'!S73*'OddsRatio_working_3-way'!R73/3-2*'OddsRatio_working_3-way'!R73^3/27-'OddsRatio_working_3-way'!T73</f>
        <v>0.30551413293103213</v>
      </c>
      <c r="W73" s="11">
        <f>'OddsRatio_working_3-way'!V73^2+4*'OddsRatio_working_3-way'!U73^3/27</f>
        <v>-1.4018551446322483E-2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0.16382722367399966</v>
      </c>
      <c r="Y73" s="11">
        <f>IF('OddsRatio_working_3-way'!W73&gt;=0,IF('OddsRatio_working_3-way'!V73+SQRT('OddsRatio_working_3-way'!W73)&gt;0,0,PI()),ACOS('OddsRatio_working_3-way'!V73/(2*'OddsRatio_working_3-way'!X73)))</f>
        <v>0.36972195979362232</v>
      </c>
      <c r="Z73" s="11">
        <f>'OddsRatio_working_3-way'!X73^(1/3)*COS('OddsRatio_working_3-way'!Y73/3)</f>
        <v>0.54302799473934127</v>
      </c>
      <c r="AA73" s="11">
        <f>'OddsRatio_working_3-way'!X73^(1/3)*COS(('OddsRatio_working_3-way'!Y73+2*PI())/3)</f>
        <v>-0.32976633982331</v>
      </c>
      <c r="AB73" s="11">
        <f>'OddsRatio_working_3-way'!X73^(1/3)*COS(('OddsRatio_working_3-way'!Y73+4*PI())/3)</f>
        <v>-0.21326165491603138</v>
      </c>
      <c r="AC73" s="11">
        <f>'OddsRatio_working_3-way'!X73^(1/3)*SIN('OddsRatio_working_3-way'!Y73/3)</f>
        <v>6.726401119306985E-2</v>
      </c>
      <c r="AD73" s="11">
        <f>'OddsRatio_working_3-way'!X73^(1/3)*SIN(('OddsRatio_working_3-way'!Y73+2*PI())/3)</f>
        <v>0.43664403281385711</v>
      </c>
      <c r="AE73" s="11">
        <f>'OddsRatio_working_3-way'!X73^(1/3)*SIN(('OddsRatio_working_3-way'!Y73+4*PI())/3)</f>
        <v>-0.50390804400692701</v>
      </c>
      <c r="AF73" s="11">
        <f>-'OddsRatio_working_3-way'!U73/(3*'OddsRatio_working_3-way'!X73^(1/3))*COS(('OddsRatio_working_3-way'!Y73)/3)</f>
        <v>0.54302799473934127</v>
      </c>
      <c r="AG73" s="11">
        <f>-'OddsRatio_working_3-way'!U73/(3*'OddsRatio_working_3-way'!X73^(1/3))*COS(('OddsRatio_working_3-way'!Y73+2*PI())/3)</f>
        <v>-0.32976633982331</v>
      </c>
      <c r="AH73" s="11">
        <f>-'OddsRatio_working_3-way'!U73/(3*'OddsRatio_working_3-way'!X73^(1/3))*COS(('OddsRatio_working_3-way'!Y73+4*PI())/3)</f>
        <v>-0.21326165491603138</v>
      </c>
      <c r="AI73" s="11">
        <f>'OddsRatio_working_3-way'!U73/(3*'OddsRatio_working_3-way'!X73^(1/3))*SIN(('OddsRatio_working_3-way'!Y73)/3)</f>
        <v>-6.726401119306985E-2</v>
      </c>
      <c r="AJ73" s="11">
        <f>'OddsRatio_working_3-way'!U73/(3*'OddsRatio_working_3-way'!X73^(1/3))*SIN(('OddsRatio_working_3-way'!Y73+2*PI())/3)</f>
        <v>-0.43664403281385711</v>
      </c>
      <c r="AK73" s="11">
        <f>'OddsRatio_working_3-way'!U73/(3*'OddsRatio_working_3-way'!X73^(1/3))*SIN(('OddsRatio_working_3-way'!Y73+4*PI())/3)</f>
        <v>0.50390804400692701</v>
      </c>
      <c r="AL73" s="11">
        <f>'OddsRatio_working_3-way'!Z73+'OddsRatio_working_3-way'!AF73</f>
        <v>1.0860559894786825</v>
      </c>
      <c r="AM73" s="11">
        <f>'OddsRatio_working_3-way'!AA73+'OddsRatio_working_3-way'!AG73</f>
        <v>-0.65953267964661999</v>
      </c>
      <c r="AN73" s="11">
        <f>'OddsRatio_working_3-way'!AB73+'OddsRatio_working_3-way'!AH73</f>
        <v>-0.42652330983206277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1.0860559894786825</v>
      </c>
      <c r="AS73" s="11">
        <f>IF(('OddsRatio_working_3-way'!X73=0),IF(Q73&gt;0,-Q73^(1/3),(-Q73)^(1/3)),'OddsRatio_working_3-way'!AM73-'OddsRatio_working_3-way'!R73/3)</f>
        <v>-0.65953267964661999</v>
      </c>
      <c r="AT73" s="11">
        <f>IF(('OddsRatio_working_3-way'!X73=0),IF(Q73&gt;0,-Q73^(1/3),(-Q73)^(1/3)),'OddsRatio_working_3-way'!AN73-'OddsRatio_working_3-way'!R73/3)</f>
        <v>-0.42652330983206277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3.19</v>
      </c>
      <c r="B74" s="4">
        <f>IF('True_Odds_Calculator_3-way'!B75="","",'True_Odds_Calculator_3-way'!B75)</f>
        <v>3.34</v>
      </c>
      <c r="C74" s="4">
        <f>IF('True_Odds_Calculator_3-way'!C75="","",'True_Odds_Calculator_3-way'!C75)</f>
        <v>2.2599999999999998</v>
      </c>
      <c r="D74" s="9">
        <f t="shared" si="26"/>
        <v>0.29580502393105279</v>
      </c>
      <c r="E74" s="9">
        <f t="shared" si="27"/>
        <v>0.28219408836247661</v>
      </c>
      <c r="F74" s="9">
        <f t="shared" si="28"/>
        <v>0.42200088770647076</v>
      </c>
      <c r="G74" s="9">
        <f t="shared" si="29"/>
        <v>1.0870343346772531</v>
      </c>
      <c r="H74" s="9">
        <f t="shared" si="30"/>
        <v>3.3806051929431846</v>
      </c>
      <c r="I74" s="9">
        <f t="shared" si="31"/>
        <v>3.5436603431447722</v>
      </c>
      <c r="J74" s="9">
        <f t="shared" si="32"/>
        <v>2.3696632616933391</v>
      </c>
      <c r="K74" s="11">
        <f t="shared" si="33"/>
        <v>0.31347962382445144</v>
      </c>
      <c r="L74" s="11">
        <f t="shared" si="34"/>
        <v>0.29940119760479045</v>
      </c>
      <c r="M74" s="11">
        <f t="shared" si="35"/>
        <v>0.44247787610619471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-0.26815440055057871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0.24045453631810371</v>
      </c>
      <c r="Q74" s="11">
        <f>2*'OddsRatio_working_3-way'!K74*'OddsRatio_working_3-way'!L74*'OddsRatio_working_3-way'!M74</f>
        <v>8.3058561767911473E-2</v>
      </c>
      <c r="R74" s="11">
        <f t="shared" si="36"/>
        <v>0</v>
      </c>
      <c r="S74" s="11">
        <f t="shared" si="37"/>
        <v>-0.89670180994381887</v>
      </c>
      <c r="T74" s="11">
        <f t="shared" si="38"/>
        <v>-0.30974155783897028</v>
      </c>
      <c r="U74" s="11">
        <f>'OddsRatio_working_3-way'!S74-'OddsRatio_working_3-way'!R74^2/3</f>
        <v>-0.89670180994381887</v>
      </c>
      <c r="V74" s="11">
        <f>'OddsRatio_working_3-way'!S74*'OddsRatio_working_3-way'!R74/3-2*'OddsRatio_working_3-way'!R74^3/27-'OddsRatio_working_3-way'!T74</f>
        <v>0.30974155783897028</v>
      </c>
      <c r="W74" s="11">
        <f>'OddsRatio_working_3-way'!V74^2+4*'OddsRatio_working_3-way'!U74^3/27</f>
        <v>-1.0877164835076614E-2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0.16341434873320396</v>
      </c>
      <c r="Y74" s="11">
        <f>IF('OddsRatio_working_3-way'!W74&gt;=0,IF('OddsRatio_working_3-way'!V74+SQRT('OddsRatio_working_3-way'!W74)&gt;0,0,PI()),ACOS('OddsRatio_working_3-way'!V74/(2*'OddsRatio_working_3-way'!X74)))</f>
        <v>0.3247881144298761</v>
      </c>
      <c r="Z74" s="11">
        <f>'OddsRatio_working_3-way'!X74^(1/3)*COS('OddsRatio_working_3-way'!Y74/3)</f>
        <v>0.54351716733862665</v>
      </c>
      <c r="AA74" s="11">
        <f>'OddsRatio_working_3-way'!X74^(1/3)*COS(('OddsRatio_working_3-way'!Y74+2*PI())/3)</f>
        <v>-0.32291783593223439</v>
      </c>
      <c r="AB74" s="11">
        <f>'OddsRatio_working_3-way'!X74^(1/3)*COS(('OddsRatio_working_3-way'!Y74+4*PI())/3)</f>
        <v>-0.22059933140639243</v>
      </c>
      <c r="AC74" s="11">
        <f>'OddsRatio_working_3-way'!X74^(1/3)*SIN('OddsRatio_working_3-way'!Y74/3)</f>
        <v>5.9073616131075028E-2</v>
      </c>
      <c r="AD74" s="11">
        <f>'OddsRatio_working_3-way'!X74^(1/3)*SIN(('OddsRatio_working_3-way'!Y74+2*PI())/3)</f>
        <v>0.44116286624267109</v>
      </c>
      <c r="AE74" s="11">
        <f>'OddsRatio_working_3-way'!X74^(1/3)*SIN(('OddsRatio_working_3-way'!Y74+4*PI())/3)</f>
        <v>-0.50023648237374596</v>
      </c>
      <c r="AF74" s="11">
        <f>-'OddsRatio_working_3-way'!U74/(3*'OddsRatio_working_3-way'!X74^(1/3))*COS(('OddsRatio_working_3-way'!Y74)/3)</f>
        <v>0.54351716733862654</v>
      </c>
      <c r="AG74" s="11">
        <f>-'OddsRatio_working_3-way'!U74/(3*'OddsRatio_working_3-way'!X74^(1/3))*COS(('OddsRatio_working_3-way'!Y74+2*PI())/3)</f>
        <v>-0.32291783593223433</v>
      </c>
      <c r="AH74" s="11">
        <f>-'OddsRatio_working_3-way'!U74/(3*'OddsRatio_working_3-way'!X74^(1/3))*COS(('OddsRatio_working_3-way'!Y74+4*PI())/3)</f>
        <v>-0.22059933140639237</v>
      </c>
      <c r="AI74" s="11">
        <f>'OddsRatio_working_3-way'!U74/(3*'OddsRatio_working_3-way'!X74^(1/3))*SIN(('OddsRatio_working_3-way'!Y74)/3)</f>
        <v>-5.9073616131075014E-2</v>
      </c>
      <c r="AJ74" s="11">
        <f>'OddsRatio_working_3-way'!U74/(3*'OddsRatio_working_3-way'!X74^(1/3))*SIN(('OddsRatio_working_3-way'!Y74+2*PI())/3)</f>
        <v>-0.44116286624267098</v>
      </c>
      <c r="AK74" s="11">
        <f>'OddsRatio_working_3-way'!U74/(3*'OddsRatio_working_3-way'!X74^(1/3))*SIN(('OddsRatio_working_3-way'!Y74+4*PI())/3)</f>
        <v>0.50023648237374585</v>
      </c>
      <c r="AL74" s="11">
        <f>'OddsRatio_working_3-way'!Z74+'OddsRatio_working_3-way'!AF74</f>
        <v>1.0870343346772531</v>
      </c>
      <c r="AM74" s="11">
        <f>'OddsRatio_working_3-way'!AA74+'OddsRatio_working_3-way'!AG74</f>
        <v>-0.64583567186446866</v>
      </c>
      <c r="AN74" s="11">
        <f>'OddsRatio_working_3-way'!AB74+'OddsRatio_working_3-way'!AH74</f>
        <v>-0.4411986628127848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1.0870343346772531</v>
      </c>
      <c r="AS74" s="11">
        <f>IF(('OddsRatio_working_3-way'!X74=0),IF(Q74&gt;0,-Q74^(1/3),(-Q74)^(1/3)),'OddsRatio_working_3-way'!AM74-'OddsRatio_working_3-way'!R74/3)</f>
        <v>-0.64583567186446866</v>
      </c>
      <c r="AT74" s="11">
        <f>IF(('OddsRatio_working_3-way'!X74=0),IF(Q74&gt;0,-Q74^(1/3),(-Q74)^(1/3)),'OddsRatio_working_3-way'!AN74-'OddsRatio_working_3-way'!R74/3)</f>
        <v>-0.4411986628127848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2.94</v>
      </c>
      <c r="B75" s="4">
        <f>IF('True_Odds_Calculator_3-way'!B76="","",'True_Odds_Calculator_3-way'!B76)</f>
        <v>3.67</v>
      </c>
      <c r="C75" s="4">
        <f>IF('True_Odds_Calculator_3-way'!C76="","",'True_Odds_Calculator_3-way'!C76)</f>
        <v>2.2599999999999998</v>
      </c>
      <c r="D75" s="9">
        <f t="shared" si="26"/>
        <v>0.32169032976000461</v>
      </c>
      <c r="E75" s="9">
        <f t="shared" si="27"/>
        <v>0.25627789832129977</v>
      </c>
      <c r="F75" s="9">
        <f t="shared" si="28"/>
        <v>0.42203177191869562</v>
      </c>
      <c r="G75" s="9">
        <f t="shared" si="29"/>
        <v>1.086896706464175</v>
      </c>
      <c r="H75" s="9">
        <f t="shared" si="30"/>
        <v>3.1085796105404997</v>
      </c>
      <c r="I75" s="9">
        <f t="shared" si="31"/>
        <v>3.9020142062593464</v>
      </c>
      <c r="J75" s="9">
        <f t="shared" si="32"/>
        <v>2.3694898501448605</v>
      </c>
      <c r="K75" s="11">
        <f t="shared" si="33"/>
        <v>0.3401360544217687</v>
      </c>
      <c r="L75" s="11">
        <f t="shared" si="34"/>
        <v>0.27247956403269757</v>
      </c>
      <c r="M75" s="11">
        <f t="shared" si="35"/>
        <v>0.44247787610619471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-0.26764658263778129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0.24072226850760559</v>
      </c>
      <c r="Q75" s="11">
        <f>2*'OddsRatio_working_3-way'!K75*'OddsRatio_working_3-way'!L75*'OddsRatio_working_3-way'!M75</f>
        <v>8.2017808690836663E-2</v>
      </c>
      <c r="R75" s="11">
        <f t="shared" si="36"/>
        <v>0</v>
      </c>
      <c r="S75" s="11">
        <f t="shared" si="37"/>
        <v>-0.89940348251479951</v>
      </c>
      <c r="T75" s="11">
        <f t="shared" si="38"/>
        <v>-0.30644070954507652</v>
      </c>
      <c r="U75" s="11">
        <f>'OddsRatio_working_3-way'!S75-'OddsRatio_working_3-way'!R75^2/3</f>
        <v>-0.89940348251479951</v>
      </c>
      <c r="V75" s="11">
        <f>'OddsRatio_working_3-way'!S75*'OddsRatio_working_3-way'!R75/3-2*'OddsRatio_working_3-way'!R75^3/27-'OddsRatio_working_3-way'!T75</f>
        <v>0.30644070954507652</v>
      </c>
      <c r="W75" s="11">
        <f>'OddsRatio_working_3-way'!V75^2+4*'OddsRatio_working_3-way'!U75^3/27</f>
        <v>-1.3879487540635893E-2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0.16415343128238732</v>
      </c>
      <c r="Y75" s="11">
        <f>IF('OddsRatio_working_3-way'!W75&gt;=0,IF('OddsRatio_working_3-way'!V75+SQRT('OddsRatio_working_3-way'!W75)&gt;0,0,PI()),ACOS('OddsRatio_working_3-way'!V75/(2*'OddsRatio_working_3-way'!X75)))</f>
        <v>0.36703005537205535</v>
      </c>
      <c r="Z75" s="11">
        <f>'OddsRatio_working_3-way'!X75^(1/3)*COS('OddsRatio_working_3-way'!Y75/3)</f>
        <v>0.5434483532320874</v>
      </c>
      <c r="AA75" s="11">
        <f>'OddsRatio_working_3-way'!X75^(1/3)*COS(('OddsRatio_working_3-way'!Y75+2*PI())/3)</f>
        <v>-0.32959287416229144</v>
      </c>
      <c r="AB75" s="11">
        <f>'OddsRatio_working_3-way'!X75^(1/3)*COS(('OddsRatio_working_3-way'!Y75+4*PI())/3)</f>
        <v>-0.21385547906979602</v>
      </c>
      <c r="AC75" s="11">
        <f>'OddsRatio_working_3-way'!X75^(1/3)*SIN('OddsRatio_working_3-way'!Y75/3)</f>
        <v>6.6821016211958406E-2</v>
      </c>
      <c r="AD75" s="11">
        <f>'OddsRatio_working_3-way'!X75^(1/3)*SIN(('OddsRatio_working_3-way'!Y75+2*PI())/3)</f>
        <v>0.43722957143782754</v>
      </c>
      <c r="AE75" s="11">
        <f>'OddsRatio_working_3-way'!X75^(1/3)*SIN(('OddsRatio_working_3-way'!Y75+4*PI())/3)</f>
        <v>-0.50405058764978583</v>
      </c>
      <c r="AF75" s="11">
        <f>-'OddsRatio_working_3-way'!U75/(3*'OddsRatio_working_3-way'!X75^(1/3))*COS(('OddsRatio_working_3-way'!Y75)/3)</f>
        <v>0.54344835323208751</v>
      </c>
      <c r="AG75" s="11">
        <f>-'OddsRatio_working_3-way'!U75/(3*'OddsRatio_working_3-way'!X75^(1/3))*COS(('OddsRatio_working_3-way'!Y75+2*PI())/3)</f>
        <v>-0.32959287416229149</v>
      </c>
      <c r="AH75" s="11">
        <f>-'OddsRatio_working_3-way'!U75/(3*'OddsRatio_working_3-way'!X75^(1/3))*COS(('OddsRatio_working_3-way'!Y75+4*PI())/3)</f>
        <v>-0.21385547906979605</v>
      </c>
      <c r="AI75" s="11">
        <f>'OddsRatio_working_3-way'!U75/(3*'OddsRatio_working_3-way'!X75^(1/3))*SIN(('OddsRatio_working_3-way'!Y75)/3)</f>
        <v>-6.682101621195842E-2</v>
      </c>
      <c r="AJ75" s="11">
        <f>'OddsRatio_working_3-way'!U75/(3*'OddsRatio_working_3-way'!X75^(1/3))*SIN(('OddsRatio_working_3-way'!Y75+2*PI())/3)</f>
        <v>-0.43722957143782765</v>
      </c>
      <c r="AK75" s="11">
        <f>'OddsRatio_working_3-way'!U75/(3*'OddsRatio_working_3-way'!X75^(1/3))*SIN(('OddsRatio_working_3-way'!Y75+4*PI())/3)</f>
        <v>0.50405058764978594</v>
      </c>
      <c r="AL75" s="11">
        <f>'OddsRatio_working_3-way'!Z75+'OddsRatio_working_3-way'!AF75</f>
        <v>1.086896706464175</v>
      </c>
      <c r="AM75" s="11">
        <f>'OddsRatio_working_3-way'!AA75+'OddsRatio_working_3-way'!AG75</f>
        <v>-0.65918574832458288</v>
      </c>
      <c r="AN75" s="11">
        <f>'OddsRatio_working_3-way'!AB75+'OddsRatio_working_3-way'!AH75</f>
        <v>-0.42771095813959203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1.086896706464175</v>
      </c>
      <c r="AS75" s="11">
        <f>IF(('OddsRatio_working_3-way'!X75=0),IF(Q75&gt;0,-Q75^(1/3),(-Q75)^(1/3)),'OddsRatio_working_3-way'!AM75-'OddsRatio_working_3-way'!R75/3)</f>
        <v>-0.65918574832458288</v>
      </c>
      <c r="AT75" s="11">
        <f>IF(('OddsRatio_working_3-way'!X75=0),IF(Q75&gt;0,-Q75^(1/3),(-Q75)^(1/3)),'OddsRatio_working_3-way'!AN75-'OddsRatio_working_3-way'!R75/3)</f>
        <v>-0.42771095813959203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3.06</v>
      </c>
      <c r="B76" s="4">
        <f>IF('True_Odds_Calculator_3-way'!B77="","",'True_Odds_Calculator_3-way'!B77)</f>
        <v>3.25</v>
      </c>
      <c r="C76" s="4">
        <f>IF('True_Odds_Calculator_3-way'!C77="","",'True_Odds_Calculator_3-way'!C77)</f>
        <v>2.38</v>
      </c>
      <c r="D76" s="9">
        <f t="shared" si="26"/>
        <v>0.30906608181914547</v>
      </c>
      <c r="E76" s="9">
        <f t="shared" si="27"/>
        <v>0.290550213145636</v>
      </c>
      <c r="F76" s="9">
        <f t="shared" si="28"/>
        <v>0.40038370503521858</v>
      </c>
      <c r="G76" s="9">
        <f t="shared" si="29"/>
        <v>1.0852203925992998</v>
      </c>
      <c r="H76" s="9">
        <f t="shared" si="30"/>
        <v>3.2355540087545571</v>
      </c>
      <c r="I76" s="9">
        <f t="shared" si="31"/>
        <v>3.4417458833484242</v>
      </c>
      <c r="J76" s="9">
        <f t="shared" si="32"/>
        <v>2.4976041417870336</v>
      </c>
      <c r="K76" s="11">
        <f t="shared" si="33"/>
        <v>0.32679738562091504</v>
      </c>
      <c r="L76" s="11">
        <f t="shared" si="34"/>
        <v>0.30769230769230771</v>
      </c>
      <c r="M76" s="11">
        <f t="shared" si="35"/>
        <v>0.42016806722689076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-0.27023841210692423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0.24039781825248954</v>
      </c>
      <c r="Q76" s="11">
        <f>2*'OddsRatio_working_3-way'!K76*'OddsRatio_working_3-way'!L76*'OddsRatio_working_3-way'!M76</f>
        <v>8.449835439454817E-2</v>
      </c>
      <c r="R76" s="11">
        <f t="shared" si="36"/>
        <v>0</v>
      </c>
      <c r="S76" s="11">
        <f t="shared" si="37"/>
        <v>-0.88957678657974137</v>
      </c>
      <c r="T76" s="11">
        <f t="shared" si="38"/>
        <v>-0.31268076856932914</v>
      </c>
      <c r="U76" s="11">
        <f>'OddsRatio_working_3-way'!S76-'OddsRatio_working_3-way'!R76^2/3</f>
        <v>-0.88957678657974137</v>
      </c>
      <c r="V76" s="11">
        <f>'OddsRatio_working_3-way'!S76*'OddsRatio_working_3-way'!R76/3-2*'OddsRatio_working_3-way'!R76^3/27-'OddsRatio_working_3-way'!T76</f>
        <v>0.31268076856932914</v>
      </c>
      <c r="W76" s="11">
        <f>'OddsRatio_working_3-way'!V76^2+4*'OddsRatio_working_3-way'!U76^3/27</f>
        <v>-6.5216697218962033E-3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0.16147053349992574</v>
      </c>
      <c r="Y76" s="11">
        <f>IF('OddsRatio_working_3-way'!W76&gt;=0,IF('OddsRatio_working_3-way'!V76+SQRT('OddsRatio_working_3-way'!W76)&gt;0,0,PI()),ACOS('OddsRatio_working_3-way'!V76/(2*'OddsRatio_working_3-way'!X76)))</f>
        <v>0.2527492988181177</v>
      </c>
      <c r="Z76" s="11">
        <f>'OddsRatio_working_3-way'!X76^(1/3)*COS('OddsRatio_working_3-way'!Y76/3)</f>
        <v>0.54261019629964991</v>
      </c>
      <c r="AA76" s="11">
        <f>'OddsRatio_working_3-way'!X76^(1/3)*COS(('OddsRatio_working_3-way'!Y76+2*PI())/3)</f>
        <v>-0.31098919822374488</v>
      </c>
      <c r="AB76" s="11">
        <f>'OddsRatio_working_3-way'!X76^(1/3)*COS(('OddsRatio_working_3-way'!Y76+4*PI())/3)</f>
        <v>-0.23162099807590494</v>
      </c>
      <c r="AC76" s="11">
        <f>'OddsRatio_working_3-way'!X76^(1/3)*SIN('OddsRatio_working_3-way'!Y76/3)</f>
        <v>4.5823251720451513E-2</v>
      </c>
      <c r="AD76" s="11">
        <f>'OddsRatio_working_3-way'!X76^(1/3)*SIN(('OddsRatio_working_3-way'!Y76+2*PI())/3)</f>
        <v>0.44700258848773217</v>
      </c>
      <c r="AE76" s="11">
        <f>'OddsRatio_working_3-way'!X76^(1/3)*SIN(('OddsRatio_working_3-way'!Y76+4*PI())/3)</f>
        <v>-0.49282584020818365</v>
      </c>
      <c r="AF76" s="11">
        <f>-'OddsRatio_working_3-way'!U76/(3*'OddsRatio_working_3-way'!X76^(1/3))*COS(('OddsRatio_working_3-way'!Y76)/3)</f>
        <v>0.54261019629964991</v>
      </c>
      <c r="AG76" s="11">
        <f>-'OddsRatio_working_3-way'!U76/(3*'OddsRatio_working_3-way'!X76^(1/3))*COS(('OddsRatio_working_3-way'!Y76+2*PI())/3)</f>
        <v>-0.31098919822374488</v>
      </c>
      <c r="AH76" s="11">
        <f>-'OddsRatio_working_3-way'!U76/(3*'OddsRatio_working_3-way'!X76^(1/3))*COS(('OddsRatio_working_3-way'!Y76+4*PI())/3)</f>
        <v>-0.23162099807590494</v>
      </c>
      <c r="AI76" s="11">
        <f>'OddsRatio_working_3-way'!U76/(3*'OddsRatio_working_3-way'!X76^(1/3))*SIN(('OddsRatio_working_3-way'!Y76)/3)</f>
        <v>-4.5823251720451513E-2</v>
      </c>
      <c r="AJ76" s="11">
        <f>'OddsRatio_working_3-way'!U76/(3*'OddsRatio_working_3-way'!X76^(1/3))*SIN(('OddsRatio_working_3-way'!Y76+2*PI())/3)</f>
        <v>-0.44700258848773217</v>
      </c>
      <c r="AK76" s="11">
        <f>'OddsRatio_working_3-way'!U76/(3*'OddsRatio_working_3-way'!X76^(1/3))*SIN(('OddsRatio_working_3-way'!Y76+4*PI())/3)</f>
        <v>0.49282584020818365</v>
      </c>
      <c r="AL76" s="11">
        <f>'OddsRatio_working_3-way'!Z76+'OddsRatio_working_3-way'!AF76</f>
        <v>1.0852203925992998</v>
      </c>
      <c r="AM76" s="11">
        <f>'OddsRatio_working_3-way'!AA76+'OddsRatio_working_3-way'!AG76</f>
        <v>-0.62197839644748976</v>
      </c>
      <c r="AN76" s="11">
        <f>'OddsRatio_working_3-way'!AB76+'OddsRatio_working_3-way'!AH76</f>
        <v>-0.46324199615180989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1.0852203925992998</v>
      </c>
      <c r="AS76" s="11">
        <f>IF(('OddsRatio_working_3-way'!X76=0),IF(Q76&gt;0,-Q76^(1/3),(-Q76)^(1/3)),'OddsRatio_working_3-way'!AM76-'OddsRatio_working_3-way'!R76/3)</f>
        <v>-0.62197839644748976</v>
      </c>
      <c r="AT76" s="11">
        <f>IF(('OddsRatio_working_3-way'!X76=0),IF(Q76&gt;0,-Q76^(1/3),(-Q76)^(1/3)),'OddsRatio_working_3-way'!AN76-'OddsRatio_working_3-way'!R76/3)</f>
        <v>-0.46324199615180989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1.38</v>
      </c>
      <c r="B77" s="4">
        <f>IF('True_Odds_Calculator_3-way'!B78="","",'True_Odds_Calculator_3-way'!B78)</f>
        <v>4.59</v>
      </c>
      <c r="C77" s="4">
        <f>IF('True_Odds_Calculator_3-way'!C78="","",'True_Odds_Calculator_3-way'!C78)</f>
        <v>8.2100000000000009</v>
      </c>
      <c r="D77" s="9">
        <f t="shared" si="26"/>
        <v>0.69657302518214448</v>
      </c>
      <c r="E77" s="9">
        <f t="shared" si="27"/>
        <v>0.19549308300699467</v>
      </c>
      <c r="F77" s="9">
        <f t="shared" si="28"/>
        <v>0.10793389181086085</v>
      </c>
      <c r="G77" s="9">
        <f t="shared" si="29"/>
        <v>1.1463149018519083</v>
      </c>
      <c r="H77" s="9">
        <f t="shared" si="30"/>
        <v>1.4355996627037251</v>
      </c>
      <c r="I77" s="9">
        <f t="shared" si="31"/>
        <v>5.1152704976483507</v>
      </c>
      <c r="J77" s="9">
        <f t="shared" si="32"/>
        <v>9.2649304423522594</v>
      </c>
      <c r="K77" s="11">
        <f t="shared" si="33"/>
        <v>0.7246376811594204</v>
      </c>
      <c r="L77" s="11">
        <f t="shared" si="34"/>
        <v>0.2178649237472767</v>
      </c>
      <c r="M77" s="11">
        <f t="shared" si="35"/>
        <v>0.12180267965895249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-0.18913782078388075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0.21498436402183216</v>
      </c>
      <c r="Q77" s="11">
        <f>2*'OddsRatio_working_3-way'!K77*'OddsRatio_working_3-way'!L77*'OddsRatio_working_3-way'!M77</f>
        <v>3.8458741327698061E-2</v>
      </c>
      <c r="R77" s="11">
        <f t="shared" si="36"/>
        <v>0</v>
      </c>
      <c r="S77" s="11">
        <f t="shared" si="37"/>
        <v>-1.1366545470960305</v>
      </c>
      <c r="T77" s="11">
        <f t="shared" si="38"/>
        <v>-0.20333712828193748</v>
      </c>
      <c r="U77" s="11">
        <f>'OddsRatio_working_3-way'!S77-'OddsRatio_working_3-way'!R77^2/3</f>
        <v>-1.1366545470960305</v>
      </c>
      <c r="V77" s="11">
        <f>'OddsRatio_working_3-way'!S77*'OddsRatio_working_3-way'!R77/3-2*'OddsRatio_working_3-way'!R77^3/27-'OddsRatio_working_3-way'!T77</f>
        <v>0.20333712828193748</v>
      </c>
      <c r="W77" s="11">
        <f>'OddsRatio_working_3-way'!V77^2+4*'OddsRatio_working_3-way'!U77^3/27</f>
        <v>-0.17621534375895331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0.23321735114314415</v>
      </c>
      <c r="Y77" s="11">
        <f>IF('OddsRatio_working_3-way'!W77&gt;=0,IF('OddsRatio_working_3-way'!V77+SQRT('OddsRatio_working_3-way'!W77)&gt;0,0,PI()),ACOS('OddsRatio_working_3-way'!V77/(2*'OddsRatio_working_3-way'!X77)))</f>
        <v>1.1197148319049104</v>
      </c>
      <c r="Z77" s="11">
        <f>'OddsRatio_working_3-way'!X77^(1/3)*COS('OddsRatio_working_3-way'!Y77/3)</f>
        <v>0.57315745092595416</v>
      </c>
      <c r="AA77" s="11">
        <f>'OddsRatio_working_3-way'!X77^(1/3)*COS(('OddsRatio_working_3-way'!Y77+2*PI())/3)</f>
        <v>-0.48095346433110908</v>
      </c>
      <c r="AB77" s="11">
        <f>'OddsRatio_working_3-way'!X77^(1/3)*COS(('OddsRatio_working_3-way'!Y77+4*PI())/3)</f>
        <v>-9.2203986594844925E-2</v>
      </c>
      <c r="AC77" s="11">
        <f>'OddsRatio_working_3-way'!X77^(1/3)*SIN('OddsRatio_working_3-way'!Y77/3)</f>
        <v>0.22444461561835849</v>
      </c>
      <c r="AD77" s="11">
        <f>'OddsRatio_working_3-way'!X77^(1/3)*SIN(('OddsRatio_working_3-way'!Y77+2*PI())/3)</f>
        <v>0.38414660506102977</v>
      </c>
      <c r="AE77" s="11">
        <f>'OddsRatio_working_3-way'!X77^(1/3)*SIN(('OddsRatio_working_3-way'!Y77+4*PI())/3)</f>
        <v>-0.6085912206793882</v>
      </c>
      <c r="AF77" s="11">
        <f>-'OddsRatio_working_3-way'!U77/(3*'OddsRatio_working_3-way'!X77^(1/3))*COS(('OddsRatio_working_3-way'!Y77)/3)</f>
        <v>0.57315745092595416</v>
      </c>
      <c r="AG77" s="11">
        <f>-'OddsRatio_working_3-way'!U77/(3*'OddsRatio_working_3-way'!X77^(1/3))*COS(('OddsRatio_working_3-way'!Y77+2*PI())/3)</f>
        <v>-0.48095346433110908</v>
      </c>
      <c r="AH77" s="11">
        <f>-'OddsRatio_working_3-way'!U77/(3*'OddsRatio_working_3-way'!X77^(1/3))*COS(('OddsRatio_working_3-way'!Y77+4*PI())/3)</f>
        <v>-9.2203986594844925E-2</v>
      </c>
      <c r="AI77" s="11">
        <f>'OddsRatio_working_3-way'!U77/(3*'OddsRatio_working_3-way'!X77^(1/3))*SIN(('OddsRatio_working_3-way'!Y77)/3)</f>
        <v>-0.22444461561835849</v>
      </c>
      <c r="AJ77" s="11">
        <f>'OddsRatio_working_3-way'!U77/(3*'OddsRatio_working_3-way'!X77^(1/3))*SIN(('OddsRatio_working_3-way'!Y77+2*PI())/3)</f>
        <v>-0.38414660506102977</v>
      </c>
      <c r="AK77" s="11">
        <f>'OddsRatio_working_3-way'!U77/(3*'OddsRatio_working_3-way'!X77^(1/3))*SIN(('OddsRatio_working_3-way'!Y77+4*PI())/3)</f>
        <v>0.6085912206793882</v>
      </c>
      <c r="AL77" s="11">
        <f>'OddsRatio_working_3-way'!Z77+'OddsRatio_working_3-way'!AF77</f>
        <v>1.1463149018519083</v>
      </c>
      <c r="AM77" s="11">
        <f>'OddsRatio_working_3-way'!AA77+'OddsRatio_working_3-way'!AG77</f>
        <v>-0.96190692866221816</v>
      </c>
      <c r="AN77" s="11">
        <f>'OddsRatio_working_3-way'!AB77+'OddsRatio_working_3-way'!AH77</f>
        <v>-0.18440797318968985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1.1463149018519083</v>
      </c>
      <c r="AS77" s="11">
        <f>IF(('OddsRatio_working_3-way'!X77=0),IF(Q77&gt;0,-Q77^(1/3),(-Q77)^(1/3)),'OddsRatio_working_3-way'!AM77-'OddsRatio_working_3-way'!R77/3)</f>
        <v>-0.96190692866221816</v>
      </c>
      <c r="AT77" s="11">
        <f>IF(('OddsRatio_working_3-way'!X77=0),IF(Q77&gt;0,-Q77^(1/3),(-Q77)^(1/3)),'OddsRatio_working_3-way'!AN77-'OddsRatio_working_3-way'!R77/3)</f>
        <v>-0.18440797318968985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1.23</v>
      </c>
      <c r="B78" s="4">
        <f>IF('True_Odds_Calculator_3-way'!B79="","",'True_Odds_Calculator_3-way'!B79)</f>
        <v>6.89</v>
      </c>
      <c r="C78" s="4">
        <f>IF('True_Odds_Calculator_3-way'!C79="","",'True_Odds_Calculator_3-way'!C79)</f>
        <v>13.3</v>
      </c>
      <c r="D78" s="9">
        <f t="shared" si="26"/>
        <v>0.79779362418827326</v>
      </c>
      <c r="E78" s="9">
        <f t="shared" si="27"/>
        <v>0.13349881696770505</v>
      </c>
      <c r="F78" s="9">
        <f t="shared" si="28"/>
        <v>6.8707558844021827E-2</v>
      </c>
      <c r="G78" s="9">
        <f t="shared" si="29"/>
        <v>1.1019869412940877</v>
      </c>
      <c r="H78" s="9">
        <f t="shared" si="30"/>
        <v>1.2534569964976401</v>
      </c>
      <c r="I78" s="9">
        <f t="shared" si="31"/>
        <v>7.4907030842221767</v>
      </c>
      <c r="J78" s="9">
        <f t="shared" si="32"/>
        <v>14.55443937791728</v>
      </c>
      <c r="K78" s="11">
        <f t="shared" si="33"/>
        <v>0.81300813008130079</v>
      </c>
      <c r="L78" s="11">
        <f t="shared" si="34"/>
        <v>0.14513788098693758</v>
      </c>
      <c r="M78" s="11">
        <f t="shared" si="35"/>
        <v>7.5187969924812026E-2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-0.14783329877669504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0.16342317793137665</v>
      </c>
      <c r="Q78" s="11">
        <f>2*'OddsRatio_working_3-way'!K78*'OddsRatio_working_3-way'!L78*'OddsRatio_working_3-way'!M78</f>
        <v>1.7744101838368796E-2</v>
      </c>
      <c r="R78" s="11">
        <f t="shared" si="36"/>
        <v>0</v>
      </c>
      <c r="S78" s="11">
        <f t="shared" si="37"/>
        <v>-1.1054558024726919</v>
      </c>
      <c r="T78" s="11">
        <f t="shared" si="38"/>
        <v>-0.12002777442700235</v>
      </c>
      <c r="U78" s="11">
        <f>'OddsRatio_working_3-way'!S78-'OddsRatio_working_3-way'!R78^2/3</f>
        <v>-1.1054558024726919</v>
      </c>
      <c r="V78" s="11">
        <f>'OddsRatio_working_3-way'!S78*'OddsRatio_working_3-way'!R78/3-2*'OddsRatio_working_3-way'!R78^3/27-'OddsRatio_working_3-way'!T78</f>
        <v>0.12002777442700235</v>
      </c>
      <c r="W78" s="11">
        <f>'OddsRatio_working_3-way'!V78^2+4*'OddsRatio_working_3-way'!U78^3/27</f>
        <v>-0.18572710409915852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0.22368156536305014</v>
      </c>
      <c r="Y78" s="11">
        <f>IF('OddsRatio_working_3-way'!W78&gt;=0,IF('OddsRatio_working_3-way'!V78+SQRT('OddsRatio_working_3-way'!W78)&gt;0,0,PI()),ACOS('OddsRatio_working_3-way'!V78/(2*'OddsRatio_working_3-way'!X78)))</f>
        <v>1.299167860335162</v>
      </c>
      <c r="Z78" s="11">
        <f>'OddsRatio_working_3-way'!X78^(1/3)*COS('OddsRatio_working_3-way'!Y78/3)</f>
        <v>0.55099347064704385</v>
      </c>
      <c r="AA78" s="11">
        <f>'OddsRatio_working_3-way'!X78^(1/3)*COS(('OddsRatio_working_3-way'!Y78+2*PI())/3)</f>
        <v>-0.49610633868751158</v>
      </c>
      <c r="AB78" s="11">
        <f>'OddsRatio_working_3-way'!X78^(1/3)*COS(('OddsRatio_working_3-way'!Y78+4*PI())/3)</f>
        <v>-5.4887131959532522E-2</v>
      </c>
      <c r="AC78" s="11">
        <f>'OddsRatio_working_3-way'!X78^(1/3)*SIN('OddsRatio_working_3-way'!Y78/3)</f>
        <v>0.25473802777603205</v>
      </c>
      <c r="AD78" s="11">
        <f>'OddsRatio_working_3-way'!X78^(1/3)*SIN(('OddsRatio_working_3-way'!Y78+2*PI())/3)</f>
        <v>0.34980532901167954</v>
      </c>
      <c r="AE78" s="11">
        <f>'OddsRatio_working_3-way'!X78^(1/3)*SIN(('OddsRatio_working_3-way'!Y78+4*PI())/3)</f>
        <v>-0.60454335678771143</v>
      </c>
      <c r="AF78" s="11">
        <f>-'OddsRatio_working_3-way'!U78/(3*'OddsRatio_working_3-way'!X78^(1/3))*COS(('OddsRatio_working_3-way'!Y78)/3)</f>
        <v>0.55099347064704385</v>
      </c>
      <c r="AG78" s="11">
        <f>-'OddsRatio_working_3-way'!U78/(3*'OddsRatio_working_3-way'!X78^(1/3))*COS(('OddsRatio_working_3-way'!Y78+2*PI())/3)</f>
        <v>-0.49610633868751158</v>
      </c>
      <c r="AH78" s="11">
        <f>-'OddsRatio_working_3-way'!U78/(3*'OddsRatio_working_3-way'!X78^(1/3))*COS(('OddsRatio_working_3-way'!Y78+4*PI())/3)</f>
        <v>-5.4887131959532522E-2</v>
      </c>
      <c r="AI78" s="11">
        <f>'OddsRatio_working_3-way'!U78/(3*'OddsRatio_working_3-way'!X78^(1/3))*SIN(('OddsRatio_working_3-way'!Y78)/3)</f>
        <v>-0.25473802777603205</v>
      </c>
      <c r="AJ78" s="11">
        <f>'OddsRatio_working_3-way'!U78/(3*'OddsRatio_working_3-way'!X78^(1/3))*SIN(('OddsRatio_working_3-way'!Y78+2*PI())/3)</f>
        <v>-0.34980532901167954</v>
      </c>
      <c r="AK78" s="11">
        <f>'OddsRatio_working_3-way'!U78/(3*'OddsRatio_working_3-way'!X78^(1/3))*SIN(('OddsRatio_working_3-way'!Y78+4*PI())/3)</f>
        <v>0.60454335678771143</v>
      </c>
      <c r="AL78" s="11">
        <f>'OddsRatio_working_3-way'!Z78+'OddsRatio_working_3-way'!AF78</f>
        <v>1.1019869412940877</v>
      </c>
      <c r="AM78" s="11">
        <f>'OddsRatio_working_3-way'!AA78+'OddsRatio_working_3-way'!AG78</f>
        <v>-0.99221267737502317</v>
      </c>
      <c r="AN78" s="11">
        <f>'OddsRatio_working_3-way'!AB78+'OddsRatio_working_3-way'!AH78</f>
        <v>-0.10977426391906504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1.1019869412940877</v>
      </c>
      <c r="AS78" s="11">
        <f>IF(('OddsRatio_working_3-way'!X78=0),IF(Q78&gt;0,-Q78^(1/3),(-Q78)^(1/3)),'OddsRatio_working_3-way'!AM78-'OddsRatio_working_3-way'!R78/3)</f>
        <v>-0.99221267737502317</v>
      </c>
      <c r="AT78" s="11">
        <f>IF(('OddsRatio_working_3-way'!X78=0),IF(Q78&gt;0,-Q78^(1/3),(-Q78)^(1/3)),'OddsRatio_working_3-way'!AN78-'OddsRatio_working_3-way'!R78/3)</f>
        <v>-0.10977426391906504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1.53</v>
      </c>
      <c r="B79" s="4">
        <f>IF('True_Odds_Calculator_3-way'!B80="","",'True_Odds_Calculator_3-way'!B80)</f>
        <v>4.68</v>
      </c>
      <c r="C79" s="4">
        <f>IF('True_Odds_Calculator_3-way'!C80="","",'True_Odds_Calculator_3-way'!C80)</f>
        <v>6.33</v>
      </c>
      <c r="D79" s="9">
        <f t="shared" si="26"/>
        <v>0.64261908970751458</v>
      </c>
      <c r="E79" s="9">
        <f t="shared" si="27"/>
        <v>0.20570022335282806</v>
      </c>
      <c r="F79" s="9">
        <f t="shared" si="28"/>
        <v>0.15168068693965733</v>
      </c>
      <c r="G79" s="9">
        <f t="shared" si="29"/>
        <v>1.0493052807260217</v>
      </c>
      <c r="H79" s="9">
        <f t="shared" si="30"/>
        <v>1.5561317987847916</v>
      </c>
      <c r="I79" s="9">
        <f t="shared" si="31"/>
        <v>4.8614434330717584</v>
      </c>
      <c r="J79" s="9">
        <f t="shared" si="32"/>
        <v>6.5927971462696959</v>
      </c>
      <c r="K79" s="11">
        <f t="shared" si="33"/>
        <v>0.65359477124183007</v>
      </c>
      <c r="L79" s="11">
        <f t="shared" si="34"/>
        <v>0.21367521367521369</v>
      </c>
      <c r="M79" s="11">
        <f t="shared" si="35"/>
        <v>0.15797788309636651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-0.22935589307983451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0.21047832589510873</v>
      </c>
      <c r="Q79" s="11">
        <f>2*'OddsRatio_working_3-way'!K79*'OddsRatio_working_3-way'!L79*'OddsRatio_working_3-way'!M79</f>
        <v>4.4125435198136012E-2</v>
      </c>
      <c r="R79" s="11">
        <f t="shared" si="36"/>
        <v>0</v>
      </c>
      <c r="S79" s="11">
        <f t="shared" si="37"/>
        <v>-0.91769312341952847</v>
      </c>
      <c r="T79" s="11">
        <f t="shared" si="38"/>
        <v>-0.19238849547579218</v>
      </c>
      <c r="U79" s="11">
        <f>'OddsRatio_working_3-way'!S79-'OddsRatio_working_3-way'!R79^2/3</f>
        <v>-0.91769312341952847</v>
      </c>
      <c r="V79" s="11">
        <f>'OddsRatio_working_3-way'!S79*'OddsRatio_working_3-way'!R79/3-2*'OddsRatio_working_3-way'!R79^3/27-'OddsRatio_working_3-way'!T79</f>
        <v>0.19238849547579218</v>
      </c>
      <c r="W79" s="11">
        <f>'OddsRatio_working_3-way'!V79^2+4*'OddsRatio_working_3-way'!U79^3/27</f>
        <v>-7.7482230445003686E-2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0.16918596546141362</v>
      </c>
      <c r="Y79" s="11">
        <f>IF('OddsRatio_working_3-way'!W79&gt;=0,IF('OddsRatio_working_3-way'!V79+SQRT('OddsRatio_working_3-way'!W79)&gt;0,0,PI()),ACOS('OddsRatio_working_3-way'!V79/(2*'OddsRatio_working_3-way'!X79)))</f>
        <v>0.96602851730024752</v>
      </c>
      <c r="Z79" s="11">
        <f>'OddsRatio_working_3-way'!X79^(1/3)*COS('OddsRatio_working_3-way'!Y79/3)</f>
        <v>0.52465264036301085</v>
      </c>
      <c r="AA79" s="11">
        <f>'OddsRatio_working_3-way'!X79^(1/3)*COS(('OddsRatio_working_3-way'!Y79+2*PI())/3)</f>
        <v>-0.41391123392615559</v>
      </c>
      <c r="AB79" s="11">
        <f>'OddsRatio_working_3-way'!X79^(1/3)*COS(('OddsRatio_working_3-way'!Y79+4*PI())/3)</f>
        <v>-0.11074140643685557</v>
      </c>
      <c r="AC79" s="11">
        <f>'OddsRatio_working_3-way'!X79^(1/3)*SIN('OddsRatio_working_3-way'!Y79/3)</f>
        <v>0.17503518151112005</v>
      </c>
      <c r="AD79" s="11">
        <f>'OddsRatio_working_3-way'!X79^(1/3)*SIN(('OddsRatio_working_3-way'!Y79+2*PI())/3)</f>
        <v>0.36684492396138835</v>
      </c>
      <c r="AE79" s="11">
        <f>'OddsRatio_working_3-way'!X79^(1/3)*SIN(('OddsRatio_working_3-way'!Y79+4*PI())/3)</f>
        <v>-0.5418801054725082</v>
      </c>
      <c r="AF79" s="11">
        <f>-'OddsRatio_working_3-way'!U79/(3*'OddsRatio_working_3-way'!X79^(1/3))*COS(('OddsRatio_working_3-way'!Y79)/3)</f>
        <v>0.52465264036301085</v>
      </c>
      <c r="AG79" s="11">
        <f>-'OddsRatio_working_3-way'!U79/(3*'OddsRatio_working_3-way'!X79^(1/3))*COS(('OddsRatio_working_3-way'!Y79+2*PI())/3)</f>
        <v>-0.41391123392615559</v>
      </c>
      <c r="AH79" s="11">
        <f>-'OddsRatio_working_3-way'!U79/(3*'OddsRatio_working_3-way'!X79^(1/3))*COS(('OddsRatio_working_3-way'!Y79+4*PI())/3)</f>
        <v>-0.11074140643685557</v>
      </c>
      <c r="AI79" s="11">
        <f>'OddsRatio_working_3-way'!U79/(3*'OddsRatio_working_3-way'!X79^(1/3))*SIN(('OddsRatio_working_3-way'!Y79)/3)</f>
        <v>-0.17503518151112005</v>
      </c>
      <c r="AJ79" s="11">
        <f>'OddsRatio_working_3-way'!U79/(3*'OddsRatio_working_3-way'!X79^(1/3))*SIN(('OddsRatio_working_3-way'!Y79+2*PI())/3)</f>
        <v>-0.36684492396138835</v>
      </c>
      <c r="AK79" s="11">
        <f>'OddsRatio_working_3-way'!U79/(3*'OddsRatio_working_3-way'!X79^(1/3))*SIN(('OddsRatio_working_3-way'!Y79+4*PI())/3)</f>
        <v>0.5418801054725082</v>
      </c>
      <c r="AL79" s="11">
        <f>'OddsRatio_working_3-way'!Z79+'OddsRatio_working_3-way'!AF79</f>
        <v>1.0493052807260217</v>
      </c>
      <c r="AM79" s="11">
        <f>'OddsRatio_working_3-way'!AA79+'OddsRatio_working_3-way'!AG79</f>
        <v>-0.82782246785231117</v>
      </c>
      <c r="AN79" s="11">
        <f>'OddsRatio_working_3-way'!AB79+'OddsRatio_working_3-way'!AH79</f>
        <v>-0.22148281287371113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1.0493052807260217</v>
      </c>
      <c r="AS79" s="11">
        <f>IF(('OddsRatio_working_3-way'!X79=0),IF(Q79&gt;0,-Q79^(1/3),(-Q79)^(1/3)),'OddsRatio_working_3-way'!AM79-'OddsRatio_working_3-way'!R79/3)</f>
        <v>-0.82782246785231117</v>
      </c>
      <c r="AT79" s="11">
        <f>IF(('OddsRatio_working_3-way'!X79=0),IF(Q79&gt;0,-Q79^(1/3),(-Q79)^(1/3)),'OddsRatio_working_3-way'!AN79-'OddsRatio_working_3-way'!R79/3)</f>
        <v>-0.22148281287371113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1.79</v>
      </c>
      <c r="B80" s="4">
        <f>IF('True_Odds_Calculator_3-way'!B81="","",'True_Odds_Calculator_3-way'!B81)</f>
        <v>3.48</v>
      </c>
      <c r="C80" s="4">
        <f>IF('True_Odds_Calculator_3-way'!C81="","",'True_Odds_Calculator_3-way'!C81)</f>
        <v>4.91</v>
      </c>
      <c r="D80" s="9">
        <f t="shared" si="26"/>
        <v>0.5383942392041039</v>
      </c>
      <c r="E80" s="9">
        <f t="shared" si="27"/>
        <v>0.27089212665820678</v>
      </c>
      <c r="F80" s="9">
        <f t="shared" si="28"/>
        <v>0.19071363413768916</v>
      </c>
      <c r="G80" s="9">
        <f t="shared" si="29"/>
        <v>1.0852848100284875</v>
      </c>
      <c r="H80" s="9">
        <f t="shared" si="30"/>
        <v>1.8573749999225058</v>
      </c>
      <c r="I80" s="9">
        <f t="shared" si="31"/>
        <v>3.6915063288706498</v>
      </c>
      <c r="J80" s="9">
        <f t="shared" si="32"/>
        <v>5.2434636072113854</v>
      </c>
      <c r="K80" s="11">
        <f t="shared" si="33"/>
        <v>0.55865921787709494</v>
      </c>
      <c r="L80" s="11">
        <f t="shared" si="34"/>
        <v>0.28735632183908044</v>
      </c>
      <c r="M80" s="11">
        <f t="shared" si="35"/>
        <v>0.20366598778004072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-0.25046195285772566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0.23475274389338796</v>
      </c>
      <c r="Q80" s="11">
        <f>2*'OddsRatio_working_3-way'!K80*'OddsRatio_working_3-way'!L80*'OddsRatio_working_3-way'!M80</f>
        <v>6.5390736460553753E-2</v>
      </c>
      <c r="R80" s="11">
        <f t="shared" si="36"/>
        <v>0</v>
      </c>
      <c r="S80" s="11">
        <f t="shared" si="37"/>
        <v>-0.93727906061140842</v>
      </c>
      <c r="T80" s="11">
        <f t="shared" si="38"/>
        <v>-0.26108051827615836</v>
      </c>
      <c r="U80" s="11">
        <f>'OddsRatio_working_3-way'!S80-'OddsRatio_working_3-way'!R80^2/3</f>
        <v>-0.93727906061140842</v>
      </c>
      <c r="V80" s="11">
        <f>'OddsRatio_working_3-way'!S80*'OddsRatio_working_3-way'!R80/3-2*'OddsRatio_working_3-way'!R80^3/27-'OddsRatio_working_3-way'!T80</f>
        <v>0.26108051827615836</v>
      </c>
      <c r="W80" s="11">
        <f>'OddsRatio_working_3-way'!V80^2+4*'OddsRatio_working_3-way'!U80^3/27</f>
        <v>-5.3820991365641779E-2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0.17463105994423589</v>
      </c>
      <c r="Y80" s="11">
        <f>IF('OddsRatio_working_3-way'!W80&gt;=0,IF('OddsRatio_working_3-way'!V80+SQRT('OddsRatio_working_3-way'!W80)&gt;0,0,PI()),ACOS('OddsRatio_working_3-way'!V80/(2*'OddsRatio_working_3-way'!X80)))</f>
        <v>0.72647530340013888</v>
      </c>
      <c r="Z80" s="11">
        <f>'OddsRatio_working_3-way'!X80^(1/3)*COS('OddsRatio_working_3-way'!Y80/3)</f>
        <v>0.54264240501424377</v>
      </c>
      <c r="AA80" s="11">
        <f>'OddsRatio_working_3-way'!X80^(1/3)*COS(('OddsRatio_working_3-way'!Y80+2*PI())/3)</f>
        <v>-0.38739953968990648</v>
      </c>
      <c r="AB80" s="11">
        <f>'OddsRatio_working_3-way'!X80^(1/3)*COS(('OddsRatio_working_3-way'!Y80+4*PI())/3)</f>
        <v>-0.15524286532433737</v>
      </c>
      <c r="AC80" s="11">
        <f>'OddsRatio_working_3-way'!X80^(1/3)*SIN('OddsRatio_working_3-way'!Y80/3)</f>
        <v>0.1340357184391297</v>
      </c>
      <c r="AD80" s="11">
        <f>'OddsRatio_working_3-way'!X80^(1/3)*SIN(('OddsRatio_working_3-way'!Y80+2*PI())/3)</f>
        <v>0.4029242486934545</v>
      </c>
      <c r="AE80" s="11">
        <f>'OddsRatio_working_3-way'!X80^(1/3)*SIN(('OddsRatio_working_3-way'!Y80+4*PI())/3)</f>
        <v>-0.53695996713258409</v>
      </c>
      <c r="AF80" s="11">
        <f>-'OddsRatio_working_3-way'!U80/(3*'OddsRatio_working_3-way'!X80^(1/3))*COS(('OddsRatio_working_3-way'!Y80)/3)</f>
        <v>0.54264240501424366</v>
      </c>
      <c r="AG80" s="11">
        <f>-'OddsRatio_working_3-way'!U80/(3*'OddsRatio_working_3-way'!X80^(1/3))*COS(('OddsRatio_working_3-way'!Y80+2*PI())/3)</f>
        <v>-0.38739953968990642</v>
      </c>
      <c r="AH80" s="11">
        <f>-'OddsRatio_working_3-way'!U80/(3*'OddsRatio_working_3-way'!X80^(1/3))*COS(('OddsRatio_working_3-way'!Y80+4*PI())/3)</f>
        <v>-0.15524286532433734</v>
      </c>
      <c r="AI80" s="11">
        <f>'OddsRatio_working_3-way'!U80/(3*'OddsRatio_working_3-way'!X80^(1/3))*SIN(('OddsRatio_working_3-way'!Y80)/3)</f>
        <v>-0.13403571843912968</v>
      </c>
      <c r="AJ80" s="11">
        <f>'OddsRatio_working_3-way'!U80/(3*'OddsRatio_working_3-way'!X80^(1/3))*SIN(('OddsRatio_working_3-way'!Y80+2*PI())/3)</f>
        <v>-0.40292424869345445</v>
      </c>
      <c r="AK80" s="11">
        <f>'OddsRatio_working_3-way'!U80/(3*'OddsRatio_working_3-way'!X80^(1/3))*SIN(('OddsRatio_working_3-way'!Y80+4*PI())/3)</f>
        <v>0.53695996713258398</v>
      </c>
      <c r="AL80" s="11">
        <f>'OddsRatio_working_3-way'!Z80+'OddsRatio_working_3-way'!AF80</f>
        <v>1.0852848100284875</v>
      </c>
      <c r="AM80" s="11">
        <f>'OddsRatio_working_3-way'!AA80+'OddsRatio_working_3-way'!AG80</f>
        <v>-0.77479907937981296</v>
      </c>
      <c r="AN80" s="11">
        <f>'OddsRatio_working_3-way'!AB80+'OddsRatio_working_3-way'!AH80</f>
        <v>-0.31048573064867468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1.0852848100284875</v>
      </c>
      <c r="AS80" s="11">
        <f>IF(('OddsRatio_working_3-way'!X80=0),IF(Q80&gt;0,-Q80^(1/3),(-Q80)^(1/3)),'OddsRatio_working_3-way'!AM80-'OddsRatio_working_3-way'!R80/3)</f>
        <v>-0.77479907937981296</v>
      </c>
      <c r="AT80" s="11">
        <f>IF(('OddsRatio_working_3-way'!X80=0),IF(Q80&gt;0,-Q80^(1/3),(-Q80)^(1/3)),'OddsRatio_working_3-way'!AN80-'OddsRatio_working_3-way'!R80/3)</f>
        <v>-0.31048573064867468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1.85</v>
      </c>
      <c r="B81" s="4">
        <f>IF('True_Odds_Calculator_3-way'!B82="","",'True_Odds_Calculator_3-way'!B82)</f>
        <v>3.36</v>
      </c>
      <c r="C81" s="4">
        <f>IF('True_Odds_Calculator_3-way'!C82="","",'True_Odds_Calculator_3-way'!C82)</f>
        <v>4.74</v>
      </c>
      <c r="D81" s="9">
        <f t="shared" si="26"/>
        <v>0.52072021273069236</v>
      </c>
      <c r="E81" s="9">
        <f t="shared" si="27"/>
        <v>0.281253524255688</v>
      </c>
      <c r="F81" s="9">
        <f t="shared" si="28"/>
        <v>0.19802626301361992</v>
      </c>
      <c r="G81" s="9">
        <f t="shared" si="29"/>
        <v>1.0828436451527315</v>
      </c>
      <c r="H81" s="9">
        <f t="shared" si="30"/>
        <v>1.9204170983798223</v>
      </c>
      <c r="I81" s="9">
        <f t="shared" si="31"/>
        <v>3.5555110025604462</v>
      </c>
      <c r="J81" s="9">
        <f t="shared" si="32"/>
        <v>5.0498352328712164</v>
      </c>
      <c r="K81" s="11">
        <f t="shared" si="33"/>
        <v>0.54054054054054046</v>
      </c>
      <c r="L81" s="11">
        <f t="shared" si="34"/>
        <v>0.29761904761904762</v>
      </c>
      <c r="M81" s="11">
        <f t="shared" si="35"/>
        <v>0.21097046413502107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-0.25463211855616941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0.23588235613552064</v>
      </c>
      <c r="Q81" s="11">
        <f>2*'OddsRatio_working_3-way'!K81*'OddsRatio_working_3-way'!L81*'OddsRatio_working_3-way'!M81</f>
        <v>6.7879814715257739E-2</v>
      </c>
      <c r="R81" s="11">
        <f t="shared" si="36"/>
        <v>0</v>
      </c>
      <c r="S81" s="11">
        <f t="shared" si="37"/>
        <v>-0.9263652891592592</v>
      </c>
      <c r="T81" s="11">
        <f t="shared" si="38"/>
        <v>-0.2665799393264055</v>
      </c>
      <c r="U81" s="11">
        <f>'OddsRatio_working_3-way'!S81-'OddsRatio_working_3-way'!R81^2/3</f>
        <v>-0.9263652891592592</v>
      </c>
      <c r="V81" s="11">
        <f>'OddsRatio_working_3-way'!S81*'OddsRatio_working_3-way'!R81/3-2*'OddsRatio_working_3-way'!R81^3/27-'OddsRatio_working_3-way'!T81</f>
        <v>0.2665799393264055</v>
      </c>
      <c r="W81" s="11">
        <f>'OddsRatio_working_3-way'!V81^2+4*'OddsRatio_working_3-way'!U81^3/27</f>
        <v>-4.6707406585144412E-2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0.17158982387980826</v>
      </c>
      <c r="Y81" s="11">
        <f>IF('OddsRatio_working_3-way'!W81&gt;=0,IF('OddsRatio_working_3-way'!V81+SQRT('OddsRatio_working_3-way'!W81)&gt;0,0,PI()),ACOS('OddsRatio_working_3-way'!V81/(2*'OddsRatio_working_3-way'!X81)))</f>
        <v>0.681237265388563</v>
      </c>
      <c r="Z81" s="11">
        <f>'OddsRatio_working_3-way'!X81^(1/3)*COS('OddsRatio_working_3-way'!Y81/3)</f>
        <v>0.54142182257636584</v>
      </c>
      <c r="AA81" s="11">
        <f>'OddsRatio_working_3-way'!X81^(1/3)*COS(('OddsRatio_working_3-way'!Y81+2*PI())/3)</f>
        <v>-0.37905356133136536</v>
      </c>
      <c r="AB81" s="11">
        <f>'OddsRatio_working_3-way'!X81^(1/3)*COS(('OddsRatio_working_3-way'!Y81+4*PI())/3)</f>
        <v>-0.16236826124500067</v>
      </c>
      <c r="AC81" s="11">
        <f>'OddsRatio_working_3-way'!X81^(1/3)*SIN('OddsRatio_working_3-way'!Y81/3)</f>
        <v>0.1251033163342975</v>
      </c>
      <c r="AD81" s="11">
        <f>'OddsRatio_working_3-way'!X81^(1/3)*SIN(('OddsRatio_working_3-way'!Y81+2*PI())/3)</f>
        <v>0.40633339434725524</v>
      </c>
      <c r="AE81" s="11">
        <f>'OddsRatio_working_3-way'!X81^(1/3)*SIN(('OddsRatio_working_3-way'!Y81+4*PI())/3)</f>
        <v>-0.53143671068155274</v>
      </c>
      <c r="AF81" s="11">
        <f>-'OddsRatio_working_3-way'!U81/(3*'OddsRatio_working_3-way'!X81^(1/3))*COS(('OddsRatio_working_3-way'!Y81)/3)</f>
        <v>0.54142182257636562</v>
      </c>
      <c r="AG81" s="11">
        <f>-'OddsRatio_working_3-way'!U81/(3*'OddsRatio_working_3-way'!X81^(1/3))*COS(('OddsRatio_working_3-way'!Y81+2*PI())/3)</f>
        <v>-0.3790535613313652</v>
      </c>
      <c r="AH81" s="11">
        <f>-'OddsRatio_working_3-way'!U81/(3*'OddsRatio_working_3-way'!X81^(1/3))*COS(('OddsRatio_working_3-way'!Y81+4*PI())/3)</f>
        <v>-0.16236826124500062</v>
      </c>
      <c r="AI81" s="11">
        <f>'OddsRatio_working_3-way'!U81/(3*'OddsRatio_working_3-way'!X81^(1/3))*SIN(('OddsRatio_working_3-way'!Y81)/3)</f>
        <v>-0.12510331633429744</v>
      </c>
      <c r="AJ81" s="11">
        <f>'OddsRatio_working_3-way'!U81/(3*'OddsRatio_working_3-way'!X81^(1/3))*SIN(('OddsRatio_working_3-way'!Y81+2*PI())/3)</f>
        <v>-0.40633339434725507</v>
      </c>
      <c r="AK81" s="11">
        <f>'OddsRatio_working_3-way'!U81/(3*'OddsRatio_working_3-way'!X81^(1/3))*SIN(('OddsRatio_working_3-way'!Y81+4*PI())/3)</f>
        <v>0.53143671068155252</v>
      </c>
      <c r="AL81" s="11">
        <f>'OddsRatio_working_3-way'!Z81+'OddsRatio_working_3-way'!AF81</f>
        <v>1.0828436451527315</v>
      </c>
      <c r="AM81" s="11">
        <f>'OddsRatio_working_3-way'!AA81+'OddsRatio_working_3-way'!AG81</f>
        <v>-0.7581071226627305</v>
      </c>
      <c r="AN81" s="11">
        <f>'OddsRatio_working_3-way'!AB81+'OddsRatio_working_3-way'!AH81</f>
        <v>-0.32473652249000129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1.0828436451527315</v>
      </c>
      <c r="AS81" s="11">
        <f>IF(('OddsRatio_working_3-way'!X81=0),IF(Q81&gt;0,-Q81^(1/3),(-Q81)^(1/3)),'OddsRatio_working_3-way'!AM81-'OddsRatio_working_3-way'!R81/3)</f>
        <v>-0.7581071226627305</v>
      </c>
      <c r="AT81" s="11">
        <f>IF(('OddsRatio_working_3-way'!X81=0),IF(Q81&gt;0,-Q81^(1/3),(-Q81)^(1/3)),'OddsRatio_working_3-way'!AN81-'OddsRatio_working_3-way'!R81/3)</f>
        <v>-0.32473652249000129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2.77</v>
      </c>
      <c r="B82" s="4">
        <f>IF('True_Odds_Calculator_3-way'!B83="","",'True_Odds_Calculator_3-way'!B83)</f>
        <v>3.03</v>
      </c>
      <c r="C82" s="4">
        <f>IF('True_Odds_Calculator_3-way'!C83="","",'True_Odds_Calculator_3-way'!C83)</f>
        <v>2.83</v>
      </c>
      <c r="D82" s="9">
        <f t="shared" si="26"/>
        <v>0.34594238624967361</v>
      </c>
      <c r="E82" s="9">
        <f t="shared" si="27"/>
        <v>0.31561890261276698</v>
      </c>
      <c r="F82" s="9">
        <f t="shared" si="28"/>
        <v>0.33843871113755941</v>
      </c>
      <c r="G82" s="9">
        <f t="shared" si="29"/>
        <v>1.0681665220938354</v>
      </c>
      <c r="H82" s="9">
        <f t="shared" si="30"/>
        <v>2.8906547441060888</v>
      </c>
      <c r="I82" s="9">
        <f t="shared" si="31"/>
        <v>3.1683780398504857</v>
      </c>
      <c r="J82" s="9">
        <f t="shared" si="32"/>
        <v>2.9547447354317193</v>
      </c>
      <c r="K82" s="11">
        <f t="shared" si="33"/>
        <v>0.36101083032490977</v>
      </c>
      <c r="L82" s="11">
        <f t="shared" si="34"/>
        <v>0.33003300330033003</v>
      </c>
      <c r="M82" s="11">
        <f t="shared" si="35"/>
        <v>0.35335689045936397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-0.27682898534396827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0.23702795073169855</v>
      </c>
      <c r="Q82" s="11">
        <f>2*'OddsRatio_working_3-way'!K82*'OddsRatio_working_3-way'!L82*'OddsRatio_working_3-way'!M82</f>
        <v>8.420175869687338E-2</v>
      </c>
      <c r="R82" s="11">
        <f t="shared" si="36"/>
        <v>0</v>
      </c>
      <c r="S82" s="11">
        <f t="shared" si="37"/>
        <v>-0.85622519057093771</v>
      </c>
      <c r="T82" s="11">
        <f t="shared" si="38"/>
        <v>-0.30416525419926743</v>
      </c>
      <c r="U82" s="11">
        <f>'OddsRatio_working_3-way'!S82-'OddsRatio_working_3-way'!R82^2/3</f>
        <v>-0.85622519057093771</v>
      </c>
      <c r="V82" s="11">
        <f>'OddsRatio_working_3-way'!S82*'OddsRatio_working_3-way'!R82/3-2*'OddsRatio_working_3-way'!R82^3/27-'OddsRatio_working_3-way'!T82</f>
        <v>0.30416525419926743</v>
      </c>
      <c r="W82" s="11">
        <f>'OddsRatio_working_3-way'!V82^2+4*'OddsRatio_working_3-way'!U82^3/27</f>
        <v>-4.7863324179081568E-4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0.15247551861191994</v>
      </c>
      <c r="Y82" s="11">
        <f>IF('OddsRatio_working_3-way'!W82&gt;=0,IF('OddsRatio_working_3-way'!V82+SQRT('OddsRatio_working_3-way'!W82)&gt;0,0,PI()),ACOS('OddsRatio_working_3-way'!V82/(2*'OddsRatio_working_3-way'!X82)))</f>
        <v>7.1803325966454778E-2</v>
      </c>
      <c r="Z82" s="11">
        <f>'OddsRatio_working_3-way'!X82^(1/3)*COS('OddsRatio_working_3-way'!Y82/3)</f>
        <v>0.53408326104691761</v>
      </c>
      <c r="AA82" s="11">
        <f>'OddsRatio_working_3-way'!X82^(1/3)*COS(('OddsRatio_working_3-way'!Y82+2*PI())/3)</f>
        <v>-0.27811413452444772</v>
      </c>
      <c r="AB82" s="11">
        <f>'OddsRatio_working_3-way'!X82^(1/3)*COS(('OddsRatio_working_3-way'!Y82+4*PI())/3)</f>
        <v>-0.25596912652247</v>
      </c>
      <c r="AC82" s="11">
        <f>'OddsRatio_working_3-way'!X82^(1/3)*SIN('OddsRatio_working_3-way'!Y82/3)</f>
        <v>1.2785426331148306E-2</v>
      </c>
      <c r="AD82" s="11">
        <f>'OddsRatio_working_3-way'!X82^(1/3)*SIN(('OddsRatio_working_3-way'!Y82+2*PI())/3)</f>
        <v>0.45613695863709242</v>
      </c>
      <c r="AE82" s="11">
        <f>'OddsRatio_working_3-way'!X82^(1/3)*SIN(('OddsRatio_working_3-way'!Y82+4*PI())/3)</f>
        <v>-0.46892238496824074</v>
      </c>
      <c r="AF82" s="11">
        <f>-'OddsRatio_working_3-way'!U82/(3*'OddsRatio_working_3-way'!X82^(1/3))*COS(('OddsRatio_working_3-way'!Y82)/3)</f>
        <v>0.53408326104691772</v>
      </c>
      <c r="AG82" s="11">
        <f>-'OddsRatio_working_3-way'!U82/(3*'OddsRatio_working_3-way'!X82^(1/3))*COS(('OddsRatio_working_3-way'!Y82+2*PI())/3)</f>
        <v>-0.27811413452444778</v>
      </c>
      <c r="AH82" s="11">
        <f>-'OddsRatio_working_3-way'!U82/(3*'OddsRatio_working_3-way'!X82^(1/3))*COS(('OddsRatio_working_3-way'!Y82+4*PI())/3)</f>
        <v>-0.25596912652247006</v>
      </c>
      <c r="AI82" s="11">
        <f>'OddsRatio_working_3-way'!U82/(3*'OddsRatio_working_3-way'!X82^(1/3))*SIN(('OddsRatio_working_3-way'!Y82)/3)</f>
        <v>-1.2785426331148307E-2</v>
      </c>
      <c r="AJ82" s="11">
        <f>'OddsRatio_working_3-way'!U82/(3*'OddsRatio_working_3-way'!X82^(1/3))*SIN(('OddsRatio_working_3-way'!Y82+2*PI())/3)</f>
        <v>-0.45613695863709253</v>
      </c>
      <c r="AK82" s="11">
        <f>'OddsRatio_working_3-way'!U82/(3*'OddsRatio_working_3-way'!X82^(1/3))*SIN(('OddsRatio_working_3-way'!Y82+4*PI())/3)</f>
        <v>0.46892238496824085</v>
      </c>
      <c r="AL82" s="11">
        <f>'OddsRatio_working_3-way'!Z82+'OddsRatio_working_3-way'!AF82</f>
        <v>1.0681665220938354</v>
      </c>
      <c r="AM82" s="11">
        <f>'OddsRatio_working_3-way'!AA82+'OddsRatio_working_3-way'!AG82</f>
        <v>-0.55622826904889555</v>
      </c>
      <c r="AN82" s="11">
        <f>'OddsRatio_working_3-way'!AB82+'OddsRatio_working_3-way'!AH82</f>
        <v>-0.51193825304494012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1.0681665220938354</v>
      </c>
      <c r="AS82" s="11">
        <f>IF(('OddsRatio_working_3-way'!X82=0),IF(Q82&gt;0,-Q82^(1/3),(-Q82)^(1/3)),'OddsRatio_working_3-way'!AM82-'OddsRatio_working_3-way'!R82/3)</f>
        <v>-0.55622826904889555</v>
      </c>
      <c r="AT82" s="11">
        <f>IF(('OddsRatio_working_3-way'!X82=0),IF(Q82&gt;0,-Q82^(1/3),(-Q82)^(1/3)),'OddsRatio_working_3-way'!AN82-'OddsRatio_working_3-way'!R82/3)</f>
        <v>-0.51193825304494012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3.96</v>
      </c>
      <c r="B83" s="4">
        <f>IF('True_Odds_Calculator_3-way'!B84="","",'True_Odds_Calculator_3-way'!B84)</f>
        <v>2.89</v>
      </c>
      <c r="C83" s="4">
        <f>IF('True_Odds_Calculator_3-way'!C84="","",'True_Odds_Calculator_3-way'!C84)</f>
        <v>2.2400000000000002</v>
      </c>
      <c r="D83" s="9">
        <f t="shared" si="26"/>
        <v>0.23979561069663166</v>
      </c>
      <c r="E83" s="9">
        <f t="shared" si="27"/>
        <v>0.33066299726116344</v>
      </c>
      <c r="F83" s="9">
        <f t="shared" si="28"/>
        <v>0.42954139204220471</v>
      </c>
      <c r="G83" s="9">
        <f t="shared" si="29"/>
        <v>1.0710196339748577</v>
      </c>
      <c r="H83" s="9">
        <f t="shared" si="30"/>
        <v>4.1702181165655787</v>
      </c>
      <c r="I83" s="9">
        <f t="shared" si="31"/>
        <v>3.0242271082124814</v>
      </c>
      <c r="J83" s="9">
        <f t="shared" si="32"/>
        <v>2.3280643461288237</v>
      </c>
      <c r="K83" s="11">
        <f t="shared" si="33"/>
        <v>0.25252525252525254</v>
      </c>
      <c r="L83" s="11">
        <f t="shared" si="34"/>
        <v>0.34602076124567471</v>
      </c>
      <c r="M83" s="11">
        <f t="shared" si="35"/>
        <v>0.4464285714285714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-0.27060396351053773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0.23756160218097927</v>
      </c>
      <c r="Q83" s="11">
        <f>2*'OddsRatio_working_3-way'!K83*'OddsRatio_working_3-way'!L83*'OddsRatio_working_3-way'!M83</f>
        <v>7.8016946529057246E-2</v>
      </c>
      <c r="R83" s="11">
        <f t="shared" si="36"/>
        <v>0</v>
      </c>
      <c r="S83" s="11">
        <f t="shared" si="37"/>
        <v>-0.87789402305531372</v>
      </c>
      <c r="T83" s="11">
        <f t="shared" si="38"/>
        <v>-0.28830673991964328</v>
      </c>
      <c r="U83" s="11">
        <f>'OddsRatio_working_3-way'!S83-'OddsRatio_working_3-way'!R83^2/3</f>
        <v>-0.87789402305531372</v>
      </c>
      <c r="V83" s="11">
        <f>'OddsRatio_working_3-way'!S83*'OddsRatio_working_3-way'!R83/3-2*'OddsRatio_working_3-way'!R83^3/27-'OddsRatio_working_3-way'!T83</f>
        <v>0.28830673991964328</v>
      </c>
      <c r="W83" s="11">
        <f>'OddsRatio_working_3-way'!V83^2+4*'OddsRatio_working_3-way'!U83^3/27</f>
        <v>-1.7114941315200236E-2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0.15830012444585528</v>
      </c>
      <c r="Y83" s="11">
        <f>IF('OddsRatio_working_3-way'!W83&gt;=0,IF('OddsRatio_working_3-way'!V83+SQRT('OddsRatio_working_3-way'!W83)&gt;0,0,PI()),ACOS('OddsRatio_working_3-way'!V83/(2*'OddsRatio_working_3-way'!X83)))</f>
        <v>0.42598214909460319</v>
      </c>
      <c r="Z83" s="11">
        <f>'OddsRatio_working_3-way'!X83^(1/3)*COS('OddsRatio_working_3-way'!Y83/3)</f>
        <v>0.53550981698742883</v>
      </c>
      <c r="AA83" s="11">
        <f>'OddsRatio_working_3-way'!X83^(1/3)*COS(('OddsRatio_working_3-way'!Y83+2*PI())/3)</f>
        <v>-0.33405296801581713</v>
      </c>
      <c r="AB83" s="11">
        <f>'OddsRatio_working_3-way'!X83^(1/3)*COS(('OddsRatio_working_3-way'!Y83+4*PI())/3)</f>
        <v>-0.20145684897161165</v>
      </c>
      <c r="AC83" s="11">
        <f>'OddsRatio_working_3-way'!X83^(1/3)*SIN('OddsRatio_working_3-way'!Y83/3)</f>
        <v>7.6554405023671737E-2</v>
      </c>
      <c r="AD83" s="11">
        <f>'OddsRatio_working_3-way'!X83^(1/3)*SIN(('OddsRatio_working_3-way'!Y83+2*PI())/3)</f>
        <v>0.42548790297523309</v>
      </c>
      <c r="AE83" s="11">
        <f>'OddsRatio_working_3-way'!X83^(1/3)*SIN(('OddsRatio_working_3-way'!Y83+4*PI())/3)</f>
        <v>-0.5020423079989047</v>
      </c>
      <c r="AF83" s="11">
        <f>-'OddsRatio_working_3-way'!U83/(3*'OddsRatio_working_3-way'!X83^(1/3))*COS(('OddsRatio_working_3-way'!Y83)/3)</f>
        <v>0.53550981698742883</v>
      </c>
      <c r="AG83" s="11">
        <f>-'OddsRatio_working_3-way'!U83/(3*'OddsRatio_working_3-way'!X83^(1/3))*COS(('OddsRatio_working_3-way'!Y83+2*PI())/3)</f>
        <v>-0.33405296801581713</v>
      </c>
      <c r="AH83" s="11">
        <f>-'OddsRatio_working_3-way'!U83/(3*'OddsRatio_working_3-way'!X83^(1/3))*COS(('OddsRatio_working_3-way'!Y83+4*PI())/3)</f>
        <v>-0.20145684897161165</v>
      </c>
      <c r="AI83" s="11">
        <f>'OddsRatio_working_3-way'!U83/(3*'OddsRatio_working_3-way'!X83^(1/3))*SIN(('OddsRatio_working_3-way'!Y83)/3)</f>
        <v>-7.6554405023671737E-2</v>
      </c>
      <c r="AJ83" s="11">
        <f>'OddsRatio_working_3-way'!U83/(3*'OddsRatio_working_3-way'!X83^(1/3))*SIN(('OddsRatio_working_3-way'!Y83+2*PI())/3)</f>
        <v>-0.42548790297523309</v>
      </c>
      <c r="AK83" s="11">
        <f>'OddsRatio_working_3-way'!U83/(3*'OddsRatio_working_3-way'!X83^(1/3))*SIN(('OddsRatio_working_3-way'!Y83+4*PI())/3)</f>
        <v>0.5020423079989047</v>
      </c>
      <c r="AL83" s="11">
        <f>'OddsRatio_working_3-way'!Z83+'OddsRatio_working_3-way'!AF83</f>
        <v>1.0710196339748577</v>
      </c>
      <c r="AM83" s="11">
        <f>'OddsRatio_working_3-way'!AA83+'OddsRatio_working_3-way'!AG83</f>
        <v>-0.66810593603163426</v>
      </c>
      <c r="AN83" s="11">
        <f>'OddsRatio_working_3-way'!AB83+'OddsRatio_working_3-way'!AH83</f>
        <v>-0.40291369794322329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1.0710196339748577</v>
      </c>
      <c r="AS83" s="11">
        <f>IF(('OddsRatio_working_3-way'!X83=0),IF(Q83&gt;0,-Q83^(1/3),(-Q83)^(1/3)),'OddsRatio_working_3-way'!AM83-'OddsRatio_working_3-way'!R83/3)</f>
        <v>-0.66810593603163426</v>
      </c>
      <c r="AT83" s="11">
        <f>IF(('OddsRatio_working_3-way'!X83=0),IF(Q83&gt;0,-Q83^(1/3),(-Q83)^(1/3)),'OddsRatio_working_3-way'!AN83-'OddsRatio_working_3-way'!R83/3)</f>
        <v>-0.40291369794322329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</v>
      </c>
      <c r="B84" s="4">
        <f>IF('True_Odds_Calculator_3-way'!B85="","",'True_Odds_Calculator_3-way'!B85)</f>
        <v>2.99</v>
      </c>
      <c r="C84" s="4">
        <f>IF('True_Odds_Calculator_3-way'!C85="","",'True_Odds_Calculator_3-way'!C85)</f>
        <v>4.25</v>
      </c>
      <c r="D84" s="9">
        <f t="shared" si="26"/>
        <v>0.45847445322477881</v>
      </c>
      <c r="E84" s="9">
        <f t="shared" si="27"/>
        <v>0.3187960631752505</v>
      </c>
      <c r="F84" s="9">
        <f t="shared" si="28"/>
        <v>0.22272948359997066</v>
      </c>
      <c r="G84" s="9">
        <f t="shared" si="29"/>
        <v>1.073769646598993</v>
      </c>
      <c r="H84" s="9">
        <f t="shared" si="30"/>
        <v>2.1811466112588929</v>
      </c>
      <c r="I84" s="9">
        <f t="shared" si="31"/>
        <v>3.136801596731996</v>
      </c>
      <c r="J84" s="9">
        <f t="shared" si="32"/>
        <v>4.4897513514467278</v>
      </c>
      <c r="K84" s="11">
        <f t="shared" si="33"/>
        <v>0.47619047619047616</v>
      </c>
      <c r="L84" s="11">
        <f t="shared" si="34"/>
        <v>0.33444816053511706</v>
      </c>
      <c r="M84" s="11">
        <f t="shared" si="35"/>
        <v>0.23529411764705882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-0.26659359395932292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0.2375799818255061</v>
      </c>
      <c r="Q84" s="11">
        <f>2*'OddsRatio_working_3-way'!K84*'OddsRatio_working_3-way'!L84*'OddsRatio_working_3-way'!M84</f>
        <v>7.4946366506468798E-2</v>
      </c>
      <c r="R84" s="11">
        <f t="shared" si="36"/>
        <v>0</v>
      </c>
      <c r="S84" s="11">
        <f t="shared" si="37"/>
        <v>-0.89116913237516227</v>
      </c>
      <c r="T84" s="11">
        <f t="shared" si="38"/>
        <v>-0.28112590926661268</v>
      </c>
      <c r="U84" s="11">
        <f>'OddsRatio_working_3-way'!S84-'OddsRatio_working_3-way'!R84^2/3</f>
        <v>-0.89116913237516227</v>
      </c>
      <c r="V84" s="11">
        <f>'OddsRatio_working_3-way'!S84*'OddsRatio_working_3-way'!R84/3-2*'OddsRatio_working_3-way'!R84^3/27-'OddsRatio_working_3-way'!T84</f>
        <v>0.28112590926661268</v>
      </c>
      <c r="W84" s="11">
        <f>'OddsRatio_working_3-way'!V84^2+4*'OddsRatio_working_3-way'!U84^3/27</f>
        <v>-2.5820202458340866E-2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0.16190427674965893</v>
      </c>
      <c r="Y84" s="11">
        <f>IF('OddsRatio_working_3-way'!W84&gt;=0,IF('OddsRatio_working_3-way'!V84+SQRT('OddsRatio_working_3-way'!W84)&gt;0,0,PI()),ACOS('OddsRatio_working_3-way'!V84/(2*'OddsRatio_working_3-way'!X84)))</f>
        <v>0.5192621697035531</v>
      </c>
      <c r="Z84" s="11">
        <f>'OddsRatio_working_3-way'!X84^(1/3)*COS('OddsRatio_working_3-way'!Y84/3)</f>
        <v>0.53688482329949649</v>
      </c>
      <c r="AA84" s="11">
        <f>'OddsRatio_working_3-way'!X84^(1/3)*COS(('OddsRatio_working_3-way'!Y84+2*PI())/3)</f>
        <v>-0.34973385017061526</v>
      </c>
      <c r="AB84" s="11">
        <f>'OddsRatio_working_3-way'!X84^(1/3)*COS(('OddsRatio_working_3-way'!Y84+4*PI())/3)</f>
        <v>-0.18715097312888118</v>
      </c>
      <c r="AC84" s="11">
        <f>'OddsRatio_working_3-way'!X84^(1/3)*SIN('OddsRatio_working_3-way'!Y84/3)</f>
        <v>9.386726782566901E-2</v>
      </c>
      <c r="AD84" s="11">
        <f>'OddsRatio_working_3-way'!X84^(1/3)*SIN(('OddsRatio_working_3-way'!Y84+2*PI())/3)</f>
        <v>0.41802226197084902</v>
      </c>
      <c r="AE84" s="11">
        <f>'OddsRatio_working_3-way'!X84^(1/3)*SIN(('OddsRatio_working_3-way'!Y84+4*PI())/3)</f>
        <v>-0.51188952979651803</v>
      </c>
      <c r="AF84" s="11">
        <f>-'OddsRatio_working_3-way'!U84/(3*'OddsRatio_working_3-way'!X84^(1/3))*COS(('OddsRatio_working_3-way'!Y84)/3)</f>
        <v>0.53688482329949638</v>
      </c>
      <c r="AG84" s="11">
        <f>-'OddsRatio_working_3-way'!U84/(3*'OddsRatio_working_3-way'!X84^(1/3))*COS(('OddsRatio_working_3-way'!Y84+2*PI())/3)</f>
        <v>-0.34973385017061509</v>
      </c>
      <c r="AH84" s="11">
        <f>-'OddsRatio_working_3-way'!U84/(3*'OddsRatio_working_3-way'!X84^(1/3))*COS(('OddsRatio_working_3-way'!Y84+4*PI())/3)</f>
        <v>-0.18715097312888113</v>
      </c>
      <c r="AI84" s="11">
        <f>'OddsRatio_working_3-way'!U84/(3*'OddsRatio_working_3-way'!X84^(1/3))*SIN(('OddsRatio_working_3-way'!Y84)/3)</f>
        <v>-9.3867267825668982E-2</v>
      </c>
      <c r="AJ84" s="11">
        <f>'OddsRatio_working_3-way'!U84/(3*'OddsRatio_working_3-way'!X84^(1/3))*SIN(('OddsRatio_working_3-way'!Y84+2*PI())/3)</f>
        <v>-0.41802226197084885</v>
      </c>
      <c r="AK84" s="11">
        <f>'OddsRatio_working_3-way'!U84/(3*'OddsRatio_working_3-way'!X84^(1/3))*SIN(('OddsRatio_working_3-way'!Y84+4*PI())/3)</f>
        <v>0.51188952979651781</v>
      </c>
      <c r="AL84" s="11">
        <f>'OddsRatio_working_3-way'!Z84+'OddsRatio_working_3-way'!AF84</f>
        <v>1.073769646598993</v>
      </c>
      <c r="AM84" s="11">
        <f>'OddsRatio_working_3-way'!AA84+'OddsRatio_working_3-way'!AG84</f>
        <v>-0.6994677003412304</v>
      </c>
      <c r="AN84" s="11">
        <f>'OddsRatio_working_3-way'!AB84+'OddsRatio_working_3-way'!AH84</f>
        <v>-0.37430194625776231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1.073769646598993</v>
      </c>
      <c r="AS84" s="11">
        <f>IF(('OddsRatio_working_3-way'!X84=0),IF(Q84&gt;0,-Q84^(1/3),(-Q84)^(1/3)),'OddsRatio_working_3-way'!AM84-'OddsRatio_working_3-way'!R84/3)</f>
        <v>-0.6994677003412304</v>
      </c>
      <c r="AT84" s="11">
        <f>IF(('OddsRatio_working_3-way'!X84=0),IF(Q84&gt;0,-Q84^(1/3),(-Q84)^(1/3)),'OddsRatio_working_3-way'!AN84-'OddsRatio_working_3-way'!R84/3)</f>
        <v>-0.37430194625776231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2.81</v>
      </c>
      <c r="B85" s="4">
        <f>IF('True_Odds_Calculator_3-way'!B86="","",'True_Odds_Calculator_3-way'!B86)</f>
        <v>2.92</v>
      </c>
      <c r="C85" s="4">
        <f>IF('True_Odds_Calculator_3-way'!C86="","",'True_Odds_Calculator_3-way'!C86)</f>
        <v>2.9</v>
      </c>
      <c r="D85" s="9">
        <f t="shared" si="26"/>
        <v>0.34132055738451833</v>
      </c>
      <c r="E85" s="9">
        <f t="shared" si="27"/>
        <v>0.32818330033084991</v>
      </c>
      <c r="F85" s="9">
        <f t="shared" si="28"/>
        <v>0.3304961422846317</v>
      </c>
      <c r="G85" s="9">
        <f t="shared" si="29"/>
        <v>1.0661862767695207</v>
      </c>
      <c r="H85" s="9">
        <f t="shared" si="30"/>
        <v>2.9297971609528322</v>
      </c>
      <c r="I85" s="9">
        <f t="shared" si="31"/>
        <v>3.0470776513974802</v>
      </c>
      <c r="J85" s="9">
        <f t="shared" si="32"/>
        <v>3.0257539258620891</v>
      </c>
      <c r="K85" s="11">
        <f t="shared" si="33"/>
        <v>0.35587188612099646</v>
      </c>
      <c r="L85" s="11">
        <f t="shared" si="34"/>
        <v>0.34246575342465752</v>
      </c>
      <c r="M85" s="11">
        <f t="shared" si="35"/>
        <v>0.34482758620689657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-0.27748929610659012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0.23660353316736066</v>
      </c>
      <c r="Q85" s="11">
        <f>2*'OddsRatio_working_3-way'!K85*'OddsRatio_working_3-way'!L85*'OddsRatio_working_3-way'!M85</f>
        <v>8.4050988691779988E-2</v>
      </c>
      <c r="R85" s="11">
        <f t="shared" si="36"/>
        <v>0</v>
      </c>
      <c r="S85" s="11">
        <f t="shared" si="37"/>
        <v>-0.85265823398274687</v>
      </c>
      <c r="T85" s="11">
        <f t="shared" si="38"/>
        <v>-0.30289812930115345</v>
      </c>
      <c r="U85" s="11">
        <f>'OddsRatio_working_3-way'!S85-'OddsRatio_working_3-way'!R85^2/3</f>
        <v>-0.85265823398274687</v>
      </c>
      <c r="V85" s="11">
        <f>'OddsRatio_working_3-way'!S85*'OddsRatio_working_3-way'!R85/3-2*'OddsRatio_working_3-way'!R85^3/27-'OddsRatio_working_3-way'!T85</f>
        <v>0.30289812930115345</v>
      </c>
      <c r="W85" s="11">
        <f>'OddsRatio_working_3-way'!V85^2+4*'OddsRatio_working_3-way'!U85^3/27</f>
        <v>-9.0465454217397712E-5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0.15152371282109253</v>
      </c>
      <c r="Y85" s="11">
        <f>IF('OddsRatio_working_3-way'!W85&gt;=0,IF('OddsRatio_working_3-way'!V85+SQRT('OddsRatio_working_3-way'!W85)&gt;0,0,PI()),ACOS('OddsRatio_working_3-way'!V85/(2*'OddsRatio_working_3-way'!X85)))</f>
        <v>3.1390780315201816E-2</v>
      </c>
      <c r="Z85" s="11">
        <f>'OddsRatio_working_3-way'!X85^(1/3)*COS('OddsRatio_working_3-way'!Y85/3)</f>
        <v>0.53309313838476036</v>
      </c>
      <c r="AA85" s="11">
        <f>'OddsRatio_working_3-way'!X85^(1/3)*COS(('OddsRatio_working_3-way'!Y85+2*PI())/3)</f>
        <v>-0.27137749570826136</v>
      </c>
      <c r="AB85" s="11">
        <f>'OddsRatio_working_3-way'!X85^(1/3)*COS(('OddsRatio_working_3-way'!Y85+4*PI())/3)</f>
        <v>-0.26171564267649888</v>
      </c>
      <c r="AC85" s="11">
        <f>'OddsRatio_working_3-way'!X85^(1/3)*SIN('OddsRatio_working_3-way'!Y85/3)</f>
        <v>5.5782734487586543E-3</v>
      </c>
      <c r="AD85" s="11">
        <f>'OddsRatio_working_3-way'!X85^(1/3)*SIN(('OddsRatio_working_3-way'!Y85+2*PI())/3)</f>
        <v>0.45888306369999637</v>
      </c>
      <c r="AE85" s="11">
        <f>'OddsRatio_working_3-way'!X85^(1/3)*SIN(('OddsRatio_working_3-way'!Y85+4*PI())/3)</f>
        <v>-0.46446133714875509</v>
      </c>
      <c r="AF85" s="11">
        <f>-'OddsRatio_working_3-way'!U85/(3*'OddsRatio_working_3-way'!X85^(1/3))*COS(('OddsRatio_working_3-way'!Y85)/3)</f>
        <v>0.53309313838476025</v>
      </c>
      <c r="AG85" s="11">
        <f>-'OddsRatio_working_3-way'!U85/(3*'OddsRatio_working_3-way'!X85^(1/3))*COS(('OddsRatio_working_3-way'!Y85+2*PI())/3)</f>
        <v>-0.27137749570826131</v>
      </c>
      <c r="AH85" s="11">
        <f>-'OddsRatio_working_3-way'!U85/(3*'OddsRatio_working_3-way'!X85^(1/3))*COS(('OddsRatio_working_3-way'!Y85+4*PI())/3)</f>
        <v>-0.26171564267649883</v>
      </c>
      <c r="AI85" s="11">
        <f>'OddsRatio_working_3-way'!U85/(3*'OddsRatio_working_3-way'!X85^(1/3))*SIN(('OddsRatio_working_3-way'!Y85)/3)</f>
        <v>-5.5782734487586525E-3</v>
      </c>
      <c r="AJ85" s="11">
        <f>'OddsRatio_working_3-way'!U85/(3*'OddsRatio_working_3-way'!X85^(1/3))*SIN(('OddsRatio_working_3-way'!Y85+2*PI())/3)</f>
        <v>-0.45888306369999626</v>
      </c>
      <c r="AK85" s="11">
        <f>'OddsRatio_working_3-way'!U85/(3*'OddsRatio_working_3-way'!X85^(1/3))*SIN(('OddsRatio_working_3-way'!Y85+4*PI())/3)</f>
        <v>0.46446133714875498</v>
      </c>
      <c r="AL85" s="11">
        <f>'OddsRatio_working_3-way'!Z85+'OddsRatio_working_3-way'!AF85</f>
        <v>1.0661862767695207</v>
      </c>
      <c r="AM85" s="11">
        <f>'OddsRatio_working_3-way'!AA85+'OddsRatio_working_3-way'!AG85</f>
        <v>-0.54275499141652261</v>
      </c>
      <c r="AN85" s="11">
        <f>'OddsRatio_working_3-way'!AB85+'OddsRatio_working_3-way'!AH85</f>
        <v>-0.52343128535299766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1.0661862767695207</v>
      </c>
      <c r="AS85" s="11">
        <f>IF(('OddsRatio_working_3-way'!X85=0),IF(Q85&gt;0,-Q85^(1/3),(-Q85)^(1/3)),'OddsRatio_working_3-way'!AM85-'OddsRatio_working_3-way'!R85/3)</f>
        <v>-0.54275499141652261</v>
      </c>
      <c r="AT85" s="11">
        <f>IF(('OddsRatio_working_3-way'!X85=0),IF(Q85&gt;0,-Q85^(1/3),(-Q85)^(1/3)),'OddsRatio_working_3-way'!AN85-'OddsRatio_working_3-way'!R85/3)</f>
        <v>-0.52343128535299766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2.0699999999999998</v>
      </c>
      <c r="B86" s="4">
        <f>IF('True_Odds_Calculator_3-way'!B87="","",'True_Odds_Calculator_3-way'!B87)</f>
        <v>3.1</v>
      </c>
      <c r="C86" s="4">
        <f>IF('True_Odds_Calculator_3-way'!C87="","",'True_Odds_Calculator_3-way'!C87)</f>
        <v>4.17</v>
      </c>
      <c r="D86" s="9">
        <f t="shared" si="26"/>
        <v>0.46548426856896569</v>
      </c>
      <c r="E86" s="9">
        <f t="shared" si="27"/>
        <v>0.30734491223222216</v>
      </c>
      <c r="F86" s="9">
        <f t="shared" si="28"/>
        <v>0.22717081919881196</v>
      </c>
      <c r="G86" s="9">
        <f t="shared" si="29"/>
        <v>1.0731778628913127</v>
      </c>
      <c r="H86" s="9">
        <f t="shared" si="30"/>
        <v>2.1483003132937046</v>
      </c>
      <c r="I86" s="9">
        <f t="shared" si="31"/>
        <v>3.2536735120717566</v>
      </c>
      <c r="J86" s="9">
        <f t="shared" si="32"/>
        <v>4.4019738253654621</v>
      </c>
      <c r="K86" s="11">
        <f t="shared" si="33"/>
        <v>0.48309178743961356</v>
      </c>
      <c r="L86" s="11">
        <f t="shared" si="34"/>
        <v>0.32258064516129031</v>
      </c>
      <c r="M86" s="11">
        <f t="shared" si="35"/>
        <v>0.23980815347721823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-0.26619153485066072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0.23693060511852321</v>
      </c>
      <c r="Q86" s="11">
        <f>2*'OddsRatio_working_3-way'!K86*'OddsRatio_working_3-way'!L86*'OddsRatio_working_3-way'!M86</f>
        <v>7.4741515810259701E-2</v>
      </c>
      <c r="R86" s="11">
        <f t="shared" si="36"/>
        <v>0</v>
      </c>
      <c r="S86" s="11">
        <f t="shared" si="37"/>
        <v>-0.890075656430797</v>
      </c>
      <c r="T86" s="11">
        <f t="shared" si="38"/>
        <v>-0.28078096417375303</v>
      </c>
      <c r="U86" s="11">
        <f>'OddsRatio_working_3-way'!S86-'OddsRatio_working_3-way'!R86^2/3</f>
        <v>-0.890075656430797</v>
      </c>
      <c r="V86" s="11">
        <f>'OddsRatio_working_3-way'!S86*'OddsRatio_working_3-way'!R86/3-2*'OddsRatio_working_3-way'!R86^3/27-'OddsRatio_working_3-way'!T86</f>
        <v>0.28078096417375303</v>
      </c>
      <c r="W86" s="11">
        <f>'OddsRatio_working_3-way'!V86^2+4*'OddsRatio_working_3-way'!U86^3/27</f>
        <v>-2.5628538699840872E-2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0.1616063802439304</v>
      </c>
      <c r="Y86" s="11">
        <f>IF('OddsRatio_working_3-way'!W86&gt;=0,IF('OddsRatio_working_3-way'!V86+SQRT('OddsRatio_working_3-way'!W86)&gt;0,0,PI()),ACOS('OddsRatio_working_3-way'!V86/(2*'OddsRatio_working_3-way'!X86)))</f>
        <v>0.51818682215677758</v>
      </c>
      <c r="Z86" s="11">
        <f>'OddsRatio_working_3-way'!X86^(1/3)*COS('OddsRatio_working_3-way'!Y86/3)</f>
        <v>0.53658893144565634</v>
      </c>
      <c r="AA86" s="11">
        <f>'OddsRatio_working_3-way'!X86^(1/3)*COS(('OddsRatio_working_3-way'!Y86+2*PI())/3)</f>
        <v>-0.34936945012125897</v>
      </c>
      <c r="AB86" s="11">
        <f>'OddsRatio_working_3-way'!X86^(1/3)*COS(('OddsRatio_working_3-way'!Y86+4*PI())/3)</f>
        <v>-0.18721948132439753</v>
      </c>
      <c r="AC86" s="11">
        <f>'OddsRatio_working_3-way'!X86^(1/3)*SIN('OddsRatio_working_3-way'!Y86/3)</f>
        <v>9.3617328133957428E-2</v>
      </c>
      <c r="AD86" s="11">
        <f>'OddsRatio_working_3-way'!X86^(1/3)*SIN(('OddsRatio_working_3-way'!Y86+2*PI())/3)</f>
        <v>0.4178909819545063</v>
      </c>
      <c r="AE86" s="11">
        <f>'OddsRatio_working_3-way'!X86^(1/3)*SIN(('OddsRatio_working_3-way'!Y86+4*PI())/3)</f>
        <v>-0.51150831008846365</v>
      </c>
      <c r="AF86" s="11">
        <f>-'OddsRatio_working_3-way'!U86/(3*'OddsRatio_working_3-way'!X86^(1/3))*COS(('OddsRatio_working_3-way'!Y86)/3)</f>
        <v>0.53658893144565634</v>
      </c>
      <c r="AG86" s="11">
        <f>-'OddsRatio_working_3-way'!U86/(3*'OddsRatio_working_3-way'!X86^(1/3))*COS(('OddsRatio_working_3-way'!Y86+2*PI())/3)</f>
        <v>-0.34936945012125897</v>
      </c>
      <c r="AH86" s="11">
        <f>-'OddsRatio_working_3-way'!U86/(3*'OddsRatio_working_3-way'!X86^(1/3))*COS(('OddsRatio_working_3-way'!Y86+4*PI())/3)</f>
        <v>-0.18721948132439753</v>
      </c>
      <c r="AI86" s="11">
        <f>'OddsRatio_working_3-way'!U86/(3*'OddsRatio_working_3-way'!X86^(1/3))*SIN(('OddsRatio_working_3-way'!Y86)/3)</f>
        <v>-9.3617328133957428E-2</v>
      </c>
      <c r="AJ86" s="11">
        <f>'OddsRatio_working_3-way'!U86/(3*'OddsRatio_working_3-way'!X86^(1/3))*SIN(('OddsRatio_working_3-way'!Y86+2*PI())/3)</f>
        <v>-0.4178909819545063</v>
      </c>
      <c r="AK86" s="11">
        <f>'OddsRatio_working_3-way'!U86/(3*'OddsRatio_working_3-way'!X86^(1/3))*SIN(('OddsRatio_working_3-way'!Y86+4*PI())/3)</f>
        <v>0.51150831008846365</v>
      </c>
      <c r="AL86" s="11">
        <f>'OddsRatio_working_3-way'!Z86+'OddsRatio_working_3-way'!AF86</f>
        <v>1.0731778628913127</v>
      </c>
      <c r="AM86" s="11">
        <f>'OddsRatio_working_3-way'!AA86+'OddsRatio_working_3-way'!AG86</f>
        <v>-0.69873890024251795</v>
      </c>
      <c r="AN86" s="11">
        <f>'OddsRatio_working_3-way'!AB86+'OddsRatio_working_3-way'!AH86</f>
        <v>-0.37443896264879506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1.0731778628913127</v>
      </c>
      <c r="AS86" s="11">
        <f>IF(('OddsRatio_working_3-way'!X86=0),IF(Q86&gt;0,-Q86^(1/3),(-Q86)^(1/3)),'OddsRatio_working_3-way'!AM86-'OddsRatio_working_3-way'!R86/3)</f>
        <v>-0.69873890024251795</v>
      </c>
      <c r="AT86" s="11">
        <f>IF(('OddsRatio_working_3-way'!X86=0),IF(Q86&gt;0,-Q86^(1/3),(-Q86)^(1/3)),'OddsRatio_working_3-way'!AN86-'OddsRatio_working_3-way'!R86/3)</f>
        <v>-0.37443896264879506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2.2999999999999998</v>
      </c>
      <c r="B87" s="4">
        <f>IF('True_Odds_Calculator_3-way'!B88="","",'True_Odds_Calculator_3-way'!B88)</f>
        <v>3.13</v>
      </c>
      <c r="C87" s="4">
        <f>IF('True_Odds_Calculator_3-way'!C88="","",'True_Odds_Calculator_3-way'!C88)</f>
        <v>3.43</v>
      </c>
      <c r="D87" s="9">
        <f t="shared" si="26"/>
        <v>0.41787633901732757</v>
      </c>
      <c r="E87" s="9">
        <f t="shared" si="27"/>
        <v>0.30464929499884358</v>
      </c>
      <c r="F87" s="9">
        <f t="shared" si="28"/>
        <v>0.27747436598382885</v>
      </c>
      <c r="G87" s="9">
        <f t="shared" si="29"/>
        <v>1.0715788134311306</v>
      </c>
      <c r="H87" s="9">
        <f t="shared" si="30"/>
        <v>2.3930524574604695</v>
      </c>
      <c r="I87" s="9">
        <f t="shared" si="31"/>
        <v>3.282462872608308</v>
      </c>
      <c r="J87" s="9">
        <f t="shared" si="32"/>
        <v>3.6039365166376478</v>
      </c>
      <c r="K87" s="11">
        <f t="shared" si="33"/>
        <v>0.43478260869565222</v>
      </c>
      <c r="L87" s="11">
        <f t="shared" si="34"/>
        <v>0.31948881789137379</v>
      </c>
      <c r="M87" s="11">
        <f t="shared" si="35"/>
        <v>0.29154518950437314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-0.27249775944747756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0.23731835122872993</v>
      </c>
      <c r="Q87" s="11">
        <f>2*'OddsRatio_working_3-way'!K87*'OddsRatio_working_3-way'!L87*'OddsRatio_working_3-way'!M87</f>
        <v>8.0996024310146728E-2</v>
      </c>
      <c r="R87" s="11">
        <f t="shared" si="36"/>
        <v>0</v>
      </c>
      <c r="S87" s="11">
        <f t="shared" si="37"/>
        <v>-0.87090019275726094</v>
      </c>
      <c r="T87" s="11">
        <f t="shared" si="38"/>
        <v>-0.2972355606680071</v>
      </c>
      <c r="U87" s="11">
        <f>'OddsRatio_working_3-way'!S87-'OddsRatio_working_3-way'!R87^2/3</f>
        <v>-0.87090019275726094</v>
      </c>
      <c r="V87" s="11">
        <f>'OddsRatio_working_3-way'!S87*'OddsRatio_working_3-way'!R87/3-2*'OddsRatio_working_3-way'!R87^3/27-'OddsRatio_working_3-way'!T87</f>
        <v>0.2972355606680071</v>
      </c>
      <c r="W87" s="11">
        <f>'OddsRatio_working_3-way'!V87^2+4*'OddsRatio_working_3-way'!U87^3/27</f>
        <v>-9.5101597601608551E-3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0.15641222641291935</v>
      </c>
      <c r="Y87" s="11">
        <f>IF('OddsRatio_working_3-way'!W87&gt;=0,IF('OddsRatio_working_3-way'!V87+SQRT('OddsRatio_working_3-way'!W87)&gt;0,0,PI()),ACOS('OddsRatio_working_3-way'!V87/(2*'OddsRatio_working_3-way'!X87)))</f>
        <v>0.31702425481306395</v>
      </c>
      <c r="Z87" s="11">
        <f>'OddsRatio_working_3-way'!X87^(1/3)*COS('OddsRatio_working_3-way'!Y87/3)</f>
        <v>0.5357894067155653</v>
      </c>
      <c r="AA87" s="11">
        <f>'OddsRatio_working_3-way'!X87^(1/3)*COS(('OddsRatio_working_3-way'!Y87+2*PI())/3)</f>
        <v>-0.31711189474303125</v>
      </c>
      <c r="AB87" s="11">
        <f>'OddsRatio_working_3-way'!X87^(1/3)*COS(('OddsRatio_working_3-way'!Y87+4*PI())/3)</f>
        <v>-0.21867751197253435</v>
      </c>
      <c r="AC87" s="11">
        <f>'OddsRatio_working_3-way'!X87^(1/3)*SIN('OddsRatio_working_3-way'!Y87/3)</f>
        <v>5.6831117390061268E-2</v>
      </c>
      <c r="AD87" s="11">
        <f>'OddsRatio_working_3-way'!X87^(1/3)*SIN(('OddsRatio_working_3-way'!Y87+2*PI())/3)</f>
        <v>0.43559167859924158</v>
      </c>
      <c r="AE87" s="11">
        <f>'OddsRatio_working_3-way'!X87^(1/3)*SIN(('OddsRatio_working_3-way'!Y87+4*PI())/3)</f>
        <v>-0.49242279598930272</v>
      </c>
      <c r="AF87" s="11">
        <f>-'OddsRatio_working_3-way'!U87/(3*'OddsRatio_working_3-way'!X87^(1/3))*COS(('OddsRatio_working_3-way'!Y87)/3)</f>
        <v>0.53578940671556519</v>
      </c>
      <c r="AG87" s="11">
        <f>-'OddsRatio_working_3-way'!U87/(3*'OddsRatio_working_3-way'!X87^(1/3))*COS(('OddsRatio_working_3-way'!Y87+2*PI())/3)</f>
        <v>-0.3171118947430312</v>
      </c>
      <c r="AH87" s="11">
        <f>-'OddsRatio_working_3-way'!U87/(3*'OddsRatio_working_3-way'!X87^(1/3))*COS(('OddsRatio_working_3-way'!Y87+4*PI())/3)</f>
        <v>-0.21867751197253429</v>
      </c>
      <c r="AI87" s="11">
        <f>'OddsRatio_working_3-way'!U87/(3*'OddsRatio_working_3-way'!X87^(1/3))*SIN(('OddsRatio_working_3-way'!Y87)/3)</f>
        <v>-5.6831117390061255E-2</v>
      </c>
      <c r="AJ87" s="11">
        <f>'OddsRatio_working_3-way'!U87/(3*'OddsRatio_working_3-way'!X87^(1/3))*SIN(('OddsRatio_working_3-way'!Y87+2*PI())/3)</f>
        <v>-0.43559167859924153</v>
      </c>
      <c r="AK87" s="11">
        <f>'OddsRatio_working_3-way'!U87/(3*'OddsRatio_working_3-way'!X87^(1/3))*SIN(('OddsRatio_working_3-way'!Y87+4*PI())/3)</f>
        <v>0.49242279598930261</v>
      </c>
      <c r="AL87" s="11">
        <f>'OddsRatio_working_3-way'!Z87+'OddsRatio_working_3-way'!AF87</f>
        <v>1.0715788134311306</v>
      </c>
      <c r="AM87" s="11">
        <f>'OddsRatio_working_3-way'!AA87+'OddsRatio_working_3-way'!AG87</f>
        <v>-0.63422378948606251</v>
      </c>
      <c r="AN87" s="11">
        <f>'OddsRatio_working_3-way'!AB87+'OddsRatio_working_3-way'!AH87</f>
        <v>-0.43735502394506864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1.0715788134311306</v>
      </c>
      <c r="AS87" s="11">
        <f>IF(('OddsRatio_working_3-way'!X87=0),IF(Q87&gt;0,-Q87^(1/3),(-Q87)^(1/3)),'OddsRatio_working_3-way'!AM87-'OddsRatio_working_3-way'!R87/3)</f>
        <v>-0.63422378948606251</v>
      </c>
      <c r="AT87" s="11">
        <f>IF(('OddsRatio_working_3-way'!X87=0),IF(Q87&gt;0,-Q87^(1/3),(-Q87)^(1/3)),'OddsRatio_working_3-way'!AN87-'OddsRatio_working_3-way'!R87/3)</f>
        <v>-0.43735502394506864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2.4700000000000002</v>
      </c>
      <c r="B88" s="4">
        <f>IF('True_Odds_Calculator_3-way'!B89="","",'True_Odds_Calculator_3-way'!B89)</f>
        <v>3.13</v>
      </c>
      <c r="C88" s="4">
        <f>IF('True_Odds_Calculator_3-way'!C89="","",'True_Odds_Calculator_3-way'!C89)</f>
        <v>3.13</v>
      </c>
      <c r="D88" s="9">
        <f t="shared" si="26"/>
        <v>0.38917288915365716</v>
      </c>
      <c r="E88" s="9">
        <f t="shared" si="27"/>
        <v>0.30541355542317156</v>
      </c>
      <c r="F88" s="9">
        <f t="shared" si="28"/>
        <v>0.30541355542317156</v>
      </c>
      <c r="G88" s="9">
        <f t="shared" si="29"/>
        <v>1.0677224915073249</v>
      </c>
      <c r="H88" s="9">
        <f t="shared" si="30"/>
        <v>2.5695520625157675</v>
      </c>
      <c r="I88" s="9">
        <f t="shared" si="31"/>
        <v>3.2742489069106018</v>
      </c>
      <c r="J88" s="9">
        <f t="shared" si="32"/>
        <v>3.2742489069106018</v>
      </c>
      <c r="K88" s="11">
        <f t="shared" si="33"/>
        <v>0.40485829959514169</v>
      </c>
      <c r="L88" s="11">
        <f t="shared" si="34"/>
        <v>0.31948881789137379</v>
      </c>
      <c r="M88" s="11">
        <f t="shared" si="35"/>
        <v>0.31948881789137379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-0.2756074248554955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0.23679307298024502</v>
      </c>
      <c r="Q88" s="11">
        <f>2*'OddsRatio_working_3-way'!K88*'OddsRatio_working_3-way'!L88*'OddsRatio_working_3-way'!M88</f>
        <v>8.2650287253139609E-2</v>
      </c>
      <c r="R88" s="11">
        <f t="shared" si="36"/>
        <v>0</v>
      </c>
      <c r="S88" s="11">
        <f t="shared" si="37"/>
        <v>-0.85916797453623994</v>
      </c>
      <c r="T88" s="11">
        <f t="shared" si="38"/>
        <v>-0.29988410978577307</v>
      </c>
      <c r="U88" s="11">
        <f>'OddsRatio_working_3-way'!S88-'OddsRatio_working_3-way'!R88^2/3</f>
        <v>-0.85916797453623994</v>
      </c>
      <c r="V88" s="11">
        <f>'OddsRatio_working_3-way'!S88*'OddsRatio_working_3-way'!R88/3-2*'OddsRatio_working_3-way'!R88^3/27-'OddsRatio_working_3-way'!T88</f>
        <v>0.29988410978577307</v>
      </c>
      <c r="W88" s="11">
        <f>'OddsRatio_working_3-way'!V88^2+4*'OddsRatio_working_3-way'!U88^3/27</f>
        <v>-4.0268077161079857E-3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0.15326226461372805</v>
      </c>
      <c r="Y88" s="11">
        <f>IF('OddsRatio_working_3-way'!W88&gt;=0,IF('OddsRatio_working_3-way'!V88+SQRT('OddsRatio_working_3-way'!W88)&gt;0,0,PI()),ACOS('OddsRatio_working_3-way'!V88/(2*'OddsRatio_working_3-way'!X88)))</f>
        <v>0.20852940344663162</v>
      </c>
      <c r="Z88" s="11">
        <f>'OddsRatio_working_3-way'!X88^(1/3)*COS('OddsRatio_working_3-way'!Y88/3)</f>
        <v>0.53386124575366256</v>
      </c>
      <c r="AA88" s="11">
        <f>'OddsRatio_working_3-way'!X88^(1/3)*COS(('OddsRatio_working_3-way'!Y88+2*PI())/3)</f>
        <v>-0.29911946171610376</v>
      </c>
      <c r="AB88" s="11">
        <f>'OddsRatio_working_3-way'!X88^(1/3)*COS(('OddsRatio_working_3-way'!Y88+4*PI())/3)</f>
        <v>-0.23474178403755896</v>
      </c>
      <c r="AC88" s="11">
        <f>'OddsRatio_working_3-way'!X88^(1/3)*SIN('OddsRatio_working_3-way'!Y88/3)</f>
        <v>3.7168469537511059E-2</v>
      </c>
      <c r="AD88" s="11">
        <f>'OddsRatio_working_3-way'!X88^(1/3)*SIN(('OddsRatio_working_3-way'!Y88+2*PI())/3)</f>
        <v>0.44375316614992366</v>
      </c>
      <c r="AE88" s="11">
        <f>'OddsRatio_working_3-way'!X88^(1/3)*SIN(('OddsRatio_working_3-way'!Y88+4*PI())/3)</f>
        <v>-0.48092163568743446</v>
      </c>
      <c r="AF88" s="11">
        <f>-'OddsRatio_working_3-way'!U88/(3*'OddsRatio_working_3-way'!X88^(1/3))*COS(('OddsRatio_working_3-way'!Y88)/3)</f>
        <v>0.53386124575366245</v>
      </c>
      <c r="AG88" s="11">
        <f>-'OddsRatio_working_3-way'!U88/(3*'OddsRatio_working_3-way'!X88^(1/3))*COS(('OddsRatio_working_3-way'!Y88+2*PI())/3)</f>
        <v>-0.29911946171610371</v>
      </c>
      <c r="AH88" s="11">
        <f>-'OddsRatio_working_3-way'!U88/(3*'OddsRatio_working_3-way'!X88^(1/3))*COS(('OddsRatio_working_3-way'!Y88+4*PI())/3)</f>
        <v>-0.23474178403755891</v>
      </c>
      <c r="AI88" s="11">
        <f>'OddsRatio_working_3-way'!U88/(3*'OddsRatio_working_3-way'!X88^(1/3))*SIN(('OddsRatio_working_3-way'!Y88)/3)</f>
        <v>-3.7168469537511052E-2</v>
      </c>
      <c r="AJ88" s="11">
        <f>'OddsRatio_working_3-way'!U88/(3*'OddsRatio_working_3-way'!X88^(1/3))*SIN(('OddsRatio_working_3-way'!Y88+2*PI())/3)</f>
        <v>-0.44375316614992355</v>
      </c>
      <c r="AK88" s="11">
        <f>'OddsRatio_working_3-way'!U88/(3*'OddsRatio_working_3-way'!X88^(1/3))*SIN(('OddsRatio_working_3-way'!Y88+4*PI())/3)</f>
        <v>0.48092163568743435</v>
      </c>
      <c r="AL88" s="11">
        <f>'OddsRatio_working_3-way'!Z88+'OddsRatio_working_3-way'!AF88</f>
        <v>1.0677224915073249</v>
      </c>
      <c r="AM88" s="11">
        <f>'OddsRatio_working_3-way'!AA88+'OddsRatio_working_3-way'!AG88</f>
        <v>-0.59823892343220741</v>
      </c>
      <c r="AN88" s="11">
        <f>'OddsRatio_working_3-way'!AB88+'OddsRatio_working_3-way'!AH88</f>
        <v>-0.46948356807511787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1.0677224915073249</v>
      </c>
      <c r="AS88" s="11">
        <f>IF(('OddsRatio_working_3-way'!X88=0),IF(Q88&gt;0,-Q88^(1/3),(-Q88)^(1/3)),'OddsRatio_working_3-way'!AM88-'OddsRatio_working_3-way'!R88/3)</f>
        <v>-0.59823892343220741</v>
      </c>
      <c r="AT88" s="11">
        <f>IF(('OddsRatio_working_3-way'!X88=0),IF(Q88&gt;0,-Q88^(1/3),(-Q88)^(1/3)),'OddsRatio_working_3-way'!AN88-'OddsRatio_working_3-way'!R88/3)</f>
        <v>-0.46948356807511787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2.23</v>
      </c>
      <c r="B89" s="4">
        <f>IF('True_Odds_Calculator_3-way'!B90="","",'True_Odds_Calculator_3-way'!B90)</f>
        <v>3.24</v>
      </c>
      <c r="C89" s="4">
        <f>IF('True_Odds_Calculator_3-way'!C90="","",'True_Odds_Calculator_3-way'!C90)</f>
        <v>3.36</v>
      </c>
      <c r="D89" s="9">
        <f t="shared" si="26"/>
        <v>0.42808165726916209</v>
      </c>
      <c r="E89" s="9">
        <f t="shared" si="27"/>
        <v>0.29128651669461048</v>
      </c>
      <c r="F89" s="9">
        <f t="shared" si="28"/>
        <v>0.28063182603622727</v>
      </c>
      <c r="G89" s="9">
        <f t="shared" si="29"/>
        <v>1.0861812331529923</v>
      </c>
      <c r="H89" s="9">
        <f t="shared" si="30"/>
        <v>2.3360029167781806</v>
      </c>
      <c r="I89" s="9">
        <f t="shared" si="31"/>
        <v>3.4330459622627032</v>
      </c>
      <c r="J89" s="9">
        <f t="shared" si="32"/>
        <v>3.563387710241062</v>
      </c>
      <c r="K89" s="11">
        <f t="shared" si="33"/>
        <v>0.44843049327354262</v>
      </c>
      <c r="L89" s="11">
        <f t="shared" si="34"/>
        <v>0.30864197530864196</v>
      </c>
      <c r="M89" s="11">
        <f t="shared" si="35"/>
        <v>0.29761904761904762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-0.26784033659967887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0.24014823778152128</v>
      </c>
      <c r="Q89" s="11">
        <f>2*'OddsRatio_working_3-way'!K89*'OddsRatio_working_3-way'!L89*'OddsRatio_working_3-way'!M89</f>
        <v>8.2383615019389803E-2</v>
      </c>
      <c r="R89" s="11">
        <f t="shared" si="36"/>
        <v>0</v>
      </c>
      <c r="S89" s="11">
        <f t="shared" si="37"/>
        <v>-0.89660967735585351</v>
      </c>
      <c r="T89" s="11">
        <f t="shared" si="38"/>
        <v>-0.30758479497627905</v>
      </c>
      <c r="U89" s="11">
        <f>'OddsRatio_working_3-way'!S89-'OddsRatio_working_3-way'!R89^2/3</f>
        <v>-0.89660967735585351</v>
      </c>
      <c r="V89" s="11">
        <f>'OddsRatio_working_3-way'!S89*'OddsRatio_working_3-way'!R89/3-2*'OddsRatio_working_3-way'!R89^3/27-'OddsRatio_working_3-way'!T89</f>
        <v>0.30758479497627905</v>
      </c>
      <c r="W89" s="11">
        <f>'OddsRatio_working_3-way'!V89^2+4*'OddsRatio_working_3-way'!U89^3/27</f>
        <v>-1.2175669689324112E-2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0.16338916410668405</v>
      </c>
      <c r="Y89" s="11">
        <f>IF('OddsRatio_working_3-way'!W89&gt;=0,IF('OddsRatio_working_3-way'!V89+SQRT('OddsRatio_working_3-way'!W89)&gt;0,0,PI()),ACOS('OddsRatio_working_3-way'!V89/(2*'OddsRatio_working_3-way'!X89)))</f>
        <v>0.34444098347055907</v>
      </c>
      <c r="Z89" s="11">
        <f>'OddsRatio_working_3-way'!X89^(1/3)*COS('OddsRatio_working_3-way'!Y89/3)</f>
        <v>0.54309061657649615</v>
      </c>
      <c r="AA89" s="11">
        <f>'OddsRatio_working_3-way'!X89^(1/3)*COS(('OddsRatio_working_3-way'!Y89+2*PI())/3)</f>
        <v>-0.32578418713805812</v>
      </c>
      <c r="AB89" s="11">
        <f>'OddsRatio_working_3-way'!X89^(1/3)*COS(('OddsRatio_working_3-way'!Y89+4*PI())/3)</f>
        <v>-0.21730642943843795</v>
      </c>
      <c r="AC89" s="11">
        <f>'OddsRatio_working_3-way'!X89^(1/3)*SIN('OddsRatio_working_3-way'!Y89/3)</f>
        <v>6.2629662608962744E-2</v>
      </c>
      <c r="AD89" s="11">
        <f>'OddsRatio_working_3-way'!X89^(1/3)*SIN(('OddsRatio_working_3-way'!Y89+2*PI())/3)</f>
        <v>0.43901543920771852</v>
      </c>
      <c r="AE89" s="11">
        <f>'OddsRatio_working_3-way'!X89^(1/3)*SIN(('OddsRatio_working_3-way'!Y89+4*PI())/3)</f>
        <v>-0.5016451018166812</v>
      </c>
      <c r="AF89" s="11">
        <f>-'OddsRatio_working_3-way'!U89/(3*'OddsRatio_working_3-way'!X89^(1/3))*COS(('OddsRatio_working_3-way'!Y89)/3)</f>
        <v>0.54309061657649604</v>
      </c>
      <c r="AG89" s="11">
        <f>-'OddsRatio_working_3-way'!U89/(3*'OddsRatio_working_3-way'!X89^(1/3))*COS(('OddsRatio_working_3-way'!Y89+2*PI())/3)</f>
        <v>-0.32578418713805807</v>
      </c>
      <c r="AH89" s="11">
        <f>-'OddsRatio_working_3-way'!U89/(3*'OddsRatio_working_3-way'!X89^(1/3))*COS(('OddsRatio_working_3-way'!Y89+4*PI())/3)</f>
        <v>-0.21730642943843789</v>
      </c>
      <c r="AI89" s="11">
        <f>'OddsRatio_working_3-way'!U89/(3*'OddsRatio_working_3-way'!X89^(1/3))*SIN(('OddsRatio_working_3-way'!Y89)/3)</f>
        <v>-6.262966260896273E-2</v>
      </c>
      <c r="AJ89" s="11">
        <f>'OddsRatio_working_3-way'!U89/(3*'OddsRatio_working_3-way'!X89^(1/3))*SIN(('OddsRatio_working_3-way'!Y89+2*PI())/3)</f>
        <v>-0.43901543920771841</v>
      </c>
      <c r="AK89" s="11">
        <f>'OddsRatio_working_3-way'!U89/(3*'OddsRatio_working_3-way'!X89^(1/3))*SIN(('OddsRatio_working_3-way'!Y89+4*PI())/3)</f>
        <v>0.50164510181668109</v>
      </c>
      <c r="AL89" s="11">
        <f>'OddsRatio_working_3-way'!Z89+'OddsRatio_working_3-way'!AF89</f>
        <v>1.0861812331529923</v>
      </c>
      <c r="AM89" s="11">
        <f>'OddsRatio_working_3-way'!AA89+'OddsRatio_working_3-way'!AG89</f>
        <v>-0.65156837427611625</v>
      </c>
      <c r="AN89" s="11">
        <f>'OddsRatio_working_3-way'!AB89+'OddsRatio_working_3-way'!AH89</f>
        <v>-0.43461285887687584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1.0861812331529923</v>
      </c>
      <c r="AS89" s="11">
        <f>IF(('OddsRatio_working_3-way'!X89=0),IF(Q89&gt;0,-Q89^(1/3),(-Q89)^(1/3)),'OddsRatio_working_3-way'!AM89-'OddsRatio_working_3-way'!R89/3)</f>
        <v>-0.65156837427611625</v>
      </c>
      <c r="AT89" s="11">
        <f>IF(('OddsRatio_working_3-way'!X89=0),IF(Q89&gt;0,-Q89^(1/3),(-Q89)^(1/3)),'OddsRatio_working_3-way'!AN89-'OddsRatio_working_3-way'!R89/3)</f>
        <v>-0.43461285887687584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1.56</v>
      </c>
      <c r="B90" s="4">
        <f>IF('True_Odds_Calculator_3-way'!B91="","",'True_Odds_Calculator_3-way'!B91)</f>
        <v>3.69</v>
      </c>
      <c r="C90" s="4">
        <f>IF('True_Odds_Calculator_3-way'!C91="","",'True_Odds_Calculator_3-way'!C91)</f>
        <v>6.75</v>
      </c>
      <c r="D90" s="9">
        <f t="shared" si="26"/>
        <v>0.61535698750911694</v>
      </c>
      <c r="E90" s="9">
        <f t="shared" si="27"/>
        <v>0.24983869149480209</v>
      </c>
      <c r="F90" s="9">
        <f t="shared" si="28"/>
        <v>0.13480432099608111</v>
      </c>
      <c r="G90" s="9">
        <f t="shared" si="29"/>
        <v>1.1162017109539557</v>
      </c>
      <c r="H90" s="9">
        <f t="shared" si="30"/>
        <v>1.6250729581342152</v>
      </c>
      <c r="I90" s="9">
        <f t="shared" si="31"/>
        <v>4.0025826024661395</v>
      </c>
      <c r="J90" s="9">
        <f t="shared" si="32"/>
        <v>7.4181598379852449</v>
      </c>
      <c r="K90" s="11">
        <f t="shared" si="33"/>
        <v>0.64102564102564097</v>
      </c>
      <c r="L90" s="11">
        <f t="shared" si="34"/>
        <v>0.2710027100271003</v>
      </c>
      <c r="M90" s="11">
        <f t="shared" si="35"/>
        <v>0.14814814814814814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-0.22292224821583462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0.23162624788641051</v>
      </c>
      <c r="Q90" s="11">
        <f>2*'OddsRatio_working_3-way'!K90*'OddsRatio_working_3-way'!L90*'OddsRatio_working_3-way'!M90</f>
        <v>5.1472499530313444E-2</v>
      </c>
      <c r="R90" s="11">
        <f t="shared" si="36"/>
        <v>0</v>
      </c>
      <c r="S90" s="11">
        <f t="shared" si="37"/>
        <v>-1.0390450021935389</v>
      </c>
      <c r="T90" s="11">
        <f t="shared" si="38"/>
        <v>-0.23089888937634198</v>
      </c>
      <c r="U90" s="11">
        <f>'OddsRatio_working_3-way'!S90-'OddsRatio_working_3-way'!R90^2/3</f>
        <v>-1.0390450021935389</v>
      </c>
      <c r="V90" s="11">
        <f>'OddsRatio_working_3-way'!S90*'OddsRatio_working_3-way'!R90/3-2*'OddsRatio_working_3-way'!R90^3/27-'OddsRatio_working_3-way'!T90</f>
        <v>0.23089888937634198</v>
      </c>
      <c r="W90" s="11">
        <f>'OddsRatio_working_3-way'!V90^2+4*'OddsRatio_working_3-way'!U90^3/27</f>
        <v>-0.11287356477388961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0.20383072749779277</v>
      </c>
      <c r="Y90" s="11">
        <f>IF('OddsRatio_working_3-way'!W90&gt;=0,IF('OddsRatio_working_3-way'!V90+SQRT('OddsRatio_working_3-way'!W90)&gt;0,0,PI()),ACOS('OddsRatio_working_3-way'!V90/(2*'OddsRatio_working_3-way'!X90)))</f>
        <v>0.96866696582424994</v>
      </c>
      <c r="Z90" s="11">
        <f>'OddsRatio_working_3-way'!X90^(1/3)*COS('OddsRatio_working_3-way'!Y90/3)</f>
        <v>0.55810085547697785</v>
      </c>
      <c r="AA90" s="11">
        <f>'OddsRatio_working_3-way'!X90^(1/3)*COS(('OddsRatio_working_3-way'!Y90+2*PI())/3)</f>
        <v>-0.4407718761777229</v>
      </c>
      <c r="AB90" s="11">
        <f>'OddsRatio_working_3-way'!X90^(1/3)*COS(('OddsRatio_working_3-way'!Y90+4*PI())/3)</f>
        <v>-0.11732897929925507</v>
      </c>
      <c r="AC90" s="11">
        <f>'OddsRatio_working_3-way'!X90^(1/3)*SIN('OddsRatio_working_3-way'!Y90/3)</f>
        <v>0.18673984358025603</v>
      </c>
      <c r="AD90" s="11">
        <f>'OddsRatio_working_3-way'!X90^(1/3)*SIN(('OddsRatio_working_3-way'!Y90+2*PI())/3)</f>
        <v>0.38995959692676246</v>
      </c>
      <c r="AE90" s="11">
        <f>'OddsRatio_working_3-way'!X90^(1/3)*SIN(('OddsRatio_working_3-way'!Y90+4*PI())/3)</f>
        <v>-0.57669944050701827</v>
      </c>
      <c r="AF90" s="11">
        <f>-'OddsRatio_working_3-way'!U90/(3*'OddsRatio_working_3-way'!X90^(1/3))*COS(('OddsRatio_working_3-way'!Y90)/3)</f>
        <v>0.55810085547697785</v>
      </c>
      <c r="AG90" s="11">
        <f>-'OddsRatio_working_3-way'!U90/(3*'OddsRatio_working_3-way'!X90^(1/3))*COS(('OddsRatio_working_3-way'!Y90+2*PI())/3)</f>
        <v>-0.4407718761777229</v>
      </c>
      <c r="AH90" s="11">
        <f>-'OddsRatio_working_3-way'!U90/(3*'OddsRatio_working_3-way'!X90^(1/3))*COS(('OddsRatio_working_3-way'!Y90+4*PI())/3)</f>
        <v>-0.11732897929925507</v>
      </c>
      <c r="AI90" s="11">
        <f>'OddsRatio_working_3-way'!U90/(3*'OddsRatio_working_3-way'!X90^(1/3))*SIN(('OddsRatio_working_3-way'!Y90)/3)</f>
        <v>-0.18673984358025603</v>
      </c>
      <c r="AJ90" s="11">
        <f>'OddsRatio_working_3-way'!U90/(3*'OddsRatio_working_3-way'!X90^(1/3))*SIN(('OddsRatio_working_3-way'!Y90+2*PI())/3)</f>
        <v>-0.38995959692676246</v>
      </c>
      <c r="AK90" s="11">
        <f>'OddsRatio_working_3-way'!U90/(3*'OddsRatio_working_3-way'!X90^(1/3))*SIN(('OddsRatio_working_3-way'!Y90+4*PI())/3)</f>
        <v>0.57669944050701827</v>
      </c>
      <c r="AL90" s="11">
        <f>'OddsRatio_working_3-way'!Z90+'OddsRatio_working_3-way'!AF90</f>
        <v>1.1162017109539557</v>
      </c>
      <c r="AM90" s="11">
        <f>'OddsRatio_working_3-way'!AA90+'OddsRatio_working_3-way'!AG90</f>
        <v>-0.8815437523554458</v>
      </c>
      <c r="AN90" s="11">
        <f>'OddsRatio_working_3-way'!AB90+'OddsRatio_working_3-way'!AH90</f>
        <v>-0.23465795859851013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1.1162017109539557</v>
      </c>
      <c r="AS90" s="11">
        <f>IF(('OddsRatio_working_3-way'!X90=0),IF(Q90&gt;0,-Q90^(1/3),(-Q90)^(1/3)),'OddsRatio_working_3-way'!AM90-'OddsRatio_working_3-way'!R90/3)</f>
        <v>-0.8815437523554458</v>
      </c>
      <c r="AT90" s="11">
        <f>IF(('OddsRatio_working_3-way'!X90=0),IF(Q90&gt;0,-Q90^(1/3),(-Q90)^(1/3)),'OddsRatio_working_3-way'!AN90-'OddsRatio_working_3-way'!R90/3)</f>
        <v>-0.23465795859851013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3.18</v>
      </c>
      <c r="B91" s="4">
        <f>IF('True_Odds_Calculator_3-way'!B92="","",'True_Odds_Calculator_3-way'!B92)</f>
        <v>3.18</v>
      </c>
      <c r="C91" s="4">
        <f>IF('True_Odds_Calculator_3-way'!C92="","",'True_Odds_Calculator_3-way'!C92)</f>
        <v>2.35</v>
      </c>
      <c r="D91" s="9">
        <f t="shared" si="26"/>
        <v>0.29714357030193633</v>
      </c>
      <c r="E91" s="9">
        <f t="shared" si="27"/>
        <v>0.29714357030193633</v>
      </c>
      <c r="F91" s="9">
        <f t="shared" si="28"/>
        <v>0.40571285939612728</v>
      </c>
      <c r="G91" s="9">
        <f t="shared" si="29"/>
        <v>1.0850351093106403</v>
      </c>
      <c r="H91" s="9">
        <f t="shared" si="30"/>
        <v>3.3653765382971961</v>
      </c>
      <c r="I91" s="9">
        <f t="shared" si="31"/>
        <v>3.3653765382971961</v>
      </c>
      <c r="J91" s="9">
        <f t="shared" si="32"/>
        <v>2.4647973975693644</v>
      </c>
      <c r="K91" s="11">
        <f t="shared" si="33"/>
        <v>0.31446540880503143</v>
      </c>
      <c r="L91" s="11">
        <f t="shared" si="34"/>
        <v>0.31446540880503143</v>
      </c>
      <c r="M91" s="11">
        <f t="shared" si="35"/>
        <v>0.42553191489361702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-0.26997568605470257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0.24027799869887989</v>
      </c>
      <c r="Q91" s="11">
        <f>2*'OddsRatio_working_3-way'!K91*'OddsRatio_working_3-way'!L91*'OddsRatio_working_3-way'!M91</f>
        <v>8.416041985950258E-2</v>
      </c>
      <c r="R91" s="11">
        <f t="shared" si="36"/>
        <v>0</v>
      </c>
      <c r="S91" s="11">
        <f t="shared" si="37"/>
        <v>-0.88999865954667734</v>
      </c>
      <c r="T91" s="11">
        <f t="shared" si="38"/>
        <v>-0.31173333083946664</v>
      </c>
      <c r="U91" s="11">
        <f>'OddsRatio_working_3-way'!S91-'OddsRatio_working_3-way'!R91^2/3</f>
        <v>-0.88999865954667734</v>
      </c>
      <c r="V91" s="11">
        <f>'OddsRatio_working_3-way'!S91*'OddsRatio_working_3-way'!R91/3-2*'OddsRatio_working_3-way'!R91^3/27-'OddsRatio_working_3-way'!T91</f>
        <v>0.31173333083946664</v>
      </c>
      <c r="W91" s="11">
        <f>'OddsRatio_working_3-way'!V91^2+4*'OddsRatio_working_3-way'!U91^3/27</f>
        <v>-7.2617103971489572E-3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0.16158541081531566</v>
      </c>
      <c r="Y91" s="11">
        <f>IF('OddsRatio_working_3-way'!W91&gt;=0,IF('OddsRatio_working_3-way'!V91+SQRT('OddsRatio_working_3-way'!W91)&gt;0,0,PI()),ACOS('OddsRatio_working_3-way'!V91/(2*'OddsRatio_working_3-way'!X91)))</f>
        <v>0.26684161359972292</v>
      </c>
      <c r="Z91" s="11">
        <f>'OddsRatio_working_3-way'!X91^(1/3)*COS('OddsRatio_working_3-way'!Y91/3)</f>
        <v>0.54251755465532014</v>
      </c>
      <c r="AA91" s="11">
        <f>'OddsRatio_working_3-way'!X91^(1/3)*COS(('OddsRatio_working_3-way'!Y91+2*PI())/3)</f>
        <v>-0.31315975649018252</v>
      </c>
      <c r="AB91" s="11">
        <f>'OddsRatio_working_3-way'!X91^(1/3)*COS(('OddsRatio_working_3-way'!Y91+4*PI())/3)</f>
        <v>-0.22935779816513768</v>
      </c>
      <c r="AC91" s="11">
        <f>'OddsRatio_working_3-way'!X91^(1/3)*SIN('OddsRatio_working_3-way'!Y91/3)</f>
        <v>4.8383083197582562E-2</v>
      </c>
      <c r="AD91" s="11">
        <f>'OddsRatio_working_3-way'!X91^(1/3)*SIN(('OddsRatio_working_3-way'!Y91+2*PI())/3)</f>
        <v>0.44564244273172859</v>
      </c>
      <c r="AE91" s="11">
        <f>'OddsRatio_working_3-way'!X91^(1/3)*SIN(('OddsRatio_working_3-way'!Y91+4*PI())/3)</f>
        <v>-0.49402552592931104</v>
      </c>
      <c r="AF91" s="11">
        <f>-'OddsRatio_working_3-way'!U91/(3*'OddsRatio_working_3-way'!X91^(1/3))*COS(('OddsRatio_working_3-way'!Y91)/3)</f>
        <v>0.54251755465532014</v>
      </c>
      <c r="AG91" s="11">
        <f>-'OddsRatio_working_3-way'!U91/(3*'OddsRatio_working_3-way'!X91^(1/3))*COS(('OddsRatio_working_3-way'!Y91+2*PI())/3)</f>
        <v>-0.31315975649018252</v>
      </c>
      <c r="AH91" s="11">
        <f>-'OddsRatio_working_3-way'!U91/(3*'OddsRatio_working_3-way'!X91^(1/3))*COS(('OddsRatio_working_3-way'!Y91+4*PI())/3)</f>
        <v>-0.22935779816513768</v>
      </c>
      <c r="AI91" s="11">
        <f>'OddsRatio_working_3-way'!U91/(3*'OddsRatio_working_3-way'!X91^(1/3))*SIN(('OddsRatio_working_3-way'!Y91)/3)</f>
        <v>-4.8383083197582562E-2</v>
      </c>
      <c r="AJ91" s="11">
        <f>'OddsRatio_working_3-way'!U91/(3*'OddsRatio_working_3-way'!X91^(1/3))*SIN(('OddsRatio_working_3-way'!Y91+2*PI())/3)</f>
        <v>-0.44564244273172859</v>
      </c>
      <c r="AK91" s="11">
        <f>'OddsRatio_working_3-way'!U91/(3*'OddsRatio_working_3-way'!X91^(1/3))*SIN(('OddsRatio_working_3-way'!Y91+4*PI())/3)</f>
        <v>0.49402552592931104</v>
      </c>
      <c r="AL91" s="11">
        <f>'OddsRatio_working_3-way'!Z91+'OddsRatio_working_3-way'!AF91</f>
        <v>1.0850351093106403</v>
      </c>
      <c r="AM91" s="11">
        <f>'OddsRatio_working_3-way'!AA91+'OddsRatio_working_3-way'!AG91</f>
        <v>-0.62631951298036503</v>
      </c>
      <c r="AN91" s="11">
        <f>'OddsRatio_working_3-way'!AB91+'OddsRatio_working_3-way'!AH91</f>
        <v>-0.45871559633027537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1.0850351093106403</v>
      </c>
      <c r="AS91" s="11">
        <f>IF(('OddsRatio_working_3-way'!X91=0),IF(Q91&gt;0,-Q91^(1/3),(-Q91)^(1/3)),'OddsRatio_working_3-way'!AM91-'OddsRatio_working_3-way'!R91/3)</f>
        <v>-0.62631951298036503</v>
      </c>
      <c r="AT91" s="11">
        <f>IF(('OddsRatio_working_3-way'!X91=0),IF(Q91&gt;0,-Q91^(1/3),(-Q91)^(1/3)),'OddsRatio_working_3-way'!AN91-'OddsRatio_working_3-way'!R91/3)</f>
        <v>-0.45871559633027537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1.27</v>
      </c>
      <c r="B92" s="4">
        <f>IF('True_Odds_Calculator_3-way'!B93="","",'True_Odds_Calculator_3-way'!B93)</f>
        <v>6.64</v>
      </c>
      <c r="C92" s="4">
        <f>IF('True_Odds_Calculator_3-way'!C93="","",'True_Odds_Calculator_3-way'!C93)</f>
        <v>10.89</v>
      </c>
      <c r="D92" s="9">
        <f t="shared" si="26"/>
        <v>0.7738310015714821</v>
      </c>
      <c r="E92" s="9">
        <f t="shared" si="27"/>
        <v>0.14074132502749639</v>
      </c>
      <c r="F92" s="9">
        <f t="shared" si="28"/>
        <v>8.5427673401021476E-2</v>
      </c>
      <c r="G92" s="9">
        <f t="shared" si="29"/>
        <v>1.0824882376662963</v>
      </c>
      <c r="H92" s="9">
        <f t="shared" si="30"/>
        <v>1.2922718241699001</v>
      </c>
      <c r="I92" s="9">
        <f t="shared" si="31"/>
        <v>7.1052336604379107</v>
      </c>
      <c r="J92" s="9">
        <f t="shared" si="32"/>
        <v>11.705808670519673</v>
      </c>
      <c r="K92" s="11">
        <f t="shared" si="33"/>
        <v>0.78740157480314954</v>
      </c>
      <c r="L92" s="11">
        <f t="shared" si="34"/>
        <v>0.15060240963855423</v>
      </c>
      <c r="M92" s="11">
        <f t="shared" si="35"/>
        <v>9.1827364554637275E-2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-0.16399835040036503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0.17205108148696388</v>
      </c>
      <c r="Q92" s="11">
        <f>2*'OddsRatio_working_3-way'!K92*'OddsRatio_working_3-way'!L92*'OddsRatio_working_3-way'!M92</f>
        <v>2.1778617909742264E-2</v>
      </c>
      <c r="R92" s="11">
        <f t="shared" si="36"/>
        <v>0</v>
      </c>
      <c r="S92" s="11">
        <f t="shared" si="37"/>
        <v>-1.049102512720036</v>
      </c>
      <c r="T92" s="11">
        <f t="shared" si="38"/>
        <v>-0.13279778642025772</v>
      </c>
      <c r="U92" s="11">
        <f>'OddsRatio_working_3-way'!S92-'OddsRatio_working_3-way'!R92^2/3</f>
        <v>-1.049102512720036</v>
      </c>
      <c r="V92" s="11">
        <f>'OddsRatio_working_3-way'!S92*'OddsRatio_working_3-way'!R92/3-2*'OddsRatio_working_3-way'!R92^3/27-'OddsRatio_working_3-way'!T92</f>
        <v>0.13279778642025772</v>
      </c>
      <c r="W92" s="11">
        <f>'OddsRatio_working_3-way'!V92^2+4*'OddsRatio_working_3-way'!U92^3/27</f>
        <v>-0.15342535493986087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0.20679736882875302</v>
      </c>
      <c r="Y92" s="11">
        <f>IF('OddsRatio_working_3-way'!W92&gt;=0,IF('OddsRatio_working_3-way'!V92+SQRT('OddsRatio_working_3-way'!W92)&gt;0,0,PI()),ACOS('OddsRatio_working_3-way'!V92/(2*'OddsRatio_working_3-way'!X92)))</f>
        <v>1.243924666919328</v>
      </c>
      <c r="Z92" s="11">
        <f>'OddsRatio_working_3-way'!X92^(1/3)*COS('OddsRatio_working_3-way'!Y92/3)</f>
        <v>0.54124411883314816</v>
      </c>
      <c r="AA92" s="11">
        <f>'OddsRatio_working_3-way'!X92^(1/3)*COS(('OddsRatio_working_3-way'!Y92+2*PI())/3)</f>
        <v>-0.47693912378936354</v>
      </c>
      <c r="AB92" s="11">
        <f>'OddsRatio_working_3-way'!X92^(1/3)*COS(('OddsRatio_working_3-way'!Y92+4*PI())/3)</f>
        <v>-6.4304995043784785E-2</v>
      </c>
      <c r="AC92" s="11">
        <f>'OddsRatio_working_3-way'!X92^(1/3)*SIN('OddsRatio_working_3-way'!Y92/3)</f>
        <v>0.23823442530808656</v>
      </c>
      <c r="AD92" s="11">
        <f>'OddsRatio_working_3-way'!X92^(1/3)*SIN(('OddsRatio_working_3-way'!Y92+2*PI())/3)</f>
        <v>0.34961394390438655</v>
      </c>
      <c r="AE92" s="11">
        <f>'OddsRatio_working_3-way'!X92^(1/3)*SIN(('OddsRatio_working_3-way'!Y92+4*PI())/3)</f>
        <v>-0.58784836921247319</v>
      </c>
      <c r="AF92" s="11">
        <f>-'OddsRatio_working_3-way'!U92/(3*'OddsRatio_working_3-way'!X92^(1/3))*COS(('OddsRatio_working_3-way'!Y92)/3)</f>
        <v>0.54124411883314816</v>
      </c>
      <c r="AG92" s="11">
        <f>-'OddsRatio_working_3-way'!U92/(3*'OddsRatio_working_3-way'!X92^(1/3))*COS(('OddsRatio_working_3-way'!Y92+2*PI())/3)</f>
        <v>-0.47693912378936348</v>
      </c>
      <c r="AH92" s="11">
        <f>-'OddsRatio_working_3-way'!U92/(3*'OddsRatio_working_3-way'!X92^(1/3))*COS(('OddsRatio_working_3-way'!Y92+4*PI())/3)</f>
        <v>-6.4304995043784771E-2</v>
      </c>
      <c r="AI92" s="11">
        <f>'OddsRatio_working_3-way'!U92/(3*'OddsRatio_working_3-way'!X92^(1/3))*SIN(('OddsRatio_working_3-way'!Y92)/3)</f>
        <v>-0.2382344253080865</v>
      </c>
      <c r="AJ92" s="11">
        <f>'OddsRatio_working_3-way'!U92/(3*'OddsRatio_working_3-way'!X92^(1/3))*SIN(('OddsRatio_working_3-way'!Y92+2*PI())/3)</f>
        <v>-0.34961394390438649</v>
      </c>
      <c r="AK92" s="11">
        <f>'OddsRatio_working_3-way'!U92/(3*'OddsRatio_working_3-way'!X92^(1/3))*SIN(('OddsRatio_working_3-way'!Y92+4*PI())/3)</f>
        <v>0.58784836921247308</v>
      </c>
      <c r="AL92" s="11">
        <f>'OddsRatio_working_3-way'!Z92+'OddsRatio_working_3-way'!AF92</f>
        <v>1.0824882376662963</v>
      </c>
      <c r="AM92" s="11">
        <f>'OddsRatio_working_3-way'!AA92+'OddsRatio_working_3-way'!AG92</f>
        <v>-0.95387824757872708</v>
      </c>
      <c r="AN92" s="11">
        <f>'OddsRatio_working_3-way'!AB92+'OddsRatio_working_3-way'!AH92</f>
        <v>-0.12860999008756957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1.0824882376662963</v>
      </c>
      <c r="AS92" s="11">
        <f>IF(('OddsRatio_working_3-way'!X92=0),IF(Q92&gt;0,-Q92^(1/3),(-Q92)^(1/3)),'OddsRatio_working_3-way'!AM92-'OddsRatio_working_3-way'!R92/3)</f>
        <v>-0.95387824757872708</v>
      </c>
      <c r="AT92" s="11">
        <f>IF(('OddsRatio_working_3-way'!X92=0),IF(Q92&gt;0,-Q92^(1/3),(-Q92)^(1/3)),'OddsRatio_working_3-way'!AN92-'OddsRatio_working_3-way'!R92/3)</f>
        <v>-0.12860999008756957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3.16</v>
      </c>
      <c r="B93" s="4">
        <f>IF('True_Odds_Calculator_3-way'!B94="","",'True_Odds_Calculator_3-way'!B94)</f>
        <v>3.43</v>
      </c>
      <c r="C93" s="4">
        <f>IF('True_Odds_Calculator_3-way'!C94="","",'True_Odds_Calculator_3-way'!C94)</f>
        <v>2.42</v>
      </c>
      <c r="D93" s="9">
        <f t="shared" si="26"/>
        <v>0.30956141287486233</v>
      </c>
      <c r="E93" s="9">
        <f t="shared" si="27"/>
        <v>0.28496735557947711</v>
      </c>
      <c r="F93" s="9">
        <f t="shared" si="28"/>
        <v>0.40547123154566039</v>
      </c>
      <c r="G93" s="9">
        <f t="shared" si="29"/>
        <v>1.0325818423907713</v>
      </c>
      <c r="H93" s="9">
        <f t="shared" si="30"/>
        <v>3.2303767795640659</v>
      </c>
      <c r="I93" s="9">
        <f t="shared" si="31"/>
        <v>3.5091738770095757</v>
      </c>
      <c r="J93" s="9">
        <f t="shared" si="32"/>
        <v>2.4662662161948949</v>
      </c>
      <c r="K93" s="11">
        <f t="shared" si="33"/>
        <v>0.31645569620253161</v>
      </c>
      <c r="L93" s="11">
        <f t="shared" si="34"/>
        <v>0.29154518950437314</v>
      </c>
      <c r="M93" s="11">
        <f t="shared" si="35"/>
        <v>0.41322314049586778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-0.28415270880220034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0.22912786234455523</v>
      </c>
      <c r="Q93" s="11">
        <f>2*'OddsRatio_working_3-way'!K93*'OddsRatio_working_3-way'!L93*'OddsRatio_working_3-way'!M93</f>
        <v>7.6248872660417702E-2</v>
      </c>
      <c r="R93" s="11">
        <f t="shared" si="36"/>
        <v>0</v>
      </c>
      <c r="S93" s="11">
        <f t="shared" si="37"/>
        <v>-0.80635466510386822</v>
      </c>
      <c r="T93" s="11">
        <f t="shared" si="38"/>
        <v>-0.26833765893639538</v>
      </c>
      <c r="U93" s="11">
        <f>'OddsRatio_working_3-way'!S93-'OddsRatio_working_3-way'!R93^2/3</f>
        <v>-0.80635466510386822</v>
      </c>
      <c r="V93" s="11">
        <f>'OddsRatio_working_3-way'!S93*'OddsRatio_working_3-way'!R93/3-2*'OddsRatio_working_3-way'!R93^3/27-'OddsRatio_working_3-way'!T93</f>
        <v>0.26833765893639538</v>
      </c>
      <c r="W93" s="11">
        <f>'OddsRatio_working_3-way'!V93^2+4*'OddsRatio_working_3-way'!U93^3/27</f>
        <v>-5.6686978123332982E-3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0.13935009599548051</v>
      </c>
      <c r="Y93" s="11">
        <f>IF('OddsRatio_working_3-way'!W93&gt;=0,IF('OddsRatio_working_3-way'!V93+SQRT('OddsRatio_working_3-way'!W93)&gt;0,0,PI()),ACOS('OddsRatio_working_3-way'!V93/(2*'OddsRatio_working_3-way'!X93)))</f>
        <v>0.27354844167722137</v>
      </c>
      <c r="Z93" s="11">
        <f>'OddsRatio_working_3-way'!X93^(1/3)*COS('OddsRatio_working_3-way'!Y93/3)</f>
        <v>0.51629092119538567</v>
      </c>
      <c r="AA93" s="11">
        <f>'OddsRatio_working_3-way'!X93^(1/3)*COS(('OddsRatio_working_3-way'!Y93+2*PI())/3)</f>
        <v>-0.29902858418655459</v>
      </c>
      <c r="AB93" s="11">
        <f>'OddsRatio_working_3-way'!X93^(1/3)*COS(('OddsRatio_working_3-way'!Y93+4*PI())/3)</f>
        <v>-0.21726233700883091</v>
      </c>
      <c r="AC93" s="11">
        <f>'OddsRatio_working_3-way'!X93^(1/3)*SIN('OddsRatio_working_3-way'!Y93/3)</f>
        <v>4.7207764818684314E-2</v>
      </c>
      <c r="AD93" s="11">
        <f>'OddsRatio_working_3-way'!X93^(1/3)*SIN(('OddsRatio_working_3-way'!Y93+2*PI())/3)</f>
        <v>0.42351717108913156</v>
      </c>
      <c r="AE93" s="11">
        <f>'OddsRatio_working_3-way'!X93^(1/3)*SIN(('OddsRatio_working_3-way'!Y93+4*PI())/3)</f>
        <v>-0.47072493590781578</v>
      </c>
      <c r="AF93" s="11">
        <f>-'OddsRatio_working_3-way'!U93/(3*'OddsRatio_working_3-way'!X93^(1/3))*COS(('OddsRatio_working_3-way'!Y93)/3)</f>
        <v>0.51629092119538567</v>
      </c>
      <c r="AG93" s="11">
        <f>-'OddsRatio_working_3-way'!U93/(3*'OddsRatio_working_3-way'!X93^(1/3))*COS(('OddsRatio_working_3-way'!Y93+2*PI())/3)</f>
        <v>-0.29902858418655459</v>
      </c>
      <c r="AH93" s="11">
        <f>-'OddsRatio_working_3-way'!U93/(3*'OddsRatio_working_3-way'!X93^(1/3))*COS(('OddsRatio_working_3-way'!Y93+4*PI())/3)</f>
        <v>-0.21726233700883091</v>
      </c>
      <c r="AI93" s="11">
        <f>'OddsRatio_working_3-way'!U93/(3*'OddsRatio_working_3-way'!X93^(1/3))*SIN(('OddsRatio_working_3-way'!Y93)/3)</f>
        <v>-4.7207764818684314E-2</v>
      </c>
      <c r="AJ93" s="11">
        <f>'OddsRatio_working_3-way'!U93/(3*'OddsRatio_working_3-way'!X93^(1/3))*SIN(('OddsRatio_working_3-way'!Y93+2*PI())/3)</f>
        <v>-0.42351717108913156</v>
      </c>
      <c r="AK93" s="11">
        <f>'OddsRatio_working_3-way'!U93/(3*'OddsRatio_working_3-way'!X93^(1/3))*SIN(('OddsRatio_working_3-way'!Y93+4*PI())/3)</f>
        <v>0.47072493590781578</v>
      </c>
      <c r="AL93" s="11">
        <f>'OddsRatio_working_3-way'!Z93+'OddsRatio_working_3-way'!AF93</f>
        <v>1.0325818423907713</v>
      </c>
      <c r="AM93" s="11">
        <f>'OddsRatio_working_3-way'!AA93+'OddsRatio_working_3-way'!AG93</f>
        <v>-0.59805716837310918</v>
      </c>
      <c r="AN93" s="11">
        <f>'OddsRatio_working_3-way'!AB93+'OddsRatio_working_3-way'!AH93</f>
        <v>-0.43452467401766182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1.0325818423907713</v>
      </c>
      <c r="AS93" s="11">
        <f>IF(('OddsRatio_working_3-way'!X93=0),IF(Q93&gt;0,-Q93^(1/3),(-Q93)^(1/3)),'OddsRatio_working_3-way'!AM93-'OddsRatio_working_3-way'!R93/3)</f>
        <v>-0.59805716837310918</v>
      </c>
      <c r="AT93" s="11">
        <f>IF(('OddsRatio_working_3-way'!X93=0),IF(Q93&gt;0,-Q93^(1/3),(-Q93)^(1/3)),'OddsRatio_working_3-way'!AN93-'OddsRatio_working_3-way'!R93/3)</f>
        <v>-0.43452467401766182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3.27</v>
      </c>
      <c r="B94" s="4">
        <f>IF('True_Odds_Calculator_3-way'!B95="","",'True_Odds_Calculator_3-way'!B95)</f>
        <v>3.51</v>
      </c>
      <c r="C94" s="4">
        <f>IF('True_Odds_Calculator_3-way'!C95="","",'True_Odds_Calculator_3-way'!C95)</f>
        <v>2.3199999999999998</v>
      </c>
      <c r="D94" s="9">
        <f t="shared" si="26"/>
        <v>0.29883861590014871</v>
      </c>
      <c r="E94" s="9">
        <f t="shared" si="27"/>
        <v>0.27821415539548588</v>
      </c>
      <c r="F94" s="9">
        <f t="shared" si="28"/>
        <v>0.42294722870436535</v>
      </c>
      <c r="G94" s="9">
        <f t="shared" si="29"/>
        <v>1.0336069388955633</v>
      </c>
      <c r="H94" s="9">
        <f t="shared" si="30"/>
        <v>3.346287751292929</v>
      </c>
      <c r="I94" s="9">
        <f t="shared" si="31"/>
        <v>3.5943534166278632</v>
      </c>
      <c r="J94" s="9">
        <f t="shared" si="32"/>
        <v>2.3643611593421436</v>
      </c>
      <c r="K94" s="11">
        <f t="shared" si="33"/>
        <v>0.3058103975535168</v>
      </c>
      <c r="L94" s="11">
        <f t="shared" si="34"/>
        <v>0.28490028490028491</v>
      </c>
      <c r="M94" s="11">
        <f t="shared" si="35"/>
        <v>0.43103448275862072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-0.28244289601455053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0.22907989796105371</v>
      </c>
      <c r="Q94" s="11">
        <f>2*'OddsRatio_working_3-way'!K94*'OddsRatio_working_3-way'!L94*'OddsRatio_working_3-way'!M94</f>
        <v>7.5108163265919251E-2</v>
      </c>
      <c r="R94" s="11">
        <f t="shared" si="36"/>
        <v>0</v>
      </c>
      <c r="S94" s="11">
        <f t="shared" si="37"/>
        <v>-0.81106624097655577</v>
      </c>
      <c r="T94" s="11">
        <f t="shared" si="38"/>
        <v>-0.26592335769723141</v>
      </c>
      <c r="U94" s="11">
        <f>'OddsRatio_working_3-way'!S94-'OddsRatio_working_3-way'!R94^2/3</f>
        <v>-0.81106624097655577</v>
      </c>
      <c r="V94" s="11">
        <f>'OddsRatio_working_3-way'!S94*'OddsRatio_working_3-way'!R94/3-2*'OddsRatio_working_3-way'!R94^3/27-'OddsRatio_working_3-way'!T94</f>
        <v>0.26592335769723141</v>
      </c>
      <c r="W94" s="11">
        <f>'OddsRatio_working_3-way'!V94^2+4*'OddsRatio_working_3-way'!U94^3/27</f>
        <v>-8.3280931525109986E-3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0.14057322408755576</v>
      </c>
      <c r="Y94" s="11">
        <f>IF('OddsRatio_working_3-way'!W94&gt;=0,IF('OddsRatio_working_3-way'!V94+SQRT('OddsRatio_working_3-way'!W94)&gt;0,0,PI()),ACOS('OddsRatio_working_3-way'!V94/(2*'OddsRatio_working_3-way'!X94)))</f>
        <v>0.33058221588892245</v>
      </c>
      <c r="Z94" s="11">
        <f>'OddsRatio_working_3-way'!X94^(1/3)*COS('OddsRatio_working_3-way'!Y94/3)</f>
        <v>0.51680346944778155</v>
      </c>
      <c r="AA94" s="11">
        <f>'OddsRatio_working_3-way'!X94^(1/3)*COS(('OddsRatio_working_3-way'!Y94+2*PI())/3)</f>
        <v>-0.30792133406789596</v>
      </c>
      <c r="AB94" s="11">
        <f>'OddsRatio_working_3-way'!X94^(1/3)*COS(('OddsRatio_working_3-way'!Y94+4*PI())/3)</f>
        <v>-0.20888213537988576</v>
      </c>
      <c r="AC94" s="11">
        <f>'OddsRatio_working_3-way'!X94^(1/3)*SIN('OddsRatio_working_3-way'!Y94/3)</f>
        <v>5.7180308022847709E-2</v>
      </c>
      <c r="AD94" s="11">
        <f>'OddsRatio_working_3-way'!X94^(1/3)*SIN(('OddsRatio_working_3-way'!Y94+2*PI())/3)</f>
        <v>0.41897477929429006</v>
      </c>
      <c r="AE94" s="11">
        <f>'OddsRatio_working_3-way'!X94^(1/3)*SIN(('OddsRatio_working_3-way'!Y94+4*PI())/3)</f>
        <v>-0.47615508731713763</v>
      </c>
      <c r="AF94" s="11">
        <f>-'OddsRatio_working_3-way'!U94/(3*'OddsRatio_working_3-way'!X94^(1/3))*COS(('OddsRatio_working_3-way'!Y94)/3)</f>
        <v>0.51680346944778166</v>
      </c>
      <c r="AG94" s="11">
        <f>-'OddsRatio_working_3-way'!U94/(3*'OddsRatio_working_3-way'!X94^(1/3))*COS(('OddsRatio_working_3-way'!Y94+2*PI())/3)</f>
        <v>-0.30792133406789601</v>
      </c>
      <c r="AH94" s="11">
        <f>-'OddsRatio_working_3-way'!U94/(3*'OddsRatio_working_3-way'!X94^(1/3))*COS(('OddsRatio_working_3-way'!Y94+4*PI())/3)</f>
        <v>-0.20888213537988581</v>
      </c>
      <c r="AI94" s="11">
        <f>'OddsRatio_working_3-way'!U94/(3*'OddsRatio_working_3-way'!X94^(1/3))*SIN(('OddsRatio_working_3-way'!Y94)/3)</f>
        <v>-5.7180308022847723E-2</v>
      </c>
      <c r="AJ94" s="11">
        <f>'OddsRatio_working_3-way'!U94/(3*'OddsRatio_working_3-way'!X94^(1/3))*SIN(('OddsRatio_working_3-way'!Y94+2*PI())/3)</f>
        <v>-0.41897477929429017</v>
      </c>
      <c r="AK94" s="11">
        <f>'OddsRatio_working_3-way'!U94/(3*'OddsRatio_working_3-way'!X94^(1/3))*SIN(('OddsRatio_working_3-way'!Y94+4*PI())/3)</f>
        <v>0.47615508731713774</v>
      </c>
      <c r="AL94" s="11">
        <f>'OddsRatio_working_3-way'!Z94+'OddsRatio_working_3-way'!AF94</f>
        <v>1.0336069388955633</v>
      </c>
      <c r="AM94" s="11">
        <f>'OddsRatio_working_3-way'!AA94+'OddsRatio_working_3-way'!AG94</f>
        <v>-0.61584266813579203</v>
      </c>
      <c r="AN94" s="11">
        <f>'OddsRatio_working_3-way'!AB94+'OddsRatio_working_3-way'!AH94</f>
        <v>-0.41776427075977157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1.0336069388955633</v>
      </c>
      <c r="AS94" s="11">
        <f>IF(('OddsRatio_working_3-way'!X94=0),IF(Q94&gt;0,-Q94^(1/3),(-Q94)^(1/3)),'OddsRatio_working_3-way'!AM94-'OddsRatio_working_3-way'!R94/3)</f>
        <v>-0.61584266813579203</v>
      </c>
      <c r="AT94" s="11">
        <f>IF(('OddsRatio_working_3-way'!X94=0),IF(Q94&gt;0,-Q94^(1/3),(-Q94)^(1/3)),'OddsRatio_working_3-way'!AN94-'OddsRatio_working_3-way'!R94/3)</f>
        <v>-0.41776427075977157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2.5299999999999998</v>
      </c>
      <c r="B95" s="4">
        <f>IF('True_Odds_Calculator_3-way'!B96="","",'True_Odds_Calculator_3-way'!B96)</f>
        <v>3.37</v>
      </c>
      <c r="C95" s="4">
        <f>IF('True_Odds_Calculator_3-way'!C96="","",'True_Odds_Calculator_3-way'!C96)</f>
        <v>2.98</v>
      </c>
      <c r="D95" s="9">
        <f t="shared" si="26"/>
        <v>0.38541295233060296</v>
      </c>
      <c r="E95" s="9">
        <f t="shared" si="27"/>
        <v>0.28817638018000163</v>
      </c>
      <c r="F95" s="9">
        <f t="shared" si="28"/>
        <v>0.32641066748939562</v>
      </c>
      <c r="G95" s="9">
        <f t="shared" si="29"/>
        <v>1.0422350323221761</v>
      </c>
      <c r="H95" s="9">
        <f t="shared" si="30"/>
        <v>2.5946195994529293</v>
      </c>
      <c r="I95" s="9">
        <f t="shared" si="31"/>
        <v>3.4700970266035576</v>
      </c>
      <c r="J95" s="9">
        <f t="shared" si="32"/>
        <v>3.0636253639979087</v>
      </c>
      <c r="K95" s="11">
        <f t="shared" si="33"/>
        <v>0.39525691699604748</v>
      </c>
      <c r="L95" s="11">
        <f t="shared" si="34"/>
        <v>0.29673590504451036</v>
      </c>
      <c r="M95" s="11">
        <f t="shared" si="35"/>
        <v>0.33557046979865773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-0.28257795703347233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0.23142519585931517</v>
      </c>
      <c r="Q95" s="11">
        <f>2*'OddsRatio_working_3-way'!K95*'OddsRatio_working_3-way'!L95*'OddsRatio_working_3-way'!M95</f>
        <v>7.8716053013372533E-2</v>
      </c>
      <c r="R95" s="11">
        <f t="shared" si="36"/>
        <v>0</v>
      </c>
      <c r="S95" s="11">
        <f t="shared" si="37"/>
        <v>-0.81897823272854242</v>
      </c>
      <c r="T95" s="11">
        <f t="shared" si="38"/>
        <v>-0.27856402473759956</v>
      </c>
      <c r="U95" s="11">
        <f>'OddsRatio_working_3-way'!S95-'OddsRatio_working_3-way'!R95^2/3</f>
        <v>-0.81897823272854242</v>
      </c>
      <c r="V95" s="11">
        <f>'OddsRatio_working_3-way'!S95*'OddsRatio_working_3-way'!R95/3-2*'OddsRatio_working_3-way'!R95^3/27-'OddsRatio_working_3-way'!T95</f>
        <v>0.27856402473759956</v>
      </c>
      <c r="W95" s="11">
        <f>'OddsRatio_working_3-way'!V95^2+4*'OddsRatio_working_3-way'!U95^3/27</f>
        <v>-3.7812631225589838E-3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0.1426351806187458</v>
      </c>
      <c r="Y95" s="11">
        <f>IF('OddsRatio_working_3-way'!W95&gt;=0,IF('OddsRatio_working_3-way'!V95+SQRT('OddsRatio_working_3-way'!W95)&gt;0,0,PI()),ACOS('OddsRatio_working_3-way'!V95/(2*'OddsRatio_working_3-way'!X95)))</f>
        <v>0.21726203422809931</v>
      </c>
      <c r="Z95" s="11">
        <f>'OddsRatio_working_3-way'!X95^(1/3)*COS('OddsRatio_working_3-way'!Y95/3)</f>
        <v>0.52111751616108803</v>
      </c>
      <c r="AA95" s="11">
        <f>'OddsRatio_working_3-way'!X95^(1/3)*COS(('OddsRatio_working_3-way'!Y95+2*PI())/3)</f>
        <v>-0.29329954219927257</v>
      </c>
      <c r="AB95" s="11">
        <f>'OddsRatio_working_3-way'!X95^(1/3)*COS(('OddsRatio_working_3-way'!Y95+4*PI())/3)</f>
        <v>-0.22781797396181544</v>
      </c>
      <c r="AC95" s="11">
        <f>'OddsRatio_working_3-way'!X95^(1/3)*SIN('OddsRatio_working_3-way'!Y95/3)</f>
        <v>3.7805801048854684E-2</v>
      </c>
      <c r="AD95" s="11">
        <f>'OddsRatio_working_3-way'!X95^(1/3)*SIN(('OddsRatio_working_3-way'!Y95+2*PI())/3)</f>
        <v>0.43239810682812274</v>
      </c>
      <c r="AE95" s="11">
        <f>'OddsRatio_working_3-way'!X95^(1/3)*SIN(('OddsRatio_working_3-way'!Y95+4*PI())/3)</f>
        <v>-0.47020390787697736</v>
      </c>
      <c r="AF95" s="11">
        <f>-'OddsRatio_working_3-way'!U95/(3*'OddsRatio_working_3-way'!X95^(1/3))*COS(('OddsRatio_working_3-way'!Y95)/3)</f>
        <v>0.52111751616108803</v>
      </c>
      <c r="AG95" s="11">
        <f>-'OddsRatio_working_3-way'!U95/(3*'OddsRatio_working_3-way'!X95^(1/3))*COS(('OddsRatio_working_3-way'!Y95+2*PI())/3)</f>
        <v>-0.29329954219927257</v>
      </c>
      <c r="AH95" s="11">
        <f>-'OddsRatio_working_3-way'!U95/(3*'OddsRatio_working_3-way'!X95^(1/3))*COS(('OddsRatio_working_3-way'!Y95+4*PI())/3)</f>
        <v>-0.22781797396181544</v>
      </c>
      <c r="AI95" s="11">
        <f>'OddsRatio_working_3-way'!U95/(3*'OddsRatio_working_3-way'!X95^(1/3))*SIN(('OddsRatio_working_3-way'!Y95)/3)</f>
        <v>-3.7805801048854684E-2</v>
      </c>
      <c r="AJ95" s="11">
        <f>'OddsRatio_working_3-way'!U95/(3*'OddsRatio_working_3-way'!X95^(1/3))*SIN(('OddsRatio_working_3-way'!Y95+2*PI())/3)</f>
        <v>-0.43239810682812274</v>
      </c>
      <c r="AK95" s="11">
        <f>'OddsRatio_working_3-way'!U95/(3*'OddsRatio_working_3-way'!X95^(1/3))*SIN(('OddsRatio_working_3-way'!Y95+4*PI())/3)</f>
        <v>0.47020390787697736</v>
      </c>
      <c r="AL95" s="11">
        <f>'OddsRatio_working_3-way'!Z95+'OddsRatio_working_3-way'!AF95</f>
        <v>1.0422350323221761</v>
      </c>
      <c r="AM95" s="11">
        <f>'OddsRatio_working_3-way'!AA95+'OddsRatio_working_3-way'!AG95</f>
        <v>-0.58659908439854513</v>
      </c>
      <c r="AN95" s="11">
        <f>'OddsRatio_working_3-way'!AB95+'OddsRatio_working_3-way'!AH95</f>
        <v>-0.45563594792363088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1.0422350323221761</v>
      </c>
      <c r="AS95" s="11">
        <f>IF(('OddsRatio_working_3-way'!X95=0),IF(Q95&gt;0,-Q95^(1/3),(-Q95)^(1/3)),'OddsRatio_working_3-way'!AM95-'OddsRatio_working_3-way'!R95/3)</f>
        <v>-0.58659908439854513</v>
      </c>
      <c r="AT95" s="11">
        <f>IF(('OddsRatio_working_3-way'!X95=0),IF(Q95&gt;0,-Q95^(1/3),(-Q95)^(1/3)),'OddsRatio_working_3-way'!AN95-'OddsRatio_working_3-way'!R95/3)</f>
        <v>-0.45563594792363088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2.77</v>
      </c>
      <c r="B96" s="4">
        <f>IF('True_Odds_Calculator_3-way'!B97="","",'True_Odds_Calculator_3-way'!B97)</f>
        <v>3.33</v>
      </c>
      <c r="C96" s="4">
        <f>IF('True_Odds_Calculator_3-way'!C97="","",'True_Odds_Calculator_3-way'!C97)</f>
        <v>2.73</v>
      </c>
      <c r="D96" s="9">
        <f t="shared" si="26"/>
        <v>0.35153884863792245</v>
      </c>
      <c r="E96" s="9">
        <f t="shared" si="27"/>
        <v>0.29169406325014036</v>
      </c>
      <c r="F96" s="9">
        <f t="shared" si="28"/>
        <v>0.35676708811193741</v>
      </c>
      <c r="G96" s="9">
        <f t="shared" si="29"/>
        <v>1.0421671284054832</v>
      </c>
      <c r="H96" s="9">
        <f t="shared" si="30"/>
        <v>2.8446358172777053</v>
      </c>
      <c r="I96" s="9">
        <f t="shared" si="31"/>
        <v>3.4282494091847746</v>
      </c>
      <c r="J96" s="9">
        <f t="shared" si="32"/>
        <v>2.8029491321414857</v>
      </c>
      <c r="K96" s="11">
        <f t="shared" si="33"/>
        <v>0.36101083032490977</v>
      </c>
      <c r="L96" s="11">
        <f t="shared" si="34"/>
        <v>0.3003003003003003</v>
      </c>
      <c r="M96" s="11">
        <f t="shared" si="35"/>
        <v>0.36630036630036628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-0.28332744217220751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0.23151647700384159</v>
      </c>
      <c r="Q96" s="11">
        <f>2*'OddsRatio_working_3-way'!K96*'OddsRatio_working_3-way'!L96*'OddsRatio_working_3-way'!M96</f>
        <v>7.9422462093942242E-2</v>
      </c>
      <c r="R96" s="11">
        <f t="shared" si="36"/>
        <v>0</v>
      </c>
      <c r="S96" s="11">
        <f t="shared" si="37"/>
        <v>-0.81713396778249592</v>
      </c>
      <c r="T96" s="11">
        <f t="shared" si="38"/>
        <v>-0.28032040061149094</v>
      </c>
      <c r="U96" s="11">
        <f>'OddsRatio_working_3-way'!S96-'OddsRatio_working_3-way'!R96^2/3</f>
        <v>-0.81713396778249592</v>
      </c>
      <c r="V96" s="11">
        <f>'OddsRatio_working_3-way'!S96*'OddsRatio_working_3-way'!R96/3-2*'OddsRatio_working_3-way'!R96^3/27-'OddsRatio_working_3-way'!T96</f>
        <v>0.28032040061149094</v>
      </c>
      <c r="W96" s="11">
        <f>'OddsRatio_working_3-way'!V96^2+4*'OddsRatio_working_3-way'!U96^3/27</f>
        <v>-2.251113453592718E-3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0.14215364966522973</v>
      </c>
      <c r="Y96" s="11">
        <f>IF('OddsRatio_working_3-way'!W96&gt;=0,IF('OddsRatio_working_3-way'!V96+SQRT('OddsRatio_working_3-way'!W96)&gt;0,0,PI()),ACOS('OddsRatio_working_3-way'!V96/(2*'OddsRatio_working_3-way'!X96)))</f>
        <v>0.16766693328072124</v>
      </c>
      <c r="Z96" s="11">
        <f>'OddsRatio_working_3-way'!X96^(1/3)*COS('OddsRatio_working_3-way'!Y96/3)</f>
        <v>0.5210835642027416</v>
      </c>
      <c r="AA96" s="11">
        <f>'OddsRatio_working_3-way'!X96^(1/3)*COS(('OddsRatio_working_3-way'!Y96+2*PI())/3)</f>
        <v>-0.2857891836300307</v>
      </c>
      <c r="AB96" s="11">
        <f>'OddsRatio_working_3-way'!X96^(1/3)*COS(('OddsRatio_working_3-way'!Y96+4*PI())/3)</f>
        <v>-0.2352943805727111</v>
      </c>
      <c r="AC96" s="11">
        <f>'OddsRatio_working_3-way'!X96^(1/3)*SIN('OddsRatio_working_3-way'!Y96/3)</f>
        <v>2.9153188137820852E-2</v>
      </c>
      <c r="AD96" s="11">
        <f>'OddsRatio_working_3-way'!X96^(1/3)*SIN(('OddsRatio_working_3-way'!Y96+2*PI())/3)</f>
        <v>0.43669501002520345</v>
      </c>
      <c r="AE96" s="11">
        <f>'OddsRatio_working_3-way'!X96^(1/3)*SIN(('OddsRatio_working_3-way'!Y96+4*PI())/3)</f>
        <v>-0.46584819816302403</v>
      </c>
      <c r="AF96" s="11">
        <f>-'OddsRatio_working_3-way'!U96/(3*'OddsRatio_working_3-way'!X96^(1/3))*COS(('OddsRatio_working_3-way'!Y96)/3)</f>
        <v>0.52108356420274171</v>
      </c>
      <c r="AG96" s="11">
        <f>-'OddsRatio_working_3-way'!U96/(3*'OddsRatio_working_3-way'!X96^(1/3))*COS(('OddsRatio_working_3-way'!Y96+2*PI())/3)</f>
        <v>-0.28578918363003075</v>
      </c>
      <c r="AH96" s="11">
        <f>-'OddsRatio_working_3-way'!U96/(3*'OddsRatio_working_3-way'!X96^(1/3))*COS(('OddsRatio_working_3-way'!Y96+4*PI())/3)</f>
        <v>-0.23529438057271115</v>
      </c>
      <c r="AI96" s="11">
        <f>'OddsRatio_working_3-way'!U96/(3*'OddsRatio_working_3-way'!X96^(1/3))*SIN(('OddsRatio_working_3-way'!Y96)/3)</f>
        <v>-2.9153188137820859E-2</v>
      </c>
      <c r="AJ96" s="11">
        <f>'OddsRatio_working_3-way'!U96/(3*'OddsRatio_working_3-way'!X96^(1/3))*SIN(('OddsRatio_working_3-way'!Y96+2*PI())/3)</f>
        <v>-0.43669501002520356</v>
      </c>
      <c r="AK96" s="11">
        <f>'OddsRatio_working_3-way'!U96/(3*'OddsRatio_working_3-way'!X96^(1/3))*SIN(('OddsRatio_working_3-way'!Y96+4*PI())/3)</f>
        <v>0.46584819816302414</v>
      </c>
      <c r="AL96" s="11">
        <f>'OddsRatio_working_3-way'!Z96+'OddsRatio_working_3-way'!AF96</f>
        <v>1.0421671284054832</v>
      </c>
      <c r="AM96" s="11">
        <f>'OddsRatio_working_3-way'!AA96+'OddsRatio_working_3-way'!AG96</f>
        <v>-0.57157836726006139</v>
      </c>
      <c r="AN96" s="11">
        <f>'OddsRatio_working_3-way'!AB96+'OddsRatio_working_3-way'!AH96</f>
        <v>-0.47058876114542225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1.0421671284054832</v>
      </c>
      <c r="AS96" s="11">
        <f>IF(('OddsRatio_working_3-way'!X96=0),IF(Q96&gt;0,-Q96^(1/3),(-Q96)^(1/3)),'OddsRatio_working_3-way'!AM96-'OddsRatio_working_3-way'!R96/3)</f>
        <v>-0.57157836726006139</v>
      </c>
      <c r="AT96" s="11">
        <f>IF(('OddsRatio_working_3-way'!X96=0),IF(Q96&gt;0,-Q96^(1/3),(-Q96)^(1/3)),'OddsRatio_working_3-way'!AN96-'OddsRatio_working_3-way'!R96/3)</f>
        <v>-0.47058876114542225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1.8</v>
      </c>
      <c r="B97" s="4">
        <f>IF('True_Odds_Calculator_3-way'!B98="","",'True_Odds_Calculator_3-way'!B98)</f>
        <v>3.66</v>
      </c>
      <c r="C97" s="4">
        <f>IF('True_Odds_Calculator_3-way'!C98="","",'True_Odds_Calculator_3-way'!C98)</f>
        <v>4.9400000000000004</v>
      </c>
      <c r="D97" s="9">
        <f t="shared" si="26"/>
        <v>0.54273729349362743</v>
      </c>
      <c r="E97" s="9">
        <f t="shared" si="27"/>
        <v>0.26306426141852463</v>
      </c>
      <c r="F97" s="9">
        <f t="shared" si="28"/>
        <v>0.19419844508784803</v>
      </c>
      <c r="G97" s="9">
        <f t="shared" si="29"/>
        <v>1.0531400550230976</v>
      </c>
      <c r="H97" s="9">
        <f t="shared" si="30"/>
        <v>1.8425120440184779</v>
      </c>
      <c r="I97" s="9">
        <f t="shared" si="31"/>
        <v>3.8013525463614397</v>
      </c>
      <c r="J97" s="9">
        <f t="shared" si="32"/>
        <v>5.1493718167910041</v>
      </c>
      <c r="K97" s="11">
        <f t="shared" si="33"/>
        <v>0.55555555555555558</v>
      </c>
      <c r="L97" s="11">
        <f t="shared" si="34"/>
        <v>0.27322404371584696</v>
      </c>
      <c r="M97" s="11">
        <f t="shared" si="35"/>
        <v>0.20242914979757085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-0.25762458549343792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0.22737943359168555</v>
      </c>
      <c r="Q97" s="11">
        <f>2*'OddsRatio_working_3-way'!K97*'OddsRatio_working_3-way'!L97*'OddsRatio_working_3-way'!M97</f>
        <v>6.1453900970725811E-2</v>
      </c>
      <c r="R97" s="11">
        <f t="shared" si="36"/>
        <v>0</v>
      </c>
      <c r="S97" s="11">
        <f t="shared" si="37"/>
        <v>-0.88259990076714645</v>
      </c>
      <c r="T97" s="11">
        <f t="shared" si="38"/>
        <v>-0.23854051372085033</v>
      </c>
      <c r="U97" s="11">
        <f>'OddsRatio_working_3-way'!S97-'OddsRatio_working_3-way'!R97^2/3</f>
        <v>-0.88259990076714645</v>
      </c>
      <c r="V97" s="11">
        <f>'OddsRatio_working_3-way'!S97*'OddsRatio_working_3-way'!R97/3-2*'OddsRatio_working_3-way'!R97^3/27-'OddsRatio_working_3-way'!T97</f>
        <v>0.23854051372085033</v>
      </c>
      <c r="W97" s="11">
        <f>'OddsRatio_working_3-way'!V97^2+4*'OddsRatio_working_3-way'!U97^3/27</f>
        <v>-4.4954712509937947E-2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0.15957466057941744</v>
      </c>
      <c r="Y97" s="11">
        <f>IF('OddsRatio_working_3-way'!W97&gt;=0,IF('OddsRatio_working_3-way'!V97+SQRT('OddsRatio_working_3-way'!W97)&gt;0,0,PI()),ACOS('OddsRatio_working_3-way'!V97/(2*'OddsRatio_working_3-way'!X97)))</f>
        <v>0.72661716934361442</v>
      </c>
      <c r="Z97" s="11">
        <f>'OddsRatio_working_3-way'!X97^(1/3)*COS('OddsRatio_working_3-way'!Y97/3)</f>
        <v>0.5265700275115488</v>
      </c>
      <c r="AA97" s="11">
        <f>'OddsRatio_working_3-way'!X97^(1/3)*COS(('OddsRatio_working_3-way'!Y97+2*PI())/3)</f>
        <v>-0.37594813898604501</v>
      </c>
      <c r="AB97" s="11">
        <f>'OddsRatio_working_3-way'!X97^(1/3)*COS(('OddsRatio_working_3-way'!Y97+4*PI())/3)</f>
        <v>-0.15062188852550393</v>
      </c>
      <c r="AC97" s="11">
        <f>'OddsRatio_working_3-way'!X97^(1/3)*SIN('OddsRatio_working_3-way'!Y97/3)</f>
        <v>0.13009217135888254</v>
      </c>
      <c r="AD97" s="11">
        <f>'OddsRatio_working_3-way'!X97^(1/3)*SIN(('OddsRatio_working_3-way'!Y97+2*PI())/3)</f>
        <v>0.39097693501703079</v>
      </c>
      <c r="AE97" s="11">
        <f>'OddsRatio_working_3-way'!X97^(1/3)*SIN(('OddsRatio_working_3-way'!Y97+4*PI())/3)</f>
        <v>-0.52106910637591319</v>
      </c>
      <c r="AF97" s="11">
        <f>-'OddsRatio_working_3-way'!U97/(3*'OddsRatio_working_3-way'!X97^(1/3))*COS(('OddsRatio_working_3-way'!Y97)/3)</f>
        <v>0.5265700275115488</v>
      </c>
      <c r="AG97" s="11">
        <f>-'OddsRatio_working_3-way'!U97/(3*'OddsRatio_working_3-way'!X97^(1/3))*COS(('OddsRatio_working_3-way'!Y97+2*PI())/3)</f>
        <v>-0.37594813898604501</v>
      </c>
      <c r="AH97" s="11">
        <f>-'OddsRatio_working_3-way'!U97/(3*'OddsRatio_working_3-way'!X97^(1/3))*COS(('OddsRatio_working_3-way'!Y97+4*PI())/3)</f>
        <v>-0.15062188852550393</v>
      </c>
      <c r="AI97" s="11">
        <f>'OddsRatio_working_3-way'!U97/(3*'OddsRatio_working_3-way'!X97^(1/3))*SIN(('OddsRatio_working_3-way'!Y97)/3)</f>
        <v>-0.13009217135888254</v>
      </c>
      <c r="AJ97" s="11">
        <f>'OddsRatio_working_3-way'!U97/(3*'OddsRatio_working_3-way'!X97^(1/3))*SIN(('OddsRatio_working_3-way'!Y97+2*PI())/3)</f>
        <v>-0.39097693501703079</v>
      </c>
      <c r="AK97" s="11">
        <f>'OddsRatio_working_3-way'!U97/(3*'OddsRatio_working_3-way'!X97^(1/3))*SIN(('OddsRatio_working_3-way'!Y97+4*PI())/3)</f>
        <v>0.52106910637591319</v>
      </c>
      <c r="AL97" s="11">
        <f>'OddsRatio_working_3-way'!Z97+'OddsRatio_working_3-way'!AF97</f>
        <v>1.0531400550230976</v>
      </c>
      <c r="AM97" s="11">
        <f>'OddsRatio_working_3-way'!AA97+'OddsRatio_working_3-way'!AG97</f>
        <v>-0.75189627797209002</v>
      </c>
      <c r="AN97" s="11">
        <f>'OddsRatio_working_3-way'!AB97+'OddsRatio_working_3-way'!AH97</f>
        <v>-0.30124377705100785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1.0531400550230976</v>
      </c>
      <c r="AS97" s="11">
        <f>IF(('OddsRatio_working_3-way'!X97=0),IF(Q97&gt;0,-Q97^(1/3),(-Q97)^(1/3)),'OddsRatio_working_3-way'!AM97-'OddsRatio_working_3-way'!R97/3)</f>
        <v>-0.75189627797209002</v>
      </c>
      <c r="AT97" s="11">
        <f>IF(('OddsRatio_working_3-way'!X97=0),IF(Q97&gt;0,-Q97^(1/3),(-Q97)^(1/3)),'OddsRatio_working_3-way'!AN97-'OddsRatio_working_3-way'!R97/3)</f>
        <v>-0.30124377705100785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2.2400000000000002</v>
      </c>
      <c r="B98" s="4">
        <f>IF('True_Odds_Calculator_3-way'!B99="","",'True_Odds_Calculator_3-way'!B99)</f>
        <v>3.26</v>
      </c>
      <c r="C98" s="4">
        <f>IF('True_Odds_Calculator_3-way'!C99="","",'True_Odds_Calculator_3-way'!C99)</f>
        <v>3.65</v>
      </c>
      <c r="D98" s="9">
        <f t="shared" si="26"/>
        <v>0.43620168145663607</v>
      </c>
      <c r="E98" s="9">
        <f t="shared" si="27"/>
        <v>0.29799886952383758</v>
      </c>
      <c r="F98" s="9">
        <f t="shared" si="28"/>
        <v>0.26579944901952646</v>
      </c>
      <c r="G98" s="9">
        <f t="shared" si="29"/>
        <v>1.0423528442694072</v>
      </c>
      <c r="H98" s="9">
        <f t="shared" si="30"/>
        <v>2.292517526894065</v>
      </c>
      <c r="I98" s="9">
        <f t="shared" si="31"/>
        <v>3.3557174280488598</v>
      </c>
      <c r="J98" s="9">
        <f t="shared" si="32"/>
        <v>3.7622350373139293</v>
      </c>
      <c r="K98" s="11">
        <f t="shared" si="33"/>
        <v>0.4464285714285714</v>
      </c>
      <c r="L98" s="11">
        <f t="shared" si="34"/>
        <v>0.30674846625766872</v>
      </c>
      <c r="M98" s="11">
        <f t="shared" si="35"/>
        <v>0.27397260273972601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-0.27862335370319236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0.23073667655145086</v>
      </c>
      <c r="Q98" s="11">
        <f>2*'OddsRatio_working_3-way'!K98*'OddsRatio_working_3-way'!L98*'OddsRatio_working_3-way'!M98</f>
        <v>7.5036317577707595E-2</v>
      </c>
      <c r="R98" s="11">
        <f t="shared" si="36"/>
        <v>0</v>
      </c>
      <c r="S98" s="11">
        <f t="shared" si="37"/>
        <v>-0.82813114365584195</v>
      </c>
      <c r="T98" s="11">
        <f t="shared" si="38"/>
        <v>-0.26931094102629005</v>
      </c>
      <c r="U98" s="11">
        <f>'OddsRatio_working_3-way'!S98-'OddsRatio_working_3-way'!R98^2/3</f>
        <v>-0.82813114365584195</v>
      </c>
      <c r="V98" s="11">
        <f>'OddsRatio_working_3-way'!S98*'OddsRatio_working_3-way'!R98/3-2*'OddsRatio_working_3-way'!R98^3/27-'OddsRatio_working_3-way'!T98</f>
        <v>0.26931094102629005</v>
      </c>
      <c r="W98" s="11">
        <f>'OddsRatio_working_3-way'!V98^2+4*'OddsRatio_working_3-way'!U98^3/27</f>
        <v>-1.1609887369484248E-2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0.14503298790788091</v>
      </c>
      <c r="Y98" s="11">
        <f>IF('OddsRatio_working_3-way'!W98&gt;=0,IF('OddsRatio_working_3-way'!V98+SQRT('OddsRatio_working_3-way'!W98)&gt;0,0,PI()),ACOS('OddsRatio_working_3-way'!V98/(2*'OddsRatio_working_3-way'!X98)))</f>
        <v>0.38058579475854293</v>
      </c>
      <c r="Z98" s="11">
        <f>'OddsRatio_working_3-way'!X98^(1/3)*COS('OddsRatio_working_3-way'!Y98/3)</f>
        <v>0.52117642213470361</v>
      </c>
      <c r="AA98" s="11">
        <f>'OddsRatio_working_3-way'!X98^(1/3)*COS(('OddsRatio_working_3-way'!Y98+2*PI())/3)</f>
        <v>-0.3181567673469079</v>
      </c>
      <c r="AB98" s="11">
        <f>'OddsRatio_working_3-way'!X98^(1/3)*COS(('OddsRatio_working_3-way'!Y98+4*PI())/3)</f>
        <v>-0.20301965478779582</v>
      </c>
      <c r="AC98" s="11">
        <f>'OddsRatio_working_3-way'!X98^(1/3)*SIN('OddsRatio_working_3-way'!Y98/3)</f>
        <v>6.647444292971956E-2</v>
      </c>
      <c r="AD98" s="11">
        <f>'OddsRatio_working_3-way'!X98^(1/3)*SIN(('OddsRatio_working_3-way'!Y98+2*PI())/3)</f>
        <v>0.41811479995727591</v>
      </c>
      <c r="AE98" s="11">
        <f>'OddsRatio_working_3-way'!X98^(1/3)*SIN(('OddsRatio_working_3-way'!Y98+4*PI())/3)</f>
        <v>-0.48458924288699551</v>
      </c>
      <c r="AF98" s="11">
        <f>-'OddsRatio_working_3-way'!U98/(3*'OddsRatio_working_3-way'!X98^(1/3))*COS(('OddsRatio_working_3-way'!Y98)/3)</f>
        <v>0.52117642213470361</v>
      </c>
      <c r="AG98" s="11">
        <f>-'OddsRatio_working_3-way'!U98/(3*'OddsRatio_working_3-way'!X98^(1/3))*COS(('OddsRatio_working_3-way'!Y98+2*PI())/3)</f>
        <v>-0.3181567673469079</v>
      </c>
      <c r="AH98" s="11">
        <f>-'OddsRatio_working_3-way'!U98/(3*'OddsRatio_working_3-way'!X98^(1/3))*COS(('OddsRatio_working_3-way'!Y98+4*PI())/3)</f>
        <v>-0.20301965478779582</v>
      </c>
      <c r="AI98" s="11">
        <f>'OddsRatio_working_3-way'!U98/(3*'OddsRatio_working_3-way'!X98^(1/3))*SIN(('OddsRatio_working_3-way'!Y98)/3)</f>
        <v>-6.647444292971956E-2</v>
      </c>
      <c r="AJ98" s="11">
        <f>'OddsRatio_working_3-way'!U98/(3*'OddsRatio_working_3-way'!X98^(1/3))*SIN(('OddsRatio_working_3-way'!Y98+2*PI())/3)</f>
        <v>-0.41811479995727591</v>
      </c>
      <c r="AK98" s="11">
        <f>'OddsRatio_working_3-way'!U98/(3*'OddsRatio_working_3-way'!X98^(1/3))*SIN(('OddsRatio_working_3-way'!Y98+4*PI())/3)</f>
        <v>0.48458924288699551</v>
      </c>
      <c r="AL98" s="11">
        <f>'OddsRatio_working_3-way'!Z98+'OddsRatio_working_3-way'!AF98</f>
        <v>1.0423528442694072</v>
      </c>
      <c r="AM98" s="11">
        <f>'OddsRatio_working_3-way'!AA98+'OddsRatio_working_3-way'!AG98</f>
        <v>-0.6363135346938158</v>
      </c>
      <c r="AN98" s="11">
        <f>'OddsRatio_working_3-way'!AB98+'OddsRatio_working_3-way'!AH98</f>
        <v>-0.40603930957559164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1.0423528442694072</v>
      </c>
      <c r="AS98" s="11">
        <f>IF(('OddsRatio_working_3-way'!X98=0),IF(Q98&gt;0,-Q98^(1/3),(-Q98)^(1/3)),'OddsRatio_working_3-way'!AM98-'OddsRatio_working_3-way'!R98/3)</f>
        <v>-0.6363135346938158</v>
      </c>
      <c r="AT98" s="11">
        <f>IF(('OddsRatio_working_3-way'!X98=0),IF(Q98&gt;0,-Q98^(1/3),(-Q98)^(1/3)),'OddsRatio_working_3-way'!AN98-'OddsRatio_working_3-way'!R98/3)</f>
        <v>-0.40603930957559164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2.23</v>
      </c>
      <c r="B99" s="4">
        <f>IF('True_Odds_Calculator_3-way'!B100="","",'True_Odds_Calculator_3-way'!B100)</f>
        <v>3.41</v>
      </c>
      <c r="C99" s="4">
        <f>IF('True_Odds_Calculator_3-way'!C100="","",'True_Odds_Calculator_3-way'!C100)</f>
        <v>3.48</v>
      </c>
      <c r="D99" s="9">
        <f t="shared" si="26"/>
        <v>0.43748905343305333</v>
      </c>
      <c r="E99" s="9">
        <f t="shared" si="27"/>
        <v>0.28414936785730077</v>
      </c>
      <c r="F99" s="9">
        <f t="shared" si="28"/>
        <v>0.27836157870964606</v>
      </c>
      <c r="G99" s="9">
        <f t="shared" si="29"/>
        <v>1.0453426645305495</v>
      </c>
      <c r="H99" s="9">
        <f t="shared" si="30"/>
        <v>2.2857714773725757</v>
      </c>
      <c r="I99" s="9">
        <f t="shared" si="31"/>
        <v>3.5192758215186246</v>
      </c>
      <c r="J99" s="9">
        <f t="shared" si="32"/>
        <v>3.5924498080357634</v>
      </c>
      <c r="K99" s="11">
        <f t="shared" si="33"/>
        <v>0.44843049327354262</v>
      </c>
      <c r="L99" s="11">
        <f t="shared" si="34"/>
        <v>0.29325513196480935</v>
      </c>
      <c r="M99" s="11">
        <f t="shared" si="35"/>
        <v>0.28735632183908044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-0.2778019877138479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0.23126661095106349</v>
      </c>
      <c r="Q99" s="11">
        <f>2*'OddsRatio_working_3-way'!K99*'OddsRatio_working_3-way'!L99*'OddsRatio_working_3-way'!M99</f>
        <v>7.5577323840216828E-2</v>
      </c>
      <c r="R99" s="11">
        <f t="shared" si="36"/>
        <v>0</v>
      </c>
      <c r="S99" s="11">
        <f t="shared" si="37"/>
        <v>-0.83248724335724145</v>
      </c>
      <c r="T99" s="11">
        <f t="shared" si="38"/>
        <v>-0.27205465469190898</v>
      </c>
      <c r="U99" s="11">
        <f>'OddsRatio_working_3-way'!S99-'OddsRatio_working_3-way'!R99^2/3</f>
        <v>-0.83248724335724145</v>
      </c>
      <c r="V99" s="11">
        <f>'OddsRatio_working_3-way'!S99*'OddsRatio_working_3-way'!R99/3-2*'OddsRatio_working_3-way'!R99^3/27-'OddsRatio_working_3-way'!T99</f>
        <v>0.27205465469190898</v>
      </c>
      <c r="W99" s="11">
        <f>'OddsRatio_working_3-way'!V99^2+4*'OddsRatio_working_3-way'!U99^3/27</f>
        <v>-1.1459273055790961E-2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0.14617883584442448</v>
      </c>
      <c r="Y99" s="11">
        <f>IF('OddsRatio_working_3-way'!W99&gt;=0,IF('OddsRatio_working_3-way'!V99+SQRT('OddsRatio_working_3-way'!W99)&gt;0,0,PI()),ACOS('OddsRatio_working_3-way'!V99/(2*'OddsRatio_working_3-way'!X99)))</f>
        <v>0.37487285458240227</v>
      </c>
      <c r="Z99" s="11">
        <f>'OddsRatio_working_3-way'!X99^(1/3)*COS('OddsRatio_working_3-way'!Y99/3)</f>
        <v>0.52267133226527485</v>
      </c>
      <c r="AA99" s="11">
        <f>'OddsRatio_working_3-way'!X99^(1/3)*COS(('OddsRatio_working_3-way'!Y99+2*PI())/3)</f>
        <v>-0.31819355617740019</v>
      </c>
      <c r="AB99" s="11">
        <f>'OddsRatio_working_3-way'!X99^(1/3)*COS(('OddsRatio_working_3-way'!Y99+4*PI())/3)</f>
        <v>-0.20447777608787482</v>
      </c>
      <c r="AC99" s="11">
        <f>'OddsRatio_working_3-way'!X99^(1/3)*SIN('OddsRatio_working_3-way'!Y99/3)</f>
        <v>6.5653836245795835E-2</v>
      </c>
      <c r="AD99" s="11">
        <f>'OddsRatio_working_3-way'!X99^(1/3)*SIN(('OddsRatio_working_3-way'!Y99+2*PI())/3)</f>
        <v>0.41981973344868728</v>
      </c>
      <c r="AE99" s="11">
        <f>'OddsRatio_working_3-way'!X99^(1/3)*SIN(('OddsRatio_working_3-way'!Y99+4*PI())/3)</f>
        <v>-0.48547356969448308</v>
      </c>
      <c r="AF99" s="11">
        <f>-'OddsRatio_working_3-way'!U99/(3*'OddsRatio_working_3-way'!X99^(1/3))*COS(('OddsRatio_working_3-way'!Y99)/3)</f>
        <v>0.52267133226527474</v>
      </c>
      <c r="AG99" s="11">
        <f>-'OddsRatio_working_3-way'!U99/(3*'OddsRatio_working_3-way'!X99^(1/3))*COS(('OddsRatio_working_3-way'!Y99+2*PI())/3)</f>
        <v>-0.31819355617740014</v>
      </c>
      <c r="AH99" s="11">
        <f>-'OddsRatio_working_3-way'!U99/(3*'OddsRatio_working_3-way'!X99^(1/3))*COS(('OddsRatio_working_3-way'!Y99+4*PI())/3)</f>
        <v>-0.20447777608787476</v>
      </c>
      <c r="AI99" s="11">
        <f>'OddsRatio_working_3-way'!U99/(3*'OddsRatio_working_3-way'!X99^(1/3))*SIN(('OddsRatio_working_3-way'!Y99)/3)</f>
        <v>-6.5653836245795821E-2</v>
      </c>
      <c r="AJ99" s="11">
        <f>'OddsRatio_working_3-way'!U99/(3*'OddsRatio_working_3-way'!X99^(1/3))*SIN(('OddsRatio_working_3-way'!Y99+2*PI())/3)</f>
        <v>-0.41981973344868723</v>
      </c>
      <c r="AK99" s="11">
        <f>'OddsRatio_working_3-way'!U99/(3*'OddsRatio_working_3-way'!X99^(1/3))*SIN(('OddsRatio_working_3-way'!Y99+4*PI())/3)</f>
        <v>0.48547356969448296</v>
      </c>
      <c r="AL99" s="11">
        <f>'OddsRatio_working_3-way'!Z99+'OddsRatio_working_3-way'!AF99</f>
        <v>1.0453426645305495</v>
      </c>
      <c r="AM99" s="11">
        <f>'OddsRatio_working_3-way'!AA99+'OddsRatio_working_3-way'!AG99</f>
        <v>-0.63638711235480039</v>
      </c>
      <c r="AN99" s="11">
        <f>'OddsRatio_working_3-way'!AB99+'OddsRatio_working_3-way'!AH99</f>
        <v>-0.40895555217574958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1.0453426645305495</v>
      </c>
      <c r="AS99" s="11">
        <f>IF(('OddsRatio_working_3-way'!X99=0),IF(Q99&gt;0,-Q99^(1/3),(-Q99)^(1/3)),'OddsRatio_working_3-way'!AM99-'OddsRatio_working_3-way'!R99/3)</f>
        <v>-0.63638711235480039</v>
      </c>
      <c r="AT99" s="11">
        <f>IF(('OddsRatio_working_3-way'!X99=0),IF(Q99&gt;0,-Q99^(1/3),(-Q99)^(1/3)),'OddsRatio_working_3-way'!AN99-'OddsRatio_working_3-way'!R99/3)</f>
        <v>-0.40895555217574958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3.56</v>
      </c>
      <c r="B100" s="4">
        <f>IF('True_Odds_Calculator_3-way'!B101="","",'True_Odds_Calculator_3-way'!B101)</f>
        <v>3.35</v>
      </c>
      <c r="C100" s="4">
        <f>IF('True_Odds_Calculator_3-way'!C101="","",'True_Odds_Calculator_3-way'!C101)</f>
        <v>2.23</v>
      </c>
      <c r="D100" s="9">
        <f t="shared" si="26"/>
        <v>0.27238772340421818</v>
      </c>
      <c r="E100" s="9">
        <f t="shared" si="27"/>
        <v>0.28967770024001516</v>
      </c>
      <c r="F100" s="9">
        <f t="shared" si="28"/>
        <v>0.43793457635576671</v>
      </c>
      <c r="G100" s="9">
        <f t="shared" si="29"/>
        <v>1.0434521130140837</v>
      </c>
      <c r="H100" s="9">
        <f t="shared" si="30"/>
        <v>3.6712374093160545</v>
      </c>
      <c r="I100" s="9">
        <f t="shared" si="31"/>
        <v>3.452112465583097</v>
      </c>
      <c r="J100" s="9">
        <f t="shared" si="32"/>
        <v>2.2834460990073229</v>
      </c>
      <c r="K100" s="11">
        <f t="shared" si="33"/>
        <v>0.2808988764044944</v>
      </c>
      <c r="L100" s="11">
        <f t="shared" si="34"/>
        <v>0.29850746268656714</v>
      </c>
      <c r="M100" s="11">
        <f t="shared" si="35"/>
        <v>0.44843049327354262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-0.27823596784054738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0.23087063799258362</v>
      </c>
      <c r="Q100" s="11">
        <f>2*'OddsRatio_working_3-way'!K100*'OddsRatio_working_3-way'!L100*'OddsRatio_working_3-way'!M100</f>
        <v>7.5202162212567938E-2</v>
      </c>
      <c r="R100" s="11">
        <f t="shared" si="36"/>
        <v>0</v>
      </c>
      <c r="S100" s="11">
        <f t="shared" si="37"/>
        <v>-0.82976561148590222</v>
      </c>
      <c r="T100" s="11">
        <f t="shared" si="38"/>
        <v>-0.27028195813873029</v>
      </c>
      <c r="U100" s="11">
        <f>'OddsRatio_working_3-way'!S100-'OddsRatio_working_3-way'!R100^2/3</f>
        <v>-0.82976561148590222</v>
      </c>
      <c r="V100" s="11">
        <f>'OddsRatio_working_3-way'!S100*'OddsRatio_working_3-way'!R100/3-2*'OddsRatio_working_3-way'!R100^3/27-'OddsRatio_working_3-way'!T100</f>
        <v>0.27028195813873029</v>
      </c>
      <c r="W100" s="11">
        <f>'OddsRatio_working_3-way'!V100^2+4*'OddsRatio_working_3-way'!U100^3/27</f>
        <v>-1.1585103999596821E-2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0.14546257327479736</v>
      </c>
      <c r="Y100" s="11">
        <f>IF('OddsRatio_working_3-way'!W100&gt;=0,IF('OddsRatio_working_3-way'!V100+SQRT('OddsRatio_working_3-way'!W100)&gt;0,0,PI()),ACOS('OddsRatio_working_3-way'!V100/(2*'OddsRatio_working_3-way'!X100)))</f>
        <v>0.3789787438302421</v>
      </c>
      <c r="Z100" s="11">
        <f>'OddsRatio_working_3-way'!X100^(1/3)*COS('OddsRatio_working_3-way'!Y100/3)</f>
        <v>0.52172605650704185</v>
      </c>
      <c r="AA100" s="11">
        <f>'OddsRatio_working_3-way'!X100^(1/3)*COS(('OddsRatio_working_3-way'!Y100+2*PI())/3)</f>
        <v>-0.31824633891684645</v>
      </c>
      <c r="AB100" s="11">
        <f>'OddsRatio_working_3-way'!X100^(1/3)*COS(('OddsRatio_working_3-way'!Y100+4*PI())/3)</f>
        <v>-0.20347971759019559</v>
      </c>
      <c r="AC100" s="11">
        <f>'OddsRatio_working_3-way'!X100^(1/3)*SIN('OddsRatio_working_3-way'!Y100/3)</f>
        <v>6.6260539716925956E-2</v>
      </c>
      <c r="AD100" s="11">
        <f>'OddsRatio_working_3-way'!X100^(1/3)*SIN(('OddsRatio_working_3-way'!Y100+2*PI())/3)</f>
        <v>0.41869774889291095</v>
      </c>
      <c r="AE100" s="11">
        <f>'OddsRatio_working_3-way'!X100^(1/3)*SIN(('OddsRatio_working_3-way'!Y100+4*PI())/3)</f>
        <v>-0.4849582886098367</v>
      </c>
      <c r="AF100" s="11">
        <f>-'OddsRatio_working_3-way'!U100/(3*'OddsRatio_working_3-way'!X100^(1/3))*COS(('OddsRatio_working_3-way'!Y100)/3)</f>
        <v>0.52172605650704185</v>
      </c>
      <c r="AG100" s="11">
        <f>-'OddsRatio_working_3-way'!U100/(3*'OddsRatio_working_3-way'!X100^(1/3))*COS(('OddsRatio_working_3-way'!Y100+2*PI())/3)</f>
        <v>-0.31824633891684645</v>
      </c>
      <c r="AH100" s="11">
        <f>-'OddsRatio_working_3-way'!U100/(3*'OddsRatio_working_3-way'!X100^(1/3))*COS(('OddsRatio_working_3-way'!Y100+4*PI())/3)</f>
        <v>-0.20347971759019559</v>
      </c>
      <c r="AI100" s="11">
        <f>'OddsRatio_working_3-way'!U100/(3*'OddsRatio_working_3-way'!X100^(1/3))*SIN(('OddsRatio_working_3-way'!Y100)/3)</f>
        <v>-6.6260539716925956E-2</v>
      </c>
      <c r="AJ100" s="11">
        <f>'OddsRatio_working_3-way'!U100/(3*'OddsRatio_working_3-way'!X100^(1/3))*SIN(('OddsRatio_working_3-way'!Y100+2*PI())/3)</f>
        <v>-0.41869774889291095</v>
      </c>
      <c r="AK100" s="11">
        <f>'OddsRatio_working_3-way'!U100/(3*'OddsRatio_working_3-way'!X100^(1/3))*SIN(('OddsRatio_working_3-way'!Y100+4*PI())/3)</f>
        <v>0.4849582886098367</v>
      </c>
      <c r="AL100" s="11">
        <f>'OddsRatio_working_3-way'!Z100+'OddsRatio_working_3-way'!AF100</f>
        <v>1.0434521130140837</v>
      </c>
      <c r="AM100" s="11">
        <f>'OddsRatio_working_3-way'!AA100+'OddsRatio_working_3-way'!AG100</f>
        <v>-0.6364926778336929</v>
      </c>
      <c r="AN100" s="11">
        <f>'OddsRatio_working_3-way'!AB100+'OddsRatio_working_3-way'!AH100</f>
        <v>-0.40695943518039118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1.0434521130140837</v>
      </c>
      <c r="AS100" s="11">
        <f>IF(('OddsRatio_working_3-way'!X100=0),IF(Q100&gt;0,-Q100^(1/3),(-Q100)^(1/3)),'OddsRatio_working_3-way'!AM100-'OddsRatio_working_3-way'!R100/3)</f>
        <v>-0.6364926778336929</v>
      </c>
      <c r="AT100" s="11">
        <f>IF(('OddsRatio_working_3-way'!X100=0),IF(Q100&gt;0,-Q100^(1/3),(-Q100)^(1/3)),'OddsRatio_working_3-way'!AN100-'OddsRatio_working_3-way'!R100/3)</f>
        <v>-0.40695943518039118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1.44</v>
      </c>
      <c r="B101" s="4">
        <f>IF('True_Odds_Calculator_3-way'!B102="","",'True_Odds_Calculator_3-way'!B102)</f>
        <v>4.93</v>
      </c>
      <c r="C101" s="4">
        <f>IF('True_Odds_Calculator_3-way'!C102="","",'True_Odds_Calculator_3-way'!C102)</f>
        <v>7.37</v>
      </c>
      <c r="D101" s="9">
        <f t="shared" si="26"/>
        <v>0.67991751258179589</v>
      </c>
      <c r="E101" s="9">
        <f t="shared" si="27"/>
        <v>0.19213026391719018</v>
      </c>
      <c r="F101" s="9">
        <f t="shared" si="28"/>
        <v>0.12795222350101373</v>
      </c>
      <c r="G101" s="9">
        <f t="shared" si="29"/>
        <v>1.0699241970035607</v>
      </c>
      <c r="H101" s="9">
        <f t="shared" si="30"/>
        <v>1.470766646681567</v>
      </c>
      <c r="I101" s="9">
        <f t="shared" si="31"/>
        <v>5.204802094223993</v>
      </c>
      <c r="J101" s="9">
        <f t="shared" si="32"/>
        <v>7.8154171349126829</v>
      </c>
      <c r="K101" s="11">
        <f t="shared" si="33"/>
        <v>0.69444444444444442</v>
      </c>
      <c r="L101" s="11">
        <f t="shared" si="34"/>
        <v>0.20283975659229211</v>
      </c>
      <c r="M101" s="11">
        <f t="shared" si="35"/>
        <v>0.13568521031207598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-0.21052697970593282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0.20527089795352946</v>
      </c>
      <c r="Q101" s="11">
        <f>2*'OddsRatio_working_3-way'!K101*'OddsRatio_working_3-way'!L101*'OddsRatio_working_3-way'!M101</f>
        <v>3.822549310121591E-2</v>
      </c>
      <c r="R101" s="11">
        <f t="shared" si="36"/>
        <v>0</v>
      </c>
      <c r="S101" s="11">
        <f t="shared" si="37"/>
        <v>-0.97503369040991739</v>
      </c>
      <c r="T101" s="11">
        <f t="shared" si="38"/>
        <v>-0.18157051962940732</v>
      </c>
      <c r="U101" s="11">
        <f>'OddsRatio_working_3-way'!S101-'OddsRatio_working_3-way'!R101^2/3</f>
        <v>-0.97503369040991739</v>
      </c>
      <c r="V101" s="11">
        <f>'OddsRatio_working_3-way'!S101*'OddsRatio_working_3-way'!R101/3-2*'OddsRatio_working_3-way'!R101^3/27-'OddsRatio_working_3-way'!T101</f>
        <v>0.18157051962940732</v>
      </c>
      <c r="W101" s="11">
        <f>'OddsRatio_working_3-way'!V101^2+4*'OddsRatio_working_3-way'!U101^3/27</f>
        <v>-0.10435888109155506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0.18528810990593006</v>
      </c>
      <c r="Y101" s="11">
        <f>IF('OddsRatio_working_3-way'!W101&gt;=0,IF('OddsRatio_working_3-way'!V101+SQRT('OddsRatio_working_3-way'!W101)&gt;0,0,PI()),ACOS('OddsRatio_working_3-way'!V101/(2*'OddsRatio_working_3-way'!X101)))</f>
        <v>1.0587431884322958</v>
      </c>
      <c r="Z101" s="11">
        <f>'OddsRatio_working_3-way'!X101^(1/3)*COS('OddsRatio_working_3-way'!Y101/3)</f>
        <v>0.53496209850178034</v>
      </c>
      <c r="AA101" s="11">
        <f>'OddsRatio_working_3-way'!X101^(1/3)*COS(('OddsRatio_working_3-way'!Y101+2*PI())/3)</f>
        <v>-0.43812713762506872</v>
      </c>
      <c r="AB101" s="11">
        <f>'OddsRatio_working_3-way'!X101^(1/3)*COS(('OddsRatio_working_3-way'!Y101+4*PI())/3)</f>
        <v>-9.6834960876711465E-2</v>
      </c>
      <c r="AC101" s="11">
        <f>'OddsRatio_working_3-way'!X101^(1/3)*SIN('OddsRatio_working_3-way'!Y101/3)</f>
        <v>0.19704513011797747</v>
      </c>
      <c r="AD101" s="11">
        <f>'OddsRatio_working_3-way'!X101^(1/3)*SIN(('OddsRatio_working_3-way'!Y101+2*PI())/3)</f>
        <v>0.36476820230538631</v>
      </c>
      <c r="AE101" s="11">
        <f>'OddsRatio_working_3-way'!X101^(1/3)*SIN(('OddsRatio_working_3-way'!Y101+4*PI())/3)</f>
        <v>-0.56181333242336362</v>
      </c>
      <c r="AF101" s="11">
        <f>-'OddsRatio_working_3-way'!U101/(3*'OddsRatio_working_3-way'!X101^(1/3))*COS(('OddsRatio_working_3-way'!Y101)/3)</f>
        <v>0.53496209850178034</v>
      </c>
      <c r="AG101" s="11">
        <f>-'OddsRatio_working_3-way'!U101/(3*'OddsRatio_working_3-way'!X101^(1/3))*COS(('OddsRatio_working_3-way'!Y101+2*PI())/3)</f>
        <v>-0.43812713762506872</v>
      </c>
      <c r="AH101" s="11">
        <f>-'OddsRatio_working_3-way'!U101/(3*'OddsRatio_working_3-way'!X101^(1/3))*COS(('OddsRatio_working_3-way'!Y101+4*PI())/3)</f>
        <v>-9.6834960876711465E-2</v>
      </c>
      <c r="AI101" s="11">
        <f>'OddsRatio_working_3-way'!U101/(3*'OddsRatio_working_3-way'!X101^(1/3))*SIN(('OddsRatio_working_3-way'!Y101)/3)</f>
        <v>-0.19704513011797747</v>
      </c>
      <c r="AJ101" s="11">
        <f>'OddsRatio_working_3-way'!U101/(3*'OddsRatio_working_3-way'!X101^(1/3))*SIN(('OddsRatio_working_3-way'!Y101+2*PI())/3)</f>
        <v>-0.36476820230538631</v>
      </c>
      <c r="AK101" s="11">
        <f>'OddsRatio_working_3-way'!U101/(3*'OddsRatio_working_3-way'!X101^(1/3))*SIN(('OddsRatio_working_3-way'!Y101+4*PI())/3)</f>
        <v>0.56181333242336362</v>
      </c>
      <c r="AL101" s="11">
        <f>'OddsRatio_working_3-way'!Z101+'OddsRatio_working_3-way'!AF101</f>
        <v>1.0699241970035607</v>
      </c>
      <c r="AM101" s="11">
        <f>'OddsRatio_working_3-way'!AA101+'OddsRatio_working_3-way'!AG101</f>
        <v>-0.87625427525013744</v>
      </c>
      <c r="AN101" s="11">
        <f>'OddsRatio_working_3-way'!AB101+'OddsRatio_working_3-way'!AH101</f>
        <v>-0.19366992175342293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1.0699241970035607</v>
      </c>
      <c r="AS101" s="11">
        <f>IF(('OddsRatio_working_3-way'!X101=0),IF(Q101&gt;0,-Q101^(1/3),(-Q101)^(1/3)),'OddsRatio_working_3-way'!AM101-'OddsRatio_working_3-way'!R101/3)</f>
        <v>-0.87625427525013744</v>
      </c>
      <c r="AT101" s="11">
        <f>IF(('OddsRatio_working_3-way'!X101=0),IF(Q101&gt;0,-Q101^(1/3),(-Q101)^(1/3)),'OddsRatio_working_3-way'!AN101-'OddsRatio_working_3-way'!R101/3)</f>
        <v>-0.19366992175342293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2.79</v>
      </c>
      <c r="B102" s="4">
        <f>IF('True_Odds_Calculator_3-way'!B103="","",'True_Odds_Calculator_3-way'!B103)</f>
        <v>3.29</v>
      </c>
      <c r="C102" s="4">
        <f>IF('True_Odds_Calculator_3-way'!C103="","",'True_Odds_Calculator_3-way'!C103)</f>
        <v>2.74</v>
      </c>
      <c r="D102" s="9">
        <f t="shared" si="26"/>
        <v>0.34908028115235201</v>
      </c>
      <c r="E102" s="9">
        <f t="shared" si="27"/>
        <v>0.29537488053916472</v>
      </c>
      <c r="F102" s="9">
        <f t="shared" si="28"/>
        <v>0.35554483830848316</v>
      </c>
      <c r="G102" s="9">
        <f t="shared" si="29"/>
        <v>1.0417153894564959</v>
      </c>
      <c r="H102" s="9">
        <f t="shared" si="30"/>
        <v>2.8646705471271283</v>
      </c>
      <c r="I102" s="9">
        <f t="shared" si="31"/>
        <v>3.385528241855376</v>
      </c>
      <c r="J102" s="9">
        <f t="shared" si="32"/>
        <v>2.8125847776543025</v>
      </c>
      <c r="K102" s="11">
        <f t="shared" si="33"/>
        <v>0.35842293906810035</v>
      </c>
      <c r="L102" s="11">
        <f t="shared" si="34"/>
        <v>0.303951367781155</v>
      </c>
      <c r="M102" s="11">
        <f t="shared" si="35"/>
        <v>0.36496350364963503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-0.28358750881783412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0.23140477729198677</v>
      </c>
      <c r="Q102" s="11">
        <f>2*'OddsRatio_working_3-way'!K102*'OddsRatio_working_3-way'!L102*'OddsRatio_working_3-way'!M102</f>
        <v>7.9520542024737725E-2</v>
      </c>
      <c r="R102" s="11">
        <f t="shared" si="36"/>
        <v>0</v>
      </c>
      <c r="S102" s="11">
        <f t="shared" si="37"/>
        <v>-0.81599072630745684</v>
      </c>
      <c r="T102" s="11">
        <f t="shared" si="38"/>
        <v>-0.28040918429809514</v>
      </c>
      <c r="U102" s="11">
        <f>'OddsRatio_working_3-way'!S102-'OddsRatio_working_3-way'!R102^2/3</f>
        <v>-0.81599072630745684</v>
      </c>
      <c r="V102" s="11">
        <f>'OddsRatio_working_3-way'!S102*'OddsRatio_working_3-way'!R102/3-2*'OddsRatio_working_3-way'!R102^3/27-'OddsRatio_working_3-way'!T102</f>
        <v>0.28040918429809514</v>
      </c>
      <c r="W102" s="11">
        <f>'OddsRatio_working_3-way'!V102^2+4*'OddsRatio_working_3-way'!U102^3/27</f>
        <v>-1.8625369729901725E-3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0.14185542606093118</v>
      </c>
      <c r="Y102" s="11">
        <f>IF('OddsRatio_working_3-way'!W102&gt;=0,IF('OddsRatio_working_3-way'!V102+SQRT('OddsRatio_working_3-way'!W102)&gt;0,0,PI()),ACOS('OddsRatio_working_3-way'!V102/(2*'OddsRatio_working_3-way'!X102)))</f>
        <v>0.15270940565610736</v>
      </c>
      <c r="Z102" s="11">
        <f>'OddsRatio_working_3-way'!X102^(1/3)*COS('OddsRatio_working_3-way'!Y102/3)</f>
        <v>0.52085769472824794</v>
      </c>
      <c r="AA102" s="11">
        <f>'OddsRatio_working_3-way'!X102^(1/3)*COS(('OddsRatio_working_3-way'!Y102+2*PI())/3)</f>
        <v>-0.28340988212424123</v>
      </c>
      <c r="AB102" s="11">
        <f>'OddsRatio_working_3-way'!X102^(1/3)*COS(('OddsRatio_working_3-way'!Y102+4*PI())/3)</f>
        <v>-0.23744781260400674</v>
      </c>
      <c r="AC102" s="11">
        <f>'OddsRatio_working_3-way'!X102^(1/3)*SIN('OddsRatio_working_3-way'!Y102/3)</f>
        <v>2.6536213210019682E-2</v>
      </c>
      <c r="AD102" s="11">
        <f>'OddsRatio_working_3-way'!X102^(1/3)*SIN(('OddsRatio_working_3-way'!Y102+2*PI())/3)</f>
        <v>0.43780788878625287</v>
      </c>
      <c r="AE102" s="11">
        <f>'OddsRatio_working_3-way'!X102^(1/3)*SIN(('OddsRatio_working_3-way'!Y102+4*PI())/3)</f>
        <v>-0.46434410199627257</v>
      </c>
      <c r="AF102" s="11">
        <f>-'OddsRatio_working_3-way'!U102/(3*'OddsRatio_working_3-way'!X102^(1/3))*COS(('OddsRatio_working_3-way'!Y102)/3)</f>
        <v>0.52085769472824794</v>
      </c>
      <c r="AG102" s="11">
        <f>-'OddsRatio_working_3-way'!U102/(3*'OddsRatio_working_3-way'!X102^(1/3))*COS(('OddsRatio_working_3-way'!Y102+2*PI())/3)</f>
        <v>-0.28340988212424123</v>
      </c>
      <c r="AH102" s="11">
        <f>-'OddsRatio_working_3-way'!U102/(3*'OddsRatio_working_3-way'!X102^(1/3))*COS(('OddsRatio_working_3-way'!Y102+4*PI())/3)</f>
        <v>-0.23744781260400674</v>
      </c>
      <c r="AI102" s="11">
        <f>'OddsRatio_working_3-way'!U102/(3*'OddsRatio_working_3-way'!X102^(1/3))*SIN(('OddsRatio_working_3-way'!Y102)/3)</f>
        <v>-2.6536213210019682E-2</v>
      </c>
      <c r="AJ102" s="11">
        <f>'OddsRatio_working_3-way'!U102/(3*'OddsRatio_working_3-way'!X102^(1/3))*SIN(('OddsRatio_working_3-way'!Y102+2*PI())/3)</f>
        <v>-0.43780788878625287</v>
      </c>
      <c r="AK102" s="11">
        <f>'OddsRatio_working_3-way'!U102/(3*'OddsRatio_working_3-way'!X102^(1/3))*SIN(('OddsRatio_working_3-way'!Y102+4*PI())/3)</f>
        <v>0.46434410199627257</v>
      </c>
      <c r="AL102" s="11">
        <f>'OddsRatio_working_3-way'!Z102+'OddsRatio_working_3-way'!AF102</f>
        <v>1.0417153894564959</v>
      </c>
      <c r="AM102" s="11">
        <f>'OddsRatio_working_3-way'!AA102+'OddsRatio_working_3-way'!AG102</f>
        <v>-0.56681976424848246</v>
      </c>
      <c r="AN102" s="11">
        <f>'OddsRatio_working_3-way'!AB102+'OddsRatio_working_3-way'!AH102</f>
        <v>-0.47489562520801348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1.0417153894564959</v>
      </c>
      <c r="AS102" s="11">
        <f>IF(('OddsRatio_working_3-way'!X102=0),IF(Q102&gt;0,-Q102^(1/3),(-Q102)^(1/3)),'OddsRatio_working_3-way'!AM102-'OddsRatio_working_3-way'!R102/3)</f>
        <v>-0.56681976424848246</v>
      </c>
      <c r="AT102" s="11">
        <f>IF(('OddsRatio_working_3-way'!X102=0),IF(Q102&gt;0,-Q102^(1/3),(-Q102)^(1/3)),'OddsRatio_working_3-way'!AN102-'OddsRatio_working_3-way'!R102/3)</f>
        <v>-0.47489562520801348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1.4</v>
      </c>
      <c r="B103" s="4">
        <f>IF('True_Odds_Calculator_3-way'!B104="","",'True_Odds_Calculator_3-way'!B104)</f>
        <v>4.91</v>
      </c>
      <c r="C103" s="4">
        <f>IF('True_Odds_Calculator_3-way'!C104="","",'True_Odds_Calculator_3-way'!C104)</f>
        <v>8.9</v>
      </c>
      <c r="D103" s="9">
        <f t="shared" si="26"/>
        <v>0.70074547005735754</v>
      </c>
      <c r="E103" s="9">
        <f t="shared" si="27"/>
        <v>0.19325799509555414</v>
      </c>
      <c r="F103" s="9">
        <f t="shared" si="28"/>
        <v>0.10599653484708832</v>
      </c>
      <c r="G103" s="9">
        <f t="shared" si="29"/>
        <v>1.0676291989377684</v>
      </c>
      <c r="H103" s="9">
        <f t="shared" si="30"/>
        <v>1.4270516795751071</v>
      </c>
      <c r="I103" s="9">
        <f t="shared" si="31"/>
        <v>5.1744301678466744</v>
      </c>
      <c r="J103" s="9">
        <f t="shared" si="32"/>
        <v>9.4342706716083704</v>
      </c>
      <c r="K103" s="11">
        <f t="shared" si="33"/>
        <v>0.7142857142857143</v>
      </c>
      <c r="L103" s="11">
        <f t="shared" si="34"/>
        <v>0.20366598778004072</v>
      </c>
      <c r="M103" s="11">
        <f t="shared" si="35"/>
        <v>0.11235955056179775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-0.20195950871710033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0.19957959155652466</v>
      </c>
      <c r="Q103" s="11">
        <f>2*'OddsRatio_working_3-way'!K103*'OddsRatio_working_3-way'!L103*'OddsRatio_working_3-way'!M103</f>
        <v>3.2691169788128527E-2</v>
      </c>
      <c r="R103" s="11">
        <f t="shared" si="36"/>
        <v>0</v>
      </c>
      <c r="S103" s="11">
        <f t="shared" si="37"/>
        <v>-0.98821586972708775</v>
      </c>
      <c r="T103" s="11">
        <f t="shared" si="38"/>
        <v>-0.1618699213312183</v>
      </c>
      <c r="U103" s="11">
        <f>'OddsRatio_working_3-way'!S103-'OddsRatio_working_3-way'!R103^2/3</f>
        <v>-0.98821586972708775</v>
      </c>
      <c r="V103" s="11">
        <f>'OddsRatio_working_3-way'!S103*'OddsRatio_working_3-way'!R103/3-2*'OddsRatio_working_3-way'!R103^3/27-'OddsRatio_working_3-way'!T103</f>
        <v>0.1618699213312183</v>
      </c>
      <c r="W103" s="11">
        <f>'OddsRatio_working_3-way'!V103^2+4*'OddsRatio_working_3-way'!U103^3/27</f>
        <v>-0.11677036115316167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0.18905834587828732</v>
      </c>
      <c r="Y103" s="11">
        <f>IF('OddsRatio_working_3-way'!W103&gt;=0,IF('OddsRatio_working_3-way'!V103+SQRT('OddsRatio_working_3-way'!W103)&gt;0,0,PI()),ACOS('OddsRatio_working_3-way'!V103/(2*'OddsRatio_working_3-way'!X103)))</f>
        <v>1.128412362228649</v>
      </c>
      <c r="Z103" s="11">
        <f>'OddsRatio_working_3-way'!X103^(1/3)*COS('OddsRatio_working_3-way'!Y103/3)</f>
        <v>0.53381459946888432</v>
      </c>
      <c r="AA103" s="11">
        <f>'OddsRatio_working_3-way'!X103^(1/3)*COS(('OddsRatio_working_3-way'!Y103+2*PI())/3)</f>
        <v>-0.44948727529906429</v>
      </c>
      <c r="AB103" s="11">
        <f>'OddsRatio_working_3-way'!X103^(1/3)*COS(('OddsRatio_working_3-way'!Y103+4*PI())/3)</f>
        <v>-8.4327324169820111E-2</v>
      </c>
      <c r="AC103" s="11">
        <f>'OddsRatio_working_3-way'!X103^(1/3)*SIN('OddsRatio_working_3-way'!Y103/3)</f>
        <v>0.21082519608173977</v>
      </c>
      <c r="AD103" s="11">
        <f>'OddsRatio_working_3-way'!X103^(1/3)*SIN(('OddsRatio_working_3-way'!Y103+2*PI())/3)</f>
        <v>0.356884406010199</v>
      </c>
      <c r="AE103" s="11">
        <f>'OddsRatio_working_3-way'!X103^(1/3)*SIN(('OddsRatio_working_3-way'!Y103+4*PI())/3)</f>
        <v>-0.56770960209193877</v>
      </c>
      <c r="AF103" s="11">
        <f>-'OddsRatio_working_3-way'!U103/(3*'OddsRatio_working_3-way'!X103^(1/3))*COS(('OddsRatio_working_3-way'!Y103)/3)</f>
        <v>0.5338145994688841</v>
      </c>
      <c r="AG103" s="11">
        <f>-'OddsRatio_working_3-way'!U103/(3*'OddsRatio_working_3-way'!X103^(1/3))*COS(('OddsRatio_working_3-way'!Y103+2*PI())/3)</f>
        <v>-0.44948727529906413</v>
      </c>
      <c r="AH103" s="11">
        <f>-'OddsRatio_working_3-way'!U103/(3*'OddsRatio_working_3-way'!X103^(1/3))*COS(('OddsRatio_working_3-way'!Y103+4*PI())/3)</f>
        <v>-8.4327324169820084E-2</v>
      </c>
      <c r="AI103" s="11">
        <f>'OddsRatio_working_3-way'!U103/(3*'OddsRatio_working_3-way'!X103^(1/3))*SIN(('OddsRatio_working_3-way'!Y103)/3)</f>
        <v>-0.21082519608173969</v>
      </c>
      <c r="AJ103" s="11">
        <f>'OddsRatio_working_3-way'!U103/(3*'OddsRatio_working_3-way'!X103^(1/3))*SIN(('OddsRatio_working_3-way'!Y103+2*PI())/3)</f>
        <v>-0.35688440601019888</v>
      </c>
      <c r="AK103" s="11">
        <f>'OddsRatio_working_3-way'!U103/(3*'OddsRatio_working_3-way'!X103^(1/3))*SIN(('OddsRatio_working_3-way'!Y103+4*PI())/3)</f>
        <v>0.56770960209193855</v>
      </c>
      <c r="AL103" s="11">
        <f>'OddsRatio_working_3-way'!Z103+'OddsRatio_working_3-way'!AF103</f>
        <v>1.0676291989377684</v>
      </c>
      <c r="AM103" s="11">
        <f>'OddsRatio_working_3-way'!AA103+'OddsRatio_working_3-way'!AG103</f>
        <v>-0.89897455059812836</v>
      </c>
      <c r="AN103" s="11">
        <f>'OddsRatio_working_3-way'!AB103+'OddsRatio_working_3-way'!AH103</f>
        <v>-0.1686546483396402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1.0676291989377684</v>
      </c>
      <c r="AS103" s="11">
        <f>IF(('OddsRatio_working_3-way'!X103=0),IF(Q103&gt;0,-Q103^(1/3),(-Q103)^(1/3)),'OddsRatio_working_3-way'!AM103-'OddsRatio_working_3-way'!R103/3)</f>
        <v>-0.89897455059812836</v>
      </c>
      <c r="AT103" s="11">
        <f>IF(('OddsRatio_working_3-way'!X103=0),IF(Q103&gt;0,-Q103^(1/3),(-Q103)^(1/3)),'OddsRatio_working_3-way'!AN103-'OddsRatio_working_3-way'!R103/3)</f>
        <v>-0.1686546483396402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1.71</v>
      </c>
      <c r="B104" s="4">
        <f>IF('True_Odds_Calculator_3-way'!B105="","",'True_Odds_Calculator_3-way'!B105)</f>
        <v>3.9</v>
      </c>
      <c r="C104" s="4">
        <f>IF('True_Odds_Calculator_3-way'!C105="","",'True_Odds_Calculator_3-way'!C105)</f>
        <v>5.27</v>
      </c>
      <c r="D104" s="9">
        <f t="shared" si="26"/>
        <v>0.57185194279256957</v>
      </c>
      <c r="E104" s="9">
        <f t="shared" si="27"/>
        <v>0.24642144719333725</v>
      </c>
      <c r="F104" s="9">
        <f t="shared" si="28"/>
        <v>0.18172661001409332</v>
      </c>
      <c r="G104" s="9">
        <f t="shared" si="29"/>
        <v>1.0545132184770072</v>
      </c>
      <c r="H104" s="9">
        <f t="shared" si="30"/>
        <v>1.7487043851186748</v>
      </c>
      <c r="I104" s="9">
        <f t="shared" si="31"/>
        <v>4.0580883335833198</v>
      </c>
      <c r="J104" s="9">
        <f t="shared" si="32"/>
        <v>5.5027714428968197</v>
      </c>
      <c r="K104" s="11">
        <f t="shared" si="33"/>
        <v>0.58479532163742687</v>
      </c>
      <c r="L104" s="11">
        <f t="shared" si="34"/>
        <v>0.25641025641025644</v>
      </c>
      <c r="M104" s="11">
        <f t="shared" si="35"/>
        <v>0.18975332068311196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-0.25015713191085209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0.2242099515643908</v>
      </c>
      <c r="Q104" s="11">
        <f>2*'OddsRatio_working_3-way'!K104*'OddsRatio_working_3-way'!L104*'OddsRatio_working_3-way'!M104</f>
        <v>5.6906079077256554E-2</v>
      </c>
      <c r="R104" s="11">
        <f t="shared" si="36"/>
        <v>0</v>
      </c>
      <c r="S104" s="11">
        <f t="shared" si="37"/>
        <v>-0.89627647171895131</v>
      </c>
      <c r="T104" s="11">
        <f t="shared" si="38"/>
        <v>-0.22748133799973386</v>
      </c>
      <c r="U104" s="11">
        <f>'OddsRatio_working_3-way'!S104-'OddsRatio_working_3-way'!R104^2/3</f>
        <v>-0.89627647171895131</v>
      </c>
      <c r="V104" s="11">
        <f>'OddsRatio_working_3-way'!S104*'OddsRatio_working_3-way'!R104/3-2*'OddsRatio_working_3-way'!R104^3/27-'OddsRatio_working_3-way'!T104</f>
        <v>0.22748133799973386</v>
      </c>
      <c r="W104" s="11">
        <f>'OddsRatio_working_3-way'!V104^2+4*'OddsRatio_working_3-way'!U104^3/27</f>
        <v>-5.4917308897600277E-2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0.16329809248407454</v>
      </c>
      <c r="Y104" s="11">
        <f>IF('OddsRatio_working_3-way'!W104&gt;=0,IF('OddsRatio_working_3-way'!V104+SQRT('OddsRatio_working_3-way'!W104)&gt;0,0,PI()),ACOS('OddsRatio_working_3-way'!V104/(2*'OddsRatio_working_3-way'!X104)))</f>
        <v>0.80025783791231198</v>
      </c>
      <c r="Z104" s="11">
        <f>'OddsRatio_working_3-way'!X104^(1/3)*COS('OddsRatio_working_3-way'!Y104/3)</f>
        <v>0.52725660923850359</v>
      </c>
      <c r="AA104" s="11">
        <f>'OddsRatio_working_3-way'!X104^(1/3)*COS(('OddsRatio_working_3-way'!Y104+2*PI())/3)</f>
        <v>-0.38840598267295973</v>
      </c>
      <c r="AB104" s="11">
        <f>'OddsRatio_working_3-way'!X104^(1/3)*COS(('OddsRatio_working_3-way'!Y104+4*PI())/3)</f>
        <v>-0.1388506265655437</v>
      </c>
      <c r="AC104" s="11">
        <f>'OddsRatio_working_3-way'!X104^(1/3)*SIN('OddsRatio_working_3-way'!Y104/3)</f>
        <v>0.14408085202632953</v>
      </c>
      <c r="AD104" s="11">
        <f>'OddsRatio_working_3-way'!X104^(1/3)*SIN(('OddsRatio_working_3-way'!Y104+2*PI())/3)</f>
        <v>0.38457719190062428</v>
      </c>
      <c r="AE104" s="11">
        <f>'OddsRatio_working_3-way'!X104^(1/3)*SIN(('OddsRatio_working_3-way'!Y104+4*PI())/3)</f>
        <v>-0.52865804392695381</v>
      </c>
      <c r="AF104" s="11">
        <f>-'OddsRatio_working_3-way'!U104/(3*'OddsRatio_working_3-way'!X104^(1/3))*COS(('OddsRatio_working_3-way'!Y104)/3)</f>
        <v>0.52725660923850359</v>
      </c>
      <c r="AG104" s="11">
        <f>-'OddsRatio_working_3-way'!U104/(3*'OddsRatio_working_3-way'!X104^(1/3))*COS(('OddsRatio_working_3-way'!Y104+2*PI())/3)</f>
        <v>-0.38840598267295973</v>
      </c>
      <c r="AH104" s="11">
        <f>-'OddsRatio_working_3-way'!U104/(3*'OddsRatio_working_3-way'!X104^(1/3))*COS(('OddsRatio_working_3-way'!Y104+4*PI())/3)</f>
        <v>-0.1388506265655437</v>
      </c>
      <c r="AI104" s="11">
        <f>'OddsRatio_working_3-way'!U104/(3*'OddsRatio_working_3-way'!X104^(1/3))*SIN(('OddsRatio_working_3-way'!Y104)/3)</f>
        <v>-0.14408085202632953</v>
      </c>
      <c r="AJ104" s="11">
        <f>'OddsRatio_working_3-way'!U104/(3*'OddsRatio_working_3-way'!X104^(1/3))*SIN(('OddsRatio_working_3-way'!Y104+2*PI())/3)</f>
        <v>-0.38457719190062428</v>
      </c>
      <c r="AK104" s="11">
        <f>'OddsRatio_working_3-way'!U104/(3*'OddsRatio_working_3-way'!X104^(1/3))*SIN(('OddsRatio_working_3-way'!Y104+4*PI())/3)</f>
        <v>0.52865804392695381</v>
      </c>
      <c r="AL104" s="11">
        <f>'OddsRatio_working_3-way'!Z104+'OddsRatio_working_3-way'!AF104</f>
        <v>1.0545132184770072</v>
      </c>
      <c r="AM104" s="11">
        <f>'OddsRatio_working_3-way'!AA104+'OddsRatio_working_3-way'!AG104</f>
        <v>-0.77681196534591945</v>
      </c>
      <c r="AN104" s="11">
        <f>'OddsRatio_working_3-way'!AB104+'OddsRatio_working_3-way'!AH104</f>
        <v>-0.2777012531310874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1.0545132184770072</v>
      </c>
      <c r="AS104" s="11">
        <f>IF(('OddsRatio_working_3-way'!X104=0),IF(Q104&gt;0,-Q104^(1/3),(-Q104)^(1/3)),'OddsRatio_working_3-way'!AM104-'OddsRatio_working_3-way'!R104/3)</f>
        <v>-0.77681196534591945</v>
      </c>
      <c r="AT104" s="11">
        <f>IF(('OddsRatio_working_3-way'!X104=0),IF(Q104&gt;0,-Q104^(1/3),(-Q104)^(1/3)),'OddsRatio_working_3-way'!AN104-'OddsRatio_working_3-way'!R104/3)</f>
        <v>-0.2777012531310874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3.17</v>
      </c>
      <c r="B105" s="4">
        <f>IF('True_Odds_Calculator_3-way'!B106="","",'True_Odds_Calculator_3-way'!B106)</f>
        <v>3.36</v>
      </c>
      <c r="C105" s="4">
        <f>IF('True_Odds_Calculator_3-way'!C106="","",'True_Odds_Calculator_3-way'!C106)</f>
        <v>2.41</v>
      </c>
      <c r="D105" s="9">
        <f t="shared" si="26"/>
        <v>0.30640953749800182</v>
      </c>
      <c r="E105" s="9">
        <f t="shared" si="27"/>
        <v>0.28886690490223865</v>
      </c>
      <c r="F105" s="9">
        <f t="shared" si="28"/>
        <v>0.40472355759975959</v>
      </c>
      <c r="G105" s="9">
        <f t="shared" si="29"/>
        <v>1.043136397956427</v>
      </c>
      <c r="H105" s="9">
        <f t="shared" si="30"/>
        <v>3.2636059835654474</v>
      </c>
      <c r="I105" s="9">
        <f t="shared" si="31"/>
        <v>3.4618018991771673</v>
      </c>
      <c r="J105" s="9">
        <f t="shared" si="32"/>
        <v>2.470822321118562</v>
      </c>
      <c r="K105" s="11">
        <f t="shared" si="33"/>
        <v>0.31545741324921134</v>
      </c>
      <c r="L105" s="11">
        <f t="shared" si="34"/>
        <v>0.29761904761904762</v>
      </c>
      <c r="M105" s="11">
        <f t="shared" si="35"/>
        <v>0.41493775933609955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-0.28130358521931498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0.23140400053106047</v>
      </c>
      <c r="Q105" s="11">
        <f>2*'OddsRatio_working_3-way'!K105*'OddsRatio_working_3-way'!L105*'OddsRatio_working_3-way'!M105</f>
        <v>7.7913804892612945E-2</v>
      </c>
      <c r="R105" s="11">
        <f t="shared" si="36"/>
        <v>0</v>
      </c>
      <c r="S105" s="11">
        <f t="shared" si="37"/>
        <v>-0.82261305112997085</v>
      </c>
      <c r="T105" s="11">
        <f t="shared" si="38"/>
        <v>-0.27697409128955247</v>
      </c>
      <c r="U105" s="11">
        <f>'OddsRatio_working_3-way'!S105-'OddsRatio_working_3-way'!R105^2/3</f>
        <v>-0.82261305112997085</v>
      </c>
      <c r="V105" s="11">
        <f>'OddsRatio_working_3-way'!S105*'OddsRatio_working_3-way'!R105/3-2*'OddsRatio_working_3-way'!R105^3/27-'OddsRatio_working_3-way'!T105</f>
        <v>0.27697409128955247</v>
      </c>
      <c r="W105" s="11">
        <f>'OddsRatio_working_3-way'!V105^2+4*'OddsRatio_working_3-way'!U105^3/27</f>
        <v>-5.7528877988386878E-3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0.14358580626624626</v>
      </c>
      <c r="Y105" s="11">
        <f>IF('OddsRatio_working_3-way'!W105&gt;=0,IF('OddsRatio_working_3-way'!V105+SQRT('OddsRatio_working_3-way'!W105)&gt;0,0,PI()),ACOS('OddsRatio_working_3-way'!V105/(2*'OddsRatio_working_3-way'!X105)))</f>
        <v>0.26729150739062724</v>
      </c>
      <c r="Z105" s="11">
        <f>'OddsRatio_working_3-way'!X105^(1/3)*COS('OddsRatio_working_3-way'!Y105/3)</f>
        <v>0.52156819897821349</v>
      </c>
      <c r="AA105" s="11">
        <f>'OddsRatio_working_3-way'!X105^(1/3)*COS(('OddsRatio_working_3-way'!Y105+2*PI())/3)</f>
        <v>-0.30113534660068614</v>
      </c>
      <c r="AB105" s="11">
        <f>'OddsRatio_working_3-way'!X105^(1/3)*COS(('OddsRatio_working_3-way'!Y105+4*PI())/3)</f>
        <v>-0.22043285237752749</v>
      </c>
      <c r="AC105" s="11">
        <f>'OddsRatio_working_3-way'!X105^(1/3)*SIN('OddsRatio_working_3-way'!Y105/3)</f>
        <v>4.6593606764015028E-2</v>
      </c>
      <c r="AD105" s="11">
        <f>'OddsRatio_working_3-way'!X105^(1/3)*SIN(('OddsRatio_working_3-way'!Y105+2*PI())/3)</f>
        <v>0.42839450673922236</v>
      </c>
      <c r="AE105" s="11">
        <f>'OddsRatio_working_3-way'!X105^(1/3)*SIN(('OddsRatio_working_3-way'!Y105+4*PI())/3)</f>
        <v>-0.47498811350323722</v>
      </c>
      <c r="AF105" s="11">
        <f>-'OddsRatio_working_3-way'!U105/(3*'OddsRatio_working_3-way'!X105^(1/3))*COS(('OddsRatio_working_3-way'!Y105)/3)</f>
        <v>0.52156819897821338</v>
      </c>
      <c r="AG105" s="11">
        <f>-'OddsRatio_working_3-way'!U105/(3*'OddsRatio_working_3-way'!X105^(1/3))*COS(('OddsRatio_working_3-way'!Y105+2*PI())/3)</f>
        <v>-0.30113534660068608</v>
      </c>
      <c r="AH105" s="11">
        <f>-'OddsRatio_working_3-way'!U105/(3*'OddsRatio_working_3-way'!X105^(1/3))*COS(('OddsRatio_working_3-way'!Y105+4*PI())/3)</f>
        <v>-0.22043285237752744</v>
      </c>
      <c r="AI105" s="11">
        <f>'OddsRatio_working_3-way'!U105/(3*'OddsRatio_working_3-way'!X105^(1/3))*SIN(('OddsRatio_working_3-way'!Y105)/3)</f>
        <v>-4.6593606764015014E-2</v>
      </c>
      <c r="AJ105" s="11">
        <f>'OddsRatio_working_3-way'!U105/(3*'OddsRatio_working_3-way'!X105^(1/3))*SIN(('OddsRatio_working_3-way'!Y105+2*PI())/3)</f>
        <v>-0.4283945067392223</v>
      </c>
      <c r="AK105" s="11">
        <f>'OddsRatio_working_3-way'!U105/(3*'OddsRatio_working_3-way'!X105^(1/3))*SIN(('OddsRatio_working_3-way'!Y105+4*PI())/3)</f>
        <v>0.47498811350323716</v>
      </c>
      <c r="AL105" s="11">
        <f>'OddsRatio_working_3-way'!Z105+'OddsRatio_working_3-way'!AF105</f>
        <v>1.043136397956427</v>
      </c>
      <c r="AM105" s="11">
        <f>'OddsRatio_working_3-way'!AA105+'OddsRatio_working_3-way'!AG105</f>
        <v>-0.60227069320137216</v>
      </c>
      <c r="AN105" s="11">
        <f>'OddsRatio_working_3-way'!AB105+'OddsRatio_working_3-way'!AH105</f>
        <v>-0.44086570475505493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1.043136397956427</v>
      </c>
      <c r="AS105" s="11">
        <f>IF(('OddsRatio_working_3-way'!X105=0),IF(Q105&gt;0,-Q105^(1/3),(-Q105)^(1/3)),'OddsRatio_working_3-way'!AM105-'OddsRatio_working_3-way'!R105/3)</f>
        <v>-0.60227069320137216</v>
      </c>
      <c r="AT105" s="11">
        <f>IF(('OddsRatio_working_3-way'!X105=0),IF(Q105&gt;0,-Q105^(1/3),(-Q105)^(1/3)),'OddsRatio_working_3-way'!AN105-'OddsRatio_working_3-way'!R105/3)</f>
        <v>-0.44086570475505493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3.66</v>
      </c>
      <c r="B106" s="4">
        <f>IF('True_Odds_Calculator_3-way'!B107="","",'True_Odds_Calculator_3-way'!B107)</f>
        <v>3.76</v>
      </c>
      <c r="C106" s="4">
        <f>IF('True_Odds_Calculator_3-way'!C107="","",'True_Odds_Calculator_3-way'!C107)</f>
        <v>2.0499999999999998</v>
      </c>
      <c r="D106" s="9">
        <f t="shared" si="26"/>
        <v>0.26492682065882422</v>
      </c>
      <c r="E106" s="9">
        <f t="shared" si="27"/>
        <v>0.25780261802447352</v>
      </c>
      <c r="F106" s="9">
        <f t="shared" si="28"/>
        <v>0.47727056131670231</v>
      </c>
      <c r="G106" s="9">
        <f t="shared" si="29"/>
        <v>1.0430929560736302</v>
      </c>
      <c r="H106" s="9">
        <f t="shared" si="30"/>
        <v>3.7746272631558559</v>
      </c>
      <c r="I106" s="9">
        <f t="shared" si="31"/>
        <v>3.8789365587632192</v>
      </c>
      <c r="J106" s="9">
        <f t="shared" si="32"/>
        <v>2.0952476038773113</v>
      </c>
      <c r="K106" s="11">
        <f t="shared" si="33"/>
        <v>0.27322404371584696</v>
      </c>
      <c r="L106" s="11">
        <f t="shared" si="34"/>
        <v>0.26595744680851063</v>
      </c>
      <c r="M106" s="11">
        <f t="shared" si="35"/>
        <v>0.48780487804878053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-0.27324814754949078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0.22934088775837186</v>
      </c>
      <c r="Q106" s="11">
        <f>2*'OddsRatio_working_3-way'!K106*'OddsRatio_working_3-way'!L106*'OddsRatio_working_3-way'!M106</f>
        <v>7.0893628364257125E-2</v>
      </c>
      <c r="R106" s="11">
        <f t="shared" si="36"/>
        <v>0</v>
      </c>
      <c r="S106" s="11">
        <f t="shared" si="37"/>
        <v>-0.83931360492328155</v>
      </c>
      <c r="T106" s="11">
        <f t="shared" si="38"/>
        <v>-0.25944779132095253</v>
      </c>
      <c r="U106" s="11">
        <f>'OddsRatio_working_3-way'!S106-'OddsRatio_working_3-way'!R106^2/3</f>
        <v>-0.83931360492328155</v>
      </c>
      <c r="V106" s="11">
        <f>'OddsRatio_working_3-way'!S106*'OddsRatio_working_3-way'!R106/3-2*'OddsRatio_working_3-way'!R106^3/27-'OddsRatio_working_3-way'!T106</f>
        <v>0.25944779132095253</v>
      </c>
      <c r="W106" s="11">
        <f>'OddsRatio_working_3-way'!V106^2+4*'OddsRatio_working_3-way'!U106^3/27</f>
        <v>-2.0279765926306551E-2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0.14798050745590371</v>
      </c>
      <c r="Y106" s="11">
        <f>IF('OddsRatio_working_3-way'!W106&gt;=0,IF('OddsRatio_working_3-way'!V106+SQRT('OddsRatio_working_3-way'!W106)&gt;0,0,PI()),ACOS('OddsRatio_working_3-way'!V106/(2*'OddsRatio_working_3-way'!X106)))</f>
        <v>0.50198688673203362</v>
      </c>
      <c r="Z106" s="11">
        <f>'OddsRatio_working_3-way'!X106^(1/3)*COS('OddsRatio_working_3-way'!Y106/3)</f>
        <v>0.5215464780368152</v>
      </c>
      <c r="AA106" s="11">
        <f>'OddsRatio_working_3-way'!X106^(1/3)*COS(('OddsRatio_working_3-way'!Y106+2*PI())/3)</f>
        <v>-0.33706448796850547</v>
      </c>
      <c r="AB106" s="11">
        <f>'OddsRatio_working_3-way'!X106^(1/3)*COS(('OddsRatio_working_3-way'!Y106+4*PI())/3)</f>
        <v>-0.18448199006830959</v>
      </c>
      <c r="AC106" s="11">
        <f>'OddsRatio_working_3-way'!X106^(1/3)*SIN('OddsRatio_working_3-way'!Y106/3)</f>
        <v>8.8093546236303499E-2</v>
      </c>
      <c r="AD106" s="11">
        <f>'OddsRatio_working_3-way'!X106^(1/3)*SIN(('OddsRatio_working_3-way'!Y106+2*PI())/3)</f>
        <v>0.40762572611603298</v>
      </c>
      <c r="AE106" s="11">
        <f>'OddsRatio_working_3-way'!X106^(1/3)*SIN(('OddsRatio_working_3-way'!Y106+4*PI())/3)</f>
        <v>-0.49571927235233659</v>
      </c>
      <c r="AF106" s="11">
        <f>-'OddsRatio_working_3-way'!U106/(3*'OddsRatio_working_3-way'!X106^(1/3))*COS(('OddsRatio_working_3-way'!Y106)/3)</f>
        <v>0.52154647803681498</v>
      </c>
      <c r="AG106" s="11">
        <f>-'OddsRatio_working_3-way'!U106/(3*'OddsRatio_working_3-way'!X106^(1/3))*COS(('OddsRatio_working_3-way'!Y106+2*PI())/3)</f>
        <v>-0.3370644879685053</v>
      </c>
      <c r="AH106" s="11">
        <f>-'OddsRatio_working_3-way'!U106/(3*'OddsRatio_working_3-way'!X106^(1/3))*COS(('OddsRatio_working_3-way'!Y106+4*PI())/3)</f>
        <v>-0.18448199006830951</v>
      </c>
      <c r="AI106" s="11">
        <f>'OddsRatio_working_3-way'!U106/(3*'OddsRatio_working_3-way'!X106^(1/3))*SIN(('OddsRatio_working_3-way'!Y106)/3)</f>
        <v>-8.8093546236303458E-2</v>
      </c>
      <c r="AJ106" s="11">
        <f>'OddsRatio_working_3-way'!U106/(3*'OddsRatio_working_3-way'!X106^(1/3))*SIN(('OddsRatio_working_3-way'!Y106+2*PI())/3)</f>
        <v>-0.40762572611603282</v>
      </c>
      <c r="AK106" s="11">
        <f>'OddsRatio_working_3-way'!U106/(3*'OddsRatio_working_3-way'!X106^(1/3))*SIN(('OddsRatio_working_3-way'!Y106+4*PI())/3)</f>
        <v>0.49571927235233637</v>
      </c>
      <c r="AL106" s="11">
        <f>'OddsRatio_working_3-way'!Z106+'OddsRatio_working_3-way'!AF106</f>
        <v>1.0430929560736302</v>
      </c>
      <c r="AM106" s="11">
        <f>'OddsRatio_working_3-way'!AA106+'OddsRatio_working_3-way'!AG106</f>
        <v>-0.67412897593701082</v>
      </c>
      <c r="AN106" s="11">
        <f>'OddsRatio_working_3-way'!AB106+'OddsRatio_working_3-way'!AH106</f>
        <v>-0.36896398013661913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1.0430929560736302</v>
      </c>
      <c r="AS106" s="11">
        <f>IF(('OddsRatio_working_3-way'!X106=0),IF(Q106&gt;0,-Q106^(1/3),(-Q106)^(1/3)),'OddsRatio_working_3-way'!AM106-'OddsRatio_working_3-way'!R106/3)</f>
        <v>-0.67412897593701082</v>
      </c>
      <c r="AT106" s="11">
        <f>IF(('OddsRatio_working_3-way'!X106=0),IF(Q106&gt;0,-Q106^(1/3),(-Q106)^(1/3)),'OddsRatio_working_3-way'!AN106-'OddsRatio_working_3-way'!R106/3)</f>
        <v>-0.36896398013661913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1.89</v>
      </c>
      <c r="B107" s="4">
        <f>IF('True_Odds_Calculator_3-way'!B108="","",'True_Odds_Calculator_3-way'!B108)</f>
        <v>3.58</v>
      </c>
      <c r="C107" s="4">
        <f>IF('True_Odds_Calculator_3-way'!C108="","",'True_Odds_Calculator_3-way'!C108)</f>
        <v>4.5</v>
      </c>
      <c r="D107" s="9">
        <f t="shared" si="26"/>
        <v>0.51674759771355538</v>
      </c>
      <c r="E107" s="9">
        <f t="shared" si="27"/>
        <v>0.26947107809351145</v>
      </c>
      <c r="F107" s="9">
        <f t="shared" si="28"/>
        <v>0.21378132419293305</v>
      </c>
      <c r="G107" s="9">
        <f t="shared" si="29"/>
        <v>1.0507648795865838</v>
      </c>
      <c r="H107" s="9">
        <f t="shared" si="30"/>
        <v>1.9351807428320589</v>
      </c>
      <c r="I107" s="9">
        <f t="shared" si="31"/>
        <v>3.7109733893333869</v>
      </c>
      <c r="J107" s="9">
        <f t="shared" si="32"/>
        <v>4.6776770785530424</v>
      </c>
      <c r="K107" s="11">
        <f t="shared" si="33"/>
        <v>0.52910052910052918</v>
      </c>
      <c r="L107" s="11">
        <f t="shared" si="34"/>
        <v>0.27932960893854747</v>
      </c>
      <c r="M107" s="11">
        <f t="shared" si="35"/>
        <v>0.22222222222222221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-0.26394923787847413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0.22891562308073796</v>
      </c>
      <c r="Q107" s="11">
        <f>2*'OddsRatio_working_3-way'!K107*'OddsRatio_working_3-way'!L107*'OddsRatio_working_3-way'!M107</f>
        <v>6.568597505903527E-2</v>
      </c>
      <c r="R107" s="11">
        <f t="shared" si="36"/>
        <v>0</v>
      </c>
      <c r="S107" s="11">
        <f t="shared" si="37"/>
        <v>-0.86727139248696705</v>
      </c>
      <c r="T107" s="11">
        <f t="shared" si="38"/>
        <v>-0.24885836226311819</v>
      </c>
      <c r="U107" s="11">
        <f>'OddsRatio_working_3-way'!S107-'OddsRatio_working_3-way'!R107^2/3</f>
        <v>-0.86727139248696705</v>
      </c>
      <c r="V107" s="11">
        <f>'OddsRatio_working_3-way'!S107*'OddsRatio_working_3-way'!R107/3-2*'OddsRatio_working_3-way'!R107^3/27-'OddsRatio_working_3-way'!T107</f>
        <v>0.24885836226311819</v>
      </c>
      <c r="W107" s="11">
        <f>'OddsRatio_working_3-way'!V107^2+4*'OddsRatio_working_3-way'!U107^3/27</f>
        <v>-3.4710487803591733E-2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0.15543565571633902</v>
      </c>
      <c r="Y107" s="11">
        <f>IF('OddsRatio_working_3-way'!W107&gt;=0,IF('OddsRatio_working_3-way'!V107+SQRT('OddsRatio_working_3-way'!W107)&gt;0,0,PI()),ACOS('OddsRatio_working_3-way'!V107/(2*'OddsRatio_working_3-way'!X107)))</f>
        <v>0.64263576545169276</v>
      </c>
      <c r="Z107" s="11">
        <f>'OddsRatio_working_3-way'!X107^(1/3)*COS('OddsRatio_working_3-way'!Y107/3)</f>
        <v>0.52538243979329191</v>
      </c>
      <c r="AA107" s="11">
        <f>'OddsRatio_working_3-way'!X107^(1/3)*COS(('OddsRatio_working_3-way'!Y107+2*PI())/3)</f>
        <v>-0.36167514328513245</v>
      </c>
      <c r="AB107" s="11">
        <f>'OddsRatio_working_3-way'!X107^(1/3)*COS(('OddsRatio_working_3-way'!Y107+4*PI())/3)</f>
        <v>-0.16370729650815963</v>
      </c>
      <c r="AC107" s="11">
        <f>'OddsRatio_working_3-way'!X107^(1/3)*SIN('OddsRatio_working_3-way'!Y107/3)</f>
        <v>0.1142967896275759</v>
      </c>
      <c r="AD107" s="11">
        <f>'OddsRatio_working_3-way'!X107^(1/3)*SIN(('OddsRatio_working_3-way'!Y107+2*PI())/3)</f>
        <v>0.39784614474945124</v>
      </c>
      <c r="AE107" s="11">
        <f>'OddsRatio_working_3-way'!X107^(1/3)*SIN(('OddsRatio_working_3-way'!Y107+4*PI())/3)</f>
        <v>-0.51214293437702707</v>
      </c>
      <c r="AF107" s="11">
        <f>-'OddsRatio_working_3-way'!U107/(3*'OddsRatio_working_3-way'!X107^(1/3))*COS(('OddsRatio_working_3-way'!Y107)/3)</f>
        <v>0.52538243979329191</v>
      </c>
      <c r="AG107" s="11">
        <f>-'OddsRatio_working_3-way'!U107/(3*'OddsRatio_working_3-way'!X107^(1/3))*COS(('OddsRatio_working_3-way'!Y107+2*PI())/3)</f>
        <v>-0.36167514328513239</v>
      </c>
      <c r="AH107" s="11">
        <f>-'OddsRatio_working_3-way'!U107/(3*'OddsRatio_working_3-way'!X107^(1/3))*COS(('OddsRatio_working_3-way'!Y107+4*PI())/3)</f>
        <v>-0.1637072965081596</v>
      </c>
      <c r="AI107" s="11">
        <f>'OddsRatio_working_3-way'!U107/(3*'OddsRatio_working_3-way'!X107^(1/3))*SIN(('OddsRatio_working_3-way'!Y107)/3)</f>
        <v>-0.11429678962757588</v>
      </c>
      <c r="AJ107" s="11">
        <f>'OddsRatio_working_3-way'!U107/(3*'OddsRatio_working_3-way'!X107^(1/3))*SIN(('OddsRatio_working_3-way'!Y107+2*PI())/3)</f>
        <v>-0.39784614474945118</v>
      </c>
      <c r="AK107" s="11">
        <f>'OddsRatio_working_3-way'!U107/(3*'OddsRatio_working_3-way'!X107^(1/3))*SIN(('OddsRatio_working_3-way'!Y107+4*PI())/3)</f>
        <v>0.51214293437702696</v>
      </c>
      <c r="AL107" s="11">
        <f>'OddsRatio_working_3-way'!Z107+'OddsRatio_working_3-way'!AF107</f>
        <v>1.0507648795865838</v>
      </c>
      <c r="AM107" s="11">
        <f>'OddsRatio_working_3-way'!AA107+'OddsRatio_working_3-way'!AG107</f>
        <v>-0.72335028657026479</v>
      </c>
      <c r="AN107" s="11">
        <f>'OddsRatio_working_3-way'!AB107+'OddsRatio_working_3-way'!AH107</f>
        <v>-0.32741459301631926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1.0507648795865838</v>
      </c>
      <c r="AS107" s="11">
        <f>IF(('OddsRatio_working_3-way'!X107=0),IF(Q107&gt;0,-Q107^(1/3),(-Q107)^(1/3)),'OddsRatio_working_3-way'!AM107-'OddsRatio_working_3-way'!R107/3)</f>
        <v>-0.72335028657026479</v>
      </c>
      <c r="AT107" s="11">
        <f>IF(('OddsRatio_working_3-way'!X107=0),IF(Q107&gt;0,-Q107^(1/3),(-Q107)^(1/3)),'OddsRatio_working_3-way'!AN107-'OddsRatio_working_3-way'!R107/3)</f>
        <v>-0.32741459301631926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1.91</v>
      </c>
      <c r="B108" s="4">
        <f>IF('True_Odds_Calculator_3-way'!B109="","",'True_Odds_Calculator_3-way'!B109)</f>
        <v>3.59</v>
      </c>
      <c r="C108" s="4">
        <f>IF('True_Odds_Calculator_3-way'!C109="","",'True_Odds_Calculator_3-way'!C109)</f>
        <v>3.91</v>
      </c>
      <c r="D108" s="9">
        <f t="shared" si="26"/>
        <v>0.5007130246527155</v>
      </c>
      <c r="E108" s="9">
        <f t="shared" si="27"/>
        <v>0.26054911964714167</v>
      </c>
      <c r="F108" s="9">
        <f t="shared" si="28"/>
        <v>0.23873785570014261</v>
      </c>
      <c r="G108" s="9">
        <f t="shared" si="29"/>
        <v>1.0957713877258961</v>
      </c>
      <c r="H108" s="9">
        <f t="shared" si="30"/>
        <v>1.9971519628305654</v>
      </c>
      <c r="I108" s="9">
        <f t="shared" si="31"/>
        <v>3.8380478942100713</v>
      </c>
      <c r="J108" s="9">
        <f t="shared" si="32"/>
        <v>4.1886947382823569</v>
      </c>
      <c r="K108" s="11">
        <f t="shared" si="33"/>
        <v>0.52356020942408377</v>
      </c>
      <c r="L108" s="11">
        <f t="shared" si="34"/>
        <v>0.2785515320334262</v>
      </c>
      <c r="M108" s="11">
        <f t="shared" si="35"/>
        <v>0.25575447570332482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-0.25581710047030481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0.23908562021588653</v>
      </c>
      <c r="Q108" s="11">
        <f>2*'OddsRatio_working_3-way'!K108*'OddsRatio_working_3-way'!L108*'OddsRatio_working_3-way'!M108</f>
        <v>7.4597697415253211E-2</v>
      </c>
      <c r="R108" s="11">
        <f t="shared" si="36"/>
        <v>0</v>
      </c>
      <c r="S108" s="11">
        <f t="shared" si="37"/>
        <v>-0.93459592723215756</v>
      </c>
      <c r="T108" s="11">
        <f t="shared" si="38"/>
        <v>-0.29160559352017396</v>
      </c>
      <c r="U108" s="11">
        <f>'OddsRatio_working_3-way'!S108-'OddsRatio_working_3-way'!R108^2/3</f>
        <v>-0.93459592723215756</v>
      </c>
      <c r="V108" s="11">
        <f>'OddsRatio_working_3-way'!S108*'OddsRatio_working_3-way'!R108/3-2*'OddsRatio_working_3-way'!R108^3/27-'OddsRatio_working_3-way'!T108</f>
        <v>0.29160559352017396</v>
      </c>
      <c r="W108" s="11">
        <f>'OddsRatio_working_3-way'!V108^2+4*'OddsRatio_working_3-way'!U108^3/27</f>
        <v>-3.5905597290479346E-2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0.17388172665833251</v>
      </c>
      <c r="Y108" s="11">
        <f>IF('OddsRatio_working_3-way'!W108&gt;=0,IF('OddsRatio_working_3-way'!V108+SQRT('OddsRatio_working_3-way'!W108)&gt;0,0,PI()),ACOS('OddsRatio_working_3-way'!V108/(2*'OddsRatio_working_3-way'!X108)))</f>
        <v>0.57624041790166536</v>
      </c>
      <c r="Z108" s="11">
        <f>'OddsRatio_working_3-way'!X108^(1/3)*COS('OddsRatio_working_3-way'!Y108/3)</f>
        <v>0.54788569386294805</v>
      </c>
      <c r="AA108" s="11">
        <f>'OddsRatio_working_3-way'!X108^(1/3)*COS(('OddsRatio_working_3-way'!Y108+2*PI())/3)</f>
        <v>-0.36621923423221536</v>
      </c>
      <c r="AB108" s="11">
        <f>'OddsRatio_working_3-way'!X108^(1/3)*COS(('OddsRatio_working_3-way'!Y108+4*PI())/3)</f>
        <v>-0.18166645963073252</v>
      </c>
      <c r="AC108" s="11">
        <f>'OddsRatio_working_3-way'!X108^(1/3)*SIN('OddsRatio_working_3-way'!Y108/3)</f>
        <v>0.10655159409585839</v>
      </c>
      <c r="AD108" s="11">
        <f>'OddsRatio_working_3-way'!X108^(1/3)*SIN(('OddsRatio_working_3-way'!Y108+2*PI())/3)</f>
        <v>0.42120713220744771</v>
      </c>
      <c r="AE108" s="11">
        <f>'OddsRatio_working_3-way'!X108^(1/3)*SIN(('OddsRatio_working_3-way'!Y108+4*PI())/3)</f>
        <v>-0.52775872630330611</v>
      </c>
      <c r="AF108" s="11">
        <f>-'OddsRatio_working_3-way'!U108/(3*'OddsRatio_working_3-way'!X108^(1/3))*COS(('OddsRatio_working_3-way'!Y108)/3)</f>
        <v>0.54788569386294805</v>
      </c>
      <c r="AG108" s="11">
        <f>-'OddsRatio_working_3-way'!U108/(3*'OddsRatio_working_3-way'!X108^(1/3))*COS(('OddsRatio_working_3-way'!Y108+2*PI())/3)</f>
        <v>-0.36621923423221536</v>
      </c>
      <c r="AH108" s="11">
        <f>-'OddsRatio_working_3-way'!U108/(3*'OddsRatio_working_3-way'!X108^(1/3))*COS(('OddsRatio_working_3-way'!Y108+4*PI())/3)</f>
        <v>-0.18166645963073252</v>
      </c>
      <c r="AI108" s="11">
        <f>'OddsRatio_working_3-way'!U108/(3*'OddsRatio_working_3-way'!X108^(1/3))*SIN(('OddsRatio_working_3-way'!Y108)/3)</f>
        <v>-0.10655159409585839</v>
      </c>
      <c r="AJ108" s="11">
        <f>'OddsRatio_working_3-way'!U108/(3*'OddsRatio_working_3-way'!X108^(1/3))*SIN(('OddsRatio_working_3-way'!Y108+2*PI())/3)</f>
        <v>-0.42120713220744771</v>
      </c>
      <c r="AK108" s="11">
        <f>'OddsRatio_working_3-way'!U108/(3*'OddsRatio_working_3-way'!X108^(1/3))*SIN(('OddsRatio_working_3-way'!Y108+4*PI())/3)</f>
        <v>0.52775872630330611</v>
      </c>
      <c r="AL108" s="11">
        <f>'OddsRatio_working_3-way'!Z108+'OddsRatio_working_3-way'!AF108</f>
        <v>1.0957713877258961</v>
      </c>
      <c r="AM108" s="11">
        <f>'OddsRatio_working_3-way'!AA108+'OddsRatio_working_3-way'!AG108</f>
        <v>-0.73243846846443073</v>
      </c>
      <c r="AN108" s="11">
        <f>'OddsRatio_working_3-way'!AB108+'OddsRatio_working_3-way'!AH108</f>
        <v>-0.36333291926146505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1.0957713877258961</v>
      </c>
      <c r="AS108" s="11">
        <f>IF(('OddsRatio_working_3-way'!X108=0),IF(Q108&gt;0,-Q108^(1/3),(-Q108)^(1/3)),'OddsRatio_working_3-way'!AM108-'OddsRatio_working_3-way'!R108/3)</f>
        <v>-0.73243846846443073</v>
      </c>
      <c r="AT108" s="11">
        <f>IF(('OddsRatio_working_3-way'!X108=0),IF(Q108&gt;0,-Q108^(1/3),(-Q108)^(1/3)),'OddsRatio_working_3-way'!AN108-'OddsRatio_working_3-way'!R108/3)</f>
        <v>-0.36333291926146505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2.12</v>
      </c>
      <c r="B109" s="4">
        <f>IF('True_Odds_Calculator_3-way'!B110="","",'True_Odds_Calculator_3-way'!B110)</f>
        <v>3.61</v>
      </c>
      <c r="C109" s="4">
        <f>IF('True_Odds_Calculator_3-way'!C110="","",'True_Odds_Calculator_3-way'!C110)</f>
        <v>3.26</v>
      </c>
      <c r="D109" s="9">
        <f t="shared" si="26"/>
        <v>0.4506308159420131</v>
      </c>
      <c r="E109" s="9">
        <f t="shared" si="27"/>
        <v>0.26035123592842124</v>
      </c>
      <c r="F109" s="9">
        <f t="shared" si="28"/>
        <v>0.28901794812956605</v>
      </c>
      <c r="G109" s="9">
        <f t="shared" si="29"/>
        <v>1.0884923593749352</v>
      </c>
      <c r="H109" s="9">
        <f t="shared" si="30"/>
        <v>2.2191114424999276</v>
      </c>
      <c r="I109" s="9">
        <f t="shared" si="31"/>
        <v>3.8409650579685803</v>
      </c>
      <c r="J109" s="9">
        <f t="shared" si="32"/>
        <v>3.4599927321873531</v>
      </c>
      <c r="K109" s="11">
        <f t="shared" si="33"/>
        <v>0.47169811320754712</v>
      </c>
      <c r="L109" s="11">
        <f t="shared" si="34"/>
        <v>0.2770083102493075</v>
      </c>
      <c r="M109" s="11">
        <f t="shared" si="35"/>
        <v>0.30674846625766872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-0.26479288185799199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0.24008562599741745</v>
      </c>
      <c r="Q109" s="11">
        <f>2*'OddsRatio_working_3-way'!K109*'OddsRatio_working_3-way'!L109*'OddsRatio_working_3-way'!M109</f>
        <v>8.0162145575097668E-2</v>
      </c>
      <c r="R109" s="11">
        <f t="shared" si="36"/>
        <v>0</v>
      </c>
      <c r="S109" s="11">
        <f t="shared" si="37"/>
        <v>-0.90669214486730421</v>
      </c>
      <c r="T109" s="11">
        <f t="shared" si="38"/>
        <v>-0.30273527374534376</v>
      </c>
      <c r="U109" s="11">
        <f>'OddsRatio_working_3-way'!S109-'OddsRatio_working_3-way'!R109^2/3</f>
        <v>-0.90669214486730421</v>
      </c>
      <c r="V109" s="11">
        <f>'OddsRatio_working_3-way'!S109*'OddsRatio_working_3-way'!R109/3-2*'OddsRatio_working_3-way'!R109^3/27-'OddsRatio_working_3-way'!T109</f>
        <v>0.30273527374534376</v>
      </c>
      <c r="W109" s="11">
        <f>'OddsRatio_working_3-way'!V109^2+4*'OddsRatio_working_3-way'!U109^3/27</f>
        <v>-1.8778484504677811E-2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0.16615288928750685</v>
      </c>
      <c r="Y109" s="11">
        <f>IF('OddsRatio_working_3-way'!W109&gt;=0,IF('OddsRatio_working_3-way'!V109+SQRT('OddsRatio_working_3-way'!W109)&gt;0,0,PI()),ACOS('OddsRatio_working_3-way'!V109/(2*'OddsRatio_working_3-way'!X109)))</f>
        <v>0.42505956347766616</v>
      </c>
      <c r="Z109" s="11">
        <f>'OddsRatio_working_3-way'!X109^(1/3)*COS('OddsRatio_working_3-way'!Y109/3)</f>
        <v>0.54424617968746769</v>
      </c>
      <c r="AA109" s="11">
        <f>'OddsRatio_working_3-way'!X109^(1/3)*COS(('OddsRatio_working_3-way'!Y109+2*PI())/3)</f>
        <v>-0.33935483932657529</v>
      </c>
      <c r="AB109" s="11">
        <f>'OddsRatio_working_3-way'!X109^(1/3)*COS(('OddsRatio_working_3-way'!Y109+4*PI())/3)</f>
        <v>-0.20489134036089257</v>
      </c>
      <c r="AC109" s="11">
        <f>'OddsRatio_working_3-way'!X109^(1/3)*SIN('OddsRatio_working_3-way'!Y109/3)</f>
        <v>7.7632537324015857E-2</v>
      </c>
      <c r="AD109" s="11">
        <f>'OddsRatio_working_3-way'!X109^(1/3)*SIN(('OddsRatio_working_3-way'!Y109+2*PI())/3)</f>
        <v>0.43251474885996943</v>
      </c>
      <c r="AE109" s="11">
        <f>'OddsRatio_working_3-way'!X109^(1/3)*SIN(('OddsRatio_working_3-way'!Y109+4*PI())/3)</f>
        <v>-0.5101472861839853</v>
      </c>
      <c r="AF109" s="11">
        <f>-'OddsRatio_working_3-way'!U109/(3*'OddsRatio_working_3-way'!X109^(1/3))*COS(('OddsRatio_working_3-way'!Y109)/3)</f>
        <v>0.54424617968746758</v>
      </c>
      <c r="AG109" s="11">
        <f>-'OddsRatio_working_3-way'!U109/(3*'OddsRatio_working_3-way'!X109^(1/3))*COS(('OddsRatio_working_3-way'!Y109+2*PI())/3)</f>
        <v>-0.33935483932657518</v>
      </c>
      <c r="AH109" s="11">
        <f>-'OddsRatio_working_3-way'!U109/(3*'OddsRatio_working_3-way'!X109^(1/3))*COS(('OddsRatio_working_3-way'!Y109+4*PI())/3)</f>
        <v>-0.20489134036089252</v>
      </c>
      <c r="AI109" s="11">
        <f>'OddsRatio_working_3-way'!U109/(3*'OddsRatio_working_3-way'!X109^(1/3))*SIN(('OddsRatio_working_3-way'!Y109)/3)</f>
        <v>-7.7632537324015843E-2</v>
      </c>
      <c r="AJ109" s="11">
        <f>'OddsRatio_working_3-way'!U109/(3*'OddsRatio_working_3-way'!X109^(1/3))*SIN(('OddsRatio_working_3-way'!Y109+2*PI())/3)</f>
        <v>-0.43251474885996932</v>
      </c>
      <c r="AK109" s="11">
        <f>'OddsRatio_working_3-way'!U109/(3*'OddsRatio_working_3-way'!X109^(1/3))*SIN(('OddsRatio_working_3-way'!Y109+4*PI())/3)</f>
        <v>0.51014728618398519</v>
      </c>
      <c r="AL109" s="11">
        <f>'OddsRatio_working_3-way'!Z109+'OddsRatio_working_3-way'!AF109</f>
        <v>1.0884923593749352</v>
      </c>
      <c r="AM109" s="11">
        <f>'OddsRatio_working_3-way'!AA109+'OddsRatio_working_3-way'!AG109</f>
        <v>-0.67870967865315046</v>
      </c>
      <c r="AN109" s="11">
        <f>'OddsRatio_working_3-way'!AB109+'OddsRatio_working_3-way'!AH109</f>
        <v>-0.40978268072178509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1.0884923593749352</v>
      </c>
      <c r="AS109" s="11">
        <f>IF(('OddsRatio_working_3-way'!X109=0),IF(Q109&gt;0,-Q109^(1/3),(-Q109)^(1/3)),'OddsRatio_working_3-way'!AM109-'OddsRatio_working_3-way'!R109/3)</f>
        <v>-0.67870967865315046</v>
      </c>
      <c r="AT109" s="11">
        <f>IF(('OddsRatio_working_3-way'!X109=0),IF(Q109&gt;0,-Q109^(1/3),(-Q109)^(1/3)),'OddsRatio_working_3-way'!AN109-'OddsRatio_working_3-way'!R109/3)</f>
        <v>-0.40978268072178509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1.62</v>
      </c>
      <c r="B110" s="4">
        <f>IF('True_Odds_Calculator_3-way'!B111="","",'True_Odds_Calculator_3-way'!B111)</f>
        <v>3.99</v>
      </c>
      <c r="C110" s="4">
        <f>IF('True_Odds_Calculator_3-way'!C111="","",'True_Odds_Calculator_3-way'!C111)</f>
        <v>5.21</v>
      </c>
      <c r="D110" s="9">
        <f t="shared" si="26"/>
        <v>0.5922793911217602</v>
      </c>
      <c r="E110" s="9">
        <f t="shared" si="27"/>
        <v>0.23149071538257218</v>
      </c>
      <c r="F110" s="9">
        <f t="shared" si="28"/>
        <v>0.17622989349566767</v>
      </c>
      <c r="G110" s="9">
        <f t="shared" si="29"/>
        <v>1.110310260909098</v>
      </c>
      <c r="H110" s="9">
        <f t="shared" si="30"/>
        <v>1.6883923617636412</v>
      </c>
      <c r="I110" s="9">
        <f t="shared" si="31"/>
        <v>4.3198276801182027</v>
      </c>
      <c r="J110" s="9">
        <f t="shared" si="32"/>
        <v>5.6744061984273024</v>
      </c>
      <c r="K110" s="11">
        <f t="shared" si="33"/>
        <v>0.61728395061728392</v>
      </c>
      <c r="L110" s="11">
        <f t="shared" si="34"/>
        <v>0.25062656641604009</v>
      </c>
      <c r="M110" s="11">
        <f t="shared" si="35"/>
        <v>0.19193857965451055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-0.23174978511656752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0.23221010750615315</v>
      </c>
      <c r="Q110" s="11">
        <f>2*'OddsRatio_working_3-way'!K110*'OddsRatio_working_3-way'!L110*'OddsRatio_working_3-way'!M110</f>
        <v>5.9388774298248875E-2</v>
      </c>
      <c r="R110" s="11">
        <f t="shared" si="36"/>
        <v>0</v>
      </c>
      <c r="S110" s="11">
        <f t="shared" si="37"/>
        <v>-1.001986290469931</v>
      </c>
      <c r="T110" s="11">
        <f t="shared" si="38"/>
        <v>-0.25626247838105654</v>
      </c>
      <c r="U110" s="11">
        <f>'OddsRatio_working_3-way'!S110-'OddsRatio_working_3-way'!R110^2/3</f>
        <v>-1.001986290469931</v>
      </c>
      <c r="V110" s="11">
        <f>'OddsRatio_working_3-way'!S110*'OddsRatio_working_3-way'!R110/3-2*'OddsRatio_working_3-way'!R110^3/27-'OddsRatio_working_3-way'!T110</f>
        <v>0.25626247838105654</v>
      </c>
      <c r="W110" s="11">
        <f>'OddsRatio_working_3-way'!V110^2+4*'OddsRatio_working_3-way'!U110^3/27</f>
        <v>-8.3362240736353579E-2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0.1930237670355357</v>
      </c>
      <c r="Y110" s="11">
        <f>IF('OddsRatio_working_3-way'!W110&gt;=0,IF('OddsRatio_working_3-way'!V110+SQRT('OddsRatio_working_3-way'!W110)&gt;0,0,PI()),ACOS('OddsRatio_working_3-way'!V110/(2*'OddsRatio_working_3-way'!X110)))</f>
        <v>0.84489383660600081</v>
      </c>
      <c r="Z110" s="11">
        <f>'OddsRatio_working_3-way'!X110^(1/3)*COS('OddsRatio_working_3-way'!Y110/3)</f>
        <v>0.55515513045454901</v>
      </c>
      <c r="AA110" s="11">
        <f>'OddsRatio_working_3-way'!X110^(1/3)*COS(('OddsRatio_working_3-way'!Y110+2*PI())/3)</f>
        <v>-0.41667702052806732</v>
      </c>
      <c r="AB110" s="11">
        <f>'OddsRatio_working_3-way'!X110^(1/3)*COS(('OddsRatio_working_3-way'!Y110+4*PI())/3)</f>
        <v>-0.13847810992648155</v>
      </c>
      <c r="AC110" s="11">
        <f>'OddsRatio_working_3-way'!X110^(1/3)*SIN('OddsRatio_working_3-way'!Y110/3)</f>
        <v>0.16061821592408609</v>
      </c>
      <c r="AD110" s="11">
        <f>'OddsRatio_working_3-way'!X110^(1/3)*SIN(('OddsRatio_working_3-way'!Y110+2*PI())/3)</f>
        <v>0.40046933805286045</v>
      </c>
      <c r="AE110" s="11">
        <f>'OddsRatio_working_3-way'!X110^(1/3)*SIN(('OddsRatio_working_3-way'!Y110+4*PI())/3)</f>
        <v>-0.56108755397694665</v>
      </c>
      <c r="AF110" s="11">
        <f>-'OddsRatio_working_3-way'!U110/(3*'OddsRatio_working_3-way'!X110^(1/3))*COS(('OddsRatio_working_3-way'!Y110)/3)</f>
        <v>0.55515513045454901</v>
      </c>
      <c r="AG110" s="11">
        <f>-'OddsRatio_working_3-way'!U110/(3*'OddsRatio_working_3-way'!X110^(1/3))*COS(('OddsRatio_working_3-way'!Y110+2*PI())/3)</f>
        <v>-0.41667702052806732</v>
      </c>
      <c r="AH110" s="11">
        <f>-'OddsRatio_working_3-way'!U110/(3*'OddsRatio_working_3-way'!X110^(1/3))*COS(('OddsRatio_working_3-way'!Y110+4*PI())/3)</f>
        <v>-0.13847810992648155</v>
      </c>
      <c r="AI110" s="11">
        <f>'OddsRatio_working_3-way'!U110/(3*'OddsRatio_working_3-way'!X110^(1/3))*SIN(('OddsRatio_working_3-way'!Y110)/3)</f>
        <v>-0.16061821592408609</v>
      </c>
      <c r="AJ110" s="11">
        <f>'OddsRatio_working_3-way'!U110/(3*'OddsRatio_working_3-way'!X110^(1/3))*SIN(('OddsRatio_working_3-way'!Y110+2*PI())/3)</f>
        <v>-0.40046933805286045</v>
      </c>
      <c r="AK110" s="11">
        <f>'OddsRatio_working_3-way'!U110/(3*'OddsRatio_working_3-way'!X110^(1/3))*SIN(('OddsRatio_working_3-way'!Y110+4*PI())/3)</f>
        <v>0.56108755397694665</v>
      </c>
      <c r="AL110" s="11">
        <f>'OddsRatio_working_3-way'!Z110+'OddsRatio_working_3-way'!AF110</f>
        <v>1.110310260909098</v>
      </c>
      <c r="AM110" s="11">
        <f>'OddsRatio_working_3-way'!AA110+'OddsRatio_working_3-way'!AG110</f>
        <v>-0.83335404105613464</v>
      </c>
      <c r="AN110" s="11">
        <f>'OddsRatio_working_3-way'!AB110+'OddsRatio_working_3-way'!AH110</f>
        <v>-0.27695621985296309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1.110310260909098</v>
      </c>
      <c r="AS110" s="11">
        <f>IF(('OddsRatio_working_3-way'!X110=0),IF(Q110&gt;0,-Q110^(1/3),(-Q110)^(1/3)),'OddsRatio_working_3-way'!AM110-'OddsRatio_working_3-way'!R110/3)</f>
        <v>-0.83335404105613464</v>
      </c>
      <c r="AT110" s="11">
        <f>IF(('OddsRatio_working_3-way'!X110=0),IF(Q110&gt;0,-Q110^(1/3),(-Q110)^(1/3)),'OddsRatio_working_3-way'!AN110-'OddsRatio_working_3-way'!R110/3)</f>
        <v>-0.27695621985296309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1.68</v>
      </c>
      <c r="B111" s="4">
        <f>IF('True_Odds_Calculator_3-way'!B112="","",'True_Odds_Calculator_3-way'!B112)</f>
        <v>3.67</v>
      </c>
      <c r="C111" s="4">
        <f>IF('True_Odds_Calculator_3-way'!C112="","",'True_Odds_Calculator_3-way'!C112)</f>
        <v>5.23</v>
      </c>
      <c r="D111" s="9">
        <f t="shared" si="26"/>
        <v>0.57082300046529943</v>
      </c>
      <c r="E111" s="9">
        <f t="shared" si="27"/>
        <v>0.25302731073086476</v>
      </c>
      <c r="F111" s="9">
        <f t="shared" si="28"/>
        <v>0.17614968880383586</v>
      </c>
      <c r="G111" s="9">
        <f t="shared" si="29"/>
        <v>1.1056713654847319</v>
      </c>
      <c r="H111" s="9">
        <f t="shared" si="30"/>
        <v>1.7518565285296179</v>
      </c>
      <c r="I111" s="9">
        <f t="shared" si="31"/>
        <v>3.9521425458442341</v>
      </c>
      <c r="J111" s="9">
        <f t="shared" si="32"/>
        <v>5.676989876000416</v>
      </c>
      <c r="K111" s="11">
        <f t="shared" si="33"/>
        <v>0.59523809523809523</v>
      </c>
      <c r="L111" s="11">
        <f t="shared" si="34"/>
        <v>0.27247956403269757</v>
      </c>
      <c r="M111" s="11">
        <f t="shared" si="35"/>
        <v>0.19120458891013384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-0.23816805312942158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0.23506727389691429</v>
      </c>
      <c r="Q111" s="11">
        <f>2*'OddsRatio_working_3-way'!K111*'OddsRatio_working_3-way'!L111*'OddsRatio_working_3-way'!M111</f>
        <v>6.2023027413433844E-2</v>
      </c>
      <c r="R111" s="11">
        <f t="shared" si="36"/>
        <v>0</v>
      </c>
      <c r="S111" s="11">
        <f t="shared" si="37"/>
        <v>-0.98698070882402389</v>
      </c>
      <c r="T111" s="11">
        <f t="shared" si="38"/>
        <v>-0.26041707356834404</v>
      </c>
      <c r="U111" s="11">
        <f>'OddsRatio_working_3-way'!S111-'OddsRatio_working_3-way'!R111^2/3</f>
        <v>-0.98698070882402389</v>
      </c>
      <c r="V111" s="11">
        <f>'OddsRatio_working_3-way'!S111*'OddsRatio_working_3-way'!R111/3-2*'OddsRatio_working_3-way'!R111^3/27-'OddsRatio_working_3-way'!T111</f>
        <v>0.26041707356834404</v>
      </c>
      <c r="W111" s="11">
        <f>'OddsRatio_working_3-way'!V111^2+4*'OddsRatio_working_3-way'!U111^3/27</f>
        <v>-7.461975157263287E-2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0.18870400352041633</v>
      </c>
      <c r="Y111" s="11">
        <f>IF('OddsRatio_working_3-way'!W111&gt;=0,IF('OddsRatio_working_3-way'!V111+SQRT('OddsRatio_working_3-way'!W111)&gt;0,0,PI()),ACOS('OddsRatio_working_3-way'!V111/(2*'OddsRatio_working_3-way'!X111)))</f>
        <v>0.80928696166148206</v>
      </c>
      <c r="Z111" s="11">
        <f>'OddsRatio_working_3-way'!X111^(1/3)*COS('OddsRatio_working_3-way'!Y111/3)</f>
        <v>0.55283568274236605</v>
      </c>
      <c r="AA111" s="11">
        <f>'OddsRatio_working_3-way'!X111^(1/3)*COS(('OddsRatio_working_3-way'!Y111+2*PI())/3)</f>
        <v>-0.40879876190391118</v>
      </c>
      <c r="AB111" s="11">
        <f>'OddsRatio_working_3-way'!X111^(1/3)*COS(('OddsRatio_working_3-way'!Y111+4*PI())/3)</f>
        <v>-0.14403692083845529</v>
      </c>
      <c r="AC111" s="11">
        <f>'OddsRatio_working_3-way'!X111^(1/3)*SIN('OddsRatio_working_3-way'!Y111/3)</f>
        <v>0.15286032021028212</v>
      </c>
      <c r="AD111" s="11">
        <f>'OddsRatio_working_3-way'!X111^(1/3)*SIN(('OddsRatio_working_3-way'!Y111+2*PI())/3)</f>
        <v>0.40233958526826241</v>
      </c>
      <c r="AE111" s="11">
        <f>'OddsRatio_working_3-way'!X111^(1/3)*SIN(('OddsRatio_working_3-way'!Y111+4*PI())/3)</f>
        <v>-0.55519990547854436</v>
      </c>
      <c r="AF111" s="11">
        <f>-'OddsRatio_working_3-way'!U111/(3*'OddsRatio_working_3-way'!X111^(1/3))*COS(('OddsRatio_working_3-way'!Y111)/3)</f>
        <v>0.55283568274236594</v>
      </c>
      <c r="AG111" s="11">
        <f>-'OddsRatio_working_3-way'!U111/(3*'OddsRatio_working_3-way'!X111^(1/3))*COS(('OddsRatio_working_3-way'!Y111+2*PI())/3)</f>
        <v>-0.40879876190391112</v>
      </c>
      <c r="AH111" s="11">
        <f>-'OddsRatio_working_3-way'!U111/(3*'OddsRatio_working_3-way'!X111^(1/3))*COS(('OddsRatio_working_3-way'!Y111+4*PI())/3)</f>
        <v>-0.14403692083845526</v>
      </c>
      <c r="AI111" s="11">
        <f>'OddsRatio_working_3-way'!U111/(3*'OddsRatio_working_3-way'!X111^(1/3))*SIN(('OddsRatio_working_3-way'!Y111)/3)</f>
        <v>-0.15286032021028209</v>
      </c>
      <c r="AJ111" s="11">
        <f>'OddsRatio_working_3-way'!U111/(3*'OddsRatio_working_3-way'!X111^(1/3))*SIN(('OddsRatio_working_3-way'!Y111+2*PI())/3)</f>
        <v>-0.4023395852682623</v>
      </c>
      <c r="AK111" s="11">
        <f>'OddsRatio_working_3-way'!U111/(3*'OddsRatio_working_3-way'!X111^(1/3))*SIN(('OddsRatio_working_3-way'!Y111+4*PI())/3)</f>
        <v>0.55519990547854425</v>
      </c>
      <c r="AL111" s="11">
        <f>'OddsRatio_working_3-way'!Z111+'OddsRatio_working_3-way'!AF111</f>
        <v>1.1056713654847319</v>
      </c>
      <c r="AM111" s="11">
        <f>'OddsRatio_working_3-way'!AA111+'OddsRatio_working_3-way'!AG111</f>
        <v>-0.81759752380782236</v>
      </c>
      <c r="AN111" s="11">
        <f>'OddsRatio_working_3-way'!AB111+'OddsRatio_working_3-way'!AH111</f>
        <v>-0.28807384167691052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1.1056713654847319</v>
      </c>
      <c r="AS111" s="11">
        <f>IF(('OddsRatio_working_3-way'!X111=0),IF(Q111&gt;0,-Q111^(1/3),(-Q111)^(1/3)),'OddsRatio_working_3-way'!AM111-'OddsRatio_working_3-way'!R111/3)</f>
        <v>-0.81759752380782236</v>
      </c>
      <c r="AT111" s="11">
        <f>IF(('OddsRatio_working_3-way'!X111=0),IF(Q111&gt;0,-Q111^(1/3),(-Q111)^(1/3)),'OddsRatio_working_3-way'!AN111-'OddsRatio_working_3-way'!R111/3)</f>
        <v>-0.28807384167691052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2.5299999999999998</v>
      </c>
      <c r="B112" s="4">
        <f>IF('True_Odds_Calculator_3-way'!B113="","",'True_Odds_Calculator_3-way'!B113)</f>
        <v>3.49</v>
      </c>
      <c r="C112" s="4">
        <f>IF('True_Odds_Calculator_3-way'!C113="","",'True_Odds_Calculator_3-way'!C113)</f>
        <v>2.36</v>
      </c>
      <c r="D112" s="9">
        <f t="shared" si="26"/>
        <v>0.3584554138890812</v>
      </c>
      <c r="E112" s="9">
        <f t="shared" si="27"/>
        <v>0.25557629828097062</v>
      </c>
      <c r="F112" s="9">
        <f t="shared" si="28"/>
        <v>0.3859682878299483</v>
      </c>
      <c r="G112" s="9">
        <f t="shared" si="29"/>
        <v>1.1697694350638268</v>
      </c>
      <c r="H112" s="9">
        <f t="shared" si="30"/>
        <v>2.789747235647654</v>
      </c>
      <c r="I112" s="9">
        <f t="shared" si="31"/>
        <v>3.9127258933089286</v>
      </c>
      <c r="J112" s="9">
        <f t="shared" si="32"/>
        <v>2.5908864316868039</v>
      </c>
      <c r="K112" s="11">
        <f t="shared" si="33"/>
        <v>0.39525691699604748</v>
      </c>
      <c r="L112" s="11">
        <f t="shared" si="34"/>
        <v>0.28653295128939826</v>
      </c>
      <c r="M112" s="11">
        <f t="shared" si="35"/>
        <v>0.42372881355932207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-0.2486404225492429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0.25818102732246317</v>
      </c>
      <c r="Q112" s="11">
        <f>2*'OddsRatio_working_3-way'!K112*'OddsRatio_working_3-way'!L112*'OddsRatio_working_3-way'!M112</f>
        <v>9.5978077071547638E-2</v>
      </c>
      <c r="R112" s="11">
        <f t="shared" si="36"/>
        <v>0</v>
      </c>
      <c r="S112" s="11">
        <f t="shared" si="37"/>
        <v>-1.0383710929840089</v>
      </c>
      <c r="T112" s="11">
        <f t="shared" si="38"/>
        <v>-0.38601155873011478</v>
      </c>
      <c r="U112" s="11">
        <f>'OddsRatio_working_3-way'!S112-'OddsRatio_working_3-way'!R112^2/3</f>
        <v>-1.0383710929840089</v>
      </c>
      <c r="V112" s="11">
        <f>'OddsRatio_working_3-way'!S112*'OddsRatio_working_3-way'!R112/3-2*'OddsRatio_working_3-way'!R112^3/27-'OddsRatio_working_3-way'!T112</f>
        <v>0.38601155873011478</v>
      </c>
      <c r="W112" s="11">
        <f>'OddsRatio_working_3-way'!V112^2+4*'OddsRatio_working_3-way'!U112^3/27</f>
        <v>-1.6859787135227011E-2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0.20363245726582974</v>
      </c>
      <c r="Y112" s="11">
        <f>IF('OddsRatio_working_3-way'!W112&gt;=0,IF('OddsRatio_working_3-way'!V112+SQRT('OddsRatio_working_3-way'!W112)&gt;0,0,PI()),ACOS('OddsRatio_working_3-way'!V112/(2*'OddsRatio_working_3-way'!X112)))</f>
        <v>0.3244869597746558</v>
      </c>
      <c r="Z112" s="11">
        <f>'OddsRatio_working_3-way'!X112^(1/3)*COS('OddsRatio_working_3-way'!Y112/3)</f>
        <v>0.58488471753191351</v>
      </c>
      <c r="AA112" s="11">
        <f>'OddsRatio_working_3-way'!X112^(1/3)*COS(('OddsRatio_working_3-way'!Y112+2*PI())/3)</f>
        <v>-0.34744393732705409</v>
      </c>
      <c r="AB112" s="11">
        <f>'OddsRatio_working_3-way'!X112^(1/3)*COS(('OddsRatio_working_3-way'!Y112+4*PI())/3)</f>
        <v>-0.23744078020485934</v>
      </c>
      <c r="AC112" s="11">
        <f>'OddsRatio_working_3-way'!X112^(1/3)*SIN('OddsRatio_working_3-way'!Y112/3)</f>
        <v>6.3510352376207849E-2</v>
      </c>
      <c r="AD112" s="11">
        <f>'OddsRatio_working_3-way'!X112^(1/3)*SIN(('OddsRatio_working_3-way'!Y112+2*PI())/3)</f>
        <v>0.47476984747981887</v>
      </c>
      <c r="AE112" s="11">
        <f>'OddsRatio_working_3-way'!X112^(1/3)*SIN(('OddsRatio_working_3-way'!Y112+4*PI())/3)</f>
        <v>-0.5382801998560266</v>
      </c>
      <c r="AF112" s="11">
        <f>-'OddsRatio_working_3-way'!U112/(3*'OddsRatio_working_3-way'!X112^(1/3))*COS(('OddsRatio_working_3-way'!Y112)/3)</f>
        <v>0.5848847175319134</v>
      </c>
      <c r="AG112" s="11">
        <f>-'OddsRatio_working_3-way'!U112/(3*'OddsRatio_working_3-way'!X112^(1/3))*COS(('OddsRatio_working_3-way'!Y112+2*PI())/3)</f>
        <v>-0.34744393732705403</v>
      </c>
      <c r="AH112" s="11">
        <f>-'OddsRatio_working_3-way'!U112/(3*'OddsRatio_working_3-way'!X112^(1/3))*COS(('OddsRatio_working_3-way'!Y112+4*PI())/3)</f>
        <v>-0.23744078020485931</v>
      </c>
      <c r="AI112" s="11">
        <f>'OddsRatio_working_3-way'!U112/(3*'OddsRatio_working_3-way'!X112^(1/3))*SIN(('OddsRatio_working_3-way'!Y112)/3)</f>
        <v>-6.3510352376207835E-2</v>
      </c>
      <c r="AJ112" s="11">
        <f>'OddsRatio_working_3-way'!U112/(3*'OddsRatio_working_3-way'!X112^(1/3))*SIN(('OddsRatio_working_3-way'!Y112+2*PI())/3)</f>
        <v>-0.47476984747981876</v>
      </c>
      <c r="AK112" s="11">
        <f>'OddsRatio_working_3-way'!U112/(3*'OddsRatio_working_3-way'!X112^(1/3))*SIN(('OddsRatio_working_3-way'!Y112+4*PI())/3)</f>
        <v>0.5382801998560266</v>
      </c>
      <c r="AL112" s="11">
        <f>'OddsRatio_working_3-way'!Z112+'OddsRatio_working_3-way'!AF112</f>
        <v>1.1697694350638268</v>
      </c>
      <c r="AM112" s="11">
        <f>'OddsRatio_working_3-way'!AA112+'OddsRatio_working_3-way'!AG112</f>
        <v>-0.69488787465410806</v>
      </c>
      <c r="AN112" s="11">
        <f>'OddsRatio_working_3-way'!AB112+'OddsRatio_working_3-way'!AH112</f>
        <v>-0.47488156040971863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1.1697694350638268</v>
      </c>
      <c r="AS112" s="11">
        <f>IF(('OddsRatio_working_3-way'!X112=0),IF(Q112&gt;0,-Q112^(1/3),(-Q112)^(1/3)),'OddsRatio_working_3-way'!AM112-'OddsRatio_working_3-way'!R112/3)</f>
        <v>-0.69488787465410806</v>
      </c>
      <c r="AT112" s="11">
        <f>IF(('OddsRatio_working_3-way'!X112=0),IF(Q112&gt;0,-Q112^(1/3),(-Q112)^(1/3)),'OddsRatio_working_3-way'!AN112-'OddsRatio_working_3-way'!R112/3)</f>
        <v>-0.47488156040971863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1.91</v>
      </c>
      <c r="B113" s="4">
        <f>IF('True_Odds_Calculator_3-way'!B114="","",'True_Odds_Calculator_3-way'!B114)</f>
        <v>3.79</v>
      </c>
      <c r="C113" s="4">
        <f>IF('True_Odds_Calculator_3-way'!C114="","",'True_Odds_Calculator_3-way'!C114)</f>
        <v>3.43</v>
      </c>
      <c r="D113" s="9">
        <f t="shared" si="26"/>
        <v>0.49270968184770181</v>
      </c>
      <c r="E113" s="9">
        <f t="shared" si="27"/>
        <v>0.24057756912715184</v>
      </c>
      <c r="F113" s="9">
        <f t="shared" si="28"/>
        <v>0.26671274902514608</v>
      </c>
      <c r="G113" s="9">
        <f t="shared" si="29"/>
        <v>1.1314206085598335</v>
      </c>
      <c r="H113" s="9">
        <f t="shared" si="30"/>
        <v>2.0295927537894483</v>
      </c>
      <c r="I113" s="9">
        <f t="shared" si="31"/>
        <v>4.1566634978819348</v>
      </c>
      <c r="J113" s="9">
        <f t="shared" si="32"/>
        <v>3.7493520788003969</v>
      </c>
      <c r="K113" s="11">
        <f t="shared" si="33"/>
        <v>0.52356020942408377</v>
      </c>
      <c r="L113" s="11">
        <f t="shared" si="34"/>
        <v>0.26385224274406333</v>
      </c>
      <c r="M113" s="11">
        <f t="shared" si="35"/>
        <v>0.29154518950437314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-0.24847641469938053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0.24688447300857969</v>
      </c>
      <c r="Q113" s="11">
        <f>2*'OddsRatio_working_3-way'!K113*'OddsRatio_working_3-way'!L113*'OddsRatio_working_3-way'!M113</f>
        <v>8.054958336332127E-2</v>
      </c>
      <c r="R113" s="11">
        <f t="shared" si="36"/>
        <v>0</v>
      </c>
      <c r="S113" s="11">
        <f t="shared" si="37"/>
        <v>-0.99359318793807105</v>
      </c>
      <c r="T113" s="11">
        <f t="shared" si="38"/>
        <v>-0.32417396017555339</v>
      </c>
      <c r="U113" s="11">
        <f>'OddsRatio_working_3-way'!S113-'OddsRatio_working_3-way'!R113^2/3</f>
        <v>-0.99359318793807105</v>
      </c>
      <c r="V113" s="11">
        <f>'OddsRatio_working_3-way'!S113*'OddsRatio_working_3-way'!R113/3-2*'OddsRatio_working_3-way'!R113^3/27-'OddsRatio_working_3-way'!T113</f>
        <v>0.32417396017555339</v>
      </c>
      <c r="W113" s="11">
        <f>'OddsRatio_working_3-way'!V113^2+4*'OddsRatio_working_3-way'!U113^3/27</f>
        <v>-4.023012392256485E-2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0.19060356789582017</v>
      </c>
      <c r="Y113" s="11">
        <f>IF('OddsRatio_working_3-way'!W113&gt;=0,IF('OddsRatio_working_3-way'!V113+SQRT('OddsRatio_working_3-way'!W113)&gt;0,0,PI()),ACOS('OddsRatio_working_3-way'!V113/(2*'OddsRatio_working_3-way'!X113)))</f>
        <v>0.55407411599158984</v>
      </c>
      <c r="Z113" s="11">
        <f>'OddsRatio_working_3-way'!X113^(1/3)*COS('OddsRatio_working_3-way'!Y113/3)</f>
        <v>0.56571030427991664</v>
      </c>
      <c r="AA113" s="11">
        <f>'OddsRatio_working_3-way'!X113^(1/3)*COS(('OddsRatio_working_3-way'!Y113+2*PI())/3)</f>
        <v>-0.3743821192488973</v>
      </c>
      <c r="AB113" s="11">
        <f>'OddsRatio_working_3-way'!X113^(1/3)*COS(('OddsRatio_working_3-way'!Y113+4*PI())/3)</f>
        <v>-0.19132818503101948</v>
      </c>
      <c r="AC113" s="11">
        <f>'OddsRatio_working_3-way'!X113^(1/3)*SIN('OddsRatio_working_3-way'!Y113/3)</f>
        <v>0.10568623819691206</v>
      </c>
      <c r="AD113" s="11">
        <f>'OddsRatio_working_3-way'!X113^(1/3)*SIN(('OddsRatio_working_3-way'!Y113+2*PI())/3)</f>
        <v>0.43707637559057655</v>
      </c>
      <c r="AE113" s="11">
        <f>'OddsRatio_working_3-way'!X113^(1/3)*SIN(('OddsRatio_working_3-way'!Y113+4*PI())/3)</f>
        <v>-0.54276261378748836</v>
      </c>
      <c r="AF113" s="11">
        <f>-'OddsRatio_working_3-way'!U113/(3*'OddsRatio_working_3-way'!X113^(1/3))*COS(('OddsRatio_working_3-way'!Y113)/3)</f>
        <v>0.56571030427991675</v>
      </c>
      <c r="AG113" s="11">
        <f>-'OddsRatio_working_3-way'!U113/(3*'OddsRatio_working_3-way'!X113^(1/3))*COS(('OddsRatio_working_3-way'!Y113+2*PI())/3)</f>
        <v>-0.37438211924889736</v>
      </c>
      <c r="AH113" s="11">
        <f>-'OddsRatio_working_3-way'!U113/(3*'OddsRatio_working_3-way'!X113^(1/3))*COS(('OddsRatio_working_3-way'!Y113+4*PI())/3)</f>
        <v>-0.1913281850310195</v>
      </c>
      <c r="AI113" s="11">
        <f>'OddsRatio_working_3-way'!U113/(3*'OddsRatio_working_3-way'!X113^(1/3))*SIN(('OddsRatio_working_3-way'!Y113)/3)</f>
        <v>-0.10568623819691209</v>
      </c>
      <c r="AJ113" s="11">
        <f>'OddsRatio_working_3-way'!U113/(3*'OddsRatio_working_3-way'!X113^(1/3))*SIN(('OddsRatio_working_3-way'!Y113+2*PI())/3)</f>
        <v>-0.4370763755905766</v>
      </c>
      <c r="AK113" s="11">
        <f>'OddsRatio_working_3-way'!U113/(3*'OddsRatio_working_3-way'!X113^(1/3))*SIN(('OddsRatio_working_3-way'!Y113+4*PI())/3)</f>
        <v>0.54276261378748847</v>
      </c>
      <c r="AL113" s="11">
        <f>'OddsRatio_working_3-way'!Z113+'OddsRatio_working_3-way'!AF113</f>
        <v>1.1314206085598335</v>
      </c>
      <c r="AM113" s="11">
        <f>'OddsRatio_working_3-way'!AA113+'OddsRatio_working_3-way'!AG113</f>
        <v>-0.74876423849779461</v>
      </c>
      <c r="AN113" s="11">
        <f>'OddsRatio_working_3-way'!AB113+'OddsRatio_working_3-way'!AH113</f>
        <v>-0.38265637006203901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1.1314206085598335</v>
      </c>
      <c r="AS113" s="11">
        <f>IF(('OddsRatio_working_3-way'!X113=0),IF(Q113&gt;0,-Q113^(1/3),(-Q113)^(1/3)),'OddsRatio_working_3-way'!AM113-'OddsRatio_working_3-way'!R113/3)</f>
        <v>-0.74876423849779461</v>
      </c>
      <c r="AT113" s="11">
        <f>IF(('OddsRatio_working_3-way'!X113=0),IF(Q113&gt;0,-Q113^(1/3),(-Q113)^(1/3)),'OddsRatio_working_3-way'!AN113-'OddsRatio_working_3-way'!R113/3)</f>
        <v>-0.38265637006203901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2.3199999999999998</v>
      </c>
      <c r="B114" s="4">
        <f>IF('True_Odds_Calculator_3-way'!B115="","",'True_Odds_Calculator_3-way'!B115)</f>
        <v>3.26</v>
      </c>
      <c r="C114" s="4">
        <f>IF('True_Odds_Calculator_3-way'!C115="","",'True_Odds_Calculator_3-way'!C115)</f>
        <v>2.94</v>
      </c>
      <c r="D114" s="9">
        <f t="shared" si="26"/>
        <v>0.40280903374481247</v>
      </c>
      <c r="E114" s="9">
        <f t="shared" si="27"/>
        <v>0.28261899025842863</v>
      </c>
      <c r="F114" s="9">
        <f t="shared" si="28"/>
        <v>0.31457197599675873</v>
      </c>
      <c r="G114" s="9">
        <f t="shared" si="29"/>
        <v>1.1231560386622008</v>
      </c>
      <c r="H114" s="9">
        <f t="shared" si="30"/>
        <v>2.4825659710341053</v>
      </c>
      <c r="I114" s="9">
        <f t="shared" si="31"/>
        <v>3.5383326473765742</v>
      </c>
      <c r="J114" s="9">
        <f t="shared" si="32"/>
        <v>3.1789227150046693</v>
      </c>
      <c r="K114" s="11">
        <f t="shared" si="33"/>
        <v>0.43103448275862072</v>
      </c>
      <c r="L114" s="11">
        <f t="shared" si="34"/>
        <v>0.30674846625766872</v>
      </c>
      <c r="M114" s="11">
        <f t="shared" si="35"/>
        <v>0.3401360544217687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-0.26027423874140299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0.24824823096151935</v>
      </c>
      <c r="Q114" s="11">
        <f>2*'OddsRatio_working_3-way'!K114*'OddsRatio_working_3-way'!L114*'OddsRatio_working_3-way'!M114</f>
        <v>8.9945011217941809E-2</v>
      </c>
      <c r="R114" s="11">
        <f t="shared" si="36"/>
        <v>0</v>
      </c>
      <c r="S114" s="11">
        <f t="shared" si="37"/>
        <v>-0.9537948594604011</v>
      </c>
      <c r="T114" s="11">
        <f t="shared" si="38"/>
        <v>-0.34557784763058019</v>
      </c>
      <c r="U114" s="11">
        <f>'OddsRatio_working_3-way'!S114-'OddsRatio_working_3-way'!R114^2/3</f>
        <v>-0.9537948594604011</v>
      </c>
      <c r="V114" s="11">
        <f>'OddsRatio_working_3-way'!S114*'OddsRatio_working_3-way'!R114/3-2*'OddsRatio_working_3-way'!R114^3/27-'OddsRatio_working_3-way'!T114</f>
        <v>0.34557784763058019</v>
      </c>
      <c r="W114" s="11">
        <f>'OddsRatio_working_3-way'!V114^2+4*'OddsRatio_working_3-way'!U114^3/27</f>
        <v>-9.1227185410707318E-3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0.17926709633536717</v>
      </c>
      <c r="Y114" s="11">
        <f>IF('OddsRatio_working_3-way'!W114&gt;=0,IF('OddsRatio_working_3-way'!V114+SQRT('OddsRatio_working_3-way'!W114)&gt;0,0,PI()),ACOS('OddsRatio_working_3-way'!V114/(2*'OddsRatio_working_3-way'!X114)))</f>
        <v>0.26965442636127945</v>
      </c>
      <c r="Z114" s="11">
        <f>'OddsRatio_working_3-way'!X114^(1/3)*COS('OddsRatio_working_3-way'!Y114/3)</f>
        <v>0.56157801933110041</v>
      </c>
      <c r="AA114" s="11">
        <f>'OddsRatio_working_3-way'!X114^(1/3)*COS(('OddsRatio_working_3-way'!Y114+2*PI())/3)</f>
        <v>-0.32462177159334782</v>
      </c>
      <c r="AB114" s="11">
        <f>'OddsRatio_working_3-way'!X114^(1/3)*COS(('OddsRatio_working_3-way'!Y114+4*PI())/3)</f>
        <v>-0.23695624773775245</v>
      </c>
      <c r="AC114" s="11">
        <f>'OddsRatio_working_3-way'!X114^(1/3)*SIN('OddsRatio_working_3-way'!Y114/3)</f>
        <v>5.0613713796677499E-2</v>
      </c>
      <c r="AD114" s="11">
        <f>'OddsRatio_working_3-way'!X114^(1/3)*SIN(('OddsRatio_working_3-way'!Y114+2*PI())/3)</f>
        <v>0.46103397404934277</v>
      </c>
      <c r="AE114" s="11">
        <f>'OddsRatio_working_3-way'!X114^(1/3)*SIN(('OddsRatio_working_3-way'!Y114+4*PI())/3)</f>
        <v>-0.51164768784602033</v>
      </c>
      <c r="AF114" s="11">
        <f>-'OddsRatio_working_3-way'!U114/(3*'OddsRatio_working_3-way'!X114^(1/3))*COS(('OddsRatio_working_3-way'!Y114)/3)</f>
        <v>0.5615780193311003</v>
      </c>
      <c r="AG114" s="11">
        <f>-'OddsRatio_working_3-way'!U114/(3*'OddsRatio_working_3-way'!X114^(1/3))*COS(('OddsRatio_working_3-way'!Y114+2*PI())/3)</f>
        <v>-0.32462177159334776</v>
      </c>
      <c r="AH114" s="11">
        <f>-'OddsRatio_working_3-way'!U114/(3*'OddsRatio_working_3-way'!X114^(1/3))*COS(('OddsRatio_working_3-way'!Y114+4*PI())/3)</f>
        <v>-0.2369562477377524</v>
      </c>
      <c r="AI114" s="11">
        <f>'OddsRatio_working_3-way'!U114/(3*'OddsRatio_working_3-way'!X114^(1/3))*SIN(('OddsRatio_working_3-way'!Y114)/3)</f>
        <v>-5.0613713796677486E-2</v>
      </c>
      <c r="AJ114" s="11">
        <f>'OddsRatio_working_3-way'!U114/(3*'OddsRatio_working_3-way'!X114^(1/3))*SIN(('OddsRatio_working_3-way'!Y114+2*PI())/3)</f>
        <v>-0.46103397404934265</v>
      </c>
      <c r="AK114" s="11">
        <f>'OddsRatio_working_3-way'!U114/(3*'OddsRatio_working_3-way'!X114^(1/3))*SIN(('OddsRatio_working_3-way'!Y114+4*PI())/3)</f>
        <v>0.51164768784602022</v>
      </c>
      <c r="AL114" s="11">
        <f>'OddsRatio_working_3-way'!Z114+'OddsRatio_working_3-way'!AF114</f>
        <v>1.1231560386622008</v>
      </c>
      <c r="AM114" s="11">
        <f>'OddsRatio_working_3-way'!AA114+'OddsRatio_working_3-way'!AG114</f>
        <v>-0.64924354318669564</v>
      </c>
      <c r="AN114" s="11">
        <f>'OddsRatio_working_3-way'!AB114+'OddsRatio_working_3-way'!AH114</f>
        <v>-0.47391249547550485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1.1231560386622008</v>
      </c>
      <c r="AS114" s="11">
        <f>IF(('OddsRatio_working_3-way'!X114=0),IF(Q114&gt;0,-Q114^(1/3),(-Q114)^(1/3)),'OddsRatio_working_3-way'!AM114-'OddsRatio_working_3-way'!R114/3)</f>
        <v>-0.64924354318669564</v>
      </c>
      <c r="AT114" s="11">
        <f>IF(('OddsRatio_working_3-way'!X114=0),IF(Q114&gt;0,-Q114^(1/3),(-Q114)^(1/3)),'OddsRatio_working_3-way'!AN114-'OddsRatio_working_3-way'!R114/3)</f>
        <v>-0.47391249547550485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2.08</v>
      </c>
      <c r="B115" s="4">
        <f>IF('True_Odds_Calculator_3-way'!B116="","",'True_Odds_Calculator_3-way'!B116)</f>
        <v>3.66</v>
      </c>
      <c r="C115" s="4">
        <f>IF('True_Odds_Calculator_3-way'!C116="","",'True_Odds_Calculator_3-way'!C116)</f>
        <v>3.08</v>
      </c>
      <c r="D115" s="9">
        <f t="shared" si="26"/>
        <v>0.45095350887779828</v>
      </c>
      <c r="E115" s="9">
        <f t="shared" si="27"/>
        <v>0.25008032149955239</v>
      </c>
      <c r="F115" s="9">
        <f t="shared" si="28"/>
        <v>0.29896616962264938</v>
      </c>
      <c r="G115" s="9">
        <f t="shared" si="29"/>
        <v>1.1273365672080133</v>
      </c>
      <c r="H115" s="9">
        <f t="shared" si="30"/>
        <v>2.2175234925846539</v>
      </c>
      <c r="I115" s="9">
        <f t="shared" si="31"/>
        <v>3.9987152687733163</v>
      </c>
      <c r="J115" s="9">
        <f t="shared" si="32"/>
        <v>3.3448600597926683</v>
      </c>
      <c r="K115" s="11">
        <f t="shared" si="33"/>
        <v>0.48076923076923073</v>
      </c>
      <c r="L115" s="11">
        <f t="shared" si="34"/>
        <v>0.27322404371584696</v>
      </c>
      <c r="M115" s="11">
        <f t="shared" si="35"/>
        <v>0.32467532467532467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-0.2548435171385991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0.24821489985424405</v>
      </c>
      <c r="Q115" s="11">
        <f>2*'OddsRatio_working_3-way'!K115*'OddsRatio_working_3-way'!L115*'OddsRatio_working_3-way'!M115</f>
        <v>8.5297216444757407E-2</v>
      </c>
      <c r="R115" s="11">
        <f t="shared" si="36"/>
        <v>0</v>
      </c>
      <c r="S115" s="11">
        <f t="shared" si="37"/>
        <v>-0.9739894608315659</v>
      </c>
      <c r="T115" s="11">
        <f t="shared" si="38"/>
        <v>-0.33470428207270303</v>
      </c>
      <c r="U115" s="11">
        <f>'OddsRatio_working_3-way'!S115-'OddsRatio_working_3-way'!R115^2/3</f>
        <v>-0.9739894608315659</v>
      </c>
      <c r="V115" s="11">
        <f>'OddsRatio_working_3-way'!S115*'OddsRatio_working_3-way'!R115/3-2*'OddsRatio_working_3-way'!R115^3/27-'OddsRatio_working_3-way'!T115</f>
        <v>0.33470428207270303</v>
      </c>
      <c r="W115" s="11">
        <f>'OddsRatio_working_3-way'!V115^2+4*'OddsRatio_working_3-way'!U115^3/27</f>
        <v>-2.4859033126062691E-2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0.18499053324688419</v>
      </c>
      <c r="Y115" s="11">
        <f>IF('OddsRatio_working_3-way'!W115&gt;=0,IF('OddsRatio_working_3-way'!V115+SQRT('OddsRatio_working_3-way'!W115)&gt;0,0,PI()),ACOS('OddsRatio_working_3-way'!V115/(2*'OddsRatio_working_3-way'!X115)))</f>
        <v>0.4402328461898446</v>
      </c>
      <c r="Z115" s="11">
        <f>'OddsRatio_working_3-way'!X115^(1/3)*COS('OddsRatio_working_3-way'!Y115/3)</f>
        <v>0.56366828360400667</v>
      </c>
      <c r="AA115" s="11">
        <f>'OddsRatio_working_3-way'!X115^(1/3)*COS(('OddsRatio_working_3-way'!Y115+2*PI())/3)</f>
        <v>-0.3539861670824922</v>
      </c>
      <c r="AB115" s="11">
        <f>'OddsRatio_working_3-way'!X115^(1/3)*COS(('OddsRatio_working_3-way'!Y115+4*PI())/3)</f>
        <v>-0.20968211652151439</v>
      </c>
      <c r="AC115" s="11">
        <f>'OddsRatio_working_3-way'!X115^(1/3)*SIN('OddsRatio_working_3-way'!Y115/3)</f>
        <v>8.3313982436533957E-2</v>
      </c>
      <c r="AD115" s="11">
        <f>'OddsRatio_working_3-way'!X115^(1/3)*SIN(('OddsRatio_working_3-way'!Y115+2*PI())/3)</f>
        <v>0.44649406169037442</v>
      </c>
      <c r="AE115" s="11">
        <f>'OddsRatio_working_3-way'!X115^(1/3)*SIN(('OddsRatio_working_3-way'!Y115+4*PI())/3)</f>
        <v>-0.52980804412690841</v>
      </c>
      <c r="AF115" s="11">
        <f>-'OddsRatio_working_3-way'!U115/(3*'OddsRatio_working_3-way'!X115^(1/3))*COS(('OddsRatio_working_3-way'!Y115)/3)</f>
        <v>0.56366828360400667</v>
      </c>
      <c r="AG115" s="11">
        <f>-'OddsRatio_working_3-way'!U115/(3*'OddsRatio_working_3-way'!X115^(1/3))*COS(('OddsRatio_working_3-way'!Y115+2*PI())/3)</f>
        <v>-0.3539861670824922</v>
      </c>
      <c r="AH115" s="11">
        <f>-'OddsRatio_working_3-way'!U115/(3*'OddsRatio_working_3-way'!X115^(1/3))*COS(('OddsRatio_working_3-way'!Y115+4*PI())/3)</f>
        <v>-0.20968211652151439</v>
      </c>
      <c r="AI115" s="11">
        <f>'OddsRatio_working_3-way'!U115/(3*'OddsRatio_working_3-way'!X115^(1/3))*SIN(('OddsRatio_working_3-way'!Y115)/3)</f>
        <v>-8.3313982436533957E-2</v>
      </c>
      <c r="AJ115" s="11">
        <f>'OddsRatio_working_3-way'!U115/(3*'OddsRatio_working_3-way'!X115^(1/3))*SIN(('OddsRatio_working_3-way'!Y115+2*PI())/3)</f>
        <v>-0.44649406169037442</v>
      </c>
      <c r="AK115" s="11">
        <f>'OddsRatio_working_3-way'!U115/(3*'OddsRatio_working_3-way'!X115^(1/3))*SIN(('OddsRatio_working_3-way'!Y115+4*PI())/3)</f>
        <v>0.52980804412690841</v>
      </c>
      <c r="AL115" s="11">
        <f>'OddsRatio_working_3-way'!Z115+'OddsRatio_working_3-way'!AF115</f>
        <v>1.1273365672080133</v>
      </c>
      <c r="AM115" s="11">
        <f>'OddsRatio_working_3-way'!AA115+'OddsRatio_working_3-way'!AG115</f>
        <v>-0.7079723341649844</v>
      </c>
      <c r="AN115" s="11">
        <f>'OddsRatio_working_3-way'!AB115+'OddsRatio_working_3-way'!AH115</f>
        <v>-0.41936423304302878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1.1273365672080133</v>
      </c>
      <c r="AS115" s="11">
        <f>IF(('OddsRatio_working_3-way'!X115=0),IF(Q115&gt;0,-Q115^(1/3),(-Q115)^(1/3)),'OddsRatio_working_3-way'!AM115-'OddsRatio_working_3-way'!R115/3)</f>
        <v>-0.7079723341649844</v>
      </c>
      <c r="AT115" s="11">
        <f>IF(('OddsRatio_working_3-way'!X115=0),IF(Q115&gt;0,-Q115^(1/3),(-Q115)^(1/3)),'OddsRatio_working_3-way'!AN115-'OddsRatio_working_3-way'!R115/3)</f>
        <v>-0.41936423304302878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3.67</v>
      </c>
      <c r="B116" s="4">
        <f>IF('True_Odds_Calculator_3-way'!B117="","",'True_Odds_Calculator_3-way'!B117)</f>
        <v>3.49</v>
      </c>
      <c r="C116" s="4">
        <f>IF('True_Odds_Calculator_3-way'!C117="","",'True_Odds_Calculator_3-way'!C117)</f>
        <v>1.93</v>
      </c>
      <c r="D116" s="9">
        <f t="shared" si="26"/>
        <v>0.24930989505781714</v>
      </c>
      <c r="E116" s="9">
        <f t="shared" si="27"/>
        <v>0.26259962115886376</v>
      </c>
      <c r="F116" s="9">
        <f t="shared" si="28"/>
        <v>0.48809048378331915</v>
      </c>
      <c r="G116" s="9">
        <f t="shared" si="29"/>
        <v>1.1277424131511991</v>
      </c>
      <c r="H116" s="9">
        <f t="shared" si="30"/>
        <v>4.0110722431137011</v>
      </c>
      <c r="I116" s="9">
        <f t="shared" si="31"/>
        <v>3.8080786087464853</v>
      </c>
      <c r="J116" s="9">
        <f t="shared" si="32"/>
        <v>2.0488004442306149</v>
      </c>
      <c r="K116" s="11">
        <f t="shared" si="33"/>
        <v>0.27247956403269757</v>
      </c>
      <c r="L116" s="11">
        <f t="shared" si="34"/>
        <v>0.28653295128939826</v>
      </c>
      <c r="M116" s="11">
        <f t="shared" si="35"/>
        <v>0.5181347150259068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-0.25011789028155684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0.24635903394734451</v>
      </c>
      <c r="Q116" s="11">
        <f>2*'OddsRatio_working_3-way'!K116*'OddsRatio_working_3-way'!L116*'OddsRatio_working_3-way'!M116</f>
        <v>8.0906086682214953E-2</v>
      </c>
      <c r="R116" s="11">
        <f t="shared" si="36"/>
        <v>0</v>
      </c>
      <c r="S116" s="11">
        <f t="shared" si="37"/>
        <v>-0.98497166144340575</v>
      </c>
      <c r="T116" s="11">
        <f t="shared" si="38"/>
        <v>-0.32347180999783443</v>
      </c>
      <c r="U116" s="11">
        <f>'OddsRatio_working_3-way'!S116-'OddsRatio_working_3-way'!R116^2/3</f>
        <v>-0.98497166144340575</v>
      </c>
      <c r="V116" s="11">
        <f>'OddsRatio_working_3-way'!S116*'OddsRatio_working_3-way'!R116/3-2*'OddsRatio_working_3-way'!R116^3/27-'OddsRatio_working_3-way'!T116</f>
        <v>0.32347180999783443</v>
      </c>
      <c r="W116" s="11">
        <f>'OddsRatio_working_3-way'!V116^2+4*'OddsRatio_working_3-way'!U116^3/27</f>
        <v>-3.6934750069294586E-2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0.18812812252064395</v>
      </c>
      <c r="Y116" s="11">
        <f>IF('OddsRatio_working_3-way'!W116&gt;=0,IF('OddsRatio_working_3-way'!V116+SQRT('OddsRatio_working_3-way'!W116)&gt;0,0,PI()),ACOS('OddsRatio_working_3-way'!V116/(2*'OddsRatio_working_3-way'!X116)))</f>
        <v>0.53609180183983152</v>
      </c>
      <c r="Z116" s="11">
        <f>'OddsRatio_working_3-way'!X116^(1/3)*COS('OddsRatio_working_3-way'!Y116/3)</f>
        <v>0.56387120657559953</v>
      </c>
      <c r="AA116" s="11">
        <f>'OddsRatio_working_3-way'!X116^(1/3)*COS(('OddsRatio_working_3-way'!Y116+2*PI())/3)</f>
        <v>-0.37013913018488381</v>
      </c>
      <c r="AB116" s="11">
        <f>'OddsRatio_working_3-way'!X116^(1/3)*COS(('OddsRatio_working_3-way'!Y116+4*PI())/3)</f>
        <v>-0.19373207639071613</v>
      </c>
      <c r="AC116" s="11">
        <f>'OddsRatio_working_3-way'!X116^(1/3)*SIN('OddsRatio_working_3-way'!Y116/3)</f>
        <v>0.10184865999501172</v>
      </c>
      <c r="AD116" s="11">
        <f>'OddsRatio_working_3-way'!X116^(1/3)*SIN(('OddsRatio_working_3-way'!Y116+2*PI())/3)</f>
        <v>0.43740245935954636</v>
      </c>
      <c r="AE116" s="11">
        <f>'OddsRatio_working_3-way'!X116^(1/3)*SIN(('OddsRatio_working_3-way'!Y116+4*PI())/3)</f>
        <v>-0.53925111935455794</v>
      </c>
      <c r="AF116" s="11">
        <f>-'OddsRatio_working_3-way'!U116/(3*'OddsRatio_working_3-way'!X116^(1/3))*COS(('OddsRatio_working_3-way'!Y116)/3)</f>
        <v>0.56387120657559942</v>
      </c>
      <c r="AG116" s="11">
        <f>-'OddsRatio_working_3-way'!U116/(3*'OddsRatio_working_3-way'!X116^(1/3))*COS(('OddsRatio_working_3-way'!Y116+2*PI())/3)</f>
        <v>-0.3701391301848837</v>
      </c>
      <c r="AH116" s="11">
        <f>-'OddsRatio_working_3-way'!U116/(3*'OddsRatio_working_3-way'!X116^(1/3))*COS(('OddsRatio_working_3-way'!Y116+4*PI())/3)</f>
        <v>-0.1937320763907161</v>
      </c>
      <c r="AI116" s="11">
        <f>'OddsRatio_working_3-way'!U116/(3*'OddsRatio_working_3-way'!X116^(1/3))*SIN(('OddsRatio_working_3-way'!Y116)/3)</f>
        <v>-0.10184865999501171</v>
      </c>
      <c r="AJ116" s="11">
        <f>'OddsRatio_working_3-way'!U116/(3*'OddsRatio_working_3-way'!X116^(1/3))*SIN(('OddsRatio_working_3-way'!Y116+2*PI())/3)</f>
        <v>-0.43740245935954625</v>
      </c>
      <c r="AK116" s="11">
        <f>'OddsRatio_working_3-way'!U116/(3*'OddsRatio_working_3-way'!X116^(1/3))*SIN(('OddsRatio_working_3-way'!Y116+4*PI())/3)</f>
        <v>0.53925111935455783</v>
      </c>
      <c r="AL116" s="11">
        <f>'OddsRatio_working_3-way'!Z116+'OddsRatio_working_3-way'!AF116</f>
        <v>1.1277424131511991</v>
      </c>
      <c r="AM116" s="11">
        <f>'OddsRatio_working_3-way'!AA116+'OddsRatio_working_3-way'!AG116</f>
        <v>-0.74027826036976752</v>
      </c>
      <c r="AN116" s="11">
        <f>'OddsRatio_working_3-way'!AB116+'OddsRatio_working_3-way'!AH116</f>
        <v>-0.3874641527814322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1.1277424131511991</v>
      </c>
      <c r="AS116" s="11">
        <f>IF(('OddsRatio_working_3-way'!X116=0),IF(Q116&gt;0,-Q116^(1/3),(-Q116)^(1/3)),'OddsRatio_working_3-way'!AM116-'OddsRatio_working_3-way'!R116/3)</f>
        <v>-0.74027826036976752</v>
      </c>
      <c r="AT116" s="11">
        <f>IF(('OddsRatio_working_3-way'!X116=0),IF(Q116&gt;0,-Q116^(1/3),(-Q116)^(1/3)),'OddsRatio_working_3-way'!AN116-'OddsRatio_working_3-way'!R116/3)</f>
        <v>-0.3874641527814322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2.0499999999999998</v>
      </c>
      <c r="B117" s="4">
        <f>IF('True_Odds_Calculator_3-way'!B118="","",'True_Odds_Calculator_3-way'!B118)</f>
        <v>3.52</v>
      </c>
      <c r="C117" s="4">
        <f>IF('True_Odds_Calculator_3-way'!C118="","",'True_Odds_Calculator_3-way'!C118)</f>
        <v>3.28</v>
      </c>
      <c r="D117" s="9">
        <f t="shared" si="26"/>
        <v>0.45856323852039471</v>
      </c>
      <c r="E117" s="9">
        <f t="shared" si="27"/>
        <v>0.26084200664807161</v>
      </c>
      <c r="F117" s="9">
        <f t="shared" si="28"/>
        <v>0.28059475483153373</v>
      </c>
      <c r="G117" s="9">
        <f t="shared" si="29"/>
        <v>1.1244993388825071</v>
      </c>
      <c r="H117" s="9">
        <f t="shared" si="30"/>
        <v>2.1807243058266321</v>
      </c>
      <c r="I117" s="9">
        <f t="shared" si="31"/>
        <v>3.8337383339839177</v>
      </c>
      <c r="J117" s="9">
        <f t="shared" si="32"/>
        <v>3.5638584926521166</v>
      </c>
      <c r="K117" s="11">
        <f t="shared" si="33"/>
        <v>0.48780487804878053</v>
      </c>
      <c r="L117" s="11">
        <f t="shared" si="34"/>
        <v>0.28409090909090912</v>
      </c>
      <c r="M117" s="11">
        <f t="shared" si="35"/>
        <v>0.3048780487804878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-0.2548908928668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0.24716416094316154</v>
      </c>
      <c r="Q117" s="11">
        <f>2*'OddsRatio_working_3-way'!K117*'OddsRatio_working_3-way'!L117*'OddsRatio_working_3-way'!M117</f>
        <v>8.4500567843815919E-2</v>
      </c>
      <c r="R117" s="11">
        <f t="shared" si="36"/>
        <v>0</v>
      </c>
      <c r="S117" s="11">
        <f t="shared" si="37"/>
        <v>-0.96968612006206012</v>
      </c>
      <c r="T117" s="11">
        <f t="shared" si="38"/>
        <v>-0.33151662224343942</v>
      </c>
      <c r="U117" s="11">
        <f>'OddsRatio_working_3-way'!S117-'OddsRatio_working_3-way'!R117^2/3</f>
        <v>-0.96968612006206012</v>
      </c>
      <c r="V117" s="11">
        <f>'OddsRatio_working_3-way'!S117*'OddsRatio_working_3-way'!R117/3-2*'OddsRatio_working_3-way'!R117^3/27-'OddsRatio_working_3-way'!T117</f>
        <v>0.33151662224343942</v>
      </c>
      <c r="W117" s="11">
        <f>'OddsRatio_working_3-way'!V117^2+4*'OddsRatio_working_3-way'!U117^3/27</f>
        <v>-2.5176328844929499E-2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0.18376588344183259</v>
      </c>
      <c r="Y117" s="11">
        <f>IF('OddsRatio_working_3-way'!W117&gt;=0,IF('OddsRatio_working_3-way'!V117+SQRT('OddsRatio_working_3-way'!W117)&gt;0,0,PI()),ACOS('OddsRatio_working_3-way'!V117/(2*'OddsRatio_working_3-way'!X117)))</f>
        <v>0.44639782986796095</v>
      </c>
      <c r="Z117" s="11">
        <f>'OddsRatio_working_3-way'!X117^(1/3)*COS('OddsRatio_working_3-way'!Y117/3)</f>
        <v>0.56224966944125354</v>
      </c>
      <c r="AA117" s="11">
        <f>'OddsRatio_working_3-way'!X117^(1/3)*COS(('OddsRatio_working_3-way'!Y117+2*PI())/3)</f>
        <v>-0.3541180667727552</v>
      </c>
      <c r="AB117" s="11">
        <f>'OddsRatio_working_3-way'!X117^(1/3)*COS(('OddsRatio_working_3-way'!Y117+4*PI())/3)</f>
        <v>-0.20813160266849853</v>
      </c>
      <c r="AC117" s="11">
        <f>'OddsRatio_working_3-way'!X117^(1/3)*SIN('OddsRatio_working_3-way'!Y117/3)</f>
        <v>8.42853243486342E-2</v>
      </c>
      <c r="AD117" s="11">
        <f>'OddsRatio_working_3-way'!X117^(1/3)*SIN(('OddsRatio_working_3-way'!Y117+2*PI())/3)</f>
        <v>0.4447798348312117</v>
      </c>
      <c r="AE117" s="11">
        <f>'OddsRatio_working_3-way'!X117^(1/3)*SIN(('OddsRatio_working_3-way'!Y117+4*PI())/3)</f>
        <v>-0.52906515917984587</v>
      </c>
      <c r="AF117" s="11">
        <f>-'OddsRatio_working_3-way'!U117/(3*'OddsRatio_working_3-way'!X117^(1/3))*COS(('OddsRatio_working_3-way'!Y117)/3)</f>
        <v>0.56224966944125343</v>
      </c>
      <c r="AG117" s="11">
        <f>-'OddsRatio_working_3-way'!U117/(3*'OddsRatio_working_3-way'!X117^(1/3))*COS(('OddsRatio_working_3-way'!Y117+2*PI())/3)</f>
        <v>-0.35411806677275515</v>
      </c>
      <c r="AH117" s="11">
        <f>-'OddsRatio_working_3-way'!U117/(3*'OddsRatio_working_3-way'!X117^(1/3))*COS(('OddsRatio_working_3-way'!Y117+4*PI())/3)</f>
        <v>-0.20813160266849851</v>
      </c>
      <c r="AI117" s="11">
        <f>'OddsRatio_working_3-way'!U117/(3*'OddsRatio_working_3-way'!X117^(1/3))*SIN(('OddsRatio_working_3-way'!Y117)/3)</f>
        <v>-8.4285324348634186E-2</v>
      </c>
      <c r="AJ117" s="11">
        <f>'OddsRatio_working_3-way'!U117/(3*'OddsRatio_working_3-way'!X117^(1/3))*SIN(('OddsRatio_working_3-way'!Y117+2*PI())/3)</f>
        <v>-0.44477983483121158</v>
      </c>
      <c r="AK117" s="11">
        <f>'OddsRatio_working_3-way'!U117/(3*'OddsRatio_working_3-way'!X117^(1/3))*SIN(('OddsRatio_working_3-way'!Y117+4*PI())/3)</f>
        <v>0.52906515917984576</v>
      </c>
      <c r="AL117" s="11">
        <f>'OddsRatio_working_3-way'!Z117+'OddsRatio_working_3-way'!AF117</f>
        <v>1.1244993388825071</v>
      </c>
      <c r="AM117" s="11">
        <f>'OddsRatio_working_3-way'!AA117+'OddsRatio_working_3-way'!AG117</f>
        <v>-0.70823613354551029</v>
      </c>
      <c r="AN117" s="11">
        <f>'OddsRatio_working_3-way'!AB117+'OddsRatio_working_3-way'!AH117</f>
        <v>-0.41626320533699701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1.1244993388825071</v>
      </c>
      <c r="AS117" s="11">
        <f>IF(('OddsRatio_working_3-way'!X117=0),IF(Q117&gt;0,-Q117^(1/3),(-Q117)^(1/3)),'OddsRatio_working_3-way'!AM117-'OddsRatio_working_3-way'!R117/3)</f>
        <v>-0.70823613354551029</v>
      </c>
      <c r="AT117" s="11">
        <f>IF(('OddsRatio_working_3-way'!X117=0),IF(Q117&gt;0,-Q117^(1/3),(-Q117)^(1/3)),'OddsRatio_working_3-way'!AN117-'OddsRatio_working_3-way'!R117/3)</f>
        <v>-0.41626320533699701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1.52</v>
      </c>
      <c r="B118" s="4">
        <f>IF('True_Odds_Calculator_3-way'!B119="","",'True_Odds_Calculator_3-way'!B119)</f>
        <v>4.1399999999999997</v>
      </c>
      <c r="C118" s="4">
        <f>IF('True_Odds_Calculator_3-way'!C119="","",'True_Odds_Calculator_3-way'!C119)</f>
        <v>5.62</v>
      </c>
      <c r="D118" s="9">
        <f t="shared" si="26"/>
        <v>0.62532081252619542</v>
      </c>
      <c r="E118" s="9">
        <f t="shared" si="27"/>
        <v>0.21653832227209954</v>
      </c>
      <c r="F118" s="9">
        <f t="shared" si="28"/>
        <v>0.15814086520170495</v>
      </c>
      <c r="G118" s="9">
        <f t="shared" si="29"/>
        <v>1.1522675793841448</v>
      </c>
      <c r="H118" s="9">
        <f t="shared" si="30"/>
        <v>1.5991791412797551</v>
      </c>
      <c r="I118" s="9">
        <f t="shared" si="31"/>
        <v>4.6181201992662144</v>
      </c>
      <c r="J118" s="9">
        <f t="shared" si="32"/>
        <v>6.3234762167547496</v>
      </c>
      <c r="K118" s="11">
        <f t="shared" si="33"/>
        <v>0.65789473684210531</v>
      </c>
      <c r="L118" s="11">
        <f t="shared" si="34"/>
        <v>0.24154589371980678</v>
      </c>
      <c r="M118" s="11">
        <f t="shared" si="35"/>
        <v>0.17793594306049823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-0.21330189934064603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0.23412624086907663</v>
      </c>
      <c r="Q118" s="11">
        <f>2*'OddsRatio_working_3-way'!K118*'OddsRatio_working_3-way'!L118*'OddsRatio_working_3-way'!M118</f>
        <v>5.6552232093979866E-2</v>
      </c>
      <c r="R118" s="11">
        <f t="shared" si="36"/>
        <v>0</v>
      </c>
      <c r="S118" s="11">
        <f t="shared" si="37"/>
        <v>-1.097628486163519</v>
      </c>
      <c r="T118" s="11">
        <f t="shared" si="38"/>
        <v>-0.26512765366268581</v>
      </c>
      <c r="U118" s="11">
        <f>'OddsRatio_working_3-way'!S118-'OddsRatio_working_3-way'!R118^2/3</f>
        <v>-1.097628486163519</v>
      </c>
      <c r="V118" s="11">
        <f>'OddsRatio_working_3-way'!S118*'OddsRatio_working_3-way'!R118/3-2*'OddsRatio_working_3-way'!R118^3/27-'OddsRatio_working_3-way'!T118</f>
        <v>0.26512765366268581</v>
      </c>
      <c r="W118" s="11">
        <f>'OddsRatio_working_3-way'!V118^2+4*'OddsRatio_working_3-way'!U118^3/27</f>
        <v>-0.12561991258079866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0.22131006829642869</v>
      </c>
      <c r="Y118" s="11">
        <f>IF('OddsRatio_working_3-way'!W118&gt;=0,IF('OddsRatio_working_3-way'!V118+SQRT('OddsRatio_working_3-way'!W118)&gt;0,0,PI()),ACOS('OddsRatio_working_3-way'!V118/(2*'OddsRatio_working_3-way'!X118)))</f>
        <v>0.92854973455151546</v>
      </c>
      <c r="Z118" s="11">
        <f>'OddsRatio_working_3-way'!X118^(1/3)*COS('OddsRatio_working_3-way'!Y118/3)</f>
        <v>0.57613378969207252</v>
      </c>
      <c r="AA118" s="11">
        <f>'OddsRatio_working_3-way'!X118^(1/3)*COS(('OddsRatio_working_3-way'!Y118+2*PI())/3)</f>
        <v>-0.44762727157587423</v>
      </c>
      <c r="AB118" s="11">
        <f>'OddsRatio_working_3-way'!X118^(1/3)*COS(('OddsRatio_working_3-way'!Y118+4*PI())/3)</f>
        <v>-0.12850651811619829</v>
      </c>
      <c r="AC118" s="11">
        <f>'OddsRatio_working_3-way'!X118^(1/3)*SIN('OddsRatio_working_3-way'!Y118/3)</f>
        <v>0.18424445291394015</v>
      </c>
      <c r="AD118" s="11">
        <f>'OddsRatio_working_3-way'!X118^(1/3)*SIN(('OddsRatio_working_3-way'!Y118+2*PI())/3)</f>
        <v>0.40682427139496602</v>
      </c>
      <c r="AE118" s="11">
        <f>'OddsRatio_working_3-way'!X118^(1/3)*SIN(('OddsRatio_working_3-way'!Y118+4*PI())/3)</f>
        <v>-0.59106872430890611</v>
      </c>
      <c r="AF118" s="11">
        <f>-'OddsRatio_working_3-way'!U118/(3*'OddsRatio_working_3-way'!X118^(1/3))*COS(('OddsRatio_working_3-way'!Y118)/3)</f>
        <v>0.57613378969207241</v>
      </c>
      <c r="AG118" s="11">
        <f>-'OddsRatio_working_3-way'!U118/(3*'OddsRatio_working_3-way'!X118^(1/3))*COS(('OddsRatio_working_3-way'!Y118+2*PI())/3)</f>
        <v>-0.44762727157587412</v>
      </c>
      <c r="AH118" s="11">
        <f>-'OddsRatio_working_3-way'!U118/(3*'OddsRatio_working_3-way'!X118^(1/3))*COS(('OddsRatio_working_3-way'!Y118+4*PI())/3)</f>
        <v>-0.12850651811619826</v>
      </c>
      <c r="AI118" s="11">
        <f>'OddsRatio_working_3-way'!U118/(3*'OddsRatio_working_3-way'!X118^(1/3))*SIN(('OddsRatio_working_3-way'!Y118)/3)</f>
        <v>-0.18424445291394009</v>
      </c>
      <c r="AJ118" s="11">
        <f>'OddsRatio_working_3-way'!U118/(3*'OddsRatio_working_3-way'!X118^(1/3))*SIN(('OddsRatio_working_3-way'!Y118+2*PI())/3)</f>
        <v>-0.40682427139496596</v>
      </c>
      <c r="AK118" s="11">
        <f>'OddsRatio_working_3-way'!U118/(3*'OddsRatio_working_3-way'!X118^(1/3))*SIN(('OddsRatio_working_3-way'!Y118+4*PI())/3)</f>
        <v>0.591068724308906</v>
      </c>
      <c r="AL118" s="11">
        <f>'OddsRatio_working_3-way'!Z118+'OddsRatio_working_3-way'!AF118</f>
        <v>1.1522675793841448</v>
      </c>
      <c r="AM118" s="11">
        <f>'OddsRatio_working_3-way'!AA118+'OddsRatio_working_3-way'!AG118</f>
        <v>-0.89525454315174835</v>
      </c>
      <c r="AN118" s="11">
        <f>'OddsRatio_working_3-way'!AB118+'OddsRatio_working_3-way'!AH118</f>
        <v>-0.25701303623239657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1.1522675793841448</v>
      </c>
      <c r="AS118" s="11">
        <f>IF(('OddsRatio_working_3-way'!X118=0),IF(Q118&gt;0,-Q118^(1/3),(-Q118)^(1/3)),'OddsRatio_working_3-way'!AM118-'OddsRatio_working_3-way'!R118/3)</f>
        <v>-0.89525454315174835</v>
      </c>
      <c r="AT118" s="11">
        <f>IF(('OddsRatio_working_3-way'!X118=0),IF(Q118&gt;0,-Q118^(1/3),(-Q118)^(1/3)),'OddsRatio_working_3-way'!AN118-'OddsRatio_working_3-way'!R118/3)</f>
        <v>-0.25701303623239657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1.35</v>
      </c>
      <c r="B119" s="4">
        <f>IF('True_Odds_Calculator_3-way'!B120="","",'True_Odds_Calculator_3-way'!B120)</f>
        <v>4.97</v>
      </c>
      <c r="C119" s="4">
        <f>IF('True_Odds_Calculator_3-way'!C120="","",'True_Odds_Calculator_3-way'!C120)</f>
        <v>7.38</v>
      </c>
      <c r="D119" s="9">
        <f t="shared" si="26"/>
        <v>0.70731259195402085</v>
      </c>
      <c r="E119" s="9">
        <f t="shared" si="27"/>
        <v>0.17563278907749721</v>
      </c>
      <c r="F119" s="9">
        <f t="shared" si="28"/>
        <v>0.11705461896848181</v>
      </c>
      <c r="G119" s="9">
        <f t="shared" si="29"/>
        <v>1.182291601742878</v>
      </c>
      <c r="H119" s="9">
        <f t="shared" si="30"/>
        <v>1.4138020606100075</v>
      </c>
      <c r="I119" s="9">
        <f t="shared" si="31"/>
        <v>5.6936976589192252</v>
      </c>
      <c r="J119" s="9">
        <f t="shared" si="32"/>
        <v>8.5430204191195607</v>
      </c>
      <c r="K119" s="11">
        <f t="shared" si="33"/>
        <v>0.7407407407407407</v>
      </c>
      <c r="L119" s="11">
        <f t="shared" si="34"/>
        <v>0.2012072434607646</v>
      </c>
      <c r="M119" s="11">
        <f t="shared" si="35"/>
        <v>0.13550135501355015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-0.17903284405822673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0.21609128826961568</v>
      </c>
      <c r="Q119" s="11">
        <f>2*'OddsRatio_working_3-way'!K119*'OddsRatio_working_3-way'!L119*'OddsRatio_working_3-way'!M119</f>
        <v>4.0390895003666487E-2</v>
      </c>
      <c r="R119" s="11">
        <f t="shared" si="36"/>
        <v>0</v>
      </c>
      <c r="S119" s="11">
        <f t="shared" si="37"/>
        <v>-1.2069924343006944</v>
      </c>
      <c r="T119" s="11">
        <f t="shared" si="38"/>
        <v>-0.22560606248611112</v>
      </c>
      <c r="U119" s="11">
        <f>'OddsRatio_working_3-way'!S119-'OddsRatio_working_3-way'!R119^2/3</f>
        <v>-1.2069924343006944</v>
      </c>
      <c r="V119" s="11">
        <f>'OddsRatio_working_3-way'!S119*'OddsRatio_working_3-way'!R119/3-2*'OddsRatio_working_3-way'!R119^3/27-'OddsRatio_working_3-way'!T119</f>
        <v>0.22560606248611112</v>
      </c>
      <c r="W119" s="11">
        <f>'OddsRatio_working_3-way'!V119^2+4*'OddsRatio_working_3-way'!U119^3/27</f>
        <v>-0.20960319004549244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0.25519663275402926</v>
      </c>
      <c r="Y119" s="11">
        <f>IF('OddsRatio_working_3-way'!W119&gt;=0,IF('OddsRatio_working_3-way'!V119+SQRT('OddsRatio_working_3-way'!W119)&gt;0,0,PI()),ACOS('OddsRatio_working_3-way'!V119/(2*'OddsRatio_working_3-way'!X119)))</f>
        <v>1.1129425249161495</v>
      </c>
      <c r="Z119" s="11">
        <f>'OddsRatio_working_3-way'!X119^(1/3)*COS('OddsRatio_working_3-way'!Y119/3)</f>
        <v>0.59114580087143886</v>
      </c>
      <c r="AA119" s="11">
        <f>'OddsRatio_working_3-way'!X119^(1/3)*COS(('OddsRatio_working_3-way'!Y119+2*PI())/3)</f>
        <v>-0.49471629138611589</v>
      </c>
      <c r="AB119" s="11">
        <f>'OddsRatio_working_3-way'!X119^(1/3)*COS(('OddsRatio_working_3-way'!Y119+4*PI())/3)</f>
        <v>-9.6429509485322709E-2</v>
      </c>
      <c r="AC119" s="11">
        <f>'OddsRatio_working_3-way'!X119^(1/3)*SIN('OddsRatio_working_3-way'!Y119/3)</f>
        <v>0.22995098074509263</v>
      </c>
      <c r="AD119" s="11">
        <f>'OddsRatio_working_3-way'!X119^(1/3)*SIN(('OddsRatio_working_3-way'!Y119+2*PI())/3)</f>
        <v>0.39697179052261683</v>
      </c>
      <c r="AE119" s="11">
        <f>'OddsRatio_working_3-way'!X119^(1/3)*SIN(('OddsRatio_working_3-way'!Y119+4*PI())/3)</f>
        <v>-0.62692277126770957</v>
      </c>
      <c r="AF119" s="11">
        <f>-'OddsRatio_working_3-way'!U119/(3*'OddsRatio_working_3-way'!X119^(1/3))*COS(('OddsRatio_working_3-way'!Y119)/3)</f>
        <v>0.59114580087143898</v>
      </c>
      <c r="AG119" s="11">
        <f>-'OddsRatio_working_3-way'!U119/(3*'OddsRatio_working_3-way'!X119^(1/3))*COS(('OddsRatio_working_3-way'!Y119+2*PI())/3)</f>
        <v>-0.494716291386116</v>
      </c>
      <c r="AH119" s="11">
        <f>-'OddsRatio_working_3-way'!U119/(3*'OddsRatio_working_3-way'!X119^(1/3))*COS(('OddsRatio_working_3-way'!Y119+4*PI())/3)</f>
        <v>-9.6429509485322723E-2</v>
      </c>
      <c r="AI119" s="11">
        <f>'OddsRatio_working_3-way'!U119/(3*'OddsRatio_working_3-way'!X119^(1/3))*SIN(('OddsRatio_working_3-way'!Y119)/3)</f>
        <v>-0.22995098074509268</v>
      </c>
      <c r="AJ119" s="11">
        <f>'OddsRatio_working_3-way'!U119/(3*'OddsRatio_working_3-way'!X119^(1/3))*SIN(('OddsRatio_working_3-way'!Y119+2*PI())/3)</f>
        <v>-0.39697179052261689</v>
      </c>
      <c r="AK119" s="11">
        <f>'OddsRatio_working_3-way'!U119/(3*'OddsRatio_working_3-way'!X119^(1/3))*SIN(('OddsRatio_working_3-way'!Y119+4*PI())/3)</f>
        <v>0.62692277126770968</v>
      </c>
      <c r="AL119" s="11">
        <f>'OddsRatio_working_3-way'!Z119+'OddsRatio_working_3-way'!AF119</f>
        <v>1.182291601742878</v>
      </c>
      <c r="AM119" s="11">
        <f>'OddsRatio_working_3-way'!AA119+'OddsRatio_working_3-way'!AG119</f>
        <v>-0.98943258277223189</v>
      </c>
      <c r="AN119" s="11">
        <f>'OddsRatio_working_3-way'!AB119+'OddsRatio_working_3-way'!AH119</f>
        <v>-0.19285901897064545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1.182291601742878</v>
      </c>
      <c r="AS119" s="11">
        <f>IF(('OddsRatio_working_3-way'!X119=0),IF(Q119&gt;0,-Q119^(1/3),(-Q119)^(1/3)),'OddsRatio_working_3-way'!AM119-'OddsRatio_working_3-way'!R119/3)</f>
        <v>-0.98943258277223189</v>
      </c>
      <c r="AT119" s="11">
        <f>IF(('OddsRatio_working_3-way'!X119=0),IF(Q119&gt;0,-Q119^(1/3),(-Q119)^(1/3)),'OddsRatio_working_3-way'!AN119-'OddsRatio_working_3-way'!R119/3)</f>
        <v>-0.19285901897064545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1.88</v>
      </c>
      <c r="B120" s="4">
        <f>IF('True_Odds_Calculator_3-way'!B121="","",'True_Odds_Calculator_3-way'!B121)</f>
        <v>3.49</v>
      </c>
      <c r="C120" s="4">
        <f>IF('True_Odds_Calculator_3-way'!C121="","",'True_Odds_Calculator_3-way'!C121)</f>
        <v>3.49</v>
      </c>
      <c r="D120" s="9">
        <f t="shared" si="26"/>
        <v>0.49120576823642847</v>
      </c>
      <c r="E120" s="9">
        <f t="shared" si="27"/>
        <v>0.25439711588178565</v>
      </c>
      <c r="F120" s="9">
        <f t="shared" si="28"/>
        <v>0.25439711588178565</v>
      </c>
      <c r="G120" s="9">
        <f t="shared" si="29"/>
        <v>1.1770530819365417</v>
      </c>
      <c r="H120" s="9">
        <f t="shared" si="30"/>
        <v>2.035806712104157</v>
      </c>
      <c r="I120" s="9">
        <f t="shared" si="31"/>
        <v>3.9308621740219896</v>
      </c>
      <c r="J120" s="9">
        <f t="shared" si="32"/>
        <v>3.9308621740219896</v>
      </c>
      <c r="K120" s="11">
        <f t="shared" si="33"/>
        <v>0.53191489361702127</v>
      </c>
      <c r="L120" s="11">
        <f t="shared" si="34"/>
        <v>0.28653295128939826</v>
      </c>
      <c r="M120" s="11">
        <f t="shared" si="35"/>
        <v>0.28653295128939826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-0.23827180959804162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0.25591097582086719</v>
      </c>
      <c r="Q120" s="11">
        <f>2*'OddsRatio_working_3-way'!K120*'OddsRatio_working_3-way'!L120*'OddsRatio_working_3-way'!M120</f>
        <v>8.7341629972992219E-2</v>
      </c>
      <c r="R120" s="11">
        <f t="shared" si="36"/>
        <v>0</v>
      </c>
      <c r="S120" s="11">
        <f t="shared" si="37"/>
        <v>-1.0740295977630858</v>
      </c>
      <c r="T120" s="11">
        <f t="shared" si="38"/>
        <v>-0.36656300264951736</v>
      </c>
      <c r="U120" s="11">
        <f>'OddsRatio_working_3-way'!S120-'OddsRatio_working_3-way'!R120^2/3</f>
        <v>-1.0740295977630858</v>
      </c>
      <c r="V120" s="11">
        <f>'OddsRatio_working_3-way'!S120*'OddsRatio_working_3-way'!R120/3-2*'OddsRatio_working_3-way'!R120^3/27-'OddsRatio_working_3-way'!T120</f>
        <v>0.36656300264951736</v>
      </c>
      <c r="W120" s="11">
        <f>'OddsRatio_working_3-way'!V120^2+4*'OddsRatio_working_3-way'!U120^3/27</f>
        <v>-4.9177586977563442E-2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0.21421135701042646</v>
      </c>
      <c r="Y120" s="11">
        <f>IF('OddsRatio_working_3-way'!W120&gt;=0,IF('OddsRatio_working_3-way'!V120+SQRT('OddsRatio_working_3-way'!W120)&gt;0,0,PI()),ACOS('OddsRatio_working_3-way'!V120/(2*'OddsRatio_working_3-way'!X120)))</f>
        <v>0.54406706250501591</v>
      </c>
      <c r="Z120" s="11">
        <f>'OddsRatio_working_3-way'!X120^(1/3)*COS('OddsRatio_working_3-way'!Y120/3)</f>
        <v>0.58852654096827084</v>
      </c>
      <c r="AA120" s="11">
        <f>'OddsRatio_working_3-way'!X120^(1/3)*COS(('OddsRatio_working_3-way'!Y120+2*PI())/3)</f>
        <v>-0.38772332811686527</v>
      </c>
      <c r="AB120" s="11">
        <f>'OddsRatio_working_3-way'!X120^(1/3)*COS(('OddsRatio_working_3-way'!Y120+4*PI())/3)</f>
        <v>-0.20080321285140568</v>
      </c>
      <c r="AC120" s="11">
        <f>'OddsRatio_working_3-way'!X120^(1/3)*SIN('OddsRatio_working_3-way'!Y120/3)</f>
        <v>0.10791837886546891</v>
      </c>
      <c r="AD120" s="11">
        <f>'OddsRatio_working_3-way'!X120^(1/3)*SIN(('OddsRatio_working_3-way'!Y120+2*PI())/3)</f>
        <v>0.45571974584717118</v>
      </c>
      <c r="AE120" s="11">
        <f>'OddsRatio_working_3-way'!X120^(1/3)*SIN(('OddsRatio_working_3-way'!Y120+4*PI())/3)</f>
        <v>-0.56363812471264019</v>
      </c>
      <c r="AF120" s="11">
        <f>-'OddsRatio_working_3-way'!U120/(3*'OddsRatio_working_3-way'!X120^(1/3))*COS(('OddsRatio_working_3-way'!Y120)/3)</f>
        <v>0.58852654096827084</v>
      </c>
      <c r="AG120" s="11">
        <f>-'OddsRatio_working_3-way'!U120/(3*'OddsRatio_working_3-way'!X120^(1/3))*COS(('OddsRatio_working_3-way'!Y120+2*PI())/3)</f>
        <v>-0.38772332811686527</v>
      </c>
      <c r="AH120" s="11">
        <f>-'OddsRatio_working_3-way'!U120/(3*'OddsRatio_working_3-way'!X120^(1/3))*COS(('OddsRatio_working_3-way'!Y120+4*PI())/3)</f>
        <v>-0.20080321285140568</v>
      </c>
      <c r="AI120" s="11">
        <f>'OddsRatio_working_3-way'!U120/(3*'OddsRatio_working_3-way'!X120^(1/3))*SIN(('OddsRatio_working_3-way'!Y120)/3)</f>
        <v>-0.10791837886546891</v>
      </c>
      <c r="AJ120" s="11">
        <f>'OddsRatio_working_3-way'!U120/(3*'OddsRatio_working_3-way'!X120^(1/3))*SIN(('OddsRatio_working_3-way'!Y120+2*PI())/3)</f>
        <v>-0.45571974584717118</v>
      </c>
      <c r="AK120" s="11">
        <f>'OddsRatio_working_3-way'!U120/(3*'OddsRatio_working_3-way'!X120^(1/3))*SIN(('OddsRatio_working_3-way'!Y120+4*PI())/3)</f>
        <v>0.56363812471264019</v>
      </c>
      <c r="AL120" s="11">
        <f>'OddsRatio_working_3-way'!Z120+'OddsRatio_working_3-way'!AF120</f>
        <v>1.1770530819365417</v>
      </c>
      <c r="AM120" s="11">
        <f>'OddsRatio_working_3-way'!AA120+'OddsRatio_working_3-way'!AG120</f>
        <v>-0.77544665623373055</v>
      </c>
      <c r="AN120" s="11">
        <f>'OddsRatio_working_3-way'!AB120+'OddsRatio_working_3-way'!AH120</f>
        <v>-0.40160642570281135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1.1770530819365417</v>
      </c>
      <c r="AS120" s="11">
        <f>IF(('OddsRatio_working_3-way'!X120=0),IF(Q120&gt;0,-Q120^(1/3),(-Q120)^(1/3)),'OddsRatio_working_3-way'!AM120-'OddsRatio_working_3-way'!R120/3)</f>
        <v>-0.77544665623373055</v>
      </c>
      <c r="AT120" s="11">
        <f>IF(('OddsRatio_working_3-way'!X120=0),IF(Q120&gt;0,-Q120^(1/3),(-Q120)^(1/3)),'OddsRatio_working_3-way'!AN120-'OddsRatio_working_3-way'!R120/3)</f>
        <v>-0.40160642570281135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2.15</v>
      </c>
      <c r="B121" s="4">
        <f>IF('True_Odds_Calculator_3-way'!B122="","",'True_Odds_Calculator_3-way'!B122)</f>
        <v>3.27</v>
      </c>
      <c r="C121" s="4">
        <f>IF('True_Odds_Calculator_3-way'!C122="","",'True_Odds_Calculator_3-way'!C122)</f>
        <v>3.26</v>
      </c>
      <c r="D121" s="9">
        <f t="shared" si="26"/>
        <v>0.43610079850907668</v>
      </c>
      <c r="E121" s="9">
        <f t="shared" si="27"/>
        <v>0.28150268193062422</v>
      </c>
      <c r="F121" s="9">
        <f t="shared" si="28"/>
        <v>0.28239651956029915</v>
      </c>
      <c r="G121" s="9">
        <f t="shared" si="29"/>
        <v>1.1243894379639205</v>
      </c>
      <c r="H121" s="9">
        <f t="shared" si="30"/>
        <v>2.2930478536585084</v>
      </c>
      <c r="I121" s="9">
        <f t="shared" si="31"/>
        <v>3.5523640241781003</v>
      </c>
      <c r="J121" s="9">
        <f t="shared" si="32"/>
        <v>3.5411201297984602</v>
      </c>
      <c r="K121" s="11">
        <f t="shared" si="33"/>
        <v>0.46511627906976744</v>
      </c>
      <c r="L121" s="11">
        <f t="shared" si="34"/>
        <v>0.3058103975535168</v>
      </c>
      <c r="M121" s="11">
        <f t="shared" si="35"/>
        <v>0.30674846625766872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-0.25741172446260663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0.24782466230617431</v>
      </c>
      <c r="Q121" s="11">
        <f>2*'OddsRatio_working_3-way'!K121*'OddsRatio_working_3-way'!L121*'OddsRatio_working_3-way'!M121</f>
        <v>8.7262205037385299E-2</v>
      </c>
      <c r="R121" s="11">
        <f t="shared" si="36"/>
        <v>0</v>
      </c>
      <c r="S121" s="11">
        <f t="shared" si="37"/>
        <v>-0.96275592272866728</v>
      </c>
      <c r="T121" s="11">
        <f t="shared" si="38"/>
        <v>-0.33899856434107994</v>
      </c>
      <c r="U121" s="11">
        <f>'OddsRatio_working_3-way'!S121-'OddsRatio_working_3-way'!R121^2/3</f>
        <v>-0.96275592272866728</v>
      </c>
      <c r="V121" s="11">
        <f>'OddsRatio_working_3-way'!S121*'OddsRatio_working_3-way'!R121/3-2*'OddsRatio_working_3-way'!R121^3/27-'OddsRatio_working_3-way'!T121</f>
        <v>0.33899856434107994</v>
      </c>
      <c r="W121" s="11">
        <f>'OddsRatio_working_3-way'!V121^2+4*'OddsRatio_working_3-way'!U121^3/27</f>
        <v>-1.7284043005620683E-2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0.18179938780901739</v>
      </c>
      <c r="Y121" s="11">
        <f>IF('OddsRatio_working_3-way'!W121&gt;=0,IF('OddsRatio_working_3-way'!V121+SQRT('OddsRatio_working_3-way'!W121)&gt;0,0,PI()),ACOS('OddsRatio_working_3-way'!V121/(2*'OddsRatio_working_3-way'!X121)))</f>
        <v>0.36995829650000212</v>
      </c>
      <c r="Z121" s="11">
        <f>'OddsRatio_working_3-way'!X121^(1/3)*COS('OddsRatio_working_3-way'!Y121/3)</f>
        <v>0.56219471898196027</v>
      </c>
      <c r="AA121" s="11">
        <f>'OddsRatio_working_3-way'!X121^(1/3)*COS(('OddsRatio_working_3-way'!Y121+2*PI())/3)</f>
        <v>-0.3414447218505961</v>
      </c>
      <c r="AB121" s="11">
        <f>'OddsRatio_working_3-way'!X121^(1/3)*COS(('OddsRatio_working_3-way'!Y121+4*PI())/3)</f>
        <v>-0.22074999713136439</v>
      </c>
      <c r="AC121" s="11">
        <f>'OddsRatio_working_3-way'!X121^(1/3)*SIN('OddsRatio_working_3-way'!Y121/3)</f>
        <v>6.9683131806416429E-2</v>
      </c>
      <c r="AD121" s="11">
        <f>'OddsRatio_working_3-way'!X121^(1/3)*SIN(('OddsRatio_working_3-way'!Y121+2*PI())/3)</f>
        <v>0.4520333426086231</v>
      </c>
      <c r="AE121" s="11">
        <f>'OddsRatio_working_3-way'!X121^(1/3)*SIN(('OddsRatio_working_3-way'!Y121+4*PI())/3)</f>
        <v>-0.52171647441503932</v>
      </c>
      <c r="AF121" s="11">
        <f>-'OddsRatio_working_3-way'!U121/(3*'OddsRatio_working_3-way'!X121^(1/3))*COS(('OddsRatio_working_3-way'!Y121)/3)</f>
        <v>0.56219471898196027</v>
      </c>
      <c r="AG121" s="11">
        <f>-'OddsRatio_working_3-way'!U121/(3*'OddsRatio_working_3-way'!X121^(1/3))*COS(('OddsRatio_working_3-way'!Y121+2*PI())/3)</f>
        <v>-0.3414447218505961</v>
      </c>
      <c r="AH121" s="11">
        <f>-'OddsRatio_working_3-way'!U121/(3*'OddsRatio_working_3-way'!X121^(1/3))*COS(('OddsRatio_working_3-way'!Y121+4*PI())/3)</f>
        <v>-0.22074999713136439</v>
      </c>
      <c r="AI121" s="11">
        <f>'OddsRatio_working_3-way'!U121/(3*'OddsRatio_working_3-way'!X121^(1/3))*SIN(('OddsRatio_working_3-way'!Y121)/3)</f>
        <v>-6.9683131806416429E-2</v>
      </c>
      <c r="AJ121" s="11">
        <f>'OddsRatio_working_3-way'!U121/(3*'OddsRatio_working_3-way'!X121^(1/3))*SIN(('OddsRatio_working_3-way'!Y121+2*PI())/3)</f>
        <v>-0.4520333426086231</v>
      </c>
      <c r="AK121" s="11">
        <f>'OddsRatio_working_3-way'!U121/(3*'OddsRatio_working_3-way'!X121^(1/3))*SIN(('OddsRatio_working_3-way'!Y121+4*PI())/3)</f>
        <v>0.52171647441503932</v>
      </c>
      <c r="AL121" s="11">
        <f>'OddsRatio_working_3-way'!Z121+'OddsRatio_working_3-way'!AF121</f>
        <v>1.1243894379639205</v>
      </c>
      <c r="AM121" s="11">
        <f>'OddsRatio_working_3-way'!AA121+'OddsRatio_working_3-way'!AG121</f>
        <v>-0.6828894437011922</v>
      </c>
      <c r="AN121" s="11">
        <f>'OddsRatio_working_3-way'!AB121+'OddsRatio_working_3-way'!AH121</f>
        <v>-0.44149999426272879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1.1243894379639205</v>
      </c>
      <c r="AS121" s="11">
        <f>IF(('OddsRatio_working_3-way'!X121=0),IF(Q121&gt;0,-Q121^(1/3),(-Q121)^(1/3)),'OddsRatio_working_3-way'!AM121-'OddsRatio_working_3-way'!R121/3)</f>
        <v>-0.6828894437011922</v>
      </c>
      <c r="AT121" s="11">
        <f>IF(('OddsRatio_working_3-way'!X121=0),IF(Q121&gt;0,-Q121^(1/3),(-Q121)^(1/3)),'OddsRatio_working_3-way'!AN121-'OddsRatio_working_3-way'!R121/3)</f>
        <v>-0.44149999426272879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2.86</v>
      </c>
      <c r="B122" s="4">
        <f>IF('True_Odds_Calculator_3-way'!B123="","",'True_Odds_Calculator_3-way'!B123)</f>
        <v>3.32</v>
      </c>
      <c r="C122" s="4">
        <f>IF('True_Odds_Calculator_3-way'!C123="","",'True_Odds_Calculator_3-way'!C123)</f>
        <v>2.69</v>
      </c>
      <c r="D122" s="9">
        <f t="shared" si="26"/>
        <v>0.34199357750535514</v>
      </c>
      <c r="E122" s="9">
        <f t="shared" si="27"/>
        <v>0.29412912922868489</v>
      </c>
      <c r="F122" s="9">
        <f t="shared" si="28"/>
        <v>0.3638772932659598</v>
      </c>
      <c r="G122" s="9">
        <f t="shared" si="29"/>
        <v>1.0344255479732971</v>
      </c>
      <c r="H122" s="9">
        <f t="shared" si="30"/>
        <v>2.9240315192303323</v>
      </c>
      <c r="I122" s="9">
        <f t="shared" si="31"/>
        <v>3.3998672712980484</v>
      </c>
      <c r="J122" s="9">
        <f t="shared" si="32"/>
        <v>2.7481791760748719</v>
      </c>
      <c r="K122" s="11">
        <f t="shared" si="33"/>
        <v>0.34965034965034969</v>
      </c>
      <c r="L122" s="11">
        <f t="shared" si="34"/>
        <v>0.30120481927710846</v>
      </c>
      <c r="M122" s="11">
        <f t="shared" si="35"/>
        <v>0.37174721189591081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-0.28551651689556456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0.22981676360992886</v>
      </c>
      <c r="Q122" s="11">
        <f>2*'OddsRatio_working_3-way'!K122*'OddsRatio_working_3-way'!L122*'OddsRatio_working_3-way'!M122</f>
        <v>7.8302134109004731E-2</v>
      </c>
      <c r="R122" s="11">
        <f t="shared" si="36"/>
        <v>0</v>
      </c>
      <c r="S122" s="11">
        <f t="shared" si="37"/>
        <v>-0.8049158280184211</v>
      </c>
      <c r="T122" s="11">
        <f t="shared" si="38"/>
        <v>-0.27424730085806515</v>
      </c>
      <c r="U122" s="11">
        <f>'OddsRatio_working_3-way'!S122-'OddsRatio_working_3-way'!R122^2/3</f>
        <v>-0.8049158280184211</v>
      </c>
      <c r="V122" s="11">
        <f>'OddsRatio_working_3-way'!S122*'OddsRatio_working_3-way'!R122/3-2*'OddsRatio_working_3-way'!R122^3/27-'OddsRatio_working_3-way'!T122</f>
        <v>0.27424730085806515</v>
      </c>
      <c r="W122" s="11">
        <f>'OddsRatio_working_3-way'!V122^2+4*'OddsRatio_working_3-way'!U122^3/27</f>
        <v>-2.0471595223478939E-3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0.13897728371057802</v>
      </c>
      <c r="Y122" s="11">
        <f>IF('OddsRatio_working_3-way'!W122&gt;=0,IF('OddsRatio_working_3-way'!V122+SQRT('OddsRatio_working_3-way'!W122)&gt;0,0,PI()),ACOS('OddsRatio_working_3-way'!V122/(2*'OddsRatio_working_3-way'!X122)))</f>
        <v>0.16350795565721787</v>
      </c>
      <c r="Z122" s="11">
        <f>'OddsRatio_working_3-way'!X122^(1/3)*COS('OddsRatio_working_3-way'!Y122/3)</f>
        <v>0.51721277398664844</v>
      </c>
      <c r="AA122" s="11">
        <f>'OddsRatio_working_3-way'!X122^(1/3)*COS(('OddsRatio_working_3-way'!Y122+2*PI())/3)</f>
        <v>-0.28304338401387336</v>
      </c>
      <c r="AB122" s="11">
        <f>'OddsRatio_working_3-way'!X122^(1/3)*COS(('OddsRatio_working_3-way'!Y122+4*PI())/3)</f>
        <v>-0.23416938997277525</v>
      </c>
      <c r="AC122" s="11">
        <f>'OddsRatio_working_3-way'!X122^(1/3)*SIN('OddsRatio_working_3-way'!Y122/3)</f>
        <v>2.8217413616000234E-2</v>
      </c>
      <c r="AD122" s="11">
        <f>'OddsRatio_working_3-way'!X122^(1/3)*SIN(('OddsRatio_working_3-way'!Y122+2*PI())/3)</f>
        <v>0.43381069462625677</v>
      </c>
      <c r="AE122" s="11">
        <f>'OddsRatio_working_3-way'!X122^(1/3)*SIN(('OddsRatio_working_3-way'!Y122+4*PI())/3)</f>
        <v>-0.46202810824225693</v>
      </c>
      <c r="AF122" s="11">
        <f>-'OddsRatio_working_3-way'!U122/(3*'OddsRatio_working_3-way'!X122^(1/3))*COS(('OddsRatio_working_3-way'!Y122)/3)</f>
        <v>0.51721277398664856</v>
      </c>
      <c r="AG122" s="11">
        <f>-'OddsRatio_working_3-way'!U122/(3*'OddsRatio_working_3-way'!X122^(1/3))*COS(('OddsRatio_working_3-way'!Y122+2*PI())/3)</f>
        <v>-0.28304338401387341</v>
      </c>
      <c r="AH122" s="11">
        <f>-'OddsRatio_working_3-way'!U122/(3*'OddsRatio_working_3-way'!X122^(1/3))*COS(('OddsRatio_working_3-way'!Y122+4*PI())/3)</f>
        <v>-0.23416938997277531</v>
      </c>
      <c r="AI122" s="11">
        <f>'OddsRatio_working_3-way'!U122/(3*'OddsRatio_working_3-way'!X122^(1/3))*SIN(('OddsRatio_working_3-way'!Y122)/3)</f>
        <v>-2.8217413616000241E-2</v>
      </c>
      <c r="AJ122" s="11">
        <f>'OddsRatio_working_3-way'!U122/(3*'OddsRatio_working_3-way'!X122^(1/3))*SIN(('OddsRatio_working_3-way'!Y122+2*PI())/3)</f>
        <v>-0.43381069462625682</v>
      </c>
      <c r="AK122" s="11">
        <f>'OddsRatio_working_3-way'!U122/(3*'OddsRatio_working_3-way'!X122^(1/3))*SIN(('OddsRatio_working_3-way'!Y122+4*PI())/3)</f>
        <v>0.46202810824225699</v>
      </c>
      <c r="AL122" s="11">
        <f>'OddsRatio_working_3-way'!Z122+'OddsRatio_working_3-way'!AF122</f>
        <v>1.0344255479732971</v>
      </c>
      <c r="AM122" s="11">
        <f>'OddsRatio_working_3-way'!AA122+'OddsRatio_working_3-way'!AG122</f>
        <v>-0.56608676802774682</v>
      </c>
      <c r="AN122" s="11">
        <f>'OddsRatio_working_3-way'!AB122+'OddsRatio_working_3-way'!AH122</f>
        <v>-0.46833877994555057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1.0344255479732971</v>
      </c>
      <c r="AS122" s="11">
        <f>IF(('OddsRatio_working_3-way'!X122=0),IF(Q122&gt;0,-Q122^(1/3),(-Q122)^(1/3)),'OddsRatio_working_3-way'!AM122-'OddsRatio_working_3-way'!R122/3)</f>
        <v>-0.56608676802774682</v>
      </c>
      <c r="AT122" s="11">
        <f>IF(('OddsRatio_working_3-way'!X122=0),IF(Q122&gt;0,-Q122^(1/3),(-Q122)^(1/3)),'OddsRatio_working_3-way'!AN122-'OddsRatio_working_3-way'!R122/3)</f>
        <v>-0.46833877994555057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1.42</v>
      </c>
      <c r="B123" s="4">
        <f>IF('True_Odds_Calculator_3-way'!B124="","",'True_Odds_Calculator_3-way'!B124)</f>
        <v>4.67</v>
      </c>
      <c r="C123" s="4">
        <f>IF('True_Odds_Calculator_3-way'!C124="","",'True_Odds_Calculator_3-way'!C124)</f>
        <v>9.34</v>
      </c>
      <c r="D123" s="9">
        <f t="shared" si="26"/>
        <v>0.69283075196152299</v>
      </c>
      <c r="E123" s="9">
        <f t="shared" si="27"/>
        <v>0.20516738652528349</v>
      </c>
      <c r="F123" s="9">
        <f t="shared" si="28"/>
        <v>0.10200186151319376</v>
      </c>
      <c r="G123" s="9">
        <f t="shared" si="29"/>
        <v>1.055604634179375</v>
      </c>
      <c r="H123" s="9">
        <f t="shared" si="30"/>
        <v>1.4433539463553373</v>
      </c>
      <c r="I123" s="9">
        <f t="shared" si="31"/>
        <v>4.8740690074383073</v>
      </c>
      <c r="J123" s="9">
        <f t="shared" si="32"/>
        <v>9.8037426490559856</v>
      </c>
      <c r="K123" s="11">
        <f t="shared" si="33"/>
        <v>0.70422535211267612</v>
      </c>
      <c r="L123" s="11">
        <f t="shared" si="34"/>
        <v>0.21413276231263384</v>
      </c>
      <c r="M123" s="11">
        <f t="shared" si="35"/>
        <v>0.10706638115631692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-0.20755313811346832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0.20068690137422251</v>
      </c>
      <c r="Q123" s="11">
        <f>2*'OddsRatio_working_3-way'!K123*'OddsRatio_working_3-way'!L123*'OddsRatio_working_3-way'!M123</f>
        <v>3.2290732320872498E-2</v>
      </c>
      <c r="R123" s="11">
        <f t="shared" si="36"/>
        <v>0</v>
      </c>
      <c r="S123" s="11">
        <f t="shared" si="37"/>
        <v>-0.96691817429668514</v>
      </c>
      <c r="T123" s="11">
        <f t="shared" si="38"/>
        <v>-0.15557814550228244</v>
      </c>
      <c r="U123" s="11">
        <f>'OddsRatio_working_3-way'!S123-'OddsRatio_working_3-way'!R123^2/3</f>
        <v>-0.96691817429668514</v>
      </c>
      <c r="V123" s="11">
        <f>'OddsRatio_working_3-way'!S123*'OddsRatio_working_3-way'!R123/3-2*'OddsRatio_working_3-way'!R123^3/27-'OddsRatio_working_3-way'!T123</f>
        <v>0.15557814550228244</v>
      </c>
      <c r="W123" s="11">
        <f>'OddsRatio_working_3-way'!V123^2+4*'OddsRatio_working_3-way'!U123^3/27</f>
        <v>-0.10972159463876385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0.18297961225003539</v>
      </c>
      <c r="Y123" s="11">
        <f>IF('OddsRatio_working_3-way'!W123&gt;=0,IF('OddsRatio_working_3-way'!V123+SQRT('OddsRatio_working_3-way'!W123)&gt;0,0,PI()),ACOS('OddsRatio_working_3-way'!V123/(2*'OddsRatio_working_3-way'!X123)))</f>
        <v>1.131697159212915</v>
      </c>
      <c r="Z123" s="11">
        <f>'OddsRatio_working_3-way'!X123^(1/3)*COS('OddsRatio_working_3-way'!Y123/3)</f>
        <v>0.5278023170896875</v>
      </c>
      <c r="AA123" s="11">
        <f>'OddsRatio_working_3-way'!X123^(1/3)*COS(('OddsRatio_working_3-way'!Y123+2*PI())/3)</f>
        <v>-0.4450035581154706</v>
      </c>
      <c r="AB123" s="11">
        <f>'OddsRatio_working_3-way'!X123^(1/3)*COS(('OddsRatio_working_3-way'!Y123+4*PI())/3)</f>
        <v>-8.2798758974216999E-2</v>
      </c>
      <c r="AC123" s="11">
        <f>'OddsRatio_working_3-way'!X123^(1/3)*SIN('OddsRatio_working_3-way'!Y123/3)</f>
        <v>0.20911903828597719</v>
      </c>
      <c r="AD123" s="11">
        <f>'OddsRatio_working_3-way'!X123^(1/3)*SIN(('OddsRatio_working_3-way'!Y123+2*PI())/3)</f>
        <v>0.35253069563297029</v>
      </c>
      <c r="AE123" s="11">
        <f>'OddsRatio_working_3-way'!X123^(1/3)*SIN(('OddsRatio_working_3-way'!Y123+4*PI())/3)</f>
        <v>-0.56164973391894757</v>
      </c>
      <c r="AF123" s="11">
        <f>-'OddsRatio_working_3-way'!U123/(3*'OddsRatio_working_3-way'!X123^(1/3))*COS(('OddsRatio_working_3-way'!Y123)/3)</f>
        <v>0.5278023170896875</v>
      </c>
      <c r="AG123" s="11">
        <f>-'OddsRatio_working_3-way'!U123/(3*'OddsRatio_working_3-way'!X123^(1/3))*COS(('OddsRatio_working_3-way'!Y123+2*PI())/3)</f>
        <v>-0.44500355811547065</v>
      </c>
      <c r="AH123" s="11">
        <f>-'OddsRatio_working_3-way'!U123/(3*'OddsRatio_working_3-way'!X123^(1/3))*COS(('OddsRatio_working_3-way'!Y123+4*PI())/3)</f>
        <v>-8.2798758974217013E-2</v>
      </c>
      <c r="AI123" s="11">
        <f>'OddsRatio_working_3-way'!U123/(3*'OddsRatio_working_3-way'!X123^(1/3))*SIN(('OddsRatio_working_3-way'!Y123)/3)</f>
        <v>-0.20911903828597722</v>
      </c>
      <c r="AJ123" s="11">
        <f>'OddsRatio_working_3-way'!U123/(3*'OddsRatio_working_3-way'!X123^(1/3))*SIN(('OddsRatio_working_3-way'!Y123+2*PI())/3)</f>
        <v>-0.3525306956329704</v>
      </c>
      <c r="AK123" s="11">
        <f>'OddsRatio_working_3-way'!U123/(3*'OddsRatio_working_3-way'!X123^(1/3))*SIN(('OddsRatio_working_3-way'!Y123+4*PI())/3)</f>
        <v>0.56164973391894768</v>
      </c>
      <c r="AL123" s="11">
        <f>'OddsRatio_working_3-way'!Z123+'OddsRatio_working_3-way'!AF123</f>
        <v>1.055604634179375</v>
      </c>
      <c r="AM123" s="11">
        <f>'OddsRatio_working_3-way'!AA123+'OddsRatio_working_3-way'!AG123</f>
        <v>-0.89000711623094131</v>
      </c>
      <c r="AN123" s="11">
        <f>'OddsRatio_working_3-way'!AB123+'OddsRatio_working_3-way'!AH123</f>
        <v>-0.16559751794843403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1.055604634179375</v>
      </c>
      <c r="AS123" s="11">
        <f>IF(('OddsRatio_working_3-way'!X123=0),IF(Q123&gt;0,-Q123^(1/3),(-Q123)^(1/3)),'OddsRatio_working_3-way'!AM123-'OddsRatio_working_3-way'!R123/3)</f>
        <v>-0.89000711623094131</v>
      </c>
      <c r="AT123" s="11">
        <f>IF(('OddsRatio_working_3-way'!X123=0),IF(Q123&gt;0,-Q123^(1/3),(-Q123)^(1/3)),'OddsRatio_working_3-way'!AN123-'OddsRatio_working_3-way'!R123/3)</f>
        <v>-0.16559751794843403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1.41</v>
      </c>
      <c r="B124" s="4">
        <f>IF('True_Odds_Calculator_3-way'!B125="","",'True_Odds_Calculator_3-way'!B125)</f>
        <v>4.66</v>
      </c>
      <c r="C124" s="4">
        <f>IF('True_Odds_Calculator_3-way'!C125="","",'True_Odds_Calculator_3-way'!C125)</f>
        <v>9.76</v>
      </c>
      <c r="D124" s="9">
        <f t="shared" si="26"/>
        <v>0.69741643111076268</v>
      </c>
      <c r="E124" s="9">
        <f t="shared" si="27"/>
        <v>0.20521130666114221</v>
      </c>
      <c r="F124" s="9">
        <f t="shared" si="28"/>
        <v>9.7372262228094988E-2</v>
      </c>
      <c r="G124" s="9">
        <f t="shared" si="29"/>
        <v>1.0582037813942562</v>
      </c>
      <c r="H124" s="9">
        <f t="shared" si="30"/>
        <v>1.433863550371645</v>
      </c>
      <c r="I124" s="9">
        <f t="shared" si="31"/>
        <v>4.8730258399029776</v>
      </c>
      <c r="J124" s="9">
        <f t="shared" si="32"/>
        <v>10.269865125013684</v>
      </c>
      <c r="K124" s="11">
        <f t="shared" si="33"/>
        <v>0.70921985815602839</v>
      </c>
      <c r="L124" s="11">
        <f t="shared" si="34"/>
        <v>0.21459227467811159</v>
      </c>
      <c r="M124" s="11">
        <f t="shared" si="35"/>
        <v>0.10245901639344263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-0.20498128024837903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0.20006531828567692</v>
      </c>
      <c r="Q124" s="11">
        <f>2*'OddsRatio_working_3-way'!K124*'OddsRatio_working_3-way'!L124*'OddsRatio_working_3-way'!M124</f>
        <v>3.1187111190284795E-2</v>
      </c>
      <c r="R124" s="11">
        <f t="shared" si="36"/>
        <v>0</v>
      </c>
      <c r="S124" s="11">
        <f t="shared" si="37"/>
        <v>-0.97601750776097529</v>
      </c>
      <c r="T124" s="11">
        <f t="shared" si="38"/>
        <v>-0.1521461430648442</v>
      </c>
      <c r="U124" s="11">
        <f>'OddsRatio_working_3-way'!S124-'OddsRatio_working_3-way'!R124^2/3</f>
        <v>-0.97601750776097529</v>
      </c>
      <c r="V124" s="11">
        <f>'OddsRatio_working_3-way'!S124*'OddsRatio_working_3-way'!R124/3-2*'OddsRatio_working_3-way'!R124^3/27-'OddsRatio_working_3-way'!T124</f>
        <v>0.1521461430648442</v>
      </c>
      <c r="W124" s="11">
        <f>'OddsRatio_working_3-way'!V124^2+4*'OddsRatio_working_3-way'!U124^3/27</f>
        <v>-0.11459439697512269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0.18556861657122328</v>
      </c>
      <c r="Y124" s="11">
        <f>IF('OddsRatio_working_3-way'!W124&gt;=0,IF('OddsRatio_working_3-way'!V124+SQRT('OddsRatio_working_3-way'!W124)&gt;0,0,PI()),ACOS('OddsRatio_working_3-way'!V124/(2*'OddsRatio_working_3-way'!X124)))</f>
        <v>1.1484017084068006</v>
      </c>
      <c r="Z124" s="11">
        <f>'OddsRatio_working_3-way'!X124^(1/3)*COS('OddsRatio_working_3-way'!Y124/3)</f>
        <v>0.52910189069712821</v>
      </c>
      <c r="AA124" s="11">
        <f>'OddsRatio_working_3-way'!X124^(1/3)*COS(('OddsRatio_working_3-way'!Y124+2*PI())/3)</f>
        <v>-0.44905777147103321</v>
      </c>
      <c r="AB124" s="11">
        <f>'OddsRatio_working_3-way'!X124^(1/3)*COS(('OddsRatio_working_3-way'!Y124+4*PI())/3)</f>
        <v>-8.0044119226095084E-2</v>
      </c>
      <c r="AC124" s="11">
        <f>'OddsRatio_working_3-way'!X124^(1/3)*SIN('OddsRatio_working_3-way'!Y124/3)</f>
        <v>0.21305013145826204</v>
      </c>
      <c r="AD124" s="11">
        <f>'OddsRatio_working_3-way'!X124^(1/3)*SIN(('OddsRatio_working_3-way'!Y124+2*PI())/3)</f>
        <v>0.35169061280495933</v>
      </c>
      <c r="AE124" s="11">
        <f>'OddsRatio_working_3-way'!X124^(1/3)*SIN(('OddsRatio_working_3-way'!Y124+4*PI())/3)</f>
        <v>-0.56474074426322129</v>
      </c>
      <c r="AF124" s="11">
        <f>-'OddsRatio_working_3-way'!U124/(3*'OddsRatio_working_3-way'!X124^(1/3))*COS(('OddsRatio_working_3-way'!Y124)/3)</f>
        <v>0.5291018906971281</v>
      </c>
      <c r="AG124" s="11">
        <f>-'OddsRatio_working_3-way'!U124/(3*'OddsRatio_working_3-way'!X124^(1/3))*COS(('OddsRatio_working_3-way'!Y124+2*PI())/3)</f>
        <v>-0.4490577714710331</v>
      </c>
      <c r="AH124" s="11">
        <f>-'OddsRatio_working_3-way'!U124/(3*'OddsRatio_working_3-way'!X124^(1/3))*COS(('OddsRatio_working_3-way'!Y124+4*PI())/3)</f>
        <v>-8.004411922609507E-2</v>
      </c>
      <c r="AI124" s="11">
        <f>'OddsRatio_working_3-way'!U124/(3*'OddsRatio_working_3-way'!X124^(1/3))*SIN(('OddsRatio_working_3-way'!Y124)/3)</f>
        <v>-0.21305013145826199</v>
      </c>
      <c r="AJ124" s="11">
        <f>'OddsRatio_working_3-way'!U124/(3*'OddsRatio_working_3-way'!X124^(1/3))*SIN(('OddsRatio_working_3-way'!Y124+2*PI())/3)</f>
        <v>-0.35169061280495928</v>
      </c>
      <c r="AK124" s="11">
        <f>'OddsRatio_working_3-way'!U124/(3*'OddsRatio_working_3-way'!X124^(1/3))*SIN(('OddsRatio_working_3-way'!Y124+4*PI())/3)</f>
        <v>0.56474074426322118</v>
      </c>
      <c r="AL124" s="11">
        <f>'OddsRatio_working_3-way'!Z124+'OddsRatio_working_3-way'!AF124</f>
        <v>1.0582037813942562</v>
      </c>
      <c r="AM124" s="11">
        <f>'OddsRatio_working_3-way'!AA124+'OddsRatio_working_3-way'!AG124</f>
        <v>-0.8981155429420663</v>
      </c>
      <c r="AN124" s="11">
        <f>'OddsRatio_working_3-way'!AB124+'OddsRatio_working_3-way'!AH124</f>
        <v>-0.16008823845219017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1.0582037813942562</v>
      </c>
      <c r="AS124" s="11">
        <f>IF(('OddsRatio_working_3-way'!X124=0),IF(Q124&gt;0,-Q124^(1/3),(-Q124)^(1/3)),'OddsRatio_working_3-way'!AM124-'OddsRatio_working_3-way'!R124/3)</f>
        <v>-0.8981155429420663</v>
      </c>
      <c r="AT124" s="11">
        <f>IF(('OddsRatio_working_3-way'!X124=0),IF(Q124&gt;0,-Q124^(1/3),(-Q124)^(1/3)),'OddsRatio_working_3-way'!AN124-'OddsRatio_working_3-way'!R124/3)</f>
        <v>-0.16008823845219017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1.39</v>
      </c>
      <c r="B125" s="4">
        <f>IF('True_Odds_Calculator_3-way'!B126="","",'True_Odds_Calculator_3-way'!B126)</f>
        <v>5.19</v>
      </c>
      <c r="C125" s="4">
        <f>IF('True_Odds_Calculator_3-way'!C126="","",'True_Odds_Calculator_3-way'!C126)</f>
        <v>8.9600000000000009</v>
      </c>
      <c r="D125" s="9">
        <f t="shared" si="26"/>
        <v>0.70877181153634405</v>
      </c>
      <c r="E125" s="9">
        <f t="shared" si="27"/>
        <v>0.18469104018803997</v>
      </c>
      <c r="F125" s="9">
        <f t="shared" si="28"/>
        <v>0.1065371482756159</v>
      </c>
      <c r="G125" s="9">
        <f t="shared" si="29"/>
        <v>1.0535674989104931</v>
      </c>
      <c r="H125" s="9">
        <f t="shared" si="30"/>
        <v>1.410891324575092</v>
      </c>
      <c r="I125" s="9">
        <f t="shared" si="31"/>
        <v>5.4144478204349671</v>
      </c>
      <c r="J125" s="9">
        <f t="shared" si="32"/>
        <v>9.3863972913275244</v>
      </c>
      <c r="K125" s="11">
        <f t="shared" si="33"/>
        <v>0.71942446043165476</v>
      </c>
      <c r="L125" s="11">
        <f t="shared" si="34"/>
        <v>0.19267822736030826</v>
      </c>
      <c r="M125" s="11">
        <f t="shared" si="35"/>
        <v>0.11160714285714285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-0.20123407879806798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0.19400251887672357</v>
      </c>
      <c r="Q125" s="11">
        <f>2*'OddsRatio_working_3-way'!K125*'OddsRatio_working_3-way'!L125*'OddsRatio_working_3-way'!M125</f>
        <v>3.0941390570450325E-2</v>
      </c>
      <c r="R125" s="11">
        <f t="shared" si="36"/>
        <v>0</v>
      </c>
      <c r="S125" s="11">
        <f t="shared" si="37"/>
        <v>-0.96406394004168128</v>
      </c>
      <c r="T125" s="11">
        <f t="shared" si="38"/>
        <v>-0.15375820415337815</v>
      </c>
      <c r="U125" s="11">
        <f>'OddsRatio_working_3-way'!S125-'OddsRatio_working_3-way'!R125^2/3</f>
        <v>-0.96406394004168128</v>
      </c>
      <c r="V125" s="11">
        <f>'OddsRatio_working_3-way'!S125*'OddsRatio_working_3-way'!R125/3-2*'OddsRatio_working_3-way'!R125^3/27-'OddsRatio_working_3-way'!T125</f>
        <v>0.15375820415337815</v>
      </c>
      <c r="W125" s="11">
        <f>'OddsRatio_working_3-way'!V125^2+4*'OddsRatio_working_3-way'!U125^3/27</f>
        <v>-0.10910206109976978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0.18217000744101763</v>
      </c>
      <c r="Y125" s="11">
        <f>IF('OddsRatio_working_3-way'!W125&gt;=0,IF('OddsRatio_working_3-way'!V125+SQRT('OddsRatio_working_3-way'!W125)&gt;0,0,PI()),ACOS('OddsRatio_working_3-way'!V125/(2*'OddsRatio_working_3-way'!X125)))</f>
        <v>1.135125743499741</v>
      </c>
      <c r="Z125" s="11">
        <f>'OddsRatio_working_3-way'!X125^(1/3)*COS('OddsRatio_working_3-way'!Y125/3)</f>
        <v>0.52678374945524653</v>
      </c>
      <c r="AA125" s="11">
        <f>'OddsRatio_working_3-way'!X125^(1/3)*COS(('OddsRatio_working_3-way'!Y125+2*PI())/3)</f>
        <v>-0.44474828071545813</v>
      </c>
      <c r="AB125" s="11">
        <f>'OddsRatio_working_3-way'!X125^(1/3)*COS(('OddsRatio_working_3-way'!Y125+4*PI())/3)</f>
        <v>-8.2035468739788495E-2</v>
      </c>
      <c r="AC125" s="11">
        <f>'OddsRatio_working_3-way'!X125^(1/3)*SIN('OddsRatio_working_3-way'!Y125/3)</f>
        <v>0.20941233963267894</v>
      </c>
      <c r="AD125" s="11">
        <f>'OddsRatio_working_3-way'!X125^(1/3)*SIN(('OddsRatio_working_3-way'!Y125+2*PI())/3)</f>
        <v>0.35150193951272085</v>
      </c>
      <c r="AE125" s="11">
        <f>'OddsRatio_working_3-way'!X125^(1/3)*SIN(('OddsRatio_working_3-way'!Y125+4*PI())/3)</f>
        <v>-0.56091427914539993</v>
      </c>
      <c r="AF125" s="11">
        <f>-'OddsRatio_working_3-way'!U125/(3*'OddsRatio_working_3-way'!X125^(1/3))*COS(('OddsRatio_working_3-way'!Y125)/3)</f>
        <v>0.52678374945524653</v>
      </c>
      <c r="AG125" s="11">
        <f>-'OddsRatio_working_3-way'!U125/(3*'OddsRatio_working_3-way'!X125^(1/3))*COS(('OddsRatio_working_3-way'!Y125+2*PI())/3)</f>
        <v>-0.44474828071545813</v>
      </c>
      <c r="AH125" s="11">
        <f>-'OddsRatio_working_3-way'!U125/(3*'OddsRatio_working_3-way'!X125^(1/3))*COS(('OddsRatio_working_3-way'!Y125+4*PI())/3)</f>
        <v>-8.2035468739788495E-2</v>
      </c>
      <c r="AI125" s="11">
        <f>'OddsRatio_working_3-way'!U125/(3*'OddsRatio_working_3-way'!X125^(1/3))*SIN(('OddsRatio_working_3-way'!Y125)/3)</f>
        <v>-0.20941233963267894</v>
      </c>
      <c r="AJ125" s="11">
        <f>'OddsRatio_working_3-way'!U125/(3*'OddsRatio_working_3-way'!X125^(1/3))*SIN(('OddsRatio_working_3-way'!Y125+2*PI())/3)</f>
        <v>-0.35150193951272085</v>
      </c>
      <c r="AK125" s="11">
        <f>'OddsRatio_working_3-way'!U125/(3*'OddsRatio_working_3-way'!X125^(1/3))*SIN(('OddsRatio_working_3-way'!Y125+4*PI())/3)</f>
        <v>0.56091427914539993</v>
      </c>
      <c r="AL125" s="11">
        <f>'OddsRatio_working_3-way'!Z125+'OddsRatio_working_3-way'!AF125</f>
        <v>1.0535674989104931</v>
      </c>
      <c r="AM125" s="11">
        <f>'OddsRatio_working_3-way'!AA125+'OddsRatio_working_3-way'!AG125</f>
        <v>-0.88949656143091627</v>
      </c>
      <c r="AN125" s="11">
        <f>'OddsRatio_working_3-way'!AB125+'OddsRatio_working_3-way'!AH125</f>
        <v>-0.16407093747957699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1.0535674989104931</v>
      </c>
      <c r="AS125" s="11">
        <f>IF(('OddsRatio_working_3-way'!X125=0),IF(Q125&gt;0,-Q125^(1/3),(-Q125)^(1/3)),'OddsRatio_working_3-way'!AM125-'OddsRatio_working_3-way'!R125/3)</f>
        <v>-0.88949656143091627</v>
      </c>
      <c r="AT125" s="11">
        <f>IF(('OddsRatio_working_3-way'!X125=0),IF(Q125&gt;0,-Q125^(1/3),(-Q125)^(1/3)),'OddsRatio_working_3-way'!AN125-'OddsRatio_working_3-way'!R125/3)</f>
        <v>-0.16407093747957699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1.74</v>
      </c>
      <c r="B126" s="4">
        <f>IF('True_Odds_Calculator_3-way'!B127="","",'True_Odds_Calculator_3-way'!B127)</f>
        <v>3.4</v>
      </c>
      <c r="C126" s="4">
        <f>IF('True_Odds_Calculator_3-way'!C127="","",'True_Odds_Calculator_3-way'!C127)</f>
        <v>5.73</v>
      </c>
      <c r="D126" s="9">
        <f t="shared" si="26"/>
        <v>0.55668534007935366</v>
      </c>
      <c r="E126" s="9">
        <f t="shared" si="27"/>
        <v>0.27911545483666395</v>
      </c>
      <c r="F126" s="9">
        <f t="shared" si="28"/>
        <v>0.16419920508398261</v>
      </c>
      <c r="G126" s="9">
        <f t="shared" si="29"/>
        <v>1.0761444960491224</v>
      </c>
      <c r="H126" s="9">
        <f t="shared" si="30"/>
        <v>1.7963469270763504</v>
      </c>
      <c r="I126" s="9">
        <f t="shared" si="31"/>
        <v>3.582746790517894</v>
      </c>
      <c r="J126" s="9">
        <f t="shared" si="32"/>
        <v>6.0901634663123501</v>
      </c>
      <c r="K126" s="11">
        <f t="shared" si="33"/>
        <v>0.57471264367816088</v>
      </c>
      <c r="L126" s="11">
        <f t="shared" si="34"/>
        <v>0.29411764705882354</v>
      </c>
      <c r="M126" s="11">
        <f t="shared" si="35"/>
        <v>0.17452006980802792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-0.2478114192057036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0.23216243228349892</v>
      </c>
      <c r="Q126" s="11">
        <f>2*'OddsRatio_working_3-way'!K126*'OddsRatio_working_3-way'!L126*'OddsRatio_working_3-way'!M126</f>
        <v>5.8999347467217009E-2</v>
      </c>
      <c r="R126" s="11">
        <f t="shared" si="36"/>
        <v>0</v>
      </c>
      <c r="S126" s="11">
        <f t="shared" si="37"/>
        <v>-0.93685122754890182</v>
      </c>
      <c r="T126" s="11">
        <f t="shared" si="38"/>
        <v>-0.23808163343047062</v>
      </c>
      <c r="U126" s="11">
        <f>'OddsRatio_working_3-way'!S126-'OddsRatio_working_3-way'!R126^2/3</f>
        <v>-0.93685122754890182</v>
      </c>
      <c r="V126" s="11">
        <f>'OddsRatio_working_3-way'!S126*'OddsRatio_working_3-way'!R126/3-2*'OddsRatio_working_3-way'!R126^3/27-'OddsRatio_working_3-way'!T126</f>
        <v>0.23808163343047062</v>
      </c>
      <c r="W126" s="11">
        <f>'OddsRatio_working_3-way'!V126^2+4*'OddsRatio_working_3-way'!U126^3/27</f>
        <v>-6.5134196921285886E-2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0.17451150470542542</v>
      </c>
      <c r="Y126" s="11">
        <f>IF('OddsRatio_working_3-way'!W126&gt;=0,IF('OddsRatio_working_3-way'!V126+SQRT('OddsRatio_working_3-way'!W126)&gt;0,0,PI()),ACOS('OddsRatio_working_3-way'!V126/(2*'OddsRatio_working_3-way'!X126)))</f>
        <v>0.8201146762481053</v>
      </c>
      <c r="Z126" s="11">
        <f>'OddsRatio_working_3-way'!X126^(1/3)*COS('OddsRatio_working_3-way'!Y126/3)</f>
        <v>0.53807224802456133</v>
      </c>
      <c r="AA126" s="11">
        <f>'OddsRatio_working_3-way'!X126^(1/3)*COS(('OddsRatio_working_3-way'!Y126+2*PI())/3)</f>
        <v>-0.3996940698731109</v>
      </c>
      <c r="AB126" s="11">
        <f>'OddsRatio_working_3-way'!X126^(1/3)*COS(('OddsRatio_working_3-way'!Y126+4*PI())/3)</f>
        <v>-0.13837817815145059</v>
      </c>
      <c r="AC126" s="11">
        <f>'OddsRatio_working_3-way'!X126^(1/3)*SIN('OddsRatio_working_3-way'!Y126/3)</f>
        <v>0.15087080042902778</v>
      </c>
      <c r="AD126" s="11">
        <f>'OddsRatio_working_3-way'!X126^(1/3)*SIN(('OddsRatio_working_3-way'!Y126+2*PI())/3)</f>
        <v>0.39054883564615755</v>
      </c>
      <c r="AE126" s="11">
        <f>'OddsRatio_working_3-way'!X126^(1/3)*SIN(('OddsRatio_working_3-way'!Y126+4*PI())/3)</f>
        <v>-0.54141963607518528</v>
      </c>
      <c r="AF126" s="11">
        <f>-'OddsRatio_working_3-way'!U126/(3*'OddsRatio_working_3-way'!X126^(1/3))*COS(('OddsRatio_working_3-way'!Y126)/3)</f>
        <v>0.53807224802456122</v>
      </c>
      <c r="AG126" s="11">
        <f>-'OddsRatio_working_3-way'!U126/(3*'OddsRatio_working_3-way'!X126^(1/3))*COS(('OddsRatio_working_3-way'!Y126+2*PI())/3)</f>
        <v>-0.39969406987311085</v>
      </c>
      <c r="AH126" s="11">
        <f>-'OddsRatio_working_3-way'!U126/(3*'OddsRatio_working_3-way'!X126^(1/3))*COS(('OddsRatio_working_3-way'!Y126+4*PI())/3)</f>
        <v>-0.13837817815145056</v>
      </c>
      <c r="AI126" s="11">
        <f>'OddsRatio_working_3-way'!U126/(3*'OddsRatio_working_3-way'!X126^(1/3))*SIN(('OddsRatio_working_3-way'!Y126)/3)</f>
        <v>-0.15087080042902776</v>
      </c>
      <c r="AJ126" s="11">
        <f>'OddsRatio_working_3-way'!U126/(3*'OddsRatio_working_3-way'!X126^(1/3))*SIN(('OddsRatio_working_3-way'!Y126+2*PI())/3)</f>
        <v>-0.39054883564615744</v>
      </c>
      <c r="AK126" s="11">
        <f>'OddsRatio_working_3-way'!U126/(3*'OddsRatio_working_3-way'!X126^(1/3))*SIN(('OddsRatio_working_3-way'!Y126+4*PI())/3)</f>
        <v>0.54141963607518517</v>
      </c>
      <c r="AL126" s="11">
        <f>'OddsRatio_working_3-way'!Z126+'OddsRatio_working_3-way'!AF126</f>
        <v>1.0761444960491224</v>
      </c>
      <c r="AM126" s="11">
        <f>'OddsRatio_working_3-way'!AA126+'OddsRatio_working_3-way'!AG126</f>
        <v>-0.79938813974622169</v>
      </c>
      <c r="AN126" s="11">
        <f>'OddsRatio_working_3-way'!AB126+'OddsRatio_working_3-way'!AH126</f>
        <v>-0.27675635630290119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1.0761444960491224</v>
      </c>
      <c r="AS126" s="11">
        <f>IF(('OddsRatio_working_3-way'!X126=0),IF(Q126&gt;0,-Q126^(1/3),(-Q126)^(1/3)),'OddsRatio_working_3-way'!AM126-'OddsRatio_working_3-way'!R126/3)</f>
        <v>-0.79938813974622169</v>
      </c>
      <c r="AT126" s="11">
        <f>IF(('OddsRatio_working_3-way'!X126=0),IF(Q126&gt;0,-Q126^(1/3),(-Q126)^(1/3)),'OddsRatio_working_3-way'!AN126-'OddsRatio_working_3-way'!R126/3)</f>
        <v>-0.27675635630290119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2.73</v>
      </c>
      <c r="B127" s="4">
        <f>IF('True_Odds_Calculator_3-way'!B128="","",'True_Odds_Calculator_3-way'!B128)</f>
        <v>2.97</v>
      </c>
      <c r="C127" s="4">
        <f>IF('True_Odds_Calculator_3-way'!C128="","",'True_Odds_Calculator_3-way'!C128)</f>
        <v>2.98</v>
      </c>
      <c r="D127" s="9">
        <f t="shared" si="26"/>
        <v>0.3530881823728742</v>
      </c>
      <c r="E127" s="9">
        <f t="shared" si="27"/>
        <v>0.32400991511936067</v>
      </c>
      <c r="F127" s="9">
        <f t="shared" si="28"/>
        <v>0.32290190250776513</v>
      </c>
      <c r="G127" s="9">
        <f t="shared" si="29"/>
        <v>1.0590483780099924</v>
      </c>
      <c r="H127" s="9">
        <f t="shared" si="30"/>
        <v>2.8321536939572871</v>
      </c>
      <c r="I127" s="9">
        <f t="shared" si="31"/>
        <v>3.0863253046796859</v>
      </c>
      <c r="J127" s="9">
        <f t="shared" si="32"/>
        <v>3.0969157884597847</v>
      </c>
      <c r="K127" s="11">
        <f t="shared" si="33"/>
        <v>0.36630036630036628</v>
      </c>
      <c r="L127" s="11">
        <f t="shared" si="34"/>
        <v>0.33670033670033667</v>
      </c>
      <c r="M127" s="11">
        <f t="shared" si="35"/>
        <v>0.33557046979865773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-0.27928149404659464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0.23507853485482116</v>
      </c>
      <c r="Q127" s="11">
        <f>2*'OddsRatio_working_3-way'!K127*'OddsRatio_working_3-way'!L127*'OddsRatio_working_3-way'!M127</f>
        <v>8.2774131991134217E-2</v>
      </c>
      <c r="R127" s="11">
        <f t="shared" si="36"/>
        <v>0</v>
      </c>
      <c r="S127" s="11">
        <f t="shared" si="37"/>
        <v>-0.8417261432137757</v>
      </c>
      <c r="T127" s="11">
        <f t="shared" si="38"/>
        <v>-0.296382444793583</v>
      </c>
      <c r="U127" s="11">
        <f>'OddsRatio_working_3-way'!S127-'OddsRatio_working_3-way'!R127^2/3</f>
        <v>-0.8417261432137757</v>
      </c>
      <c r="V127" s="11">
        <f>'OddsRatio_working_3-way'!S127*'OddsRatio_working_3-way'!R127/3-2*'OddsRatio_working_3-way'!R127^3/27-'OddsRatio_working_3-way'!T127</f>
        <v>0.296382444793583</v>
      </c>
      <c r="W127" s="11">
        <f>'OddsRatio_working_3-way'!V127^2+4*'OddsRatio_working_3-way'!U127^3/27</f>
        <v>-5.0787806491645049E-4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0.14861900252553317</v>
      </c>
      <c r="Y127" s="11">
        <f>IF('OddsRatio_working_3-way'!W127&gt;=0,IF('OddsRatio_working_3-way'!V127+SQRT('OddsRatio_working_3-way'!W127)&gt;0,0,PI()),ACOS('OddsRatio_working_3-way'!V127/(2*'OddsRatio_working_3-way'!X127)))</f>
        <v>7.5891363701112491E-2</v>
      </c>
      <c r="Z127" s="11">
        <f>'OddsRatio_working_3-way'!X127^(1/3)*COS('OddsRatio_working_3-way'!Y127/3)</f>
        <v>0.52952418900499632</v>
      </c>
      <c r="AA127" s="11">
        <f>'OddsRatio_working_3-way'!X127^(1/3)*COS(('OddsRatio_working_3-way'!Y127+2*PI())/3)</f>
        <v>-0.27636535901704823</v>
      </c>
      <c r="AB127" s="11">
        <f>'OddsRatio_working_3-way'!X127^(1/3)*COS(('OddsRatio_working_3-way'!Y127+4*PI())/3)</f>
        <v>-0.25315882998794825</v>
      </c>
      <c r="AC127" s="11">
        <f>'OddsRatio_working_3-way'!X127^(1/3)*SIN('OddsRatio_working_3-way'!Y127/3)</f>
        <v>1.3398295781907966E-2</v>
      </c>
      <c r="AD127" s="11">
        <f>'OddsRatio_working_3-way'!X127^(1/3)*SIN(('OddsRatio_working_3-way'!Y127+2*PI())/3)</f>
        <v>0.45188225170572549</v>
      </c>
      <c r="AE127" s="11">
        <f>'OddsRatio_working_3-way'!X127^(1/3)*SIN(('OddsRatio_working_3-way'!Y127+4*PI())/3)</f>
        <v>-0.46528054748763326</v>
      </c>
      <c r="AF127" s="11">
        <f>-'OddsRatio_working_3-way'!U127/(3*'OddsRatio_working_3-way'!X127^(1/3))*COS(('OddsRatio_working_3-way'!Y127)/3)</f>
        <v>0.5295241890049962</v>
      </c>
      <c r="AG127" s="11">
        <f>-'OddsRatio_working_3-way'!U127/(3*'OddsRatio_working_3-way'!X127^(1/3))*COS(('OddsRatio_working_3-way'!Y127+2*PI())/3)</f>
        <v>-0.27636535901704817</v>
      </c>
      <c r="AH127" s="11">
        <f>-'OddsRatio_working_3-way'!U127/(3*'OddsRatio_working_3-way'!X127^(1/3))*COS(('OddsRatio_working_3-way'!Y127+4*PI())/3)</f>
        <v>-0.2531588299879482</v>
      </c>
      <c r="AI127" s="11">
        <f>'OddsRatio_working_3-way'!U127/(3*'OddsRatio_working_3-way'!X127^(1/3))*SIN(('OddsRatio_working_3-way'!Y127)/3)</f>
        <v>-1.3398295781907963E-2</v>
      </c>
      <c r="AJ127" s="11">
        <f>'OddsRatio_working_3-way'!U127/(3*'OddsRatio_working_3-way'!X127^(1/3))*SIN(('OddsRatio_working_3-way'!Y127+2*PI())/3)</f>
        <v>-0.45188225170572538</v>
      </c>
      <c r="AK127" s="11">
        <f>'OddsRatio_working_3-way'!U127/(3*'OddsRatio_working_3-way'!X127^(1/3))*SIN(('OddsRatio_working_3-way'!Y127+4*PI())/3)</f>
        <v>0.46528054748763314</v>
      </c>
      <c r="AL127" s="11">
        <f>'OddsRatio_working_3-way'!Z127+'OddsRatio_working_3-way'!AF127</f>
        <v>1.0590483780099924</v>
      </c>
      <c r="AM127" s="11">
        <f>'OddsRatio_working_3-way'!AA127+'OddsRatio_working_3-way'!AG127</f>
        <v>-0.55273071803409635</v>
      </c>
      <c r="AN127" s="11">
        <f>'OddsRatio_working_3-way'!AB127+'OddsRatio_working_3-way'!AH127</f>
        <v>-0.50631765997589651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1.0590483780099924</v>
      </c>
      <c r="AS127" s="11">
        <f>IF(('OddsRatio_working_3-way'!X127=0),IF(Q127&gt;0,-Q127^(1/3),(-Q127)^(1/3)),'OddsRatio_working_3-way'!AM127-'OddsRatio_working_3-way'!R127/3)</f>
        <v>-0.55273071803409635</v>
      </c>
      <c r="AT127" s="11">
        <f>IF(('OddsRatio_working_3-way'!X127=0),IF(Q127&gt;0,-Q127^(1/3),(-Q127)^(1/3)),'OddsRatio_working_3-way'!AN127-'OddsRatio_working_3-way'!R127/3)</f>
        <v>-0.50631765997589651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2.17</v>
      </c>
      <c r="B128" s="4">
        <f>IF('True_Odds_Calculator_3-way'!B129="","",'True_Odds_Calculator_3-way'!B129)</f>
        <v>3.2</v>
      </c>
      <c r="C128" s="4">
        <f>IF('True_Odds_Calculator_3-way'!C129="","",'True_Odds_Calculator_3-way'!C129)</f>
        <v>3.77</v>
      </c>
      <c r="D128" s="9">
        <f t="shared" si="26"/>
        <v>0.44617435372692366</v>
      </c>
      <c r="E128" s="9">
        <f t="shared" si="27"/>
        <v>0.299937871565779</v>
      </c>
      <c r="F128" s="9">
        <f t="shared" si="28"/>
        <v>0.25388777470729701</v>
      </c>
      <c r="G128" s="9">
        <f t="shared" si="29"/>
        <v>1.060919905572528</v>
      </c>
      <c r="H128" s="9">
        <f t="shared" si="30"/>
        <v>2.2412762895198579</v>
      </c>
      <c r="I128" s="9">
        <f t="shared" si="31"/>
        <v>3.3340237922595621</v>
      </c>
      <c r="J128" s="9">
        <f t="shared" si="32"/>
        <v>3.9387481384359027</v>
      </c>
      <c r="K128" s="11">
        <f t="shared" si="33"/>
        <v>0.46082949308755761</v>
      </c>
      <c r="L128" s="11">
        <f t="shared" si="34"/>
        <v>0.3125</v>
      </c>
      <c r="M128" s="11">
        <f t="shared" si="35"/>
        <v>0.26525198938992045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-0.27235618941681217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0.2345402095124009</v>
      </c>
      <c r="Q128" s="11">
        <f>2*'OddsRatio_working_3-way'!K128*'OddsRatio_working_3-way'!L128*'OddsRatio_working_3-way'!M128</f>
        <v>7.6397462381889533E-2</v>
      </c>
      <c r="R128" s="11">
        <f t="shared" si="36"/>
        <v>0</v>
      </c>
      <c r="S128" s="11">
        <f t="shared" si="37"/>
        <v>-0.86115248570122294</v>
      </c>
      <c r="T128" s="11">
        <f t="shared" si="38"/>
        <v>-0.28050569566815076</v>
      </c>
      <c r="U128" s="11">
        <f>'OddsRatio_working_3-way'!S128-'OddsRatio_working_3-way'!R128^2/3</f>
        <v>-0.86115248570122294</v>
      </c>
      <c r="V128" s="11">
        <f>'OddsRatio_working_3-way'!S128*'OddsRatio_working_3-way'!R128/3-2*'OddsRatio_working_3-way'!R128^3/27-'OddsRatio_working_3-way'!T128</f>
        <v>0.28050569566815076</v>
      </c>
      <c r="W128" s="11">
        <f>'OddsRatio_working_3-way'!V128^2+4*'OddsRatio_working_3-way'!U128^3/27</f>
        <v>-1.5926415974871072E-2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0.15379358022780429</v>
      </c>
      <c r="Y128" s="11">
        <f>IF('OddsRatio_working_3-way'!W128&gt;=0,IF('OddsRatio_working_3-way'!V128+SQRT('OddsRatio_working_3-way'!W128)&gt;0,0,PI()),ACOS('OddsRatio_working_3-way'!V128/(2*'OddsRatio_working_3-way'!X128)))</f>
        <v>0.42277192615122594</v>
      </c>
      <c r="Z128" s="11">
        <f>'OddsRatio_working_3-way'!X128^(1/3)*COS('OddsRatio_working_3-way'!Y128/3)</f>
        <v>0.53045995278626401</v>
      </c>
      <c r="AA128" s="11">
        <f>'OddsRatio_working_3-way'!X128^(1/3)*COS(('OddsRatio_working_3-way'!Y128+2*PI())/3)</f>
        <v>-0.330401291346888</v>
      </c>
      <c r="AB128" s="11">
        <f>'OddsRatio_working_3-way'!X128^(1/3)*COS(('OddsRatio_working_3-way'!Y128+4*PI())/3)</f>
        <v>-0.20005866143937592</v>
      </c>
      <c r="AC128" s="11">
        <f>'OddsRatio_working_3-way'!X128^(1/3)*SIN('OddsRatio_working_3-way'!Y128/3)</f>
        <v>7.5253352463985845E-2</v>
      </c>
      <c r="AD128" s="11">
        <f>'OddsRatio_working_3-way'!X128^(1/3)*SIN(('OddsRatio_working_3-way'!Y128+2*PI())/3)</f>
        <v>0.42176511857120563</v>
      </c>
      <c r="AE128" s="11">
        <f>'OddsRatio_working_3-way'!X128^(1/3)*SIN(('OddsRatio_working_3-way'!Y128+4*PI())/3)</f>
        <v>-0.49701847103519148</v>
      </c>
      <c r="AF128" s="11">
        <f>-'OddsRatio_working_3-way'!U128/(3*'OddsRatio_working_3-way'!X128^(1/3))*COS(('OddsRatio_working_3-way'!Y128)/3)</f>
        <v>0.53045995278626401</v>
      </c>
      <c r="AG128" s="11">
        <f>-'OddsRatio_working_3-way'!U128/(3*'OddsRatio_working_3-way'!X128^(1/3))*COS(('OddsRatio_working_3-way'!Y128+2*PI())/3)</f>
        <v>-0.330401291346888</v>
      </c>
      <c r="AH128" s="11">
        <f>-'OddsRatio_working_3-way'!U128/(3*'OddsRatio_working_3-way'!X128^(1/3))*COS(('OddsRatio_working_3-way'!Y128+4*PI())/3)</f>
        <v>-0.20005866143937592</v>
      </c>
      <c r="AI128" s="11">
        <f>'OddsRatio_working_3-way'!U128/(3*'OddsRatio_working_3-way'!X128^(1/3))*SIN(('OddsRatio_working_3-way'!Y128)/3)</f>
        <v>-7.5253352463985845E-2</v>
      </c>
      <c r="AJ128" s="11">
        <f>'OddsRatio_working_3-way'!U128/(3*'OddsRatio_working_3-way'!X128^(1/3))*SIN(('OddsRatio_working_3-way'!Y128+2*PI())/3)</f>
        <v>-0.42176511857120563</v>
      </c>
      <c r="AK128" s="11">
        <f>'OddsRatio_working_3-way'!U128/(3*'OddsRatio_working_3-way'!X128^(1/3))*SIN(('OddsRatio_working_3-way'!Y128+4*PI())/3)</f>
        <v>0.49701847103519148</v>
      </c>
      <c r="AL128" s="11">
        <f>'OddsRatio_working_3-way'!Z128+'OddsRatio_working_3-way'!AF128</f>
        <v>1.060919905572528</v>
      </c>
      <c r="AM128" s="11">
        <f>'OddsRatio_working_3-way'!AA128+'OddsRatio_working_3-way'!AG128</f>
        <v>-0.66080258269377601</v>
      </c>
      <c r="AN128" s="11">
        <f>'OddsRatio_working_3-way'!AB128+'OddsRatio_working_3-way'!AH128</f>
        <v>-0.40011732287875185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1.060919905572528</v>
      </c>
      <c r="AS128" s="11">
        <f>IF(('OddsRatio_working_3-way'!X128=0),IF(Q128&gt;0,-Q128^(1/3),(-Q128)^(1/3)),'OddsRatio_working_3-way'!AM128-'OddsRatio_working_3-way'!R128/3)</f>
        <v>-0.66080258269377601</v>
      </c>
      <c r="AT128" s="11">
        <f>IF(('OddsRatio_working_3-way'!X128=0),IF(Q128&gt;0,-Q128^(1/3),(-Q128)^(1/3)),'OddsRatio_working_3-way'!AN128-'OddsRatio_working_3-way'!R128/3)</f>
        <v>-0.40011732287875185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1.84</v>
      </c>
      <c r="B129" s="4">
        <f>IF('True_Odds_Calculator_3-way'!B130="","",'True_Odds_Calculator_3-way'!B130)</f>
        <v>3.73</v>
      </c>
      <c r="C129" s="4">
        <f>IF('True_Odds_Calculator_3-way'!C130="","",'True_Odds_Calculator_3-way'!C130)</f>
        <v>4.59</v>
      </c>
      <c r="D129" s="9">
        <f t="shared" si="26"/>
        <v>0.53149453670431546</v>
      </c>
      <c r="E129" s="9">
        <f t="shared" si="27"/>
        <v>0.2587434338818585</v>
      </c>
      <c r="F129" s="9">
        <f t="shared" si="28"/>
        <v>0.20976202941382616</v>
      </c>
      <c r="G129" s="9">
        <f t="shared" si="29"/>
        <v>1.0493891482309203</v>
      </c>
      <c r="H129" s="9">
        <f t="shared" si="30"/>
        <v>1.8814868845139732</v>
      </c>
      <c r="I129" s="9">
        <f t="shared" si="31"/>
        <v>3.8648323746704123</v>
      </c>
      <c r="J129" s="9">
        <f t="shared" si="32"/>
        <v>4.767307042149004</v>
      </c>
      <c r="K129" s="11">
        <f t="shared" si="33"/>
        <v>0.54347826086956519</v>
      </c>
      <c r="L129" s="11">
        <f t="shared" si="34"/>
        <v>0.26809651474530832</v>
      </c>
      <c r="M129" s="11">
        <f t="shared" si="35"/>
        <v>0.2178649237472767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-0.26133467724425141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0.22728652145216532</v>
      </c>
      <c r="Q129" s="11">
        <f>2*'OddsRatio_working_3-way'!K129*'OddsRatio_working_3-way'!L129*'OddsRatio_working_3-way'!M129</f>
        <v>6.348785515423612E-2</v>
      </c>
      <c r="R129" s="11">
        <f t="shared" si="36"/>
        <v>0</v>
      </c>
      <c r="S129" s="11">
        <f t="shared" si="37"/>
        <v>-0.86971435956712462</v>
      </c>
      <c r="T129" s="11">
        <f t="shared" si="38"/>
        <v>-0.24293697194612418</v>
      </c>
      <c r="U129" s="11">
        <f>'OddsRatio_working_3-way'!S129-'OddsRatio_working_3-way'!R129^2/3</f>
        <v>-0.86971435956712462</v>
      </c>
      <c r="V129" s="11">
        <f>'OddsRatio_working_3-way'!S129*'OddsRatio_working_3-way'!R129/3-2*'OddsRatio_working_3-way'!R129^3/27-'OddsRatio_working_3-way'!T129</f>
        <v>0.24293697194612418</v>
      </c>
      <c r="W129" s="11">
        <f>'OddsRatio_working_3-way'!V129^2+4*'OddsRatio_working_3-way'!U129^3/27</f>
        <v>-3.8441569764886108E-2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0.15609287467981844</v>
      </c>
      <c r="Y129" s="11">
        <f>IF('OddsRatio_working_3-way'!W129&gt;=0,IF('OddsRatio_working_3-way'!V129+SQRT('OddsRatio_working_3-way'!W129)&gt;0,0,PI()),ACOS('OddsRatio_working_3-way'!V129/(2*'OddsRatio_working_3-way'!X129)))</f>
        <v>0.67903227946547118</v>
      </c>
      <c r="Z129" s="11">
        <f>'OddsRatio_working_3-way'!X129^(1/3)*COS('OddsRatio_working_3-way'!Y129/3)</f>
        <v>0.52469457411546017</v>
      </c>
      <c r="AA129" s="11">
        <f>'OddsRatio_working_3-way'!X129^(1/3)*COS(('OddsRatio_working_3-way'!Y129+2*PI())/3)</f>
        <v>-0.36699093384112597</v>
      </c>
      <c r="AB129" s="11">
        <f>'OddsRatio_working_3-way'!X129^(1/3)*COS(('OddsRatio_working_3-way'!Y129+4*PI())/3)</f>
        <v>-0.15770364027433426</v>
      </c>
      <c r="AC129" s="11">
        <f>'OddsRatio_working_3-way'!X129^(1/3)*SIN('OddsRatio_working_3-way'!Y129/3)</f>
        <v>0.1208320752787554</v>
      </c>
      <c r="AD129" s="11">
        <f>'OddsRatio_working_3-way'!X129^(1/3)*SIN(('OddsRatio_working_3-way'!Y129+2*PI())/3)</f>
        <v>0.39398279277246762</v>
      </c>
      <c r="AE129" s="11">
        <f>'OddsRatio_working_3-way'!X129^(1/3)*SIN(('OddsRatio_working_3-way'!Y129+4*PI())/3)</f>
        <v>-0.51481486805122312</v>
      </c>
      <c r="AF129" s="11">
        <f>-'OddsRatio_working_3-way'!U129/(3*'OddsRatio_working_3-way'!X129^(1/3))*COS(('OddsRatio_working_3-way'!Y129)/3)</f>
        <v>0.52469457411546017</v>
      </c>
      <c r="AG129" s="11">
        <f>-'OddsRatio_working_3-way'!U129/(3*'OddsRatio_working_3-way'!X129^(1/3))*COS(('OddsRatio_working_3-way'!Y129+2*PI())/3)</f>
        <v>-0.36699093384112597</v>
      </c>
      <c r="AH129" s="11">
        <f>-'OddsRatio_working_3-way'!U129/(3*'OddsRatio_working_3-way'!X129^(1/3))*COS(('OddsRatio_working_3-way'!Y129+4*PI())/3)</f>
        <v>-0.15770364027433426</v>
      </c>
      <c r="AI129" s="11">
        <f>'OddsRatio_working_3-way'!U129/(3*'OddsRatio_working_3-way'!X129^(1/3))*SIN(('OddsRatio_working_3-way'!Y129)/3)</f>
        <v>-0.1208320752787554</v>
      </c>
      <c r="AJ129" s="11">
        <f>'OddsRatio_working_3-way'!U129/(3*'OddsRatio_working_3-way'!X129^(1/3))*SIN(('OddsRatio_working_3-way'!Y129+2*PI())/3)</f>
        <v>-0.39398279277246762</v>
      </c>
      <c r="AK129" s="11">
        <f>'OddsRatio_working_3-way'!U129/(3*'OddsRatio_working_3-way'!X129^(1/3))*SIN(('OddsRatio_working_3-way'!Y129+4*PI())/3)</f>
        <v>0.51481486805122312</v>
      </c>
      <c r="AL129" s="11">
        <f>'OddsRatio_working_3-way'!Z129+'OddsRatio_working_3-way'!AF129</f>
        <v>1.0493891482309203</v>
      </c>
      <c r="AM129" s="11">
        <f>'OddsRatio_working_3-way'!AA129+'OddsRatio_working_3-way'!AG129</f>
        <v>-0.73398186768225193</v>
      </c>
      <c r="AN129" s="11">
        <f>'OddsRatio_working_3-way'!AB129+'OddsRatio_working_3-way'!AH129</f>
        <v>-0.31540728054866851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1.0493891482309203</v>
      </c>
      <c r="AS129" s="11">
        <f>IF(('OddsRatio_working_3-way'!X129=0),IF(Q129&gt;0,-Q129^(1/3),(-Q129)^(1/3)),'OddsRatio_working_3-way'!AM129-'OddsRatio_working_3-way'!R129/3)</f>
        <v>-0.73398186768225193</v>
      </c>
      <c r="AT129" s="11">
        <f>IF(('OddsRatio_working_3-way'!X129=0),IF(Q129&gt;0,-Q129^(1/3),(-Q129)^(1/3)),'OddsRatio_working_3-way'!AN129-'OddsRatio_working_3-way'!R129/3)</f>
        <v>-0.31540728054866851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2</v>
      </c>
      <c r="B130" s="4">
        <f>IF('True_Odds_Calculator_3-way'!B131="","",'True_Odds_Calculator_3-way'!B131)</f>
        <v>3.29</v>
      </c>
      <c r="C130" s="4">
        <f>IF('True_Odds_Calculator_3-way'!C131="","",'True_Odds_Calculator_3-way'!C131)</f>
        <v>4.43</v>
      </c>
      <c r="D130" s="9">
        <f t="shared" si="26"/>
        <v>0.48826105962687094</v>
      </c>
      <c r="E130" s="9">
        <f t="shared" si="27"/>
        <v>0.29410779136245124</v>
      </c>
      <c r="F130" s="9">
        <f t="shared" si="28"/>
        <v>0.21763114901067779</v>
      </c>
      <c r="G130" s="9">
        <f t="shared" si="29"/>
        <v>1.0480846880646184</v>
      </c>
      <c r="H130" s="9">
        <f t="shared" si="30"/>
        <v>2.0480846880646184</v>
      </c>
      <c r="I130" s="9">
        <f t="shared" si="31"/>
        <v>3.4001139356679757</v>
      </c>
      <c r="J130" s="9">
        <f t="shared" si="32"/>
        <v>4.59493048006164</v>
      </c>
      <c r="K130" s="11">
        <f t="shared" si="33"/>
        <v>0.5</v>
      </c>
      <c r="L130" s="11">
        <f t="shared" si="34"/>
        <v>0.303951367781155</v>
      </c>
      <c r="M130" s="11">
        <f t="shared" si="35"/>
        <v>0.22573363431151244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-0.26946352240526394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0.23053647759473611</v>
      </c>
      <c r="Q130" s="11">
        <f>2*'OddsRatio_working_3-way'!K130*'OddsRatio_working_3-way'!L130*'OddsRatio_working_3-way'!M130</f>
        <v>6.8612046903195265E-2</v>
      </c>
      <c r="R130" s="11">
        <f t="shared" si="36"/>
        <v>0</v>
      </c>
      <c r="S130" s="11">
        <f t="shared" si="37"/>
        <v>-0.85553872203903392</v>
      </c>
      <c r="T130" s="11">
        <f t="shared" si="38"/>
        <v>-0.25462461965447436</v>
      </c>
      <c r="U130" s="11">
        <f>'OddsRatio_working_3-way'!S130-'OddsRatio_working_3-way'!R130^2/3</f>
        <v>-0.85553872203903392</v>
      </c>
      <c r="V130" s="11">
        <f>'OddsRatio_working_3-way'!S130*'OddsRatio_working_3-way'!R130/3-2*'OddsRatio_working_3-way'!R130^3/27-'OddsRatio_working_3-way'!T130</f>
        <v>0.25462461965447436</v>
      </c>
      <c r="W130" s="11">
        <f>'OddsRatio_working_3-way'!V130^2+4*'OddsRatio_working_3-way'!U130^3/27</f>
        <v>-2.7937944163604594E-2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0.15229218717467938</v>
      </c>
      <c r="Y130" s="11">
        <f>IF('OddsRatio_working_3-way'!W130&gt;=0,IF('OddsRatio_working_3-way'!V130+SQRT('OddsRatio_working_3-way'!W130)&gt;0,0,PI()),ACOS('OddsRatio_working_3-way'!V130/(2*'OddsRatio_working_3-way'!X130)))</f>
        <v>0.58089104084417376</v>
      </c>
      <c r="Z130" s="11">
        <f>'OddsRatio_working_3-way'!X130^(1/3)*COS('OddsRatio_working_3-way'!Y130/3)</f>
        <v>0.52404234403230909</v>
      </c>
      <c r="AA130" s="11">
        <f>'OddsRatio_working_3-way'!X130^(1/3)*COS(('OddsRatio_working_3-way'!Y130+2*PI())/3)</f>
        <v>-0.35101216456933781</v>
      </c>
      <c r="AB130" s="11">
        <f>'OddsRatio_working_3-way'!X130^(1/3)*COS(('OddsRatio_working_3-way'!Y130+4*PI())/3)</f>
        <v>-0.17303017946297117</v>
      </c>
      <c r="AC130" s="11">
        <f>'OddsRatio_working_3-way'!X130^(1/3)*SIN('OddsRatio_working_3-way'!Y130/3)</f>
        <v>0.10275794701206473</v>
      </c>
      <c r="AD130" s="11">
        <f>'OddsRatio_working_3-way'!X130^(1/3)*SIN(('OddsRatio_working_3-way'!Y130+2*PI())/3)</f>
        <v>0.40245500908469189</v>
      </c>
      <c r="AE130" s="11">
        <f>'OddsRatio_working_3-way'!X130^(1/3)*SIN(('OddsRatio_working_3-way'!Y130+4*PI())/3)</f>
        <v>-0.50521295609675654</v>
      </c>
      <c r="AF130" s="11">
        <f>-'OddsRatio_working_3-way'!U130/(3*'OddsRatio_working_3-way'!X130^(1/3))*COS(('OddsRatio_working_3-way'!Y130)/3)</f>
        <v>0.5240423440323092</v>
      </c>
      <c r="AG130" s="11">
        <f>-'OddsRatio_working_3-way'!U130/(3*'OddsRatio_working_3-way'!X130^(1/3))*COS(('OddsRatio_working_3-way'!Y130+2*PI())/3)</f>
        <v>-0.35101216456933787</v>
      </c>
      <c r="AH130" s="11">
        <f>-'OddsRatio_working_3-way'!U130/(3*'OddsRatio_working_3-way'!X130^(1/3))*COS(('OddsRatio_working_3-way'!Y130+4*PI())/3)</f>
        <v>-0.1730301794629712</v>
      </c>
      <c r="AI130" s="11">
        <f>'OddsRatio_working_3-way'!U130/(3*'OddsRatio_working_3-way'!X130^(1/3))*SIN(('OddsRatio_working_3-way'!Y130)/3)</f>
        <v>-0.10275794701206474</v>
      </c>
      <c r="AJ130" s="11">
        <f>'OddsRatio_working_3-way'!U130/(3*'OddsRatio_working_3-way'!X130^(1/3))*SIN(('OddsRatio_working_3-way'!Y130+2*PI())/3)</f>
        <v>-0.40245500908469195</v>
      </c>
      <c r="AK130" s="11">
        <f>'OddsRatio_working_3-way'!U130/(3*'OddsRatio_working_3-way'!X130^(1/3))*SIN(('OddsRatio_working_3-way'!Y130+4*PI())/3)</f>
        <v>0.50521295609675665</v>
      </c>
      <c r="AL130" s="11">
        <f>'OddsRatio_working_3-way'!Z130+'OddsRatio_working_3-way'!AF130</f>
        <v>1.0480846880646184</v>
      </c>
      <c r="AM130" s="11">
        <f>'OddsRatio_working_3-way'!AA130+'OddsRatio_working_3-way'!AG130</f>
        <v>-0.70202432913867563</v>
      </c>
      <c r="AN130" s="11">
        <f>'OddsRatio_working_3-way'!AB130+'OddsRatio_working_3-way'!AH130</f>
        <v>-0.34606035892594234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1.0480846880646184</v>
      </c>
      <c r="AS130" s="11">
        <f>IF(('OddsRatio_working_3-way'!X130=0),IF(Q130&gt;0,-Q130^(1/3),(-Q130)^(1/3)),'OddsRatio_working_3-way'!AM130-'OddsRatio_working_3-way'!R130/3)</f>
        <v>-0.70202432913867563</v>
      </c>
      <c r="AT130" s="11">
        <f>IF(('OddsRatio_working_3-way'!X130=0),IF(Q130&gt;0,-Q130^(1/3),(-Q130)^(1/3)),'OddsRatio_working_3-way'!AN130-'OddsRatio_working_3-way'!R130/3)</f>
        <v>-0.34606035892594234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1.85</v>
      </c>
      <c r="B131" s="4">
        <f>IF('True_Odds_Calculator_3-way'!B132="","",'True_Odds_Calculator_3-way'!B132)</f>
        <v>3.57</v>
      </c>
      <c r="C131" s="4">
        <f>IF('True_Odds_Calculator_3-way'!C132="","",'True_Odds_Calculator_3-way'!C132)</f>
        <v>4.7699999999999996</v>
      </c>
      <c r="D131" s="9">
        <f t="shared" si="26"/>
        <v>0.52821476472700091</v>
      </c>
      <c r="E131" s="9">
        <f t="shared" si="27"/>
        <v>0.27023201539412534</v>
      </c>
      <c r="F131" s="9">
        <f t="shared" si="28"/>
        <v>0.20155321987887376</v>
      </c>
      <c r="G131" s="9">
        <f t="shared" si="29"/>
        <v>1.0507874643549879</v>
      </c>
      <c r="H131" s="9">
        <f t="shared" si="30"/>
        <v>1.8931693447017399</v>
      </c>
      <c r="I131" s="9">
        <f t="shared" si="31"/>
        <v>3.7005237833923186</v>
      </c>
      <c r="J131" s="9">
        <f t="shared" si="32"/>
        <v>4.9614687406183045</v>
      </c>
      <c r="K131" s="11">
        <f t="shared" si="33"/>
        <v>0.54054054054054046</v>
      </c>
      <c r="L131" s="11">
        <f t="shared" si="34"/>
        <v>0.28011204481792717</v>
      </c>
      <c r="M131" s="11">
        <f t="shared" si="35"/>
        <v>0.20964360587002098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-0.26141775198378969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0.22822886307902956</v>
      </c>
      <c r="Q131" s="11">
        <f>2*'OddsRatio_working_3-way'!K131*'OddsRatio_working_3-way'!L131*'OddsRatio_working_3-way'!M131</f>
        <v>6.3485080133248828E-2</v>
      </c>
      <c r="R131" s="11">
        <f t="shared" si="36"/>
        <v>0</v>
      </c>
      <c r="S131" s="11">
        <f t="shared" si="37"/>
        <v>-0.87304271170223302</v>
      </c>
      <c r="T131" s="11">
        <f t="shared" si="38"/>
        <v>-0.24284915485458497</v>
      </c>
      <c r="U131" s="11">
        <f>'OddsRatio_working_3-way'!S131-'OddsRatio_working_3-way'!R131^2/3</f>
        <v>-0.87304271170223302</v>
      </c>
      <c r="V131" s="11">
        <f>'OddsRatio_working_3-way'!S131*'OddsRatio_working_3-way'!R131/3-2*'OddsRatio_working_3-way'!R131^3/27-'OddsRatio_working_3-way'!T131</f>
        <v>0.24284915485458497</v>
      </c>
      <c r="W131" s="11">
        <f>'OddsRatio_working_3-way'!V131^2+4*'OddsRatio_working_3-way'!U131^3/27</f>
        <v>-3.9607440172876873E-2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0.1569897705158389</v>
      </c>
      <c r="Y131" s="11">
        <f>IF('OddsRatio_working_3-way'!W131&gt;=0,IF('OddsRatio_working_3-way'!V131+SQRT('OddsRatio_working_3-way'!W131)&gt;0,0,PI()),ACOS('OddsRatio_working_3-way'!V131/(2*'OddsRatio_working_3-way'!X131)))</f>
        <v>0.68652180309488475</v>
      </c>
      <c r="Z131" s="11">
        <f>'OddsRatio_working_3-way'!X131^(1/3)*COS('OddsRatio_working_3-way'!Y131/3)</f>
        <v>0.52539373217749397</v>
      </c>
      <c r="AA131" s="11">
        <f>'OddsRatio_working_3-way'!X131^(1/3)*COS(('OddsRatio_working_3-way'!Y131+2*PI())/3)</f>
        <v>-0.36867680554433935</v>
      </c>
      <c r="AB131" s="11">
        <f>'OddsRatio_working_3-way'!X131^(1/3)*COS(('OddsRatio_working_3-way'!Y131+4*PI())/3)</f>
        <v>-0.15671692663315498</v>
      </c>
      <c r="AC131" s="11">
        <f>'OddsRatio_working_3-way'!X131^(1/3)*SIN('OddsRatio_working_3-way'!Y131/3)</f>
        <v>0.12237509314677304</v>
      </c>
      <c r="AD131" s="11">
        <f>'OddsRatio_working_3-way'!X131^(1/3)*SIN(('OddsRatio_working_3-way'!Y131+2*PI())/3)</f>
        <v>0.39381677248144092</v>
      </c>
      <c r="AE131" s="11">
        <f>'OddsRatio_working_3-way'!X131^(1/3)*SIN(('OddsRatio_working_3-way'!Y131+4*PI())/3)</f>
        <v>-0.51619186562821384</v>
      </c>
      <c r="AF131" s="11">
        <f>-'OddsRatio_working_3-way'!U131/(3*'OddsRatio_working_3-way'!X131^(1/3))*COS(('OddsRatio_working_3-way'!Y131)/3)</f>
        <v>0.52539373217749397</v>
      </c>
      <c r="AG131" s="11">
        <f>-'OddsRatio_working_3-way'!U131/(3*'OddsRatio_working_3-way'!X131^(1/3))*COS(('OddsRatio_working_3-way'!Y131+2*PI())/3)</f>
        <v>-0.36867680554433935</v>
      </c>
      <c r="AH131" s="11">
        <f>-'OddsRatio_working_3-way'!U131/(3*'OddsRatio_working_3-way'!X131^(1/3))*COS(('OddsRatio_working_3-way'!Y131+4*PI())/3)</f>
        <v>-0.15671692663315498</v>
      </c>
      <c r="AI131" s="11">
        <f>'OddsRatio_working_3-way'!U131/(3*'OddsRatio_working_3-way'!X131^(1/3))*SIN(('OddsRatio_working_3-way'!Y131)/3)</f>
        <v>-0.12237509314677304</v>
      </c>
      <c r="AJ131" s="11">
        <f>'OddsRatio_working_3-way'!U131/(3*'OddsRatio_working_3-way'!X131^(1/3))*SIN(('OddsRatio_working_3-way'!Y131+2*PI())/3)</f>
        <v>-0.39381677248144092</v>
      </c>
      <c r="AK131" s="11">
        <f>'OddsRatio_working_3-way'!U131/(3*'OddsRatio_working_3-way'!X131^(1/3))*SIN(('OddsRatio_working_3-way'!Y131+4*PI())/3)</f>
        <v>0.51619186562821384</v>
      </c>
      <c r="AL131" s="11">
        <f>'OddsRatio_working_3-way'!Z131+'OddsRatio_working_3-way'!AF131</f>
        <v>1.0507874643549879</v>
      </c>
      <c r="AM131" s="11">
        <f>'OddsRatio_working_3-way'!AA131+'OddsRatio_working_3-way'!AG131</f>
        <v>-0.7373536110886787</v>
      </c>
      <c r="AN131" s="11">
        <f>'OddsRatio_working_3-way'!AB131+'OddsRatio_working_3-way'!AH131</f>
        <v>-0.31343385326630996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1.0507874643549879</v>
      </c>
      <c r="AS131" s="11">
        <f>IF(('OddsRatio_working_3-way'!X131=0),IF(Q131&gt;0,-Q131^(1/3),(-Q131)^(1/3)),'OddsRatio_working_3-way'!AM131-'OddsRatio_working_3-way'!R131/3)</f>
        <v>-0.7373536110886787</v>
      </c>
      <c r="AT131" s="11">
        <f>IF(('OddsRatio_working_3-way'!X131=0),IF(Q131&gt;0,-Q131^(1/3),(-Q131)^(1/3)),'OddsRatio_working_3-way'!AN131-'OddsRatio_working_3-way'!R131/3)</f>
        <v>-0.31343385326630996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2.91</v>
      </c>
      <c r="B132" s="4">
        <f>IF('True_Odds_Calculator_3-way'!B133="","",'True_Odds_Calculator_3-way'!B133)</f>
        <v>3.74</v>
      </c>
      <c r="C132" s="4">
        <f>IF('True_Odds_Calculator_3-way'!C133="","",'True_Odds_Calculator_3-way'!C133)</f>
        <v>2.4</v>
      </c>
      <c r="D132" s="9">
        <f t="shared" ref="D132:D195" si="39">(K132/(AR132+K132-(AR132*K132)))</f>
        <v>0.3342457562269322</v>
      </c>
      <c r="E132" s="9">
        <f t="shared" ref="E132:E195" si="40">(L132/(AR132+L132-(AR132*L132)))</f>
        <v>0.25924454254572571</v>
      </c>
      <c r="F132" s="9">
        <f t="shared" ref="F132:F195" si="41">(M132/(AR132+M132-(AR132*M132)))</f>
        <v>0.40650970122734204</v>
      </c>
      <c r="G132" s="9">
        <f t="shared" ref="G132:G195" si="42">AR132</f>
        <v>1.0428327803753699</v>
      </c>
      <c r="H132" s="9">
        <f t="shared" ref="H132:H195" si="43">IF(A132="","",1/D132)</f>
        <v>2.9918106105169571</v>
      </c>
      <c r="I132" s="9">
        <f t="shared" ref="I132:I195" si="44">IF(B132="","",1/E132)</f>
        <v>3.8573618182285143</v>
      </c>
      <c r="J132" s="9">
        <f t="shared" ref="J132:J195" si="45">IF(C132="","",1/F132)</f>
        <v>2.4599658925255179</v>
      </c>
      <c r="K132" s="11">
        <f t="shared" ref="K132:K195" si="46">1/A132</f>
        <v>0.3436426116838488</v>
      </c>
      <c r="L132" s="11">
        <f t="shared" ref="L132:L195" si="47">1/B132</f>
        <v>0.26737967914438499</v>
      </c>
      <c r="M132" s="11">
        <f t="shared" ref="M132:M195" si="48">1/C132</f>
        <v>0.41666666666666669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-0.28050211024741045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0.23162185836533927</v>
      </c>
      <c r="Q132" s="11">
        <f>2*'OddsRatio_working_3-way'!K132*'OddsRatio_working_3-way'!L132*'OddsRatio_working_3-way'!M132</f>
        <v>7.6569209376971648E-2</v>
      </c>
      <c r="R132" s="11">
        <f t="shared" ref="R132:R195" si="49">O132/N132</f>
        <v>0</v>
      </c>
      <c r="S132" s="11">
        <f t="shared" ref="S132:S195" si="50">P132/N132</f>
        <v>-0.82574016345560652</v>
      </c>
      <c r="T132" s="11">
        <f t="shared" ref="T132:T195" si="51">Q132/N132</f>
        <v>-0.2729719548613575</v>
      </c>
      <c r="U132" s="11">
        <f>'OddsRatio_working_3-way'!S132-'OddsRatio_working_3-way'!R132^2/3</f>
        <v>-0.82574016345560652</v>
      </c>
      <c r="V132" s="11">
        <f>'OddsRatio_working_3-way'!S132*'OddsRatio_working_3-way'!R132/3-2*'OddsRatio_working_3-way'!R132^3/27-'OddsRatio_working_3-way'!T132</f>
        <v>0.2729719548613575</v>
      </c>
      <c r="W132" s="11">
        <f>'OddsRatio_working_3-way'!V132^2+4*'OddsRatio_working_3-way'!U132^3/27</f>
        <v>-8.8979122399413246E-3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0.14440533264112196</v>
      </c>
      <c r="Y132" s="11">
        <f>IF('OddsRatio_working_3-way'!W132&gt;=0,IF('OddsRatio_working_3-way'!V132+SQRT('OddsRatio_working_3-way'!W132)&gt;0,0,PI()),ACOS('OddsRatio_working_3-way'!V132/(2*'OddsRatio_working_3-way'!X132)))</f>
        <v>0.33271572228803725</v>
      </c>
      <c r="Z132" s="11">
        <f>'OddsRatio_working_3-way'!X132^(1/3)*COS('OddsRatio_working_3-way'!Y132/3)</f>
        <v>0.52141639018768493</v>
      </c>
      <c r="AA132" s="11">
        <f>'OddsRatio_working_3-way'!X132^(1/3)*COS(('OddsRatio_working_3-way'!Y132+2*PI())/3)</f>
        <v>-0.31099489210840625</v>
      </c>
      <c r="AB132" s="11">
        <f>'OddsRatio_working_3-way'!X132^(1/3)*COS(('OddsRatio_working_3-way'!Y132+4*PI())/3)</f>
        <v>-0.2104214980792786</v>
      </c>
      <c r="AC132" s="11">
        <f>'OddsRatio_working_3-way'!X132^(1/3)*SIN('OddsRatio_working_3-way'!Y132/3)</f>
        <v>5.8066076116031075E-2</v>
      </c>
      <c r="AD132" s="11">
        <f>'OddsRatio_working_3-way'!X132^(1/3)*SIN(('OddsRatio_working_3-way'!Y132+2*PI())/3)</f>
        <v>0.42252680179409868</v>
      </c>
      <c r="AE132" s="11">
        <f>'OddsRatio_working_3-way'!X132^(1/3)*SIN(('OddsRatio_working_3-way'!Y132+4*PI())/3)</f>
        <v>-0.48059287791012989</v>
      </c>
      <c r="AF132" s="11">
        <f>-'OddsRatio_working_3-way'!U132/(3*'OddsRatio_working_3-way'!X132^(1/3))*COS(('OddsRatio_working_3-way'!Y132)/3)</f>
        <v>0.52141639018768493</v>
      </c>
      <c r="AG132" s="11">
        <f>-'OddsRatio_working_3-way'!U132/(3*'OddsRatio_working_3-way'!X132^(1/3))*COS(('OddsRatio_working_3-way'!Y132+2*PI())/3)</f>
        <v>-0.31099489210840625</v>
      </c>
      <c r="AH132" s="11">
        <f>-'OddsRatio_working_3-way'!U132/(3*'OddsRatio_working_3-way'!X132^(1/3))*COS(('OddsRatio_working_3-way'!Y132+4*PI())/3)</f>
        <v>-0.2104214980792786</v>
      </c>
      <c r="AI132" s="11">
        <f>'OddsRatio_working_3-way'!U132/(3*'OddsRatio_working_3-way'!X132^(1/3))*SIN(('OddsRatio_working_3-way'!Y132)/3)</f>
        <v>-5.8066076116031075E-2</v>
      </c>
      <c r="AJ132" s="11">
        <f>'OddsRatio_working_3-way'!U132/(3*'OddsRatio_working_3-way'!X132^(1/3))*SIN(('OddsRatio_working_3-way'!Y132+2*PI())/3)</f>
        <v>-0.42252680179409868</v>
      </c>
      <c r="AK132" s="11">
        <f>'OddsRatio_working_3-way'!U132/(3*'OddsRatio_working_3-way'!X132^(1/3))*SIN(('OddsRatio_working_3-way'!Y132+4*PI())/3)</f>
        <v>0.48059287791012989</v>
      </c>
      <c r="AL132" s="11">
        <f>'OddsRatio_working_3-way'!Z132+'OddsRatio_working_3-way'!AF132</f>
        <v>1.0428327803753699</v>
      </c>
      <c r="AM132" s="11">
        <f>'OddsRatio_working_3-way'!AA132+'OddsRatio_working_3-way'!AG132</f>
        <v>-0.6219897842168125</v>
      </c>
      <c r="AN132" s="11">
        <f>'OddsRatio_working_3-way'!AB132+'OddsRatio_working_3-way'!AH132</f>
        <v>-0.42084299615855719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1.0428327803753699</v>
      </c>
      <c r="AS132" s="11">
        <f>IF(('OddsRatio_working_3-way'!X132=0),IF(Q132&gt;0,-Q132^(1/3),(-Q132)^(1/3)),'OddsRatio_working_3-way'!AM132-'OddsRatio_working_3-way'!R132/3)</f>
        <v>-0.6219897842168125</v>
      </c>
      <c r="AT132" s="11">
        <f>IF(('OddsRatio_working_3-way'!X132=0),IF(Q132&gt;0,-Q132^(1/3),(-Q132)^(1/3)),'OddsRatio_working_3-way'!AN132-'OddsRatio_working_3-way'!R132/3)</f>
        <v>-0.42084299615855719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1.41</v>
      </c>
      <c r="B133" s="4">
        <f>IF('True_Odds_Calculator_3-way'!B134="","",'True_Odds_Calculator_3-way'!B134)</f>
        <v>4.7699999999999996</v>
      </c>
      <c r="C133" s="4">
        <f>IF('True_Odds_Calculator_3-way'!C134="","",'True_Odds_Calculator_3-way'!C134)</f>
        <v>7.47</v>
      </c>
      <c r="D133" s="9">
        <f t="shared" si="39"/>
        <v>0.68618534075613691</v>
      </c>
      <c r="E133" s="9">
        <f t="shared" si="40"/>
        <v>0.19211463723063571</v>
      </c>
      <c r="F133" s="9">
        <f t="shared" si="41"/>
        <v>0.12170002201322747</v>
      </c>
      <c r="G133" s="9">
        <f t="shared" si="42"/>
        <v>1.1154444177843155</v>
      </c>
      <c r="H133" s="9">
        <f t="shared" si="43"/>
        <v>1.4573322112915694</v>
      </c>
      <c r="I133" s="9">
        <f t="shared" si="44"/>
        <v>5.2052254550468691</v>
      </c>
      <c r="J133" s="9">
        <f t="shared" si="45"/>
        <v>8.2169253830645239</v>
      </c>
      <c r="K133" s="11">
        <f t="shared" si="46"/>
        <v>0.70921985815602839</v>
      </c>
      <c r="L133" s="11">
        <f t="shared" si="47"/>
        <v>0.20964360587002098</v>
      </c>
      <c r="M133" s="11">
        <f t="shared" si="48"/>
        <v>0.13386880856760375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-0.19905422225152103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0.21197835336767618</v>
      </c>
      <c r="Q133" s="11">
        <f>2*'OddsRatio_working_3-way'!K133*'OddsRatio_working_3-way'!L133*'OddsRatio_working_3-way'!M133</f>
        <v>3.980814147749788E-2</v>
      </c>
      <c r="R133" s="11">
        <f t="shared" si="49"/>
        <v>0</v>
      </c>
      <c r="S133" s="11">
        <f t="shared" si="50"/>
        <v>-1.064927691409753</v>
      </c>
      <c r="T133" s="11">
        <f t="shared" si="51"/>
        <v>-0.19998642092201938</v>
      </c>
      <c r="U133" s="11">
        <f>'OddsRatio_working_3-way'!S133-'OddsRatio_working_3-way'!R133^2/3</f>
        <v>-1.064927691409753</v>
      </c>
      <c r="V133" s="11">
        <f>'OddsRatio_working_3-way'!S133*'OddsRatio_working_3-way'!R133/3-2*'OddsRatio_working_3-way'!R133^3/27-'OddsRatio_working_3-way'!T133</f>
        <v>0.19998642092201938</v>
      </c>
      <c r="W133" s="11">
        <f>'OddsRatio_working_3-way'!V133^2+4*'OddsRatio_working_3-way'!U133^3/27</f>
        <v>-0.13892448316123995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0.21149412031687728</v>
      </c>
      <c r="Y133" s="11">
        <f>IF('OddsRatio_working_3-way'!W133&gt;=0,IF('OddsRatio_working_3-way'!V133+SQRT('OddsRatio_working_3-way'!W133)&gt;0,0,PI()),ACOS('OddsRatio_working_3-way'!V133/(2*'OddsRatio_working_3-way'!X133)))</f>
        <v>1.0783371441378831</v>
      </c>
      <c r="Z133" s="11">
        <f>'OddsRatio_working_3-way'!X133^(1/3)*COS('OddsRatio_working_3-way'!Y133/3)</f>
        <v>0.55772220889215773</v>
      </c>
      <c r="AA133" s="11">
        <f>'OddsRatio_working_3-way'!X133^(1/3)*COS(('OddsRatio_working_3-way'!Y133+2*PI())/3)</f>
        <v>-0.46035869708514793</v>
      </c>
      <c r="AB133" s="11">
        <f>'OddsRatio_working_3-way'!X133^(1/3)*COS(('OddsRatio_working_3-way'!Y133+4*PI())/3)</f>
        <v>-9.7363511807009986E-2</v>
      </c>
      <c r="AC133" s="11">
        <f>'OddsRatio_working_3-way'!X133^(1/3)*SIN('OddsRatio_working_3-way'!Y133/3)</f>
        <v>0.20957536793487122</v>
      </c>
      <c r="AD133" s="11">
        <f>'OddsRatio_working_3-way'!X133^(1/3)*SIN(('OddsRatio_working_3-way'!Y133+2*PI())/3)</f>
        <v>0.37821391718794439</v>
      </c>
      <c r="AE133" s="11">
        <f>'OddsRatio_working_3-way'!X133^(1/3)*SIN(('OddsRatio_working_3-way'!Y133+4*PI())/3)</f>
        <v>-0.58778928512281547</v>
      </c>
      <c r="AF133" s="11">
        <f>-'OddsRatio_working_3-way'!U133/(3*'OddsRatio_working_3-way'!X133^(1/3))*COS(('OddsRatio_working_3-way'!Y133)/3)</f>
        <v>0.55772220889215773</v>
      </c>
      <c r="AG133" s="11">
        <f>-'OddsRatio_working_3-way'!U133/(3*'OddsRatio_working_3-way'!X133^(1/3))*COS(('OddsRatio_working_3-way'!Y133+2*PI())/3)</f>
        <v>-0.46035869708514793</v>
      </c>
      <c r="AH133" s="11">
        <f>-'OddsRatio_working_3-way'!U133/(3*'OddsRatio_working_3-way'!X133^(1/3))*COS(('OddsRatio_working_3-way'!Y133+4*PI())/3)</f>
        <v>-9.7363511807009986E-2</v>
      </c>
      <c r="AI133" s="11">
        <f>'OddsRatio_working_3-way'!U133/(3*'OddsRatio_working_3-way'!X133^(1/3))*SIN(('OddsRatio_working_3-way'!Y133)/3)</f>
        <v>-0.20957536793487122</v>
      </c>
      <c r="AJ133" s="11">
        <f>'OddsRatio_working_3-way'!U133/(3*'OddsRatio_working_3-way'!X133^(1/3))*SIN(('OddsRatio_working_3-way'!Y133+2*PI())/3)</f>
        <v>-0.37821391718794439</v>
      </c>
      <c r="AK133" s="11">
        <f>'OddsRatio_working_3-way'!U133/(3*'OddsRatio_working_3-way'!X133^(1/3))*SIN(('OddsRatio_working_3-way'!Y133+4*PI())/3)</f>
        <v>0.58778928512281547</v>
      </c>
      <c r="AL133" s="11">
        <f>'OddsRatio_working_3-way'!Z133+'OddsRatio_working_3-way'!AF133</f>
        <v>1.1154444177843155</v>
      </c>
      <c r="AM133" s="11">
        <f>'OddsRatio_working_3-way'!AA133+'OddsRatio_working_3-way'!AG133</f>
        <v>-0.92071739417029586</v>
      </c>
      <c r="AN133" s="11">
        <f>'OddsRatio_working_3-way'!AB133+'OddsRatio_working_3-way'!AH133</f>
        <v>-0.19472702361401997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1.1154444177843155</v>
      </c>
      <c r="AS133" s="11">
        <f>IF(('OddsRatio_working_3-way'!X133=0),IF(Q133&gt;0,-Q133^(1/3),(-Q133)^(1/3)),'OddsRatio_working_3-way'!AM133-'OddsRatio_working_3-way'!R133/3)</f>
        <v>-0.92071739417029586</v>
      </c>
      <c r="AT133" s="11">
        <f>IF(('OddsRatio_working_3-way'!X133=0),IF(Q133&gt;0,-Q133^(1/3),(-Q133)^(1/3)),'OddsRatio_working_3-way'!AN133-'OddsRatio_working_3-way'!R133/3)</f>
        <v>-0.19472702361401997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2.77</v>
      </c>
      <c r="B134" s="4">
        <f>IF('True_Odds_Calculator_3-way'!B135="","",'True_Odds_Calculator_3-way'!B135)</f>
        <v>3.83</v>
      </c>
      <c r="C134" s="4">
        <f>IF('True_Odds_Calculator_3-way'!C135="","",'True_Odds_Calculator_3-way'!C135)</f>
        <v>2.37</v>
      </c>
      <c r="D134" s="9">
        <f t="shared" si="39"/>
        <v>0.34578206082647961</v>
      </c>
      <c r="E134" s="9">
        <f t="shared" si="40"/>
        <v>0.24844385982463094</v>
      </c>
      <c r="F134" s="9">
        <f t="shared" si="41"/>
        <v>0.40577407934888937</v>
      </c>
      <c r="G134" s="9">
        <f t="shared" si="42"/>
        <v>1.068923743518823</v>
      </c>
      <c r="H134" s="9">
        <f t="shared" si="43"/>
        <v>2.8919950260283169</v>
      </c>
      <c r="I134" s="9">
        <f t="shared" si="44"/>
        <v>4.0250541941582698</v>
      </c>
      <c r="J134" s="9">
        <f t="shared" si="45"/>
        <v>2.4644255286207875</v>
      </c>
      <c r="K134" s="11">
        <f t="shared" si="46"/>
        <v>0.36101083032490977</v>
      </c>
      <c r="L134" s="11">
        <f t="shared" si="47"/>
        <v>0.2610966057441253</v>
      </c>
      <c r="M134" s="11">
        <f t="shared" si="48"/>
        <v>0.42194092827004215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-0.27293132275146148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0.23743647828488293</v>
      </c>
      <c r="Q134" s="11">
        <f>2*'OddsRatio_working_3-way'!K134*'OddsRatio_working_3-way'!L134*'OddsRatio_working_3-way'!M134</f>
        <v>7.9543208805655921E-2</v>
      </c>
      <c r="R134" s="11">
        <f t="shared" si="49"/>
        <v>0</v>
      </c>
      <c r="S134" s="11">
        <f t="shared" si="50"/>
        <v>-0.86994953855515844</v>
      </c>
      <c r="T134" s="11">
        <f t="shared" si="51"/>
        <v>-0.29144038142551371</v>
      </c>
      <c r="U134" s="11">
        <f>'OddsRatio_working_3-way'!S134-'OddsRatio_working_3-way'!R134^2/3</f>
        <v>-0.86994953855515844</v>
      </c>
      <c r="V134" s="11">
        <f>'OddsRatio_working_3-way'!S134*'OddsRatio_working_3-way'!R134/3-2*'OddsRatio_working_3-way'!R134^3/27-'OddsRatio_working_3-way'!T134</f>
        <v>0.29144038142551371</v>
      </c>
      <c r="W134" s="11">
        <f>'OddsRatio_working_3-way'!V134^2+4*'OddsRatio_working_3-way'!U134^3/27</f>
        <v>-1.2601529829078875E-2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0.15615619244407808</v>
      </c>
      <c r="Y134" s="11">
        <f>IF('OddsRatio_working_3-way'!W134&gt;=0,IF('OddsRatio_working_3-way'!V134+SQRT('OddsRatio_working_3-way'!W134)&gt;0,0,PI()),ACOS('OddsRatio_working_3-way'!V134/(2*'OddsRatio_working_3-way'!X134)))</f>
        <v>0.36766419113169824</v>
      </c>
      <c r="Z134" s="11">
        <f>'OddsRatio_working_3-way'!X134^(1/3)*COS('OddsRatio_working_3-way'!Y134/3)</f>
        <v>0.53446187175941151</v>
      </c>
      <c r="AA134" s="11">
        <f>'OddsRatio_working_3-way'!X134^(1/3)*COS(('OddsRatio_working_3-way'!Y134+2*PI())/3)</f>
        <v>-0.32424203449532035</v>
      </c>
      <c r="AB134" s="11">
        <f>'OddsRatio_working_3-way'!X134^(1/3)*COS(('OddsRatio_working_3-way'!Y134+4*PI())/3)</f>
        <v>-0.21021983726409108</v>
      </c>
      <c r="AC134" s="11">
        <f>'OddsRatio_working_3-way'!X134^(1/3)*SIN('OddsRatio_working_3-way'!Y134/3)</f>
        <v>6.5830746265042761E-2</v>
      </c>
      <c r="AD134" s="11">
        <f>'OddsRatio_working_3-way'!X134^(1/3)*SIN(('OddsRatio_working_3-way'!Y134+2*PI())/3)</f>
        <v>0.42994218516530991</v>
      </c>
      <c r="AE134" s="11">
        <f>'OddsRatio_working_3-way'!X134^(1/3)*SIN(('OddsRatio_working_3-way'!Y134+4*PI())/3)</f>
        <v>-0.49577293143035267</v>
      </c>
      <c r="AF134" s="11">
        <f>-'OddsRatio_working_3-way'!U134/(3*'OddsRatio_working_3-way'!X134^(1/3))*COS(('OddsRatio_working_3-way'!Y134)/3)</f>
        <v>0.53446187175941151</v>
      </c>
      <c r="AG134" s="11">
        <f>-'OddsRatio_working_3-way'!U134/(3*'OddsRatio_working_3-way'!X134^(1/3))*COS(('OddsRatio_working_3-way'!Y134+2*PI())/3)</f>
        <v>-0.32424203449532035</v>
      </c>
      <c r="AH134" s="11">
        <f>-'OddsRatio_working_3-way'!U134/(3*'OddsRatio_working_3-way'!X134^(1/3))*COS(('OddsRatio_working_3-way'!Y134+4*PI())/3)</f>
        <v>-0.21021983726409108</v>
      </c>
      <c r="AI134" s="11">
        <f>'OddsRatio_working_3-way'!U134/(3*'OddsRatio_working_3-way'!X134^(1/3))*SIN(('OddsRatio_working_3-way'!Y134)/3)</f>
        <v>-6.5830746265042761E-2</v>
      </c>
      <c r="AJ134" s="11">
        <f>'OddsRatio_working_3-way'!U134/(3*'OddsRatio_working_3-way'!X134^(1/3))*SIN(('OddsRatio_working_3-way'!Y134+2*PI())/3)</f>
        <v>-0.42994218516530991</v>
      </c>
      <c r="AK134" s="11">
        <f>'OddsRatio_working_3-way'!U134/(3*'OddsRatio_working_3-way'!X134^(1/3))*SIN(('OddsRatio_working_3-way'!Y134+4*PI())/3)</f>
        <v>0.49577293143035267</v>
      </c>
      <c r="AL134" s="11">
        <f>'OddsRatio_working_3-way'!Z134+'OddsRatio_working_3-way'!AF134</f>
        <v>1.068923743518823</v>
      </c>
      <c r="AM134" s="11">
        <f>'OddsRatio_working_3-way'!AA134+'OddsRatio_working_3-way'!AG134</f>
        <v>-0.64848406899064071</v>
      </c>
      <c r="AN134" s="11">
        <f>'OddsRatio_working_3-way'!AB134+'OddsRatio_working_3-way'!AH134</f>
        <v>-0.42043967452818215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1.068923743518823</v>
      </c>
      <c r="AS134" s="11">
        <f>IF(('OddsRatio_working_3-way'!X134=0),IF(Q134&gt;0,-Q134^(1/3),(-Q134)^(1/3)),'OddsRatio_working_3-way'!AM134-'OddsRatio_working_3-way'!R134/3)</f>
        <v>-0.64848406899064071</v>
      </c>
      <c r="AT134" s="11">
        <f>IF(('OddsRatio_working_3-way'!X134=0),IF(Q134&gt;0,-Q134^(1/3),(-Q134)^(1/3)),'OddsRatio_working_3-way'!AN134-'OddsRatio_working_3-way'!R134/3)</f>
        <v>-0.42043967452818215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5.99</v>
      </c>
      <c r="B135" s="4">
        <f>IF('True_Odds_Calculator_3-way'!B136="","",'True_Odds_Calculator_3-way'!B136)</f>
        <v>4.1500000000000004</v>
      </c>
      <c r="C135" s="4">
        <f>IF('True_Odds_Calculator_3-way'!C136="","",'True_Odds_Calculator_3-way'!C136)</f>
        <v>1.56</v>
      </c>
      <c r="D135" s="9">
        <f t="shared" si="39"/>
        <v>0.15486032143919876</v>
      </c>
      <c r="E135" s="9">
        <f t="shared" si="40"/>
        <v>0.22496821807683609</v>
      </c>
      <c r="F135" s="9">
        <f t="shared" si="41"/>
        <v>0.6201714604839651</v>
      </c>
      <c r="G135" s="9">
        <f t="shared" si="42"/>
        <v>1.0936737537172005</v>
      </c>
      <c r="H135" s="9">
        <f t="shared" si="43"/>
        <v>6.4574320310488309</v>
      </c>
      <c r="I135" s="9">
        <f t="shared" si="44"/>
        <v>4.4450723242091827</v>
      </c>
      <c r="J135" s="9">
        <f t="shared" si="45"/>
        <v>1.6124573020816324</v>
      </c>
      <c r="K135" s="11">
        <f t="shared" si="46"/>
        <v>0.1669449081803005</v>
      </c>
      <c r="L135" s="11">
        <f t="shared" si="47"/>
        <v>0.24096385542168672</v>
      </c>
      <c r="M135" s="11">
        <f t="shared" si="48"/>
        <v>0.64102564102564097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-0.22698628081092831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0.22434672554349921</v>
      </c>
      <c r="Q135" s="11">
        <f>2*'OddsRatio_working_3-way'!K135*'OddsRatio_working_3-way'!L135*'OddsRatio_working_3-way'!M135</f>
        <v>5.1573959895057295E-2</v>
      </c>
      <c r="R135" s="11">
        <f t="shared" si="49"/>
        <v>0</v>
      </c>
      <c r="S135" s="11">
        <f t="shared" si="50"/>
        <v>-0.98837130042397692</v>
      </c>
      <c r="T135" s="11">
        <f t="shared" si="51"/>
        <v>-0.22721179320091425</v>
      </c>
      <c r="U135" s="11">
        <f>'OddsRatio_working_3-way'!S135-'OddsRatio_working_3-way'!R135^2/3</f>
        <v>-0.98837130042397692</v>
      </c>
      <c r="V135" s="11">
        <f>'OddsRatio_working_3-way'!S135*'OddsRatio_working_3-way'!R135/3-2*'OddsRatio_working_3-way'!R135^3/27-'OddsRatio_working_3-way'!T135</f>
        <v>0.22721179320091425</v>
      </c>
      <c r="W135" s="11">
        <f>'OddsRatio_working_3-way'!V135^2+4*'OddsRatio_working_3-way'!U135^3/27</f>
        <v>-9.1414506026467474E-2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0.18910295145504902</v>
      </c>
      <c r="Y135" s="11">
        <f>IF('OddsRatio_working_3-way'!W135&gt;=0,IF('OddsRatio_working_3-way'!V135+SQRT('OddsRatio_working_3-way'!W135)&gt;0,0,PI()),ACOS('OddsRatio_working_3-way'!V135/(2*'OddsRatio_working_3-way'!X135)))</f>
        <v>0.92634218371957466</v>
      </c>
      <c r="Z135" s="11">
        <f>'OddsRatio_working_3-way'!X135^(1/3)*COS('OddsRatio_working_3-way'!Y135/3)</f>
        <v>0.54683687685860027</v>
      </c>
      <c r="AA135" s="11">
        <f>'OddsRatio_working_3-way'!X135^(1/3)*COS(('OddsRatio_working_3-way'!Y135+2*PI())/3)</f>
        <v>-0.42448100059029126</v>
      </c>
      <c r="AB135" s="11">
        <f>'OddsRatio_working_3-way'!X135^(1/3)*COS(('OddsRatio_working_3-way'!Y135+4*PI())/3)</f>
        <v>-0.12235587626830913</v>
      </c>
      <c r="AC135" s="11">
        <f>'OddsRatio_working_3-way'!X135^(1/3)*SIN('OddsRatio_working_3-way'!Y135/3)</f>
        <v>0.17443202185624571</v>
      </c>
      <c r="AD135" s="11">
        <f>'OddsRatio_working_3-way'!X135^(1/3)*SIN(('OddsRatio_working_3-way'!Y135+2*PI())/3)</f>
        <v>0.38635861615756784</v>
      </c>
      <c r="AE135" s="11">
        <f>'OddsRatio_working_3-way'!X135^(1/3)*SIN(('OddsRatio_working_3-way'!Y135+4*PI())/3)</f>
        <v>-0.56079063801381346</v>
      </c>
      <c r="AF135" s="11">
        <f>-'OddsRatio_working_3-way'!U135/(3*'OddsRatio_working_3-way'!X135^(1/3))*COS(('OddsRatio_working_3-way'!Y135)/3)</f>
        <v>0.54683687685860016</v>
      </c>
      <c r="AG135" s="11">
        <f>-'OddsRatio_working_3-way'!U135/(3*'OddsRatio_working_3-way'!X135^(1/3))*COS(('OddsRatio_working_3-way'!Y135+2*PI())/3)</f>
        <v>-0.4244810005902912</v>
      </c>
      <c r="AH135" s="11">
        <f>-'OddsRatio_working_3-way'!U135/(3*'OddsRatio_working_3-way'!X135^(1/3))*COS(('OddsRatio_working_3-way'!Y135+4*PI())/3)</f>
        <v>-0.1223558762683091</v>
      </c>
      <c r="AI135" s="11">
        <f>'OddsRatio_working_3-way'!U135/(3*'OddsRatio_working_3-way'!X135^(1/3))*SIN(('OddsRatio_working_3-way'!Y135)/3)</f>
        <v>-0.17443202185624568</v>
      </c>
      <c r="AJ135" s="11">
        <f>'OddsRatio_working_3-way'!U135/(3*'OddsRatio_working_3-way'!X135^(1/3))*SIN(('OddsRatio_working_3-way'!Y135+2*PI())/3)</f>
        <v>-0.38635861615756772</v>
      </c>
      <c r="AK135" s="11">
        <f>'OddsRatio_working_3-way'!U135/(3*'OddsRatio_working_3-way'!X135^(1/3))*SIN(('OddsRatio_working_3-way'!Y135+4*PI())/3)</f>
        <v>0.56079063801381335</v>
      </c>
      <c r="AL135" s="11">
        <f>'OddsRatio_working_3-way'!Z135+'OddsRatio_working_3-way'!AF135</f>
        <v>1.0936737537172005</v>
      </c>
      <c r="AM135" s="11">
        <f>'OddsRatio_working_3-way'!AA135+'OddsRatio_working_3-way'!AG135</f>
        <v>-0.84896200118058252</v>
      </c>
      <c r="AN135" s="11">
        <f>'OddsRatio_working_3-way'!AB135+'OddsRatio_working_3-way'!AH135</f>
        <v>-0.24471175253661823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1.0936737537172005</v>
      </c>
      <c r="AS135" s="11">
        <f>IF(('OddsRatio_working_3-way'!X135=0),IF(Q135&gt;0,-Q135^(1/3),(-Q135)^(1/3)),'OddsRatio_working_3-way'!AM135-'OddsRatio_working_3-way'!R135/3)</f>
        <v>-0.84896200118058252</v>
      </c>
      <c r="AT135" s="11">
        <f>IF(('OddsRatio_working_3-way'!X135=0),IF(Q135&gt;0,-Q135^(1/3),(-Q135)^(1/3)),'OddsRatio_working_3-way'!AN135-'OddsRatio_working_3-way'!R135/3)</f>
        <v>-0.24471175253661823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4.72</v>
      </c>
      <c r="B136" s="4">
        <f>IF('True_Odds_Calculator_3-way'!B137="","",'True_Odds_Calculator_3-way'!B137)</f>
        <v>3.93</v>
      </c>
      <c r="C136" s="4">
        <f>IF('True_Odds_Calculator_3-way'!C137="","",'True_Odds_Calculator_3-way'!C137)</f>
        <v>1.72</v>
      </c>
      <c r="D136" s="9">
        <f t="shared" si="39"/>
        <v>0.19876008079796437</v>
      </c>
      <c r="E136" s="9">
        <f t="shared" si="40"/>
        <v>0.23951493332538243</v>
      </c>
      <c r="F136" s="9">
        <f t="shared" si="41"/>
        <v>0.56172498587665332</v>
      </c>
      <c r="G136" s="9">
        <f t="shared" si="42"/>
        <v>1.0836535897429389</v>
      </c>
      <c r="H136" s="9">
        <f t="shared" si="43"/>
        <v>5.0311913538437327</v>
      </c>
      <c r="I136" s="9">
        <f t="shared" si="44"/>
        <v>4.1751050179468105</v>
      </c>
      <c r="J136" s="9">
        <f t="shared" si="45"/>
        <v>1.780230584614916</v>
      </c>
      <c r="K136" s="11">
        <f t="shared" si="46"/>
        <v>0.21186440677966104</v>
      </c>
      <c r="L136" s="11">
        <f t="shared" si="47"/>
        <v>0.2544529262086514</v>
      </c>
      <c r="M136" s="11">
        <f t="shared" si="48"/>
        <v>0.58139534883720934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-0.24596882174353918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0.23099601721493906</v>
      </c>
      <c r="Q136" s="11">
        <f>2*'OddsRatio_working_3-way'!K136*'OddsRatio_working_3-way'!L136*'OddsRatio_working_3-way'!M136</f>
        <v>6.2685486354121855E-2</v>
      </c>
      <c r="R136" s="11">
        <f t="shared" si="49"/>
        <v>0</v>
      </c>
      <c r="S136" s="11">
        <f t="shared" si="50"/>
        <v>-0.93912722587169362</v>
      </c>
      <c r="T136" s="11">
        <f t="shared" si="51"/>
        <v>-0.25485135030439443</v>
      </c>
      <c r="U136" s="11">
        <f>'OddsRatio_working_3-way'!S136-'OddsRatio_working_3-way'!R136^2/3</f>
        <v>-0.93912722587169362</v>
      </c>
      <c r="V136" s="11">
        <f>'OddsRatio_working_3-way'!S136*'OddsRatio_working_3-way'!R136/3-2*'OddsRatio_working_3-way'!R136^3/27-'OddsRatio_working_3-way'!T136</f>
        <v>0.25485135030439443</v>
      </c>
      <c r="W136" s="11">
        <f>'OddsRatio_working_3-way'!V136^2+4*'OddsRatio_working_3-way'!U136^3/27</f>
        <v>-5.7757840769161364E-2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0.17514783150322938</v>
      </c>
      <c r="Y136" s="11">
        <f>IF('OddsRatio_working_3-way'!W136&gt;=0,IF('OddsRatio_working_3-way'!V136+SQRT('OddsRatio_working_3-way'!W136)&gt;0,0,PI()),ACOS('OddsRatio_working_3-way'!V136/(2*'OddsRatio_working_3-way'!X136)))</f>
        <v>0.7560783609670666</v>
      </c>
      <c r="Z136" s="11">
        <f>'OddsRatio_working_3-way'!X136^(1/3)*COS('OddsRatio_working_3-way'!Y136/3)</f>
        <v>0.54182679487146956</v>
      </c>
      <c r="AA136" s="11">
        <f>'OddsRatio_working_3-way'!X136^(1/3)*COS(('OddsRatio_working_3-way'!Y136+2*PI())/3)</f>
        <v>-0.3917422008619304</v>
      </c>
      <c r="AB136" s="11">
        <f>'OddsRatio_working_3-way'!X136^(1/3)*COS(('OddsRatio_working_3-way'!Y136+4*PI())/3)</f>
        <v>-0.15008459400953938</v>
      </c>
      <c r="AC136" s="11">
        <f>'OddsRatio_working_3-way'!X136^(1/3)*SIN('OddsRatio_working_3-way'!Y136/3)</f>
        <v>0.13952108436794891</v>
      </c>
      <c r="AD136" s="11">
        <f>'OddsRatio_working_3-way'!X136^(1/3)*SIN(('OddsRatio_working_3-way'!Y136+2*PI())/3)</f>
        <v>0.39947522662581836</v>
      </c>
      <c r="AE136" s="11">
        <f>'OddsRatio_working_3-way'!X136^(1/3)*SIN(('OddsRatio_working_3-way'!Y136+4*PI())/3)</f>
        <v>-0.53899631099376699</v>
      </c>
      <c r="AF136" s="11">
        <f>-'OddsRatio_working_3-way'!U136/(3*'OddsRatio_working_3-way'!X136^(1/3))*COS(('OddsRatio_working_3-way'!Y136)/3)</f>
        <v>0.54182679487146945</v>
      </c>
      <c r="AG136" s="11">
        <f>-'OddsRatio_working_3-way'!U136/(3*'OddsRatio_working_3-way'!X136^(1/3))*COS(('OddsRatio_working_3-way'!Y136+2*PI())/3)</f>
        <v>-0.39174220086193029</v>
      </c>
      <c r="AH136" s="11">
        <f>-'OddsRatio_working_3-way'!U136/(3*'OddsRatio_working_3-way'!X136^(1/3))*COS(('OddsRatio_working_3-way'!Y136+4*PI())/3)</f>
        <v>-0.15008459400953936</v>
      </c>
      <c r="AI136" s="11">
        <f>'OddsRatio_working_3-way'!U136/(3*'OddsRatio_working_3-way'!X136^(1/3))*SIN(('OddsRatio_working_3-way'!Y136)/3)</f>
        <v>-0.13952108436794888</v>
      </c>
      <c r="AJ136" s="11">
        <f>'OddsRatio_working_3-way'!U136/(3*'OddsRatio_working_3-way'!X136^(1/3))*SIN(('OddsRatio_working_3-way'!Y136+2*PI())/3)</f>
        <v>-0.39947522662581825</v>
      </c>
      <c r="AK136" s="11">
        <f>'OddsRatio_working_3-way'!U136/(3*'OddsRatio_working_3-way'!X136^(1/3))*SIN(('OddsRatio_working_3-way'!Y136+4*PI())/3)</f>
        <v>0.53899631099376688</v>
      </c>
      <c r="AL136" s="11">
        <f>'OddsRatio_working_3-way'!Z136+'OddsRatio_working_3-way'!AF136</f>
        <v>1.0836535897429389</v>
      </c>
      <c r="AM136" s="11">
        <f>'OddsRatio_working_3-way'!AA136+'OddsRatio_working_3-way'!AG136</f>
        <v>-0.78348440172386069</v>
      </c>
      <c r="AN136" s="11">
        <f>'OddsRatio_working_3-way'!AB136+'OddsRatio_working_3-way'!AH136</f>
        <v>-0.30016918801907877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1.0836535897429389</v>
      </c>
      <c r="AS136" s="11">
        <f>IF(('OddsRatio_working_3-way'!X136=0),IF(Q136&gt;0,-Q136^(1/3),(-Q136)^(1/3)),'OddsRatio_working_3-way'!AM136-'OddsRatio_working_3-way'!R136/3)</f>
        <v>-0.78348440172386069</v>
      </c>
      <c r="AT136" s="11">
        <f>IF(('OddsRatio_working_3-way'!X136=0),IF(Q136&gt;0,-Q136^(1/3),(-Q136)^(1/3)),'OddsRatio_working_3-way'!AN136-'OddsRatio_working_3-way'!R136/3)</f>
        <v>-0.30016918801907877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2.04</v>
      </c>
      <c r="B137" s="4">
        <f>IF('True_Odds_Calculator_3-way'!B138="","",'True_Odds_Calculator_3-way'!B138)</f>
        <v>3.7</v>
      </c>
      <c r="C137" s="4">
        <f>IF('True_Odds_Calculator_3-way'!C138="","",'True_Odds_Calculator_3-way'!C138)</f>
        <v>3.82</v>
      </c>
      <c r="D137" s="9">
        <f t="shared" si="39"/>
        <v>0.4814732589119185</v>
      </c>
      <c r="E137" s="9">
        <f t="shared" si="40"/>
        <v>0.26343865985445392</v>
      </c>
      <c r="F137" s="9">
        <f t="shared" si="41"/>
        <v>0.25508808123362747</v>
      </c>
      <c r="G137" s="9">
        <f t="shared" si="42"/>
        <v>1.0355370639256991</v>
      </c>
      <c r="H137" s="9">
        <f t="shared" si="43"/>
        <v>2.0769585464827269</v>
      </c>
      <c r="I137" s="9">
        <f t="shared" si="44"/>
        <v>3.7959500725993887</v>
      </c>
      <c r="J137" s="9">
        <f t="shared" si="45"/>
        <v>3.9202145202704717</v>
      </c>
      <c r="K137" s="11">
        <f t="shared" si="46"/>
        <v>0.49019607843137253</v>
      </c>
      <c r="L137" s="11">
        <f t="shared" si="47"/>
        <v>0.27027027027027023</v>
      </c>
      <c r="M137" s="11">
        <f t="shared" si="48"/>
        <v>0.26178010471204188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-0.27463188473351707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0.22751424044925733</v>
      </c>
      <c r="Q137" s="11">
        <f>2*'OddsRatio_working_3-way'!K137*'OddsRatio_working_3-way'!L137*'OddsRatio_working_3-way'!M137</f>
        <v>6.9364097697944313E-2</v>
      </c>
      <c r="R137" s="11">
        <f t="shared" si="49"/>
        <v>0</v>
      </c>
      <c r="S137" s="11">
        <f t="shared" si="50"/>
        <v>-0.82843345254692735</v>
      </c>
      <c r="T137" s="11">
        <f t="shared" si="51"/>
        <v>-0.25257117455699007</v>
      </c>
      <c r="U137" s="11">
        <f>'OddsRatio_working_3-way'!S137-'OddsRatio_working_3-way'!R137^2/3</f>
        <v>-0.82843345254692735</v>
      </c>
      <c r="V137" s="11">
        <f>'OddsRatio_working_3-way'!S137*'OddsRatio_working_3-way'!R137/3-2*'OddsRatio_working_3-way'!R137^3/27-'OddsRatio_working_3-way'!T137</f>
        <v>0.25257117455699007</v>
      </c>
      <c r="W137" s="11">
        <f>'OddsRatio_working_3-way'!V137^2+4*'OddsRatio_working_3-way'!U137^3/27</f>
        <v>-2.0438249660074861E-2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0.14511241149292883</v>
      </c>
      <c r="Y137" s="11">
        <f>IF('OddsRatio_working_3-way'!W137&gt;=0,IF('OddsRatio_working_3-way'!V137+SQRT('OddsRatio_working_3-way'!W137)&gt;0,0,PI()),ACOS('OddsRatio_working_3-way'!V137/(2*'OddsRatio_working_3-way'!X137)))</f>
        <v>0.51506559249674977</v>
      </c>
      <c r="Z137" s="11">
        <f>'OddsRatio_working_3-way'!X137^(1/3)*COS('OddsRatio_working_3-way'!Y137/3)</f>
        <v>0.51776853196284955</v>
      </c>
      <c r="AA137" s="11">
        <f>'OddsRatio_working_3-way'!X137^(1/3)*COS(('OddsRatio_working_3-way'!Y137+2*PI())/3)</f>
        <v>-0.33663498056662106</v>
      </c>
      <c r="AB137" s="11">
        <f>'OddsRatio_working_3-way'!X137^(1/3)*COS(('OddsRatio_working_3-way'!Y137+4*PI())/3)</f>
        <v>-0.18113355139622833</v>
      </c>
      <c r="AC137" s="11">
        <f>'OddsRatio_working_3-way'!X137^(1/3)*SIN('OddsRatio_working_3-way'!Y137/3)</f>
        <v>8.9778791990897666E-2</v>
      </c>
      <c r="AD137" s="11">
        <f>'OddsRatio_working_3-way'!X137^(1/3)*SIN(('OddsRatio_working_3-way'!Y137+2*PI())/3)</f>
        <v>0.40351130596455392</v>
      </c>
      <c r="AE137" s="11">
        <f>'OddsRatio_working_3-way'!X137^(1/3)*SIN(('OddsRatio_working_3-way'!Y137+4*PI())/3)</f>
        <v>-0.49329009795545165</v>
      </c>
      <c r="AF137" s="11">
        <f>-'OddsRatio_working_3-way'!U137/(3*'OddsRatio_working_3-way'!X137^(1/3))*COS(('OddsRatio_working_3-way'!Y137)/3)</f>
        <v>0.51776853196284944</v>
      </c>
      <c r="AG137" s="11">
        <f>-'OddsRatio_working_3-way'!U137/(3*'OddsRatio_working_3-way'!X137^(1/3))*COS(('OddsRatio_working_3-way'!Y137+2*PI())/3)</f>
        <v>-0.336634980566621</v>
      </c>
      <c r="AH137" s="11">
        <f>-'OddsRatio_working_3-way'!U137/(3*'OddsRatio_working_3-way'!X137^(1/3))*COS(('OddsRatio_working_3-way'!Y137+4*PI())/3)</f>
        <v>-0.1811335513962283</v>
      </c>
      <c r="AI137" s="11">
        <f>'OddsRatio_working_3-way'!U137/(3*'OddsRatio_working_3-way'!X137^(1/3))*SIN(('OddsRatio_working_3-way'!Y137)/3)</f>
        <v>-8.9778791990897638E-2</v>
      </c>
      <c r="AJ137" s="11">
        <f>'OddsRatio_working_3-way'!U137/(3*'OddsRatio_working_3-way'!X137^(1/3))*SIN(('OddsRatio_working_3-way'!Y137+2*PI())/3)</f>
        <v>-0.40351130596455381</v>
      </c>
      <c r="AK137" s="11">
        <f>'OddsRatio_working_3-way'!U137/(3*'OddsRatio_working_3-way'!X137^(1/3))*SIN(('OddsRatio_working_3-way'!Y137+4*PI())/3)</f>
        <v>0.49329009795545153</v>
      </c>
      <c r="AL137" s="11">
        <f>'OddsRatio_working_3-way'!Z137+'OddsRatio_working_3-way'!AF137</f>
        <v>1.0355370639256991</v>
      </c>
      <c r="AM137" s="11">
        <f>'OddsRatio_working_3-way'!AA137+'OddsRatio_working_3-way'!AG137</f>
        <v>-0.673269961133242</v>
      </c>
      <c r="AN137" s="11">
        <f>'OddsRatio_working_3-way'!AB137+'OddsRatio_working_3-way'!AH137</f>
        <v>-0.36226710279245666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1.0355370639256991</v>
      </c>
      <c r="AS137" s="11">
        <f>IF(('OddsRatio_working_3-way'!X137=0),IF(Q137&gt;0,-Q137^(1/3),(-Q137)^(1/3)),'OddsRatio_working_3-way'!AM137-'OddsRatio_working_3-way'!R137/3)</f>
        <v>-0.673269961133242</v>
      </c>
      <c r="AT137" s="11">
        <f>IF(('OddsRatio_working_3-way'!X137=0),IF(Q137&gt;0,-Q137^(1/3),(-Q137)^(1/3)),'OddsRatio_working_3-way'!AN137-'OddsRatio_working_3-way'!R137/3)</f>
        <v>-0.36226710279245666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2.19</v>
      </c>
      <c r="B138" s="4">
        <f>IF('True_Odds_Calculator_3-way'!B139="","",'True_Odds_Calculator_3-way'!B139)</f>
        <v>3.53</v>
      </c>
      <c r="C138" s="4">
        <f>IF('True_Odds_Calculator_3-way'!C139="","",'True_Odds_Calculator_3-way'!C139)</f>
        <v>3.53</v>
      </c>
      <c r="D138" s="9">
        <f t="shared" si="39"/>
        <v>0.44779074945596259</v>
      </c>
      <c r="E138" s="9">
        <f t="shared" si="40"/>
        <v>0.27610462527201873</v>
      </c>
      <c r="F138" s="9">
        <f t="shared" si="41"/>
        <v>0.27610462527201873</v>
      </c>
      <c r="G138" s="9">
        <f t="shared" si="42"/>
        <v>1.0362906950971569</v>
      </c>
      <c r="H138" s="9">
        <f t="shared" si="43"/>
        <v>2.2331859271656165</v>
      </c>
      <c r="I138" s="9">
        <f t="shared" si="44"/>
        <v>3.6218154585958069</v>
      </c>
      <c r="J138" s="9">
        <f t="shared" si="45"/>
        <v>3.6218154585958069</v>
      </c>
      <c r="K138" s="11">
        <f t="shared" si="46"/>
        <v>0.45662100456621008</v>
      </c>
      <c r="L138" s="11">
        <f t="shared" si="47"/>
        <v>0.28328611898016998</v>
      </c>
      <c r="M138" s="11">
        <f t="shared" si="48"/>
        <v>0.28328611898016998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-0.27912226338965462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0.22902689842136709</v>
      </c>
      <c r="Q138" s="11">
        <f>2*'OddsRatio_working_3-way'!K138*'OddsRatio_working_3-way'!L138*'OddsRatio_working_3-way'!M138</f>
        <v>7.3288607494837468E-2</v>
      </c>
      <c r="R138" s="11">
        <f t="shared" si="49"/>
        <v>0</v>
      </c>
      <c r="S138" s="11">
        <f t="shared" si="50"/>
        <v>-0.82052536992237546</v>
      </c>
      <c r="T138" s="11">
        <f t="shared" si="51"/>
        <v>-0.26256811837516014</v>
      </c>
      <c r="U138" s="11">
        <f>'OddsRatio_working_3-way'!S138-'OddsRatio_working_3-way'!R138^2/3</f>
        <v>-0.82052536992237546</v>
      </c>
      <c r="V138" s="11">
        <f>'OddsRatio_working_3-way'!S138*'OddsRatio_working_3-way'!R138/3-2*'OddsRatio_working_3-way'!R138^3/27-'OddsRatio_working_3-way'!T138</f>
        <v>0.26256811837516014</v>
      </c>
      <c r="W138" s="11">
        <f>'OddsRatio_working_3-way'!V138^2+4*'OddsRatio_working_3-way'!U138^3/27</f>
        <v>-1.2899235856745836E-2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0.14303955103730745</v>
      </c>
      <c r="Y138" s="11">
        <f>IF('OddsRatio_working_3-way'!W138&gt;=0,IF('OddsRatio_working_3-way'!V138+SQRT('OddsRatio_working_3-way'!W138)&gt;0,0,PI()),ACOS('OddsRatio_working_3-way'!V138/(2*'OddsRatio_working_3-way'!X138)))</f>
        <v>0.4082512362205386</v>
      </c>
      <c r="Z138" s="11">
        <f>'OddsRatio_working_3-way'!X138^(1/3)*COS('OddsRatio_working_3-way'!Y138/3)</f>
        <v>0.51814534754857844</v>
      </c>
      <c r="AA138" s="11">
        <f>'OddsRatio_working_3-way'!X138^(1/3)*COS(('OddsRatio_working_3-way'!Y138+2*PI())/3)</f>
        <v>-0.32051688905055453</v>
      </c>
      <c r="AB138" s="11">
        <f>'OddsRatio_working_3-way'!X138^(1/3)*COS(('OddsRatio_working_3-way'!Y138+4*PI())/3)</f>
        <v>-0.19762845849802382</v>
      </c>
      <c r="AC138" s="11">
        <f>'OddsRatio_working_3-way'!X138^(1/3)*SIN('OddsRatio_working_3-way'!Y138/3)</f>
        <v>7.0949668459794266E-2</v>
      </c>
      <c r="AD138" s="11">
        <f>'OddsRatio_working_3-way'!X138^(1/3)*SIN(('OddsRatio_working_3-way'!Y138+2*PI())/3)</f>
        <v>0.4132521995998889</v>
      </c>
      <c r="AE138" s="11">
        <f>'OddsRatio_working_3-way'!X138^(1/3)*SIN(('OddsRatio_working_3-way'!Y138+4*PI())/3)</f>
        <v>-0.48420186805968307</v>
      </c>
      <c r="AF138" s="11">
        <f>-'OddsRatio_working_3-way'!U138/(3*'OddsRatio_working_3-way'!X138^(1/3))*COS(('OddsRatio_working_3-way'!Y138)/3)</f>
        <v>0.51814534754857844</v>
      </c>
      <c r="AG138" s="11">
        <f>-'OddsRatio_working_3-way'!U138/(3*'OddsRatio_working_3-way'!X138^(1/3))*COS(('OddsRatio_working_3-way'!Y138+2*PI())/3)</f>
        <v>-0.32051688905055453</v>
      </c>
      <c r="AH138" s="11">
        <f>-'OddsRatio_working_3-way'!U138/(3*'OddsRatio_working_3-way'!X138^(1/3))*COS(('OddsRatio_working_3-way'!Y138+4*PI())/3)</f>
        <v>-0.19762845849802382</v>
      </c>
      <c r="AI138" s="11">
        <f>'OddsRatio_working_3-way'!U138/(3*'OddsRatio_working_3-way'!X138^(1/3))*SIN(('OddsRatio_working_3-way'!Y138)/3)</f>
        <v>-7.0949668459794266E-2</v>
      </c>
      <c r="AJ138" s="11">
        <f>'OddsRatio_working_3-way'!U138/(3*'OddsRatio_working_3-way'!X138^(1/3))*SIN(('OddsRatio_working_3-way'!Y138+2*PI())/3)</f>
        <v>-0.4132521995998889</v>
      </c>
      <c r="AK138" s="11">
        <f>'OddsRatio_working_3-way'!U138/(3*'OddsRatio_working_3-way'!X138^(1/3))*SIN(('OddsRatio_working_3-way'!Y138+4*PI())/3)</f>
        <v>0.48420186805968307</v>
      </c>
      <c r="AL138" s="11">
        <f>'OddsRatio_working_3-way'!Z138+'OddsRatio_working_3-way'!AF138</f>
        <v>1.0362906950971569</v>
      </c>
      <c r="AM138" s="11">
        <f>'OddsRatio_working_3-way'!AA138+'OddsRatio_working_3-way'!AG138</f>
        <v>-0.64103377810110906</v>
      </c>
      <c r="AN138" s="11">
        <f>'OddsRatio_working_3-way'!AB138+'OddsRatio_working_3-way'!AH138</f>
        <v>-0.39525691699604765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1.0362906950971569</v>
      </c>
      <c r="AS138" s="11">
        <f>IF(('OddsRatio_working_3-way'!X138=0),IF(Q138&gt;0,-Q138^(1/3),(-Q138)^(1/3)),'OddsRatio_working_3-way'!AM138-'OddsRatio_working_3-way'!R138/3)</f>
        <v>-0.64103377810110906</v>
      </c>
      <c r="AT138" s="11">
        <f>IF(('OddsRatio_working_3-way'!X138=0),IF(Q138&gt;0,-Q138^(1/3),(-Q138)^(1/3)),'OddsRatio_working_3-way'!AN138-'OddsRatio_working_3-way'!R138/3)</f>
        <v>-0.39525691699604765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3.11</v>
      </c>
      <c r="B139" s="4">
        <f>IF('True_Odds_Calculator_3-way'!B140="","",'True_Odds_Calculator_3-way'!B140)</f>
        <v>3.51</v>
      </c>
      <c r="C139" s="4">
        <f>IF('True_Odds_Calculator_3-way'!C140="","",'True_Odds_Calculator_3-way'!C140)</f>
        <v>2.37</v>
      </c>
      <c r="D139" s="9">
        <f t="shared" si="39"/>
        <v>0.31225309676762608</v>
      </c>
      <c r="E139" s="9">
        <f t="shared" si="40"/>
        <v>0.27623763211487712</v>
      </c>
      <c r="F139" s="9">
        <f t="shared" si="41"/>
        <v>0.41150927111749691</v>
      </c>
      <c r="G139" s="9">
        <f t="shared" si="42"/>
        <v>1.0438532171828565</v>
      </c>
      <c r="H139" s="9">
        <f t="shared" si="43"/>
        <v>3.2025302882558262</v>
      </c>
      <c r="I139" s="9">
        <f t="shared" si="44"/>
        <v>3.6200715751289696</v>
      </c>
      <c r="J139" s="9">
        <f t="shared" si="45"/>
        <v>2.4300789075405138</v>
      </c>
      <c r="K139" s="11">
        <f t="shared" si="46"/>
        <v>0.32154340836012862</v>
      </c>
      <c r="L139" s="11">
        <f t="shared" si="47"/>
        <v>0.28490028490028491</v>
      </c>
      <c r="M139" s="11">
        <f t="shared" si="48"/>
        <v>0.42194092827004215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-0.28045351817856468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0.23153197207221926</v>
      </c>
      <c r="Q139" s="11">
        <f>2*'OddsRatio_working_3-way'!K139*'OddsRatio_working_3-way'!L139*'OddsRatio_working_3-way'!M139</f>
        <v>7.7306167636801079E-2</v>
      </c>
      <c r="R139" s="11">
        <f t="shared" si="49"/>
        <v>0</v>
      </c>
      <c r="S139" s="11">
        <f t="shared" si="50"/>
        <v>-0.82556272988097412</v>
      </c>
      <c r="T139" s="11">
        <f t="shared" si="51"/>
        <v>-0.27564698827411488</v>
      </c>
      <c r="U139" s="11">
        <f>'OddsRatio_working_3-way'!S139-'OddsRatio_working_3-way'!R139^2/3</f>
        <v>-0.82556272988097412</v>
      </c>
      <c r="V139" s="11">
        <f>'OddsRatio_working_3-way'!S139*'OddsRatio_working_3-way'!R139/3-2*'OddsRatio_working_3-way'!R139^3/27-'OddsRatio_working_3-way'!T139</f>
        <v>0.27564698827411488</v>
      </c>
      <c r="W139" s="11">
        <f>'OddsRatio_working_3-way'!V139^2+4*'OddsRatio_working_3-way'!U139^3/27</f>
        <v>-7.376579781274456E-3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0.14435879080078956</v>
      </c>
      <c r="Y139" s="11">
        <f>IF('OddsRatio_working_3-way'!W139&gt;=0,IF('OddsRatio_working_3-way'!V139+SQRT('OddsRatio_working_3-way'!W139)&gt;0,0,PI()),ACOS('OddsRatio_working_3-way'!V139/(2*'OddsRatio_working_3-way'!X139)))</f>
        <v>0.30204957129813459</v>
      </c>
      <c r="Z139" s="11">
        <f>'OddsRatio_working_3-way'!X139^(1/3)*COS('OddsRatio_working_3-way'!Y139/3)</f>
        <v>0.52192660859142836</v>
      </c>
      <c r="AA139" s="11">
        <f>'OddsRatio_working_3-way'!X139^(1/3)*COS(('OddsRatio_working_3-way'!Y139+2*PI())/3)</f>
        <v>-0.30662668024878031</v>
      </c>
      <c r="AB139" s="11">
        <f>'OddsRatio_working_3-way'!X139^(1/3)*COS(('OddsRatio_working_3-way'!Y139+4*PI())/3)</f>
        <v>-0.21529992834264824</v>
      </c>
      <c r="AC139" s="11">
        <f>'OddsRatio_working_3-way'!X139^(1/3)*SIN('OddsRatio_working_3-way'!Y139/3)</f>
        <v>5.2727524797219733E-2</v>
      </c>
      <c r="AD139" s="11">
        <f>'OddsRatio_working_3-way'!X139^(1/3)*SIN(('OddsRatio_working_3-way'!Y139+2*PI())/3)</f>
        <v>0.42563793955262469</v>
      </c>
      <c r="AE139" s="11">
        <f>'OddsRatio_working_3-way'!X139^(1/3)*SIN(('OddsRatio_working_3-way'!Y139+4*PI())/3)</f>
        <v>-0.47836546434984417</v>
      </c>
      <c r="AF139" s="11">
        <f>-'OddsRatio_working_3-way'!U139/(3*'OddsRatio_working_3-way'!X139^(1/3))*COS(('OddsRatio_working_3-way'!Y139)/3)</f>
        <v>0.52192660859142803</v>
      </c>
      <c r="AG139" s="11">
        <f>-'OddsRatio_working_3-way'!U139/(3*'OddsRatio_working_3-way'!X139^(1/3))*COS(('OddsRatio_working_3-way'!Y139+2*PI())/3)</f>
        <v>-0.30662668024878009</v>
      </c>
      <c r="AH139" s="11">
        <f>-'OddsRatio_working_3-way'!U139/(3*'OddsRatio_working_3-way'!X139^(1/3))*COS(('OddsRatio_working_3-way'!Y139+4*PI())/3)</f>
        <v>-0.21529992834264811</v>
      </c>
      <c r="AI139" s="11">
        <f>'OddsRatio_working_3-way'!U139/(3*'OddsRatio_working_3-way'!X139^(1/3))*SIN(('OddsRatio_working_3-way'!Y139)/3)</f>
        <v>-5.2727524797219698E-2</v>
      </c>
      <c r="AJ139" s="11">
        <f>'OddsRatio_working_3-way'!U139/(3*'OddsRatio_working_3-way'!X139^(1/3))*SIN(('OddsRatio_working_3-way'!Y139+2*PI())/3)</f>
        <v>-0.42563793955262441</v>
      </c>
      <c r="AK139" s="11">
        <f>'OddsRatio_working_3-way'!U139/(3*'OddsRatio_working_3-way'!X139^(1/3))*SIN(('OddsRatio_working_3-way'!Y139+4*PI())/3)</f>
        <v>0.47836546434984384</v>
      </c>
      <c r="AL139" s="11">
        <f>'OddsRatio_working_3-way'!Z139+'OddsRatio_working_3-way'!AF139</f>
        <v>1.0438532171828565</v>
      </c>
      <c r="AM139" s="11">
        <f>'OddsRatio_working_3-way'!AA139+'OddsRatio_working_3-way'!AG139</f>
        <v>-0.61325336049756041</v>
      </c>
      <c r="AN139" s="11">
        <f>'OddsRatio_working_3-way'!AB139+'OddsRatio_working_3-way'!AH139</f>
        <v>-0.43059985668529632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1.0438532171828565</v>
      </c>
      <c r="AS139" s="11">
        <f>IF(('OddsRatio_working_3-way'!X139=0),IF(Q139&gt;0,-Q139^(1/3),(-Q139)^(1/3)),'OddsRatio_working_3-way'!AM139-'OddsRatio_working_3-way'!R139/3)</f>
        <v>-0.61325336049756041</v>
      </c>
      <c r="AT139" s="11">
        <f>IF(('OddsRatio_working_3-way'!X139=0),IF(Q139&gt;0,-Q139^(1/3),(-Q139)^(1/3)),'OddsRatio_working_3-way'!AN139-'OddsRatio_working_3-way'!R139/3)</f>
        <v>-0.43059985668529632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2.2400000000000002</v>
      </c>
      <c r="B140" s="4">
        <f>IF('True_Odds_Calculator_3-way'!B141="","",'True_Odds_Calculator_3-way'!B141)</f>
        <v>3.43</v>
      </c>
      <c r="C140" s="4">
        <f>IF('True_Odds_Calculator_3-way'!C141="","",'True_Odds_Calculator_3-way'!C141)</f>
        <v>3.45</v>
      </c>
      <c r="D140" s="9">
        <f t="shared" si="39"/>
        <v>0.4359577894619957</v>
      </c>
      <c r="E140" s="9">
        <f t="shared" si="40"/>
        <v>0.28285096547441119</v>
      </c>
      <c r="F140" s="9">
        <f t="shared" si="41"/>
        <v>0.28119124506359311</v>
      </c>
      <c r="G140" s="9">
        <f t="shared" si="42"/>
        <v>1.0433871384548976</v>
      </c>
      <c r="H140" s="9">
        <f t="shared" si="43"/>
        <v>2.2938000516840731</v>
      </c>
      <c r="I140" s="9">
        <f t="shared" si="44"/>
        <v>3.5354307464454013</v>
      </c>
      <c r="J140" s="9">
        <f t="shared" si="45"/>
        <v>3.5562984892144986</v>
      </c>
      <c r="K140" s="11">
        <f t="shared" si="46"/>
        <v>0.4464285714285714</v>
      </c>
      <c r="L140" s="11">
        <f t="shared" si="47"/>
        <v>0.29154518950437314</v>
      </c>
      <c r="M140" s="11">
        <f t="shared" si="48"/>
        <v>0.28985507246376813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-0.27850488021295472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0.23088206001122716</v>
      </c>
      <c r="Q140" s="11">
        <f>2*'OddsRatio_working_3-way'!K140*'OddsRatio_working_3-way'!L140*'OddsRatio_working_3-way'!M140</f>
        <v>7.5451653598440249E-2</v>
      </c>
      <c r="R140" s="11">
        <f t="shared" si="49"/>
        <v>0</v>
      </c>
      <c r="S140" s="11">
        <f t="shared" si="50"/>
        <v>-0.82900543730036813</v>
      </c>
      <c r="T140" s="11">
        <f t="shared" si="51"/>
        <v>-0.27091680957528369</v>
      </c>
      <c r="U140" s="11">
        <f>'OddsRatio_working_3-way'!S140-'OddsRatio_working_3-way'!R140^2/3</f>
        <v>-0.82900543730036813</v>
      </c>
      <c r="V140" s="11">
        <f>'OddsRatio_working_3-way'!S140*'OddsRatio_working_3-way'!R140/3-2*'OddsRatio_working_3-way'!R140^3/27-'OddsRatio_working_3-way'!T140</f>
        <v>0.27091680957528369</v>
      </c>
      <c r="W140" s="11">
        <f>'OddsRatio_working_3-way'!V140^2+4*'OddsRatio_working_3-way'!U140^3/27</f>
        <v>-1.1009119220031449E-2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0.14526272485610509</v>
      </c>
      <c r="Y140" s="11">
        <f>IF('OddsRatio_working_3-way'!W140&gt;=0,IF('OddsRatio_working_3-way'!V140+SQRT('OddsRatio_working_3-way'!W140)&gt;0,0,PI()),ACOS('OddsRatio_working_3-way'!V140/(2*'OddsRatio_working_3-way'!X140)))</f>
        <v>0.36950483368991294</v>
      </c>
      <c r="Z140" s="11">
        <f>'OddsRatio_working_3-way'!X140^(1/3)*COS('OddsRatio_working_3-way'!Y140/3)</f>
        <v>0.52169356922744881</v>
      </c>
      <c r="AA140" s="11">
        <f>'OddsRatio_working_3-way'!X140^(1/3)*COS(('OddsRatio_working_3-way'!Y140+2*PI())/3)</f>
        <v>-0.31677731469467274</v>
      </c>
      <c r="AB140" s="11">
        <f>'OddsRatio_working_3-way'!X140^(1/3)*COS(('OddsRatio_working_3-way'!Y140+4*PI())/3)</f>
        <v>-0.20491625453277618</v>
      </c>
      <c r="AC140" s="11">
        <f>'OddsRatio_working_3-way'!X140^(1/3)*SIN('OddsRatio_working_3-way'!Y140/3)</f>
        <v>6.4583013196307965E-2</v>
      </c>
      <c r="AD140" s="11">
        <f>'OddsRatio_working_3-way'!X140^(1/3)*SIN(('OddsRatio_working_3-way'!Y140+2*PI())/3)</f>
        <v>0.41950837734379237</v>
      </c>
      <c r="AE140" s="11">
        <f>'OddsRatio_working_3-way'!X140^(1/3)*SIN(('OddsRatio_working_3-way'!Y140+4*PI())/3)</f>
        <v>-0.48409139054010031</v>
      </c>
      <c r="AF140" s="11">
        <f>-'OddsRatio_working_3-way'!U140/(3*'OddsRatio_working_3-way'!X140^(1/3))*COS(('OddsRatio_working_3-way'!Y140)/3)</f>
        <v>0.52169356922744881</v>
      </c>
      <c r="AG140" s="11">
        <f>-'OddsRatio_working_3-way'!U140/(3*'OddsRatio_working_3-way'!X140^(1/3))*COS(('OddsRatio_working_3-way'!Y140+2*PI())/3)</f>
        <v>-0.31677731469467274</v>
      </c>
      <c r="AH140" s="11">
        <f>-'OddsRatio_working_3-way'!U140/(3*'OddsRatio_working_3-way'!X140^(1/3))*COS(('OddsRatio_working_3-way'!Y140+4*PI())/3)</f>
        <v>-0.20491625453277618</v>
      </c>
      <c r="AI140" s="11">
        <f>'OddsRatio_working_3-way'!U140/(3*'OddsRatio_working_3-way'!X140^(1/3))*SIN(('OddsRatio_working_3-way'!Y140)/3)</f>
        <v>-6.4583013196307965E-2</v>
      </c>
      <c r="AJ140" s="11">
        <f>'OddsRatio_working_3-way'!U140/(3*'OddsRatio_working_3-way'!X140^(1/3))*SIN(('OddsRatio_working_3-way'!Y140+2*PI())/3)</f>
        <v>-0.41950837734379237</v>
      </c>
      <c r="AK140" s="11">
        <f>'OddsRatio_working_3-way'!U140/(3*'OddsRatio_working_3-way'!X140^(1/3))*SIN(('OddsRatio_working_3-way'!Y140+4*PI())/3)</f>
        <v>0.48409139054010031</v>
      </c>
      <c r="AL140" s="11">
        <f>'OddsRatio_working_3-way'!Z140+'OddsRatio_working_3-way'!AF140</f>
        <v>1.0433871384548976</v>
      </c>
      <c r="AM140" s="11">
        <f>'OddsRatio_working_3-way'!AA140+'OddsRatio_working_3-way'!AG140</f>
        <v>-0.63355462938934548</v>
      </c>
      <c r="AN140" s="11">
        <f>'OddsRatio_working_3-way'!AB140+'OddsRatio_working_3-way'!AH140</f>
        <v>-0.40983250906555235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1.0433871384548976</v>
      </c>
      <c r="AS140" s="11">
        <f>IF(('OddsRatio_working_3-way'!X140=0),IF(Q140&gt;0,-Q140^(1/3),(-Q140)^(1/3)),'OddsRatio_working_3-way'!AM140-'OddsRatio_working_3-way'!R140/3)</f>
        <v>-0.63355462938934548</v>
      </c>
      <c r="AT140" s="11">
        <f>IF(('OddsRatio_working_3-way'!X140=0),IF(Q140&gt;0,-Q140^(1/3),(-Q140)^(1/3)),'OddsRatio_working_3-way'!AN140-'OddsRatio_working_3-way'!R140/3)</f>
        <v>-0.40983250906555235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3.21</v>
      </c>
      <c r="B141" s="4">
        <f>IF('True_Odds_Calculator_3-way'!B142="","",'True_Odds_Calculator_3-way'!B142)</f>
        <v>3.44</v>
      </c>
      <c r="C141" s="4">
        <f>IF('True_Odds_Calculator_3-way'!C142="","",'True_Odds_Calculator_3-way'!C142)</f>
        <v>2.35</v>
      </c>
      <c r="D141" s="9">
        <f t="shared" si="39"/>
        <v>0.30258946657443081</v>
      </c>
      <c r="E141" s="9">
        <f t="shared" si="40"/>
        <v>0.28211334518655901</v>
      </c>
      <c r="F141" s="9">
        <f t="shared" si="41"/>
        <v>0.41529718823901007</v>
      </c>
      <c r="G141" s="9">
        <f t="shared" si="42"/>
        <v>1.0428994131493279</v>
      </c>
      <c r="H141" s="9">
        <f t="shared" si="43"/>
        <v>3.3048077030600154</v>
      </c>
      <c r="I141" s="9">
        <f t="shared" si="44"/>
        <v>3.5446745680843601</v>
      </c>
      <c r="J141" s="9">
        <f t="shared" si="45"/>
        <v>2.4079142077515927</v>
      </c>
      <c r="K141" s="11">
        <f t="shared" si="46"/>
        <v>0.3115264797507788</v>
      </c>
      <c r="L141" s="11">
        <f t="shared" si="47"/>
        <v>0.29069767441860467</v>
      </c>
      <c r="M141" s="11">
        <f t="shared" si="48"/>
        <v>0.42553191489361702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-0.28053337156122404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0.23121708046816836</v>
      </c>
      <c r="Q141" s="11">
        <f>2*'OddsRatio_working_3-way'!K141*'OddsRatio_working_3-way'!L141*'OddsRatio_working_3-way'!M141</f>
        <v>7.7072360156056119E-2</v>
      </c>
      <c r="R141" s="11">
        <f t="shared" si="49"/>
        <v>0</v>
      </c>
      <c r="S141" s="11">
        <f t="shared" si="50"/>
        <v>-0.82420526007796968</v>
      </c>
      <c r="T141" s="11">
        <f t="shared" si="51"/>
        <v>-0.27473508669265656</v>
      </c>
      <c r="U141" s="11">
        <f>'OddsRatio_working_3-way'!S141-'OddsRatio_working_3-way'!R141^2/3</f>
        <v>-0.82420526007796968</v>
      </c>
      <c r="V141" s="11">
        <f>'OddsRatio_working_3-way'!S141*'OddsRatio_working_3-way'!R141/3-2*'OddsRatio_working_3-way'!R141^3/27-'OddsRatio_working_3-way'!T141</f>
        <v>0.27473508669265656</v>
      </c>
      <c r="W141" s="11">
        <f>'OddsRatio_working_3-way'!V141^2+4*'OddsRatio_working_3-way'!U141^3/27</f>
        <v>-7.4679548300981974E-3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0.14400288425073274</v>
      </c>
      <c r="Y141" s="11">
        <f>IF('OddsRatio_working_3-way'!W141&gt;=0,IF('OddsRatio_working_3-way'!V141+SQRT('OddsRatio_working_3-way'!W141)&gt;0,0,PI()),ACOS('OddsRatio_working_3-way'!V141/(2*'OddsRatio_working_3-way'!X141)))</f>
        <v>0.30474943149241485</v>
      </c>
      <c r="Z141" s="11">
        <f>'OddsRatio_working_3-way'!X141^(1/3)*COS('OddsRatio_working_3-way'!Y141/3)</f>
        <v>0.52144970657466394</v>
      </c>
      <c r="AA141" s="11">
        <f>'OddsRatio_working_3-way'!X141^(1/3)*COS(('OddsRatio_working_3-way'!Y141+2*PI())/3)</f>
        <v>-0.30675709909817761</v>
      </c>
      <c r="AB141" s="11">
        <f>'OddsRatio_working_3-way'!X141^(1/3)*COS(('OddsRatio_working_3-way'!Y141+4*PI())/3)</f>
        <v>-0.21469260747648647</v>
      </c>
      <c r="AC141" s="11">
        <f>'OddsRatio_working_3-way'!X141^(1/3)*SIN('OddsRatio_working_3-way'!Y141/3)</f>
        <v>5.315345902058969E-2</v>
      </c>
      <c r="AD141" s="11">
        <f>'OddsRatio_working_3-way'!X141^(1/3)*SIN(('OddsRatio_working_3-way'!Y141+2*PI())/3)</f>
        <v>0.42501196317930567</v>
      </c>
      <c r="AE141" s="11">
        <f>'OddsRatio_working_3-way'!X141^(1/3)*SIN(('OddsRatio_working_3-way'!Y141+4*PI())/3)</f>
        <v>-0.47816542219989505</v>
      </c>
      <c r="AF141" s="11">
        <f>-'OddsRatio_working_3-way'!U141/(3*'OddsRatio_working_3-way'!X141^(1/3))*COS(('OddsRatio_working_3-way'!Y141)/3)</f>
        <v>0.52144970657466383</v>
      </c>
      <c r="AG141" s="11">
        <f>-'OddsRatio_working_3-way'!U141/(3*'OddsRatio_working_3-way'!X141^(1/3))*COS(('OddsRatio_working_3-way'!Y141+2*PI())/3)</f>
        <v>-0.30675709909817755</v>
      </c>
      <c r="AH141" s="11">
        <f>-'OddsRatio_working_3-way'!U141/(3*'OddsRatio_working_3-way'!X141^(1/3))*COS(('OddsRatio_working_3-way'!Y141+4*PI())/3)</f>
        <v>-0.21469260747648641</v>
      </c>
      <c r="AI141" s="11">
        <f>'OddsRatio_working_3-way'!U141/(3*'OddsRatio_working_3-way'!X141^(1/3))*SIN(('OddsRatio_working_3-way'!Y141)/3)</f>
        <v>-5.3153459020589683E-2</v>
      </c>
      <c r="AJ141" s="11">
        <f>'OddsRatio_working_3-way'!U141/(3*'OddsRatio_working_3-way'!X141^(1/3))*SIN(('OddsRatio_working_3-way'!Y141+2*PI())/3)</f>
        <v>-0.42501196317930556</v>
      </c>
      <c r="AK141" s="11">
        <f>'OddsRatio_working_3-way'!U141/(3*'OddsRatio_working_3-way'!X141^(1/3))*SIN(('OddsRatio_working_3-way'!Y141+4*PI())/3)</f>
        <v>0.47816542219989494</v>
      </c>
      <c r="AL141" s="11">
        <f>'OddsRatio_working_3-way'!Z141+'OddsRatio_working_3-way'!AF141</f>
        <v>1.0428994131493279</v>
      </c>
      <c r="AM141" s="11">
        <f>'OddsRatio_working_3-way'!AA141+'OddsRatio_working_3-way'!AG141</f>
        <v>-0.61351419819635522</v>
      </c>
      <c r="AN141" s="11">
        <f>'OddsRatio_working_3-way'!AB141+'OddsRatio_working_3-way'!AH141</f>
        <v>-0.42938521495297288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1.0428994131493279</v>
      </c>
      <c r="AS141" s="11">
        <f>IF(('OddsRatio_working_3-way'!X141=0),IF(Q141&gt;0,-Q141^(1/3),(-Q141)^(1/3)),'OddsRatio_working_3-way'!AM141-'OddsRatio_working_3-way'!R141/3)</f>
        <v>-0.61351419819635522</v>
      </c>
      <c r="AT141" s="11">
        <f>IF(('OddsRatio_working_3-way'!X141=0),IF(Q141&gt;0,-Q141^(1/3),(-Q141)^(1/3)),'OddsRatio_working_3-way'!AN141-'OddsRatio_working_3-way'!R141/3)</f>
        <v>-0.42938521495297288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1.19</v>
      </c>
      <c r="B142" s="4">
        <f>IF('True_Odds_Calculator_3-way'!B143="","",'True_Odds_Calculator_3-way'!B143)</f>
        <v>7.71</v>
      </c>
      <c r="C142" s="4">
        <f>IF('True_Odds_Calculator_3-way'!C143="","",'True_Odds_Calculator_3-way'!C143)</f>
        <v>17.04</v>
      </c>
      <c r="D142" s="9">
        <f t="shared" si="39"/>
        <v>0.827089699139547</v>
      </c>
      <c r="E142" s="9">
        <f t="shared" si="40"/>
        <v>0.11928799586933311</v>
      </c>
      <c r="F142" s="9">
        <f t="shared" si="41"/>
        <v>5.3622304991119855E-2</v>
      </c>
      <c r="G142" s="9">
        <f t="shared" si="42"/>
        <v>1.1003089701174846</v>
      </c>
      <c r="H142" s="9">
        <f t="shared" si="43"/>
        <v>1.2090587043223222</v>
      </c>
      <c r="I142" s="9">
        <f t="shared" si="44"/>
        <v>8.3830731894883215</v>
      </c>
      <c r="J142" s="9">
        <f t="shared" si="45"/>
        <v>18.648955880684454</v>
      </c>
      <c r="K142" s="11">
        <f t="shared" si="46"/>
        <v>0.84033613445378152</v>
      </c>
      <c r="L142" s="11">
        <f t="shared" si="47"/>
        <v>0.1297016861219196</v>
      </c>
      <c r="M142" s="11">
        <f t="shared" si="48"/>
        <v>5.8685446009389672E-2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-0.13080054549724029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0.1467312048584071</v>
      </c>
      <c r="Q142" s="11">
        <f>2*'OddsRatio_working_3-way'!K142*'OddsRatio_working_3-way'!L142*'OddsRatio_working_3-way'!M142</f>
        <v>1.2792607223923896E-2</v>
      </c>
      <c r="R142" s="11">
        <f t="shared" si="49"/>
        <v>0</v>
      </c>
      <c r="S142" s="11">
        <f t="shared" si="50"/>
        <v>-1.1217935238771839</v>
      </c>
      <c r="T142" s="11">
        <f t="shared" si="51"/>
        <v>-9.7802399640556564E-2</v>
      </c>
      <c r="U142" s="11">
        <f>'OddsRatio_working_3-way'!S142-'OddsRatio_working_3-way'!R142^2/3</f>
        <v>-1.1217935238771839</v>
      </c>
      <c r="V142" s="11">
        <f>'OddsRatio_working_3-way'!S142*'OddsRatio_working_3-way'!R142/3-2*'OddsRatio_working_3-way'!R142^3/27-'OddsRatio_working_3-way'!T142</f>
        <v>9.7802399640556564E-2</v>
      </c>
      <c r="W142" s="11">
        <f>'OddsRatio_working_3-way'!V142^2+4*'OddsRatio_working_3-way'!U142^3/27</f>
        <v>-0.19957368366597616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0.22865858448865817</v>
      </c>
      <c r="Y142" s="11">
        <f>IF('OddsRatio_working_3-way'!W142&gt;=0,IF('OddsRatio_working_3-way'!V142+SQRT('OddsRatio_working_3-way'!W142)&gt;0,0,PI()),ACOS('OddsRatio_working_3-way'!V142/(2*'OddsRatio_working_3-way'!X142)))</f>
        <v>1.3552704147658479</v>
      </c>
      <c r="Z142" s="11">
        <f>'OddsRatio_working_3-way'!X142^(1/3)*COS('OddsRatio_working_3-way'!Y142/3)</f>
        <v>0.55015448505874243</v>
      </c>
      <c r="AA142" s="11">
        <f>'OddsRatio_working_3-way'!X142^(1/3)*COS(('OddsRatio_working_3-way'!Y142+2*PI())/3)</f>
        <v>-0.50626096361848361</v>
      </c>
      <c r="AB142" s="11">
        <f>'OddsRatio_working_3-way'!X142^(1/3)*COS(('OddsRatio_working_3-way'!Y142+4*PI())/3)</f>
        <v>-4.3893521440259049E-2</v>
      </c>
      <c r="AC142" s="11">
        <f>'OddsRatio_working_3-way'!X142^(1/3)*SIN('OddsRatio_working_3-way'!Y142/3)</f>
        <v>0.26694796720611697</v>
      </c>
      <c r="AD142" s="11">
        <f>'OddsRatio_working_3-way'!X142^(1/3)*SIN(('OddsRatio_working_3-way'!Y142+2*PI())/3)</f>
        <v>0.34297377646375898</v>
      </c>
      <c r="AE142" s="11">
        <f>'OddsRatio_working_3-way'!X142^(1/3)*SIN(('OddsRatio_working_3-way'!Y142+4*PI())/3)</f>
        <v>-0.60992174366987573</v>
      </c>
      <c r="AF142" s="11">
        <f>-'OddsRatio_working_3-way'!U142/(3*'OddsRatio_working_3-way'!X142^(1/3))*COS(('OddsRatio_working_3-way'!Y142)/3)</f>
        <v>0.55015448505874232</v>
      </c>
      <c r="AG142" s="11">
        <f>-'OddsRatio_working_3-way'!U142/(3*'OddsRatio_working_3-way'!X142^(1/3))*COS(('OddsRatio_working_3-way'!Y142+2*PI())/3)</f>
        <v>-0.50626096361848349</v>
      </c>
      <c r="AH142" s="11">
        <f>-'OddsRatio_working_3-way'!U142/(3*'OddsRatio_working_3-way'!X142^(1/3))*COS(('OddsRatio_working_3-way'!Y142+4*PI())/3)</f>
        <v>-4.3893521440259042E-2</v>
      </c>
      <c r="AI142" s="11">
        <f>'OddsRatio_working_3-way'!U142/(3*'OddsRatio_working_3-way'!X142^(1/3))*SIN(('OddsRatio_working_3-way'!Y142)/3)</f>
        <v>-0.26694796720611691</v>
      </c>
      <c r="AJ142" s="11">
        <f>'OddsRatio_working_3-way'!U142/(3*'OddsRatio_working_3-way'!X142^(1/3))*SIN(('OddsRatio_working_3-way'!Y142+2*PI())/3)</f>
        <v>-0.34297377646375893</v>
      </c>
      <c r="AK142" s="11">
        <f>'OddsRatio_working_3-way'!U142/(3*'OddsRatio_working_3-way'!X142^(1/3))*SIN(('OddsRatio_working_3-way'!Y142+4*PI())/3)</f>
        <v>0.60992174366987562</v>
      </c>
      <c r="AL142" s="11">
        <f>'OddsRatio_working_3-way'!Z142+'OddsRatio_working_3-way'!AF142</f>
        <v>1.1003089701174846</v>
      </c>
      <c r="AM142" s="11">
        <f>'OddsRatio_working_3-way'!AA142+'OddsRatio_working_3-way'!AG142</f>
        <v>-1.0125219272369672</v>
      </c>
      <c r="AN142" s="11">
        <f>'OddsRatio_working_3-way'!AB142+'OddsRatio_working_3-way'!AH142</f>
        <v>-8.7787042880518085E-2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1.1003089701174846</v>
      </c>
      <c r="AS142" s="11">
        <f>IF(('OddsRatio_working_3-way'!X142=0),IF(Q142&gt;0,-Q142^(1/3),(-Q142)^(1/3)),'OddsRatio_working_3-way'!AM142-'OddsRatio_working_3-way'!R142/3)</f>
        <v>-1.0125219272369672</v>
      </c>
      <c r="AT142" s="11">
        <f>IF(('OddsRatio_working_3-way'!X142=0),IF(Q142&gt;0,-Q142^(1/3),(-Q142)^(1/3)),'OddsRatio_working_3-way'!AN142-'OddsRatio_working_3-way'!R142/3)</f>
        <v>-8.7787042880518085E-2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1.77</v>
      </c>
      <c r="B143" s="4">
        <f>IF('True_Odds_Calculator_3-way'!B144="","",'True_Odds_Calculator_3-way'!B144)</f>
        <v>4.1500000000000004</v>
      </c>
      <c r="C143" s="4">
        <f>IF('True_Odds_Calculator_3-way'!C144="","",'True_Odds_Calculator_3-way'!C144)</f>
        <v>4.6100000000000003</v>
      </c>
      <c r="D143" s="9">
        <f t="shared" si="39"/>
        <v>0.555515685738045</v>
      </c>
      <c r="E143" s="9">
        <f t="shared" si="40"/>
        <v>0.23401360801546126</v>
      </c>
      <c r="F143" s="9">
        <f t="shared" si="41"/>
        <v>0.21047070624649392</v>
      </c>
      <c r="G143" s="9">
        <f t="shared" si="42"/>
        <v>1.0391288149090396</v>
      </c>
      <c r="H143" s="9">
        <f t="shared" si="43"/>
        <v>1.8001291874799605</v>
      </c>
      <c r="I143" s="9">
        <f t="shared" si="44"/>
        <v>4.2732557669634756</v>
      </c>
      <c r="J143" s="9">
        <f t="shared" si="45"/>
        <v>4.751255021821633</v>
      </c>
      <c r="K143" s="11">
        <f t="shared" si="46"/>
        <v>0.56497175141242939</v>
      </c>
      <c r="L143" s="11">
        <f t="shared" si="47"/>
        <v>0.24096385542168672</v>
      </c>
      <c r="M143" s="11">
        <f t="shared" si="48"/>
        <v>0.21691973969631234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-0.2585747970004213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0.22236820365029358</v>
      </c>
      <c r="Q143" s="11">
        <f>2*'OddsRatio_working_3-way'!K143*'OddsRatio_working_3-way'!L143*'OddsRatio_working_3-way'!M143</f>
        <v>5.9061939880556066E-2</v>
      </c>
      <c r="R143" s="11">
        <f t="shared" si="49"/>
        <v>0</v>
      </c>
      <c r="S143" s="11">
        <f t="shared" si="50"/>
        <v>-0.85997632495455956</v>
      </c>
      <c r="T143" s="11">
        <f t="shared" si="51"/>
        <v>-0.22841336652179539</v>
      </c>
      <c r="U143" s="11">
        <f>'OddsRatio_working_3-way'!S143-'OddsRatio_working_3-way'!R143^2/3</f>
        <v>-0.85997632495455956</v>
      </c>
      <c r="V143" s="11">
        <f>'OddsRatio_working_3-way'!S143*'OddsRatio_working_3-way'!R143/3-2*'OddsRatio_working_3-way'!R143^3/27-'OddsRatio_working_3-way'!T143</f>
        <v>0.22841336652179539</v>
      </c>
      <c r="W143" s="11">
        <f>'OddsRatio_working_3-way'!V143^2+4*'OddsRatio_working_3-way'!U143^3/27</f>
        <v>-4.2050070476442707E-2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0.15347861128041812</v>
      </c>
      <c r="Y143" s="11">
        <f>IF('OddsRatio_working_3-way'!W143&gt;=0,IF('OddsRatio_working_3-way'!V143+SQRT('OddsRatio_working_3-way'!W143)&gt;0,0,PI()),ACOS('OddsRatio_working_3-way'!V143/(2*'OddsRatio_working_3-way'!X143)))</f>
        <v>0.73157798235231764</v>
      </c>
      <c r="Z143" s="11">
        <f>'OddsRatio_working_3-way'!X143^(1/3)*COS('OddsRatio_working_3-way'!Y143/3)</f>
        <v>0.51956440745451993</v>
      </c>
      <c r="AA143" s="11">
        <f>'OddsRatio_working_3-way'!X143^(1/3)*COS(('OddsRatio_working_3-way'!Y143+2*PI())/3)</f>
        <v>-0.3717362171366288</v>
      </c>
      <c r="AB143" s="11">
        <f>'OddsRatio_working_3-way'!X143^(1/3)*COS(('OddsRatio_working_3-way'!Y143+4*PI())/3)</f>
        <v>-0.14782819031789124</v>
      </c>
      <c r="AC143" s="11">
        <f>'OddsRatio_working_3-way'!X143^(1/3)*SIN('OddsRatio_working_3-way'!Y143/3)</f>
        <v>0.12927335955751615</v>
      </c>
      <c r="AD143" s="11">
        <f>'OddsRatio_working_3-way'!X143^(1/3)*SIN(('OddsRatio_working_3-way'!Y143+2*PI())/3)</f>
        <v>0.38531929597906517</v>
      </c>
      <c r="AE143" s="11">
        <f>'OddsRatio_working_3-way'!X143^(1/3)*SIN(('OddsRatio_working_3-way'!Y143+4*PI())/3)</f>
        <v>-0.51459265553658129</v>
      </c>
      <c r="AF143" s="11">
        <f>-'OddsRatio_working_3-way'!U143/(3*'OddsRatio_working_3-way'!X143^(1/3))*COS(('OddsRatio_working_3-way'!Y143)/3)</f>
        <v>0.51956440745451982</v>
      </c>
      <c r="AG143" s="11">
        <f>-'OddsRatio_working_3-way'!U143/(3*'OddsRatio_working_3-way'!X143^(1/3))*COS(('OddsRatio_working_3-way'!Y143+2*PI())/3)</f>
        <v>-0.37173621713662874</v>
      </c>
      <c r="AH143" s="11">
        <f>-'OddsRatio_working_3-way'!U143/(3*'OddsRatio_working_3-way'!X143^(1/3))*COS(('OddsRatio_working_3-way'!Y143+4*PI())/3)</f>
        <v>-0.14782819031789121</v>
      </c>
      <c r="AI143" s="11">
        <f>'OddsRatio_working_3-way'!U143/(3*'OddsRatio_working_3-way'!X143^(1/3))*SIN(('OddsRatio_working_3-way'!Y143)/3)</f>
        <v>-0.12927335955751612</v>
      </c>
      <c r="AJ143" s="11">
        <f>'OddsRatio_working_3-way'!U143/(3*'OddsRatio_working_3-way'!X143^(1/3))*SIN(('OddsRatio_working_3-way'!Y143+2*PI())/3)</f>
        <v>-0.38531929597906506</v>
      </c>
      <c r="AK143" s="11">
        <f>'OddsRatio_working_3-way'!U143/(3*'OddsRatio_working_3-way'!X143^(1/3))*SIN(('OddsRatio_working_3-way'!Y143+4*PI())/3)</f>
        <v>0.51459265553658118</v>
      </c>
      <c r="AL143" s="11">
        <f>'OddsRatio_working_3-way'!Z143+'OddsRatio_working_3-way'!AF143</f>
        <v>1.0391288149090396</v>
      </c>
      <c r="AM143" s="11">
        <f>'OddsRatio_working_3-way'!AA143+'OddsRatio_working_3-way'!AG143</f>
        <v>-0.74347243427325749</v>
      </c>
      <c r="AN143" s="11">
        <f>'OddsRatio_working_3-way'!AB143+'OddsRatio_working_3-way'!AH143</f>
        <v>-0.29565638063578248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1.0391288149090396</v>
      </c>
      <c r="AS143" s="11">
        <f>IF(('OddsRatio_working_3-way'!X143=0),IF(Q143&gt;0,-Q143^(1/3),(-Q143)^(1/3)),'OddsRatio_working_3-way'!AM143-'OddsRatio_working_3-way'!R143/3)</f>
        <v>-0.74347243427325749</v>
      </c>
      <c r="AT143" s="11">
        <f>IF(('OddsRatio_working_3-way'!X143=0),IF(Q143&gt;0,-Q143^(1/3),(-Q143)^(1/3)),'OddsRatio_working_3-way'!AN143-'OddsRatio_working_3-way'!R143/3)</f>
        <v>-0.29565638063578248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4.8899999999999997</v>
      </c>
      <c r="B144" s="4">
        <f>IF('True_Odds_Calculator_3-way'!B145="","",'True_Odds_Calculator_3-way'!B145)</f>
        <v>3.41</v>
      </c>
      <c r="C144" s="4">
        <f>IF('True_Odds_Calculator_3-way'!C145="","",'True_Odds_Calculator_3-way'!C145)</f>
        <v>1.88</v>
      </c>
      <c r="D144" s="9">
        <f t="shared" si="39"/>
        <v>0.19676086896862496</v>
      </c>
      <c r="E144" s="9">
        <f t="shared" si="40"/>
        <v>0.28335482591797551</v>
      </c>
      <c r="F144" s="9">
        <f t="shared" si="41"/>
        <v>0.51988430511339967</v>
      </c>
      <c r="G144" s="9">
        <f t="shared" si="42"/>
        <v>1.0494373681805715</v>
      </c>
      <c r="H144" s="9">
        <f t="shared" si="43"/>
        <v>5.0823113622224225</v>
      </c>
      <c r="I144" s="9">
        <f t="shared" si="44"/>
        <v>3.529144057315178</v>
      </c>
      <c r="J144" s="9">
        <f t="shared" si="45"/>
        <v>1.9235048839989028</v>
      </c>
      <c r="K144" s="11">
        <f t="shared" si="46"/>
        <v>0.20449897750511248</v>
      </c>
      <c r="L144" s="11">
        <f t="shared" si="47"/>
        <v>0.29325513196480935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-0.26316506029000397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0.22903579248872336</v>
      </c>
      <c r="Q144" s="11">
        <f>2*'OddsRatio_working_3-way'!K144*'OddsRatio_working_3-way'!L144*'OddsRatio_working_3-way'!M144</f>
        <v>6.3798270888223763E-2</v>
      </c>
      <c r="R144" s="11">
        <f t="shared" si="49"/>
        <v>0</v>
      </c>
      <c r="S144" s="11">
        <f t="shared" si="50"/>
        <v>-0.87031231363437578</v>
      </c>
      <c r="T144" s="11">
        <f t="shared" si="51"/>
        <v>-0.24242682831041104</v>
      </c>
      <c r="U144" s="11">
        <f>'OddsRatio_working_3-way'!S144-'OddsRatio_working_3-way'!R144^2/3</f>
        <v>-0.87031231363437578</v>
      </c>
      <c r="V144" s="11">
        <f>'OddsRatio_working_3-way'!S144*'OddsRatio_working_3-way'!R144/3-2*'OddsRatio_working_3-way'!R144^3/27-'OddsRatio_working_3-way'!T144</f>
        <v>0.24242682831041104</v>
      </c>
      <c r="W144" s="11">
        <f>'OddsRatio_working_3-way'!V144^2+4*'OddsRatio_working_3-way'!U144^3/27</f>
        <v>-3.8890332941863268E-2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0.15625387997303361</v>
      </c>
      <c r="Y144" s="11">
        <f>IF('OddsRatio_working_3-way'!W144&gt;=0,IF('OddsRatio_working_3-way'!V144+SQRT('OddsRatio_working_3-way'!W144)&gt;0,0,PI()),ACOS('OddsRatio_working_3-way'!V144/(2*'OddsRatio_working_3-way'!X144)))</f>
        <v>0.6828989928740874</v>
      </c>
      <c r="Z144" s="11">
        <f>'OddsRatio_working_3-way'!X144^(1/3)*COS('OddsRatio_working_3-way'!Y144/3)</f>
        <v>0.52471868409028588</v>
      </c>
      <c r="AA144" s="11">
        <f>'OddsRatio_working_3-way'!X144^(1/3)*COS(('OddsRatio_working_3-way'!Y144+2*PI())/3)</f>
        <v>-0.36762474630272907</v>
      </c>
      <c r="AB144" s="11">
        <f>'OddsRatio_working_3-way'!X144^(1/3)*COS(('OddsRatio_working_3-way'!Y144+4*PI())/3)</f>
        <v>-0.15709393778755718</v>
      </c>
      <c r="AC144" s="11">
        <f>'OddsRatio_working_3-way'!X144^(1/3)*SIN('OddsRatio_working_3-way'!Y144/3)</f>
        <v>0.12155001896894423</v>
      </c>
      <c r="AD144" s="11">
        <f>'OddsRatio_working_3-way'!X144^(1/3)*SIN(('OddsRatio_working_3-way'!Y144+2*PI())/3)</f>
        <v>0.39364470077805702</v>
      </c>
      <c r="AE144" s="11">
        <f>'OddsRatio_working_3-way'!X144^(1/3)*SIN(('OddsRatio_working_3-way'!Y144+4*PI())/3)</f>
        <v>-0.51519471974700115</v>
      </c>
      <c r="AF144" s="11">
        <f>-'OddsRatio_working_3-way'!U144/(3*'OddsRatio_working_3-way'!X144^(1/3))*COS(('OddsRatio_working_3-way'!Y144)/3)</f>
        <v>0.52471868409028577</v>
      </c>
      <c r="AG144" s="11">
        <f>-'OddsRatio_working_3-way'!U144/(3*'OddsRatio_working_3-way'!X144^(1/3))*COS(('OddsRatio_working_3-way'!Y144+2*PI())/3)</f>
        <v>-0.36762474630272901</v>
      </c>
      <c r="AH144" s="11">
        <f>-'OddsRatio_working_3-way'!U144/(3*'OddsRatio_working_3-way'!X144^(1/3))*COS(('OddsRatio_working_3-way'!Y144+4*PI())/3)</f>
        <v>-0.15709393778755715</v>
      </c>
      <c r="AI144" s="11">
        <f>'OddsRatio_working_3-way'!U144/(3*'OddsRatio_working_3-way'!X144^(1/3))*SIN(('OddsRatio_working_3-way'!Y144)/3)</f>
        <v>-0.1215500189689442</v>
      </c>
      <c r="AJ144" s="11">
        <f>'OddsRatio_working_3-way'!U144/(3*'OddsRatio_working_3-way'!X144^(1/3))*SIN(('OddsRatio_working_3-way'!Y144+2*PI())/3)</f>
        <v>-0.39364470077805697</v>
      </c>
      <c r="AK144" s="11">
        <f>'OddsRatio_working_3-way'!U144/(3*'OddsRatio_working_3-way'!X144^(1/3))*SIN(('OddsRatio_working_3-way'!Y144+4*PI())/3)</f>
        <v>0.51519471974700104</v>
      </c>
      <c r="AL144" s="11">
        <f>'OddsRatio_working_3-way'!Z144+'OddsRatio_working_3-way'!AF144</f>
        <v>1.0494373681805715</v>
      </c>
      <c r="AM144" s="11">
        <f>'OddsRatio_working_3-way'!AA144+'OddsRatio_working_3-way'!AG144</f>
        <v>-0.73524949260545802</v>
      </c>
      <c r="AN144" s="11">
        <f>'OddsRatio_working_3-way'!AB144+'OddsRatio_working_3-way'!AH144</f>
        <v>-0.31418787557511429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1.0494373681805715</v>
      </c>
      <c r="AS144" s="11">
        <f>IF(('OddsRatio_working_3-way'!X144=0),IF(Q144&gt;0,-Q144^(1/3),(-Q144)^(1/3)),'OddsRatio_working_3-way'!AM144-'OddsRatio_working_3-way'!R144/3)</f>
        <v>-0.73524949260545802</v>
      </c>
      <c r="AT144" s="11">
        <f>IF(('OddsRatio_working_3-way'!X144=0),IF(Q144&gt;0,-Q144^(1/3),(-Q144)^(1/3)),'OddsRatio_working_3-way'!AN144-'OddsRatio_working_3-way'!R144/3)</f>
        <v>-0.31418787557511429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3.34</v>
      </c>
      <c r="B145" s="4">
        <f>IF('True_Odds_Calculator_3-way'!B146="","",'True_Odds_Calculator_3-way'!B146)</f>
        <v>3.67</v>
      </c>
      <c r="C145" s="4">
        <f>IF('True_Odds_Calculator_3-way'!C146="","",'True_Odds_Calculator_3-way'!C146)</f>
        <v>2.2200000000000002</v>
      </c>
      <c r="D145" s="9">
        <f t="shared" si="39"/>
        <v>0.29226757142153964</v>
      </c>
      <c r="E145" s="9">
        <f t="shared" si="40"/>
        <v>0.26574407529724453</v>
      </c>
      <c r="F145" s="9">
        <f t="shared" si="41"/>
        <v>0.44198835328121594</v>
      </c>
      <c r="G145" s="9">
        <f t="shared" si="42"/>
        <v>1.0348385704636915</v>
      </c>
      <c r="H145" s="9">
        <f t="shared" si="43"/>
        <v>3.4215222548850375</v>
      </c>
      <c r="I145" s="9">
        <f t="shared" si="44"/>
        <v>3.7630189831380556</v>
      </c>
      <c r="J145" s="9">
        <f t="shared" si="45"/>
        <v>2.2625030559657033</v>
      </c>
      <c r="K145" s="11">
        <f t="shared" si="46"/>
        <v>0.29940119760479045</v>
      </c>
      <c r="L145" s="11">
        <f t="shared" si="47"/>
        <v>0.27247956403269757</v>
      </c>
      <c r="M145" s="11">
        <f t="shared" si="48"/>
        <v>0.4504504504504504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-0.28010537581586226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0.22894045475585398</v>
      </c>
      <c r="Q145" s="11">
        <f>2*'OddsRatio_working_3-way'!K145*'OddsRatio_working_3-way'!L145*'OddsRatio_working_3-way'!M145</f>
        <v>7.3496133147946702E-2</v>
      </c>
      <c r="R145" s="11">
        <f t="shared" si="49"/>
        <v>0</v>
      </c>
      <c r="S145" s="11">
        <f t="shared" si="50"/>
        <v>-0.81733688291065343</v>
      </c>
      <c r="T145" s="11">
        <f t="shared" si="51"/>
        <v>-0.26238744234691924</v>
      </c>
      <c r="U145" s="11">
        <f>'OddsRatio_working_3-way'!S145-'OddsRatio_working_3-way'!R145^2/3</f>
        <v>-0.81733688291065343</v>
      </c>
      <c r="V145" s="11">
        <f>'OddsRatio_working_3-way'!S145*'OddsRatio_working_3-way'!R145/3-2*'OddsRatio_working_3-way'!R145^3/27-'OddsRatio_working_3-way'!T145</f>
        <v>0.26238744234691924</v>
      </c>
      <c r="W145" s="11">
        <f>'OddsRatio_working_3-way'!V145^2+4*'OddsRatio_working_3-way'!U145^3/27</f>
        <v>-1.2043702411813142E-2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0.14220660349749145</v>
      </c>
      <c r="Y145" s="11">
        <f>IF('OddsRatio_working_3-way'!W145&gt;=0,IF('OddsRatio_working_3-way'!V145+SQRT('OddsRatio_working_3-way'!W145)&gt;0,0,PI()),ACOS('OddsRatio_working_3-way'!V145/(2*'OddsRatio_working_3-way'!X145)))</f>
        <v>0.3961403029786581</v>
      </c>
      <c r="Z145" s="11">
        <f>'OddsRatio_working_3-way'!X145^(1/3)*COS('OddsRatio_working_3-way'!Y145/3)</f>
        <v>0.51741928523184566</v>
      </c>
      <c r="AA145" s="11">
        <f>'OddsRatio_working_3-way'!X145^(1/3)*COS(('OddsRatio_working_3-way'!Y145+2*PI())/3)</f>
        <v>-0.31822588561132492</v>
      </c>
      <c r="AB145" s="11">
        <f>'OddsRatio_working_3-way'!X145^(1/3)*COS(('OddsRatio_working_3-way'!Y145+4*PI())/3)</f>
        <v>-0.19919339962052085</v>
      </c>
      <c r="AC145" s="11">
        <f>'OddsRatio_working_3-way'!X145^(1/3)*SIN('OddsRatio_working_3-way'!Y145/3)</f>
        <v>6.8723437829101286E-2</v>
      </c>
      <c r="AD145" s="11">
        <f>'OddsRatio_working_3-way'!X145^(1/3)*SIN(('OddsRatio_working_3-way'!Y145+2*PI())/3)</f>
        <v>0.41373652650421422</v>
      </c>
      <c r="AE145" s="11">
        <f>'OddsRatio_working_3-way'!X145^(1/3)*SIN(('OddsRatio_working_3-way'!Y145+4*PI())/3)</f>
        <v>-0.48245996433331534</v>
      </c>
      <c r="AF145" s="11">
        <f>-'OddsRatio_working_3-way'!U145/(3*'OddsRatio_working_3-way'!X145^(1/3))*COS(('OddsRatio_working_3-way'!Y145)/3)</f>
        <v>0.51741928523184577</v>
      </c>
      <c r="AG145" s="11">
        <f>-'OddsRatio_working_3-way'!U145/(3*'OddsRatio_working_3-way'!X145^(1/3))*COS(('OddsRatio_working_3-way'!Y145+2*PI())/3)</f>
        <v>-0.31822588561132503</v>
      </c>
      <c r="AH145" s="11">
        <f>-'OddsRatio_working_3-way'!U145/(3*'OddsRatio_working_3-way'!X145^(1/3))*COS(('OddsRatio_working_3-way'!Y145+4*PI())/3)</f>
        <v>-0.19919339962052091</v>
      </c>
      <c r="AI145" s="11">
        <f>'OddsRatio_working_3-way'!U145/(3*'OddsRatio_working_3-way'!X145^(1/3))*SIN(('OddsRatio_working_3-way'!Y145)/3)</f>
        <v>-6.87234378291013E-2</v>
      </c>
      <c r="AJ145" s="11">
        <f>'OddsRatio_working_3-way'!U145/(3*'OddsRatio_working_3-way'!X145^(1/3))*SIN(('OddsRatio_working_3-way'!Y145+2*PI())/3)</f>
        <v>-0.41373652650421433</v>
      </c>
      <c r="AK145" s="11">
        <f>'OddsRatio_working_3-way'!U145/(3*'OddsRatio_working_3-way'!X145^(1/3))*SIN(('OddsRatio_working_3-way'!Y145+4*PI())/3)</f>
        <v>0.48245996433331545</v>
      </c>
      <c r="AL145" s="11">
        <f>'OddsRatio_working_3-way'!Z145+'OddsRatio_working_3-way'!AF145</f>
        <v>1.0348385704636915</v>
      </c>
      <c r="AM145" s="11">
        <f>'OddsRatio_working_3-way'!AA145+'OddsRatio_working_3-way'!AG145</f>
        <v>-0.63645177122264995</v>
      </c>
      <c r="AN145" s="11">
        <f>'OddsRatio_working_3-way'!AB145+'OddsRatio_working_3-way'!AH145</f>
        <v>-0.39838679924104176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1.0348385704636915</v>
      </c>
      <c r="AS145" s="11">
        <f>IF(('OddsRatio_working_3-way'!X145=0),IF(Q145&gt;0,-Q145^(1/3),(-Q145)^(1/3)),'OddsRatio_working_3-way'!AM145-'OddsRatio_working_3-way'!R145/3)</f>
        <v>-0.63645177122264995</v>
      </c>
      <c r="AT145" s="11">
        <f>IF(('OddsRatio_working_3-way'!X145=0),IF(Q145&gt;0,-Q145^(1/3),(-Q145)^(1/3)),'OddsRatio_working_3-way'!AN145-'OddsRatio_working_3-way'!R145/3)</f>
        <v>-0.39838679924104176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1.96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4.62</v>
      </c>
      <c r="D146" s="9">
        <f t="shared" si="39"/>
        <v>0.50084709376933323</v>
      </c>
      <c r="E146" s="9">
        <f t="shared" si="40"/>
        <v>0.28898400790247969</v>
      </c>
      <c r="F146" s="9">
        <f t="shared" si="41"/>
        <v>0.21016889832818708</v>
      </c>
      <c r="G146" s="9">
        <f t="shared" si="42"/>
        <v>1.0381430789129089</v>
      </c>
      <c r="H146" s="9">
        <f t="shared" si="43"/>
        <v>1.9966173557563924</v>
      </c>
      <c r="I146" s="9">
        <f t="shared" si="44"/>
        <v>3.4603990970235943</v>
      </c>
      <c r="J146" s="9">
        <f t="shared" si="45"/>
        <v>4.7580779456647306</v>
      </c>
      <c r="K146" s="11">
        <f t="shared" si="46"/>
        <v>0.51020408163265307</v>
      </c>
      <c r="L146" s="11">
        <f t="shared" si="47"/>
        <v>0.29673590504451036</v>
      </c>
      <c r="M146" s="11">
        <f t="shared" si="48"/>
        <v>0.21645021645021645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-0.26989833275789799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0.22774919825728279</v>
      </c>
      <c r="Q146" s="11">
        <f>2*'OddsRatio_working_3-way'!K146*'OddsRatio_working_3-way'!L146*'OddsRatio_working_3-way'!M146</f>
        <v>6.5539337627995048E-2</v>
      </c>
      <c r="R146" s="11">
        <f t="shared" si="49"/>
        <v>0</v>
      </c>
      <c r="S146" s="11">
        <f t="shared" si="50"/>
        <v>-0.84383329059530177</v>
      </c>
      <c r="T146" s="11">
        <f t="shared" si="51"/>
        <v>-0.24282972391231705</v>
      </c>
      <c r="U146" s="11">
        <f>'OddsRatio_working_3-way'!S146-'OddsRatio_working_3-way'!R146^2/3</f>
        <v>-0.84383329059530177</v>
      </c>
      <c r="V146" s="11">
        <f>'OddsRatio_working_3-way'!S146*'OddsRatio_working_3-way'!R146/3-2*'OddsRatio_working_3-way'!R146^3/27-'OddsRatio_working_3-way'!T146</f>
        <v>0.24282972391231705</v>
      </c>
      <c r="W146" s="11">
        <f>'OddsRatio_working_3-way'!V146^2+4*'OddsRatio_working_3-way'!U146^3/27</f>
        <v>-3.0049339263669393E-2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0.14917742295585609</v>
      </c>
      <c r="Y146" s="11">
        <f>IF('OddsRatio_working_3-way'!W146&gt;=0,IF('OddsRatio_working_3-way'!V146+SQRT('OddsRatio_working_3-way'!W146)&gt;0,0,PI()),ACOS('OddsRatio_working_3-way'!V146/(2*'OddsRatio_working_3-way'!X146)))</f>
        <v>0.61997033543331681</v>
      </c>
      <c r="Z146" s="11">
        <f>'OddsRatio_working_3-way'!X146^(1/3)*COS('OddsRatio_working_3-way'!Y146/3)</f>
        <v>0.51907153945645435</v>
      </c>
      <c r="AA146" s="11">
        <f>'OddsRatio_working_3-way'!X146^(1/3)*COS(('OddsRatio_working_3-way'!Y146+2*PI())/3)</f>
        <v>-0.35377947160562229</v>
      </c>
      <c r="AB146" s="11">
        <f>'OddsRatio_working_3-way'!X146^(1/3)*COS(('OddsRatio_working_3-way'!Y146+4*PI())/3)</f>
        <v>-0.1652920678508322</v>
      </c>
      <c r="AC146" s="11">
        <f>'OddsRatio_working_3-way'!X146^(1/3)*SIN('OddsRatio_working_3-way'!Y146/3)</f>
        <v>0.10882325329668174</v>
      </c>
      <c r="AD146" s="11">
        <f>'OddsRatio_working_3-way'!X146^(1/3)*SIN(('OddsRatio_working_3-way'!Y146+2*PI())/3)</f>
        <v>0.39511751290244518</v>
      </c>
      <c r="AE146" s="11">
        <f>'OddsRatio_working_3-way'!X146^(1/3)*SIN(('OddsRatio_working_3-way'!Y146+4*PI())/3)</f>
        <v>-0.50394076619912698</v>
      </c>
      <c r="AF146" s="11">
        <f>-'OddsRatio_working_3-way'!U146/(3*'OddsRatio_working_3-way'!X146^(1/3))*COS(('OddsRatio_working_3-way'!Y146)/3)</f>
        <v>0.51907153945645446</v>
      </c>
      <c r="AG146" s="11">
        <f>-'OddsRatio_working_3-way'!U146/(3*'OddsRatio_working_3-way'!X146^(1/3))*COS(('OddsRatio_working_3-way'!Y146+2*PI())/3)</f>
        <v>-0.3537794716056224</v>
      </c>
      <c r="AH146" s="11">
        <f>-'OddsRatio_working_3-way'!U146/(3*'OddsRatio_working_3-way'!X146^(1/3))*COS(('OddsRatio_working_3-way'!Y146+4*PI())/3)</f>
        <v>-0.16529206785083222</v>
      </c>
      <c r="AI146" s="11">
        <f>'OddsRatio_working_3-way'!U146/(3*'OddsRatio_working_3-way'!X146^(1/3))*SIN(('OddsRatio_working_3-way'!Y146)/3)</f>
        <v>-0.10882325329668177</v>
      </c>
      <c r="AJ146" s="11">
        <f>'OddsRatio_working_3-way'!U146/(3*'OddsRatio_working_3-way'!X146^(1/3))*SIN(('OddsRatio_working_3-way'!Y146+2*PI())/3)</f>
        <v>-0.39511751290244523</v>
      </c>
      <c r="AK146" s="11">
        <f>'OddsRatio_working_3-way'!U146/(3*'OddsRatio_working_3-way'!X146^(1/3))*SIN(('OddsRatio_working_3-way'!Y146+4*PI())/3)</f>
        <v>0.50394076619912709</v>
      </c>
      <c r="AL146" s="11">
        <f>'OddsRatio_working_3-way'!Z146+'OddsRatio_working_3-way'!AF146</f>
        <v>1.0381430789129089</v>
      </c>
      <c r="AM146" s="11">
        <f>'OddsRatio_working_3-way'!AA146+'OddsRatio_working_3-way'!AG146</f>
        <v>-0.70755894321124468</v>
      </c>
      <c r="AN146" s="11">
        <f>'OddsRatio_working_3-way'!AB146+'OddsRatio_working_3-way'!AH146</f>
        <v>-0.33058413570166445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1.0381430789129089</v>
      </c>
      <c r="AS146" s="11">
        <f>IF(('OddsRatio_working_3-way'!X146=0),IF(Q146&gt;0,-Q146^(1/3),(-Q146)^(1/3)),'OddsRatio_working_3-way'!AM146-'OddsRatio_working_3-way'!R146/3)</f>
        <v>-0.70755894321124468</v>
      </c>
      <c r="AT146" s="11">
        <f>IF(('OddsRatio_working_3-way'!X146=0),IF(Q146&gt;0,-Q146^(1/3),(-Q146)^(1/3)),'OddsRatio_working_3-way'!AN146-'OddsRatio_working_3-way'!R146/3)</f>
        <v>-0.33058413570166445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2.46</v>
      </c>
      <c r="B147" s="4">
        <f>IF('True_Odds_Calculator_3-way'!B148="","",'True_Odds_Calculator_3-way'!B148)</f>
        <v>3.31</v>
      </c>
      <c r="C147" s="4">
        <f>IF('True_Odds_Calculator_3-way'!C148="","",'True_Odds_Calculator_3-way'!C148)</f>
        <v>3.18</v>
      </c>
      <c r="D147" s="9">
        <f t="shared" si="39"/>
        <v>0.39814469354046056</v>
      </c>
      <c r="E147" s="9">
        <f t="shared" si="40"/>
        <v>0.29483568203324889</v>
      </c>
      <c r="F147" s="9">
        <f t="shared" si="41"/>
        <v>0.30701962442629066</v>
      </c>
      <c r="G147" s="9">
        <f t="shared" si="42"/>
        <v>1.0353765066988059</v>
      </c>
      <c r="H147" s="9">
        <f t="shared" si="43"/>
        <v>2.5116496997802567</v>
      </c>
      <c r="I147" s="9">
        <f t="shared" si="44"/>
        <v>3.3917197304742412</v>
      </c>
      <c r="J147" s="9">
        <f t="shared" si="45"/>
        <v>3.2571207846033965</v>
      </c>
      <c r="K147" s="11">
        <f t="shared" si="46"/>
        <v>0.4065040650406504</v>
      </c>
      <c r="L147" s="11">
        <f t="shared" si="47"/>
        <v>0.30211480362537763</v>
      </c>
      <c r="M147" s="11">
        <f t="shared" si="48"/>
        <v>0.31446540880503143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-0.28394296198562519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0.22978768236066333</v>
      </c>
      <c r="Q147" s="11">
        <f>2*'OddsRatio_working_3-way'!K147*'OddsRatio_working_3-way'!L147*'OddsRatio_working_3-way'!M147</f>
        <v>7.7239557096021275E-2</v>
      </c>
      <c r="R147" s="11">
        <f t="shared" si="49"/>
        <v>0</v>
      </c>
      <c r="S147" s="11">
        <f t="shared" si="50"/>
        <v>-0.80927409066154798</v>
      </c>
      <c r="T147" s="11">
        <f t="shared" si="51"/>
        <v>-0.2720249044240497</v>
      </c>
      <c r="U147" s="11">
        <f>'OddsRatio_working_3-way'!S147-'OddsRatio_working_3-way'!R147^2/3</f>
        <v>-0.80927409066154798</v>
      </c>
      <c r="V147" s="11">
        <f>'OddsRatio_working_3-way'!S147*'OddsRatio_working_3-way'!R147/3-2*'OddsRatio_working_3-way'!R147^3/27-'OddsRatio_working_3-way'!T147</f>
        <v>0.2720249044240497</v>
      </c>
      <c r="W147" s="11">
        <f>'OddsRatio_working_3-way'!V147^2+4*'OddsRatio_working_3-way'!U147^3/27</f>
        <v>-4.5229658532976447E-3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0.14010756089538051</v>
      </c>
      <c r="Y147" s="11">
        <f>IF('OddsRatio_working_3-way'!W147&gt;=0,IF('OddsRatio_working_3-way'!V147+SQRT('OddsRatio_working_3-way'!W147)&gt;0,0,PI()),ACOS('OddsRatio_working_3-way'!V147/(2*'OddsRatio_working_3-way'!X147)))</f>
        <v>0.24237088591538858</v>
      </c>
      <c r="Z147" s="11">
        <f>'OddsRatio_working_3-way'!X147^(1/3)*COS('OddsRatio_working_3-way'!Y147/3)</f>
        <v>0.51768825334940294</v>
      </c>
      <c r="AA147" s="11">
        <f>'OddsRatio_working_3-way'!X147^(1/3)*COS(('OddsRatio_working_3-way'!Y147+2*PI())/3)</f>
        <v>-0.29514394655607729</v>
      </c>
      <c r="AB147" s="11">
        <f>'OddsRatio_working_3-way'!X147^(1/3)*COS(('OddsRatio_working_3-way'!Y147+4*PI())/3)</f>
        <v>-0.22254430679332557</v>
      </c>
      <c r="AC147" s="11">
        <f>'OddsRatio_working_3-way'!X147^(1/3)*SIN('OddsRatio_working_3-way'!Y147/3)</f>
        <v>4.1915421560094576E-2</v>
      </c>
      <c r="AD147" s="11">
        <f>'OddsRatio_working_3-way'!X147^(1/3)*SIN(('OddsRatio_working_3-way'!Y147+2*PI())/3)</f>
        <v>0.42737346786133018</v>
      </c>
      <c r="AE147" s="11">
        <f>'OddsRatio_working_3-way'!X147^(1/3)*SIN(('OddsRatio_working_3-way'!Y147+4*PI())/3)</f>
        <v>-0.46928888942142472</v>
      </c>
      <c r="AF147" s="11">
        <f>-'OddsRatio_working_3-way'!U147/(3*'OddsRatio_working_3-way'!X147^(1/3))*COS(('OddsRatio_working_3-way'!Y147)/3)</f>
        <v>0.51768825334940283</v>
      </c>
      <c r="AG147" s="11">
        <f>-'OddsRatio_working_3-way'!U147/(3*'OddsRatio_working_3-way'!X147^(1/3))*COS(('OddsRatio_working_3-way'!Y147+2*PI())/3)</f>
        <v>-0.29514394655607723</v>
      </c>
      <c r="AH147" s="11">
        <f>-'OddsRatio_working_3-way'!U147/(3*'OddsRatio_working_3-way'!X147^(1/3))*COS(('OddsRatio_working_3-way'!Y147+4*PI())/3)</f>
        <v>-0.22254430679332554</v>
      </c>
      <c r="AI147" s="11">
        <f>'OddsRatio_working_3-way'!U147/(3*'OddsRatio_working_3-way'!X147^(1/3))*SIN(('OddsRatio_working_3-way'!Y147)/3)</f>
        <v>-4.1915421560094569E-2</v>
      </c>
      <c r="AJ147" s="11">
        <f>'OddsRatio_working_3-way'!U147/(3*'OddsRatio_working_3-way'!X147^(1/3))*SIN(('OddsRatio_working_3-way'!Y147+2*PI())/3)</f>
        <v>-0.42737346786133013</v>
      </c>
      <c r="AK147" s="11">
        <f>'OddsRatio_working_3-way'!U147/(3*'OddsRatio_working_3-way'!X147^(1/3))*SIN(('OddsRatio_working_3-way'!Y147+4*PI())/3)</f>
        <v>0.4692888894214246</v>
      </c>
      <c r="AL147" s="11">
        <f>'OddsRatio_working_3-way'!Z147+'OddsRatio_working_3-way'!AF147</f>
        <v>1.0353765066988059</v>
      </c>
      <c r="AM147" s="11">
        <f>'OddsRatio_working_3-way'!AA147+'OddsRatio_working_3-way'!AG147</f>
        <v>-0.59028789311215446</v>
      </c>
      <c r="AN147" s="11">
        <f>'OddsRatio_working_3-way'!AB147+'OddsRatio_working_3-way'!AH147</f>
        <v>-0.44508861358665108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1.0353765066988059</v>
      </c>
      <c r="AS147" s="11">
        <f>IF(('OddsRatio_working_3-way'!X147=0),IF(Q147&gt;0,-Q147^(1/3),(-Q147)^(1/3)),'OddsRatio_working_3-way'!AM147-'OddsRatio_working_3-way'!R147/3)</f>
        <v>-0.59028789311215446</v>
      </c>
      <c r="AT147" s="11">
        <f>IF(('OddsRatio_working_3-way'!X147=0),IF(Q147&gt;0,-Q147^(1/3),(-Q147)^(1/3)),'OddsRatio_working_3-way'!AN147-'OddsRatio_working_3-way'!R147/3)</f>
        <v>-0.44508861358665108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2.0299999999999998</v>
      </c>
      <c r="B148" s="4">
        <f>IF('True_Odds_Calculator_3-way'!B149="","",'True_Odds_Calculator_3-way'!B149)</f>
        <v>3.39</v>
      </c>
      <c r="C148" s="4">
        <f>IF('True_Odds_Calculator_3-way'!C149="","",'True_Odds_Calculator_3-way'!C149)</f>
        <v>4.25</v>
      </c>
      <c r="D148" s="9">
        <f t="shared" si="39"/>
        <v>0.48359692568935442</v>
      </c>
      <c r="E148" s="9">
        <f t="shared" si="40"/>
        <v>0.28753823303803361</v>
      </c>
      <c r="F148" s="9">
        <f t="shared" si="41"/>
        <v>0.22886484127261209</v>
      </c>
      <c r="G148" s="9">
        <f t="shared" si="42"/>
        <v>1.0367357223247642</v>
      </c>
      <c r="H148" s="9">
        <f t="shared" si="43"/>
        <v>2.0678377939945065</v>
      </c>
      <c r="I148" s="9">
        <f t="shared" si="44"/>
        <v>3.4777983763561862</v>
      </c>
      <c r="J148" s="9">
        <f t="shared" si="45"/>
        <v>4.3693910975554831</v>
      </c>
      <c r="K148" s="11">
        <f t="shared" si="46"/>
        <v>0.49261083743842371</v>
      </c>
      <c r="L148" s="11">
        <f t="shared" si="47"/>
        <v>0.29498525073746312</v>
      </c>
      <c r="M148" s="11">
        <f t="shared" si="48"/>
        <v>0.23529411764705882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-0.2735481742284952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0.22805582409955133</v>
      </c>
      <c r="Q148" s="11">
        <f>2*'OddsRatio_working_3-way'!K148*'OddsRatio_working_3-way'!L148*'OddsRatio_working_3-way'!M148</f>
        <v>6.8382555951889454E-2</v>
      </c>
      <c r="R148" s="11">
        <f t="shared" si="49"/>
        <v>0</v>
      </c>
      <c r="S148" s="11">
        <f t="shared" si="50"/>
        <v>-0.83369528874667598</v>
      </c>
      <c r="T148" s="11">
        <f t="shared" si="51"/>
        <v>-0.24998359482658949</v>
      </c>
      <c r="U148" s="11">
        <f>'OddsRatio_working_3-way'!S148-'OddsRatio_working_3-way'!R148^2/3</f>
        <v>-0.83369528874667598</v>
      </c>
      <c r="V148" s="11">
        <f>'OddsRatio_working_3-way'!S148*'OddsRatio_working_3-way'!R148/3-2*'OddsRatio_working_3-way'!R148^3/27-'OddsRatio_working_3-way'!T148</f>
        <v>0.24998359482658949</v>
      </c>
      <c r="W148" s="11">
        <f>'OddsRatio_working_3-way'!V148^2+4*'OddsRatio_working_3-way'!U148^3/27</f>
        <v>-2.3353847511386562E-2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0.14649713750941606</v>
      </c>
      <c r="Y148" s="11">
        <f>IF('OddsRatio_working_3-way'!W148&gt;=0,IF('OddsRatio_working_3-way'!V148+SQRT('OddsRatio_working_3-way'!W148)&gt;0,0,PI()),ACOS('OddsRatio_working_3-way'!V148/(2*'OddsRatio_working_3-way'!X148)))</f>
        <v>0.54870056276306101</v>
      </c>
      <c r="Z148" s="11">
        <f>'OddsRatio_working_3-way'!X148^(1/3)*COS('OddsRatio_working_3-way'!Y148/3)</f>
        <v>0.51836786116238209</v>
      </c>
      <c r="AA148" s="11">
        <f>'OddsRatio_working_3-way'!X148^(1/3)*COS(('OddsRatio_working_3-way'!Y148+2*PI())/3)</f>
        <v>-0.3422194204160926</v>
      </c>
      <c r="AB148" s="11">
        <f>'OddsRatio_working_3-way'!X148^(1/3)*COS(('OddsRatio_working_3-way'!Y148+4*PI())/3)</f>
        <v>-0.17614844074628941</v>
      </c>
      <c r="AC148" s="11">
        <f>'OddsRatio_working_3-way'!X148^(1/3)*SIN('OddsRatio_working_3-way'!Y148/3)</f>
        <v>9.588112481694569E-2</v>
      </c>
      <c r="AD148" s="11">
        <f>'OddsRatio_working_3-way'!X148^(1/3)*SIN(('OddsRatio_working_3-way'!Y148+2*PI())/3)</f>
        <v>0.40097917386355492</v>
      </c>
      <c r="AE148" s="11">
        <f>'OddsRatio_working_3-way'!X148^(1/3)*SIN(('OddsRatio_working_3-way'!Y148+4*PI())/3)</f>
        <v>-0.49686029868050069</v>
      </c>
      <c r="AF148" s="11">
        <f>-'OddsRatio_working_3-way'!U148/(3*'OddsRatio_working_3-way'!X148^(1/3))*COS(('OddsRatio_working_3-way'!Y148)/3)</f>
        <v>0.51836786116238209</v>
      </c>
      <c r="AG148" s="11">
        <f>-'OddsRatio_working_3-way'!U148/(3*'OddsRatio_working_3-way'!X148^(1/3))*COS(('OddsRatio_working_3-way'!Y148+2*PI())/3)</f>
        <v>-0.3422194204160926</v>
      </c>
      <c r="AH148" s="11">
        <f>-'OddsRatio_working_3-way'!U148/(3*'OddsRatio_working_3-way'!X148^(1/3))*COS(('OddsRatio_working_3-way'!Y148+4*PI())/3)</f>
        <v>-0.17614844074628941</v>
      </c>
      <c r="AI148" s="11">
        <f>'OddsRatio_working_3-way'!U148/(3*'OddsRatio_working_3-way'!X148^(1/3))*SIN(('OddsRatio_working_3-way'!Y148)/3)</f>
        <v>-9.588112481694569E-2</v>
      </c>
      <c r="AJ148" s="11">
        <f>'OddsRatio_working_3-way'!U148/(3*'OddsRatio_working_3-way'!X148^(1/3))*SIN(('OddsRatio_working_3-way'!Y148+2*PI())/3)</f>
        <v>-0.40097917386355492</v>
      </c>
      <c r="AK148" s="11">
        <f>'OddsRatio_working_3-way'!U148/(3*'OddsRatio_working_3-way'!X148^(1/3))*SIN(('OddsRatio_working_3-way'!Y148+4*PI())/3)</f>
        <v>0.49686029868050069</v>
      </c>
      <c r="AL148" s="11">
        <f>'OddsRatio_working_3-way'!Z148+'OddsRatio_working_3-way'!AF148</f>
        <v>1.0367357223247642</v>
      </c>
      <c r="AM148" s="11">
        <f>'OddsRatio_working_3-way'!AA148+'OddsRatio_working_3-way'!AG148</f>
        <v>-0.6844388408321852</v>
      </c>
      <c r="AN148" s="11">
        <f>'OddsRatio_working_3-way'!AB148+'OddsRatio_working_3-way'!AH148</f>
        <v>-0.35229688149257882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1.0367357223247642</v>
      </c>
      <c r="AS148" s="11">
        <f>IF(('OddsRatio_working_3-way'!X148=0),IF(Q148&gt;0,-Q148^(1/3),(-Q148)^(1/3)),'OddsRatio_working_3-way'!AM148-'OddsRatio_working_3-way'!R148/3)</f>
        <v>-0.6844388408321852</v>
      </c>
      <c r="AT148" s="11">
        <f>IF(('OddsRatio_working_3-way'!X148=0),IF(Q148&gt;0,-Q148^(1/3),(-Q148)^(1/3)),'OddsRatio_working_3-way'!AN148-'OddsRatio_working_3-way'!R148/3)</f>
        <v>-0.35229688149257882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2.37</v>
      </c>
      <c r="B149" s="4">
        <f>IF('True_Odds_Calculator_3-way'!B150="","",'True_Odds_Calculator_3-way'!B150)</f>
        <v>3.39</v>
      </c>
      <c r="C149" s="4">
        <f>IF('True_Odds_Calculator_3-way'!C150="","",'True_Odds_Calculator_3-way'!C150)</f>
        <v>3.28</v>
      </c>
      <c r="D149" s="9">
        <f t="shared" si="39"/>
        <v>0.41390889314142687</v>
      </c>
      <c r="E149" s="9">
        <f t="shared" si="40"/>
        <v>0.2881651884933728</v>
      </c>
      <c r="F149" s="9">
        <f t="shared" si="41"/>
        <v>0.29792591836520016</v>
      </c>
      <c r="G149" s="9">
        <f t="shared" si="42"/>
        <v>1.0335697896875593</v>
      </c>
      <c r="H149" s="9">
        <f t="shared" si="43"/>
        <v>2.4159906118719561</v>
      </c>
      <c r="I149" s="9">
        <f t="shared" si="44"/>
        <v>3.4702317973532666</v>
      </c>
      <c r="J149" s="9">
        <f t="shared" si="45"/>
        <v>3.3565391204876356</v>
      </c>
      <c r="K149" s="11">
        <f t="shared" si="46"/>
        <v>0.42194092827004215</v>
      </c>
      <c r="L149" s="11">
        <f t="shared" si="47"/>
        <v>0.29498525073746312</v>
      </c>
      <c r="M149" s="11">
        <f t="shared" si="48"/>
        <v>0.3048780487804878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-0.28329011922358494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0.22920023083954377</v>
      </c>
      <c r="Q149" s="11">
        <f>2*'OddsRatio_working_3-way'!K149*'OddsRatio_working_3-way'!L149*'OddsRatio_working_3-way'!M149</f>
        <v>7.5894116172034343E-2</v>
      </c>
      <c r="R149" s="11">
        <f t="shared" si="49"/>
        <v>0</v>
      </c>
      <c r="S149" s="11">
        <f t="shared" si="50"/>
        <v>-0.80906539016508705</v>
      </c>
      <c r="T149" s="11">
        <f t="shared" si="51"/>
        <v>-0.26790244707453209</v>
      </c>
      <c r="U149" s="11">
        <f>'OddsRatio_working_3-way'!S149-'OddsRatio_working_3-way'!R149^2/3</f>
        <v>-0.80906539016508705</v>
      </c>
      <c r="V149" s="11">
        <f>'OddsRatio_working_3-way'!S149*'OddsRatio_working_3-way'!R149/3-2*'OddsRatio_working_3-way'!R149^3/27-'OddsRatio_working_3-way'!T149</f>
        <v>0.26790244707453209</v>
      </c>
      <c r="W149" s="11">
        <f>'OddsRatio_working_3-way'!V149^2+4*'OddsRatio_working_3-way'!U149^3/27</f>
        <v>-6.6880609610677627E-3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0.14005336671211285</v>
      </c>
      <c r="Y149" s="11">
        <f>IF('OddsRatio_working_3-way'!W149&gt;=0,IF('OddsRatio_working_3-way'!V149+SQRT('OddsRatio_working_3-way'!W149)&gt;0,0,PI()),ACOS('OddsRatio_working_3-way'!V149/(2*'OddsRatio_working_3-way'!X149)))</f>
        <v>0.29627773955552184</v>
      </c>
      <c r="Z149" s="11">
        <f>'OddsRatio_working_3-way'!X149^(1/3)*COS('OddsRatio_working_3-way'!Y149/3)</f>
        <v>0.51678489484377954</v>
      </c>
      <c r="AA149" s="11">
        <f>'OddsRatio_working_3-way'!X149^(1/3)*COS(('OddsRatio_working_3-way'!Y149+2*PI())/3)</f>
        <v>-0.30273629578047867</v>
      </c>
      <c r="AB149" s="11">
        <f>'OddsRatio_working_3-way'!X149^(1/3)*COS(('OddsRatio_working_3-way'!Y149+4*PI())/3)</f>
        <v>-0.21404859906330054</v>
      </c>
      <c r="AC149" s="11">
        <f>'OddsRatio_working_3-way'!X149^(1/3)*SIN('OddsRatio_working_3-way'!Y149/3)</f>
        <v>5.1203865573470675E-2</v>
      </c>
      <c r="AD149" s="11">
        <f>'OddsRatio_working_3-way'!X149^(1/3)*SIN(('OddsRatio_working_3-way'!Y149+2*PI())/3)</f>
        <v>0.42194691444004762</v>
      </c>
      <c r="AE149" s="11">
        <f>'OddsRatio_working_3-way'!X149^(1/3)*SIN(('OddsRatio_working_3-way'!Y149+4*PI())/3)</f>
        <v>-0.47315078001351824</v>
      </c>
      <c r="AF149" s="11">
        <f>-'OddsRatio_working_3-way'!U149/(3*'OddsRatio_working_3-way'!X149^(1/3))*COS(('OddsRatio_working_3-way'!Y149)/3)</f>
        <v>0.51678489484377965</v>
      </c>
      <c r="AG149" s="11">
        <f>-'OddsRatio_working_3-way'!U149/(3*'OddsRatio_working_3-way'!X149^(1/3))*COS(('OddsRatio_working_3-way'!Y149+2*PI())/3)</f>
        <v>-0.30273629578047878</v>
      </c>
      <c r="AH149" s="11">
        <f>-'OddsRatio_working_3-way'!U149/(3*'OddsRatio_working_3-way'!X149^(1/3))*COS(('OddsRatio_working_3-way'!Y149+4*PI())/3)</f>
        <v>-0.21404859906330059</v>
      </c>
      <c r="AI149" s="11">
        <f>'OddsRatio_working_3-way'!U149/(3*'OddsRatio_working_3-way'!X149^(1/3))*SIN(('OddsRatio_working_3-way'!Y149)/3)</f>
        <v>-5.1203865573470682E-2</v>
      </c>
      <c r="AJ149" s="11">
        <f>'OddsRatio_working_3-way'!U149/(3*'OddsRatio_working_3-way'!X149^(1/3))*SIN(('OddsRatio_working_3-way'!Y149+2*PI())/3)</f>
        <v>-0.42194691444004767</v>
      </c>
      <c r="AK149" s="11">
        <f>'OddsRatio_working_3-way'!U149/(3*'OddsRatio_working_3-way'!X149^(1/3))*SIN(('OddsRatio_working_3-way'!Y149+4*PI())/3)</f>
        <v>0.47315078001351835</v>
      </c>
      <c r="AL149" s="11">
        <f>'OddsRatio_working_3-way'!Z149+'OddsRatio_working_3-way'!AF149</f>
        <v>1.0335697896875593</v>
      </c>
      <c r="AM149" s="11">
        <f>'OddsRatio_working_3-way'!AA149+'OddsRatio_working_3-way'!AG149</f>
        <v>-0.60547259156095745</v>
      </c>
      <c r="AN149" s="11">
        <f>'OddsRatio_working_3-way'!AB149+'OddsRatio_working_3-way'!AH149</f>
        <v>-0.42809719812660113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1.0335697896875593</v>
      </c>
      <c r="AS149" s="11">
        <f>IF(('OddsRatio_working_3-way'!X149=0),IF(Q149&gt;0,-Q149^(1/3),(-Q149)^(1/3)),'OddsRatio_working_3-way'!AM149-'OddsRatio_working_3-way'!R149/3)</f>
        <v>-0.60547259156095745</v>
      </c>
      <c r="AT149" s="11">
        <f>IF(('OddsRatio_working_3-way'!X149=0),IF(Q149&gt;0,-Q149^(1/3),(-Q149)^(1/3)),'OddsRatio_working_3-way'!AN149-'OddsRatio_working_3-way'!R149/3)</f>
        <v>-0.42809719812660113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3.45</v>
      </c>
      <c r="B150" s="4">
        <f>IF('True_Odds_Calculator_3-way'!B151="","",'True_Odds_Calculator_3-way'!B151)</f>
        <v>3.6</v>
      </c>
      <c r="C150" s="4">
        <f>IF('True_Odds_Calculator_3-way'!C151="","",'True_Odds_Calculator_3-way'!C151)</f>
        <v>2.2000000000000002</v>
      </c>
      <c r="D150" s="9">
        <f t="shared" si="39"/>
        <v>0.28289276966351562</v>
      </c>
      <c r="E150" s="9">
        <f t="shared" si="40"/>
        <v>0.27099486885690111</v>
      </c>
      <c r="F150" s="9">
        <f t="shared" si="41"/>
        <v>0.44611236147958316</v>
      </c>
      <c r="G150" s="9">
        <f t="shared" si="42"/>
        <v>1.0346564497103086</v>
      </c>
      <c r="H150" s="9">
        <f t="shared" si="43"/>
        <v>3.5349083017902556</v>
      </c>
      <c r="I150" s="9">
        <f t="shared" si="44"/>
        <v>3.6901067692468015</v>
      </c>
      <c r="J150" s="9">
        <f t="shared" si="45"/>
        <v>2.2415877396523705</v>
      </c>
      <c r="K150" s="11">
        <f t="shared" si="46"/>
        <v>0.28985507246376813</v>
      </c>
      <c r="L150" s="11">
        <f t="shared" si="47"/>
        <v>0.27777777777777779</v>
      </c>
      <c r="M150" s="11">
        <f t="shared" si="48"/>
        <v>0.45454545454545453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-0.2797540623627579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0.22873664178012007</v>
      </c>
      <c r="Q150" s="11">
        <f>2*'OddsRatio_working_3-way'!K150*'OddsRatio_working_3-way'!L150*'OddsRatio_working_3-way'!M150</f>
        <v>7.319572536963842E-2</v>
      </c>
      <c r="R150" s="11">
        <f t="shared" si="49"/>
        <v>0</v>
      </c>
      <c r="S150" s="11">
        <f t="shared" si="50"/>
        <v>-0.81763474620617516</v>
      </c>
      <c r="T150" s="11">
        <f t="shared" si="51"/>
        <v>-0.26164311878597607</v>
      </c>
      <c r="U150" s="11">
        <f>'OddsRatio_working_3-way'!S150-'OddsRatio_working_3-way'!R150^2/3</f>
        <v>-0.81763474620617516</v>
      </c>
      <c r="V150" s="11">
        <f>'OddsRatio_working_3-way'!S150*'OddsRatio_working_3-way'!R150/3-2*'OddsRatio_working_3-way'!R150^3/27-'OddsRatio_working_3-way'!T150</f>
        <v>0.26164311878597607</v>
      </c>
      <c r="W150" s="11">
        <f>'OddsRatio_working_3-way'!V150^2+4*'OddsRatio_working_3-way'!U150^3/27</f>
        <v>-1.2522220481075472E-2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0.14228434742543525</v>
      </c>
      <c r="Y150" s="11">
        <f>IF('OddsRatio_working_3-way'!W150&gt;=0,IF('OddsRatio_working_3-way'!V150+SQRT('OddsRatio_working_3-way'!W150)&gt;0,0,PI()),ACOS('OddsRatio_working_3-way'!V150/(2*'OddsRatio_working_3-way'!X150)))</f>
        <v>0.40414877490132306</v>
      </c>
      <c r="Z150" s="11">
        <f>'OddsRatio_working_3-way'!X150^(1/3)*COS('OddsRatio_working_3-way'!Y150/3)</f>
        <v>0.51732822485515428</v>
      </c>
      <c r="AA150" s="11">
        <f>'OddsRatio_working_3-way'!X150^(1/3)*COS(('OddsRatio_working_3-way'!Y150+2*PI())/3)</f>
        <v>-0.31938739772823416</v>
      </c>
      <c r="AB150" s="11">
        <f>'OddsRatio_working_3-way'!X150^(1/3)*COS(('OddsRatio_working_3-way'!Y150+4*PI())/3)</f>
        <v>-0.19794082712691999</v>
      </c>
      <c r="AC150" s="11">
        <f>'OddsRatio_working_3-way'!X150^(1/3)*SIN('OddsRatio_working_3-way'!Y150/3)</f>
        <v>7.0117210228825652E-2</v>
      </c>
      <c r="AD150" s="11">
        <f>'OddsRatio_working_3-way'!X150^(1/3)*SIN(('OddsRatio_working_3-way'!Y150+2*PI())/3)</f>
        <v>0.41296077970485906</v>
      </c>
      <c r="AE150" s="11">
        <f>'OddsRatio_working_3-way'!X150^(1/3)*SIN(('OddsRatio_working_3-way'!Y150+4*PI())/3)</f>
        <v>-0.48307798993368467</v>
      </c>
      <c r="AF150" s="11">
        <f>-'OddsRatio_working_3-way'!U150/(3*'OddsRatio_working_3-way'!X150^(1/3))*COS(('OddsRatio_working_3-way'!Y150)/3)</f>
        <v>0.51732822485515428</v>
      </c>
      <c r="AG150" s="11">
        <f>-'OddsRatio_working_3-way'!U150/(3*'OddsRatio_working_3-way'!X150^(1/3))*COS(('OddsRatio_working_3-way'!Y150+2*PI())/3)</f>
        <v>-0.31938739772823416</v>
      </c>
      <c r="AH150" s="11">
        <f>-'OddsRatio_working_3-way'!U150/(3*'OddsRatio_working_3-way'!X150^(1/3))*COS(('OddsRatio_working_3-way'!Y150+4*PI())/3)</f>
        <v>-0.19794082712691999</v>
      </c>
      <c r="AI150" s="11">
        <f>'OddsRatio_working_3-way'!U150/(3*'OddsRatio_working_3-way'!X150^(1/3))*SIN(('OddsRatio_working_3-way'!Y150)/3)</f>
        <v>-7.0117210228825652E-2</v>
      </c>
      <c r="AJ150" s="11">
        <f>'OddsRatio_working_3-way'!U150/(3*'OddsRatio_working_3-way'!X150^(1/3))*SIN(('OddsRatio_working_3-way'!Y150+2*PI())/3)</f>
        <v>-0.41296077970485906</v>
      </c>
      <c r="AK150" s="11">
        <f>'OddsRatio_working_3-way'!U150/(3*'OddsRatio_working_3-way'!X150^(1/3))*SIN(('OddsRatio_working_3-way'!Y150+4*PI())/3)</f>
        <v>0.48307798993368467</v>
      </c>
      <c r="AL150" s="11">
        <f>'OddsRatio_working_3-way'!Z150+'OddsRatio_working_3-way'!AF150</f>
        <v>1.0346564497103086</v>
      </c>
      <c r="AM150" s="11">
        <f>'OddsRatio_working_3-way'!AA150+'OddsRatio_working_3-way'!AG150</f>
        <v>-0.63877479545646831</v>
      </c>
      <c r="AN150" s="11">
        <f>'OddsRatio_working_3-way'!AB150+'OddsRatio_working_3-way'!AH150</f>
        <v>-0.39588165425383998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1.0346564497103086</v>
      </c>
      <c r="AS150" s="11">
        <f>IF(('OddsRatio_working_3-way'!X150=0),IF(Q150&gt;0,-Q150^(1/3),(-Q150)^(1/3)),'OddsRatio_working_3-way'!AM150-'OddsRatio_working_3-way'!R150/3)</f>
        <v>-0.63877479545646831</v>
      </c>
      <c r="AT150" s="11">
        <f>IF(('OddsRatio_working_3-way'!X150=0),IF(Q150&gt;0,-Q150^(1/3),(-Q150)^(1/3)),'OddsRatio_working_3-way'!AN150-'OddsRatio_working_3-way'!R150/3)</f>
        <v>-0.39588165425383998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1.94</v>
      </c>
      <c r="B151" s="4">
        <f>IF('True_Odds_Calculator_3-way'!B152="","",'True_Odds_Calculator_3-way'!B152)</f>
        <v>4.03</v>
      </c>
      <c r="C151" s="4">
        <f>IF('True_Odds_Calculator_3-way'!C152="","",'True_Odds_Calculator_3-way'!C152)</f>
        <v>3.83</v>
      </c>
      <c r="D151" s="9">
        <f t="shared" si="39"/>
        <v>0.50559963574031774</v>
      </c>
      <c r="E151" s="9">
        <f t="shared" si="40"/>
        <v>0.24084753338475945</v>
      </c>
      <c r="F151" s="9">
        <f t="shared" si="41"/>
        <v>0.25355283087492281</v>
      </c>
      <c r="G151" s="9">
        <f t="shared" si="42"/>
        <v>1.0402654534129248</v>
      </c>
      <c r="H151" s="9">
        <f t="shared" si="43"/>
        <v>1.9778495262081486</v>
      </c>
      <c r="I151" s="9">
        <f t="shared" si="44"/>
        <v>4.1520043238411626</v>
      </c>
      <c r="J151" s="9">
        <f t="shared" si="45"/>
        <v>3.9439512331585771</v>
      </c>
      <c r="K151" s="11">
        <f t="shared" si="46"/>
        <v>0.51546391752577325</v>
      </c>
      <c r="L151" s="11">
        <f t="shared" si="47"/>
        <v>0.24813895781637715</v>
      </c>
      <c r="M151" s="11">
        <f t="shared" si="48"/>
        <v>0.2610966057441253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-0.2691853172750226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0.22709279873373056</v>
      </c>
      <c r="Q151" s="11">
        <f>2*'OddsRatio_working_3-way'!K151*'OddsRatio_working_3-way'!L151*'OddsRatio_working_3-way'!M151</f>
        <v>6.6791999627567808E-2</v>
      </c>
      <c r="R151" s="11">
        <f t="shared" si="49"/>
        <v>0</v>
      </c>
      <c r="S151" s="11">
        <f t="shared" si="50"/>
        <v>-0.84362996107144006</v>
      </c>
      <c r="T151" s="11">
        <f t="shared" si="51"/>
        <v>-0.24812645913865883</v>
      </c>
      <c r="U151" s="11">
        <f>'OddsRatio_working_3-way'!S151-'OddsRatio_working_3-way'!R151^2/3</f>
        <v>-0.84362996107144006</v>
      </c>
      <c r="V151" s="11">
        <f>'OddsRatio_working_3-way'!S151*'OddsRatio_working_3-way'!R151/3-2*'OddsRatio_working_3-way'!R151^3/27-'OddsRatio_working_3-way'!T151</f>
        <v>0.24812645913865883</v>
      </c>
      <c r="W151" s="11">
        <f>'OddsRatio_working_3-way'!V151^2+4*'OddsRatio_working_3-way'!U151^3/27</f>
        <v>-2.7384542423819699E-2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0.14912350766102256</v>
      </c>
      <c r="Y151" s="11">
        <f>IF('OddsRatio_working_3-way'!W151&gt;=0,IF('OddsRatio_working_3-way'!V151+SQRT('OddsRatio_working_3-way'!W151)&gt;0,0,PI()),ACOS('OddsRatio_working_3-way'!V151/(2*'OddsRatio_working_3-way'!X151)))</f>
        <v>0.58818426501236909</v>
      </c>
      <c r="Z151" s="11">
        <f>'OddsRatio_working_3-way'!X151^(1/3)*COS('OddsRatio_working_3-way'!Y151/3)</f>
        <v>0.52013272670646238</v>
      </c>
      <c r="AA151" s="11">
        <f>'OddsRatio_working_3-way'!X151^(1/3)*COS(('OddsRatio_working_3-way'!Y151+2*PI())/3)</f>
        <v>-0.34953116215441016</v>
      </c>
      <c r="AB151" s="11">
        <f>'OddsRatio_working_3-way'!X151^(1/3)*COS(('OddsRatio_working_3-way'!Y151+4*PI())/3)</f>
        <v>-0.1706015645520523</v>
      </c>
      <c r="AC151" s="11">
        <f>'OddsRatio_working_3-way'!X151^(1/3)*SIN('OddsRatio_working_3-way'!Y151/3)</f>
        <v>0.10330505134171267</v>
      </c>
      <c r="AD151" s="11">
        <f>'OddsRatio_working_3-way'!X151^(1/3)*SIN(('OddsRatio_working_3-way'!Y151+2*PI())/3)</f>
        <v>0.39879562899660875</v>
      </c>
      <c r="AE151" s="11">
        <f>'OddsRatio_working_3-way'!X151^(1/3)*SIN(('OddsRatio_working_3-way'!Y151+4*PI())/3)</f>
        <v>-0.50210068033832145</v>
      </c>
      <c r="AF151" s="11">
        <f>-'OddsRatio_working_3-way'!U151/(3*'OddsRatio_working_3-way'!X151^(1/3))*COS(('OddsRatio_working_3-way'!Y151)/3)</f>
        <v>0.52013272670646238</v>
      </c>
      <c r="AG151" s="11">
        <f>-'OddsRatio_working_3-way'!U151/(3*'OddsRatio_working_3-way'!X151^(1/3))*COS(('OddsRatio_working_3-way'!Y151+2*PI())/3)</f>
        <v>-0.34953116215441016</v>
      </c>
      <c r="AH151" s="11">
        <f>-'OddsRatio_working_3-way'!U151/(3*'OddsRatio_working_3-way'!X151^(1/3))*COS(('OddsRatio_working_3-way'!Y151+4*PI())/3)</f>
        <v>-0.1706015645520523</v>
      </c>
      <c r="AI151" s="11">
        <f>'OddsRatio_working_3-way'!U151/(3*'OddsRatio_working_3-way'!X151^(1/3))*SIN(('OddsRatio_working_3-way'!Y151)/3)</f>
        <v>-0.10330505134171267</v>
      </c>
      <c r="AJ151" s="11">
        <f>'OddsRatio_working_3-way'!U151/(3*'OddsRatio_working_3-way'!X151^(1/3))*SIN(('OddsRatio_working_3-way'!Y151+2*PI())/3)</f>
        <v>-0.39879562899660875</v>
      </c>
      <c r="AK151" s="11">
        <f>'OddsRatio_working_3-way'!U151/(3*'OddsRatio_working_3-way'!X151^(1/3))*SIN(('OddsRatio_working_3-way'!Y151+4*PI())/3)</f>
        <v>0.50210068033832145</v>
      </c>
      <c r="AL151" s="11">
        <f>'OddsRatio_working_3-way'!Z151+'OddsRatio_working_3-way'!AF151</f>
        <v>1.0402654534129248</v>
      </c>
      <c r="AM151" s="11">
        <f>'OddsRatio_working_3-way'!AA151+'OddsRatio_working_3-way'!AG151</f>
        <v>-0.69906232430882032</v>
      </c>
      <c r="AN151" s="11">
        <f>'OddsRatio_working_3-way'!AB151+'OddsRatio_working_3-way'!AH151</f>
        <v>-0.34120312910410461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1.0402654534129248</v>
      </c>
      <c r="AS151" s="11">
        <f>IF(('OddsRatio_working_3-way'!X151=0),IF(Q151&gt;0,-Q151^(1/3),(-Q151)^(1/3)),'OddsRatio_working_3-way'!AM151-'OddsRatio_working_3-way'!R151/3)</f>
        <v>-0.69906232430882032</v>
      </c>
      <c r="AT151" s="11">
        <f>IF(('OddsRatio_working_3-way'!X151=0),IF(Q151&gt;0,-Q151^(1/3),(-Q151)^(1/3)),'OddsRatio_working_3-way'!AN151-'OddsRatio_working_3-way'!R151/3)</f>
        <v>-0.34120312910410461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2.54</v>
      </c>
      <c r="B152" s="4">
        <f>IF('True_Odds_Calculator_3-way'!B153="","",'True_Odds_Calculator_3-way'!B153)</f>
        <v>2.77</v>
      </c>
      <c r="C152" s="4">
        <f>IF('True_Odds_Calculator_3-way'!C153="","",'True_Odds_Calculator_3-way'!C153)</f>
        <v>3.34</v>
      </c>
      <c r="D152" s="9">
        <f t="shared" si="39"/>
        <v>0.37462060010141074</v>
      </c>
      <c r="E152" s="9">
        <f t="shared" si="40"/>
        <v>0.34261964453674387</v>
      </c>
      <c r="F152" s="9">
        <f t="shared" si="41"/>
        <v>0.28275975536184567</v>
      </c>
      <c r="G152" s="9">
        <f t="shared" si="42"/>
        <v>1.0840047752439097</v>
      </c>
      <c r="H152" s="9">
        <f t="shared" si="43"/>
        <v>2.6693673538756211</v>
      </c>
      <c r="I152" s="9">
        <f t="shared" si="44"/>
        <v>2.9186884521817196</v>
      </c>
      <c r="J152" s="9">
        <f t="shared" si="45"/>
        <v>3.5365711740707479</v>
      </c>
      <c r="K152" s="11">
        <f t="shared" si="46"/>
        <v>0.39370078740157477</v>
      </c>
      <c r="L152" s="11">
        <f t="shared" si="47"/>
        <v>0.36101083032490977</v>
      </c>
      <c r="M152" s="11">
        <f t="shared" si="48"/>
        <v>0.29940119760479045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-0.27142502850690231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0.24042991080858836</v>
      </c>
      <c r="Q152" s="11">
        <f>2*'OddsRatio_working_3-way'!K152*'OddsRatio_working_3-way'!L152*'OddsRatio_working_3-way'!M152</f>
        <v>8.51079330295888E-2</v>
      </c>
      <c r="R152" s="11">
        <f t="shared" si="49"/>
        <v>0</v>
      </c>
      <c r="S152" s="11">
        <f t="shared" si="50"/>
        <v>-0.88580597055173282</v>
      </c>
      <c r="T152" s="11">
        <f t="shared" si="51"/>
        <v>-0.31355963559353378</v>
      </c>
      <c r="U152" s="11">
        <f>'OddsRatio_working_3-way'!S152-'OddsRatio_working_3-way'!R152^2/3</f>
        <v>-0.88580597055173282</v>
      </c>
      <c r="V152" s="11">
        <f>'OddsRatio_working_3-way'!S152*'OddsRatio_working_3-way'!R152/3-2*'OddsRatio_working_3-way'!R152^3/27-'OddsRatio_working_3-way'!T152</f>
        <v>0.31355963559353378</v>
      </c>
      <c r="W152" s="11">
        <f>'OddsRatio_working_3-way'!V152^2+4*'OddsRatio_working_3-way'!U152^3/27</f>
        <v>-4.650668857893267E-3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0.16044493910018084</v>
      </c>
      <c r="Y152" s="11">
        <f>IF('OddsRatio_working_3-way'!W152&gt;=0,IF('OddsRatio_working_3-way'!V152+SQRT('OddsRatio_working_3-way'!W152)&gt;0,0,PI()),ACOS('OddsRatio_working_3-way'!V152/(2*'OddsRatio_working_3-way'!X152)))</f>
        <v>0.21415409360856885</v>
      </c>
      <c r="Z152" s="11">
        <f>'OddsRatio_working_3-way'!X152^(1/3)*COS('OddsRatio_working_3-way'!Y152/3)</f>
        <v>0.54200238762195496</v>
      </c>
      <c r="AA152" s="11">
        <f>'OddsRatio_working_3-way'!X152^(1/3)*COS(('OddsRatio_working_3-way'!Y152+2*PI())/3)</f>
        <v>-0.30456533385669182</v>
      </c>
      <c r="AB152" s="11">
        <f>'OddsRatio_working_3-way'!X152^(1/3)*COS(('OddsRatio_working_3-way'!Y152+4*PI())/3)</f>
        <v>-0.2374370537652632</v>
      </c>
      <c r="AC152" s="11">
        <f>'OddsRatio_working_3-way'!X152^(1/3)*SIN('OddsRatio_working_3-way'!Y152/3)</f>
        <v>3.8756530581022991E-2</v>
      </c>
      <c r="AD152" s="11">
        <f>'OddsRatio_working_3-way'!X152^(1/3)*SIN(('OddsRatio_working_3-way'!Y152+2*PI())/3)</f>
        <v>0.45000957130192187</v>
      </c>
      <c r="AE152" s="11">
        <f>'OddsRatio_working_3-way'!X152^(1/3)*SIN(('OddsRatio_working_3-way'!Y152+4*PI())/3)</f>
        <v>-0.48876610188294478</v>
      </c>
      <c r="AF152" s="11">
        <f>-'OddsRatio_working_3-way'!U152/(3*'OddsRatio_working_3-way'!X152^(1/3))*COS(('OddsRatio_working_3-way'!Y152)/3)</f>
        <v>0.54200238762195485</v>
      </c>
      <c r="AG152" s="11">
        <f>-'OddsRatio_working_3-way'!U152/(3*'OddsRatio_working_3-way'!X152^(1/3))*COS(('OddsRatio_working_3-way'!Y152+2*PI())/3)</f>
        <v>-0.30456533385669177</v>
      </c>
      <c r="AH152" s="11">
        <f>-'OddsRatio_working_3-way'!U152/(3*'OddsRatio_working_3-way'!X152^(1/3))*COS(('OddsRatio_working_3-way'!Y152+4*PI())/3)</f>
        <v>-0.23743705376526314</v>
      </c>
      <c r="AI152" s="11">
        <f>'OddsRatio_working_3-way'!U152/(3*'OddsRatio_working_3-way'!X152^(1/3))*SIN(('OddsRatio_working_3-way'!Y152)/3)</f>
        <v>-3.8756530581022984E-2</v>
      </c>
      <c r="AJ152" s="11">
        <f>'OddsRatio_working_3-way'!U152/(3*'OddsRatio_working_3-way'!X152^(1/3))*SIN(('OddsRatio_working_3-way'!Y152+2*PI())/3)</f>
        <v>-0.45000957130192176</v>
      </c>
      <c r="AK152" s="11">
        <f>'OddsRatio_working_3-way'!U152/(3*'OddsRatio_working_3-way'!X152^(1/3))*SIN(('OddsRatio_working_3-way'!Y152+4*PI())/3)</f>
        <v>0.48876610188294467</v>
      </c>
      <c r="AL152" s="11">
        <f>'OddsRatio_working_3-way'!Z152+'OddsRatio_working_3-way'!AF152</f>
        <v>1.0840047752439097</v>
      </c>
      <c r="AM152" s="11">
        <f>'OddsRatio_working_3-way'!AA152+'OddsRatio_working_3-way'!AG152</f>
        <v>-0.60913066771338364</v>
      </c>
      <c r="AN152" s="11">
        <f>'OddsRatio_working_3-way'!AB152+'OddsRatio_working_3-way'!AH152</f>
        <v>-0.47487410753052633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1.0840047752439097</v>
      </c>
      <c r="AS152" s="11">
        <f>IF(('OddsRatio_working_3-way'!X152=0),IF(Q152&gt;0,-Q152^(1/3),(-Q152)^(1/3)),'OddsRatio_working_3-way'!AM152-'OddsRatio_working_3-way'!R152/3)</f>
        <v>-0.60913066771338364</v>
      </c>
      <c r="AT152" s="11">
        <f>IF(('OddsRatio_working_3-way'!X152=0),IF(Q152&gt;0,-Q152^(1/3),(-Q152)^(1/3)),'OddsRatio_working_3-way'!AN152-'OddsRatio_working_3-way'!R152/3)</f>
        <v>-0.47487410753052633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2.99</v>
      </c>
      <c r="B153" s="4">
        <f>IF('True_Odds_Calculator_3-way'!B154="","",'True_Odds_Calculator_3-way'!B154)</f>
        <v>3.42</v>
      </c>
      <c r="C153" s="4">
        <f>IF('True_Odds_Calculator_3-way'!C154="","",'True_Odds_Calculator_3-way'!C154)</f>
        <v>2.34</v>
      </c>
      <c r="D153" s="9">
        <f t="shared" si="39"/>
        <v>0.31658551695129056</v>
      </c>
      <c r="E153" s="9">
        <f t="shared" si="40"/>
        <v>0.27585005609737134</v>
      </c>
      <c r="F153" s="9">
        <f t="shared" si="41"/>
        <v>0.40756442695133832</v>
      </c>
      <c r="G153" s="9">
        <f t="shared" si="42"/>
        <v>1.0847759766404566</v>
      </c>
      <c r="H153" s="9">
        <f t="shared" si="43"/>
        <v>3.1587041935145086</v>
      </c>
      <c r="I153" s="9">
        <f t="shared" si="44"/>
        <v>3.6251578634699047</v>
      </c>
      <c r="J153" s="9">
        <f t="shared" si="45"/>
        <v>2.4535998086982116</v>
      </c>
      <c r="K153" s="11">
        <f t="shared" si="46"/>
        <v>0.33444816053511706</v>
      </c>
      <c r="L153" s="11">
        <f t="shared" si="47"/>
        <v>0.29239766081871343</v>
      </c>
      <c r="M153" s="11">
        <f t="shared" si="48"/>
        <v>0.42735042735042739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-0.2696870476604093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0.24030051020604329</v>
      </c>
      <c r="Q153" s="11">
        <f>2*'OddsRatio_working_3-way'!K153*'OddsRatio_working_3-way'!L153*'OddsRatio_working_3-way'!M153</f>
        <v>8.3582786158623745E-2</v>
      </c>
      <c r="R153" s="11">
        <f t="shared" si="49"/>
        <v>0</v>
      </c>
      <c r="S153" s="11">
        <f t="shared" si="50"/>
        <v>-0.89103467256102853</v>
      </c>
      <c r="T153" s="11">
        <f t="shared" si="51"/>
        <v>-0.30992510349948815</v>
      </c>
      <c r="U153" s="11">
        <f>'OddsRatio_working_3-way'!S153-'OddsRatio_working_3-way'!R153^2/3</f>
        <v>-0.89103467256102853</v>
      </c>
      <c r="V153" s="11">
        <f>'OddsRatio_working_3-way'!S153*'OddsRatio_working_3-way'!R153/3-2*'OddsRatio_working_3-way'!R153^3/27-'OddsRatio_working_3-way'!T153</f>
        <v>0.30992510349948815</v>
      </c>
      <c r="W153" s="11">
        <f>'OddsRatio_working_3-way'!V153^2+4*'OddsRatio_working_3-way'!U153^3/27</f>
        <v>-8.7509564246466276E-3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0.16186763589721623</v>
      </c>
      <c r="Y153" s="11">
        <f>IF('OddsRatio_working_3-way'!W153&gt;=0,IF('OddsRatio_working_3-way'!V153+SQRT('OddsRatio_working_3-way'!W153)&gt;0,0,PI()),ACOS('OddsRatio_working_3-way'!V153/(2*'OddsRatio_working_3-way'!X153)))</f>
        <v>0.29314032599303563</v>
      </c>
      <c r="Z153" s="11">
        <f>'OddsRatio_working_3-way'!X153^(1/3)*COS('OddsRatio_working_3-way'!Y153/3)</f>
        <v>0.54238798832022828</v>
      </c>
      <c r="AA153" s="11">
        <f>'OddsRatio_working_3-way'!X153^(1/3)*COS(('OddsRatio_working_3-way'!Y153+2*PI())/3)</f>
        <v>-0.31723876296949155</v>
      </c>
      <c r="AB153" s="11">
        <f>'OddsRatio_working_3-way'!X153^(1/3)*COS(('OddsRatio_working_3-way'!Y153+4*PI())/3)</f>
        <v>-0.22514922535073661</v>
      </c>
      <c r="AC153" s="11">
        <f>'OddsRatio_working_3-way'!X153^(1/3)*SIN('OddsRatio_working_3-way'!Y153/3)</f>
        <v>5.3167919333736373E-2</v>
      </c>
      <c r="AD153" s="11">
        <f>'OddsRatio_working_3-way'!X153^(1/3)*SIN(('OddsRatio_working_3-way'!Y153+2*PI())/3)</f>
        <v>0.44313781692598703</v>
      </c>
      <c r="AE153" s="11">
        <f>'OddsRatio_working_3-way'!X153^(1/3)*SIN(('OddsRatio_working_3-way'!Y153+4*PI())/3)</f>
        <v>-0.49630573625972335</v>
      </c>
      <c r="AF153" s="11">
        <f>-'OddsRatio_working_3-way'!U153/(3*'OddsRatio_working_3-way'!X153^(1/3))*COS(('OddsRatio_working_3-way'!Y153)/3)</f>
        <v>0.54238798832022828</v>
      </c>
      <c r="AG153" s="11">
        <f>-'OddsRatio_working_3-way'!U153/(3*'OddsRatio_working_3-way'!X153^(1/3))*COS(('OddsRatio_working_3-way'!Y153+2*PI())/3)</f>
        <v>-0.31723876296949155</v>
      </c>
      <c r="AH153" s="11">
        <f>-'OddsRatio_working_3-way'!U153/(3*'OddsRatio_working_3-way'!X153^(1/3))*COS(('OddsRatio_working_3-way'!Y153+4*PI())/3)</f>
        <v>-0.22514922535073661</v>
      </c>
      <c r="AI153" s="11">
        <f>'OddsRatio_working_3-way'!U153/(3*'OddsRatio_working_3-way'!X153^(1/3))*SIN(('OddsRatio_working_3-way'!Y153)/3)</f>
        <v>-5.3167919333736373E-2</v>
      </c>
      <c r="AJ153" s="11">
        <f>'OddsRatio_working_3-way'!U153/(3*'OddsRatio_working_3-way'!X153^(1/3))*SIN(('OddsRatio_working_3-way'!Y153+2*PI())/3)</f>
        <v>-0.44313781692598703</v>
      </c>
      <c r="AK153" s="11">
        <f>'OddsRatio_working_3-way'!U153/(3*'OddsRatio_working_3-way'!X153^(1/3))*SIN(('OddsRatio_working_3-way'!Y153+4*PI())/3)</f>
        <v>0.49630573625972335</v>
      </c>
      <c r="AL153" s="11">
        <f>'OddsRatio_working_3-way'!Z153+'OddsRatio_working_3-way'!AF153</f>
        <v>1.0847759766404566</v>
      </c>
      <c r="AM153" s="11">
        <f>'OddsRatio_working_3-way'!AA153+'OddsRatio_working_3-way'!AG153</f>
        <v>-0.6344775259389831</v>
      </c>
      <c r="AN153" s="11">
        <f>'OddsRatio_working_3-way'!AB153+'OddsRatio_working_3-way'!AH153</f>
        <v>-0.45029845070147323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1.0847759766404566</v>
      </c>
      <c r="AS153" s="11">
        <f>IF(('OddsRatio_working_3-way'!X153=0),IF(Q153&gt;0,-Q153^(1/3),(-Q153)^(1/3)),'OddsRatio_working_3-way'!AM153-'OddsRatio_working_3-way'!R153/3)</f>
        <v>-0.6344775259389831</v>
      </c>
      <c r="AT153" s="11">
        <f>IF(('OddsRatio_working_3-way'!X153=0),IF(Q153&gt;0,-Q153^(1/3),(-Q153)^(1/3)),'OddsRatio_working_3-way'!AN153-'OddsRatio_working_3-way'!R153/3)</f>
        <v>-0.45029845070147323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7.16</v>
      </c>
      <c r="B154" s="4">
        <f>IF('True_Odds_Calculator_3-way'!B155="","",'True_Odds_Calculator_3-way'!B155)</f>
        <v>3.93</v>
      </c>
      <c r="C154" s="4">
        <f>IF('True_Odds_Calculator_3-way'!C155="","",'True_Odds_Calculator_3-way'!C155)</f>
        <v>1.5</v>
      </c>
      <c r="D154" s="9">
        <f t="shared" si="39"/>
        <v>0.1263445566603692</v>
      </c>
      <c r="E154" s="9">
        <f t="shared" si="40"/>
        <v>0.23315182894643594</v>
      </c>
      <c r="F154" s="9">
        <f t="shared" si="41"/>
        <v>0.64050361439319481</v>
      </c>
      <c r="G154" s="9">
        <f t="shared" si="42"/>
        <v>1.1225428788481944</v>
      </c>
      <c r="H154" s="9">
        <f t="shared" si="43"/>
        <v>7.9148641337048788</v>
      </c>
      <c r="I154" s="9">
        <f t="shared" si="44"/>
        <v>4.2890506350252089</v>
      </c>
      <c r="J154" s="9">
        <f t="shared" si="45"/>
        <v>1.561271439424097</v>
      </c>
      <c r="K154" s="11">
        <f t="shared" si="46"/>
        <v>0.13966480446927373</v>
      </c>
      <c r="L154" s="11">
        <f t="shared" si="47"/>
        <v>0.2544529262086514</v>
      </c>
      <c r="M154" s="11">
        <f t="shared" si="48"/>
        <v>0.66666666666666663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-0.21380679583588014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0.22720703559971758</v>
      </c>
      <c r="Q154" s="11">
        <f>2*'OddsRatio_working_3-way'!K154*'OddsRatio_working_3-way'!L154*'OddsRatio_working_3-way'!M154</f>
        <v>4.7384157580754441E-2</v>
      </c>
      <c r="R154" s="11">
        <f t="shared" si="49"/>
        <v>0</v>
      </c>
      <c r="S154" s="11">
        <f t="shared" si="50"/>
        <v>-1.0626745268383497</v>
      </c>
      <c r="T154" s="11">
        <f t="shared" si="51"/>
        <v>-0.2216213820309384</v>
      </c>
      <c r="U154" s="11">
        <f>'OddsRatio_working_3-way'!S154-'OddsRatio_working_3-way'!R154^2/3</f>
        <v>-1.0626745268383497</v>
      </c>
      <c r="V154" s="11">
        <f>'OddsRatio_working_3-way'!S154*'OddsRatio_working_3-way'!R154/3-2*'OddsRatio_working_3-way'!R154^3/27-'OddsRatio_working_3-way'!T154</f>
        <v>0.2216213820309384</v>
      </c>
      <c r="W154" s="11">
        <f>'OddsRatio_working_3-way'!V154^2+4*'OddsRatio_working_3-way'!U154^3/27</f>
        <v>-0.12866974984686921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0.21082325940237973</v>
      </c>
      <c r="Y154" s="11">
        <f>IF('OddsRatio_working_3-way'!W154&gt;=0,IF('OddsRatio_working_3-way'!V154+SQRT('OddsRatio_working_3-way'!W154)&gt;0,0,PI()),ACOS('OddsRatio_working_3-way'!V154/(2*'OddsRatio_working_3-way'!X154)))</f>
        <v>1.0173650196951578</v>
      </c>
      <c r="Z154" s="11">
        <f>'OddsRatio_working_3-way'!X154^(1/3)*COS('OddsRatio_working_3-way'!Y154/3)</f>
        <v>0.56127143942409718</v>
      </c>
      <c r="AA154" s="11">
        <f>'OddsRatio_working_3-way'!X154^(1/3)*COS(('OddsRatio_working_3-way'!Y154+2*PI())/3)</f>
        <v>-0.45209828173270944</v>
      </c>
      <c r="AB154" s="11">
        <f>'OddsRatio_working_3-way'!X154^(1/3)*COS(('OddsRatio_working_3-way'!Y154+4*PI())/3)</f>
        <v>-0.10917315769138766</v>
      </c>
      <c r="AC154" s="11">
        <f>'OddsRatio_working_3-way'!X154^(1/3)*SIN('OddsRatio_working_3-way'!Y154/3)</f>
        <v>0.19798791267714297</v>
      </c>
      <c r="AD154" s="11">
        <f>'OddsRatio_working_3-way'!X154^(1/3)*SIN(('OddsRatio_working_3-way'!Y154+2*PI())/3)</f>
        <v>0.3870813686213555</v>
      </c>
      <c r="AE154" s="11">
        <f>'OddsRatio_working_3-way'!X154^(1/3)*SIN(('OddsRatio_working_3-way'!Y154+4*PI())/3)</f>
        <v>-0.58506928129849833</v>
      </c>
      <c r="AF154" s="11">
        <f>-'OddsRatio_working_3-way'!U154/(3*'OddsRatio_working_3-way'!X154^(1/3))*COS(('OddsRatio_working_3-way'!Y154)/3)</f>
        <v>0.56127143942409707</v>
      </c>
      <c r="AG154" s="11">
        <f>-'OddsRatio_working_3-way'!U154/(3*'OddsRatio_working_3-way'!X154^(1/3))*COS(('OddsRatio_working_3-way'!Y154+2*PI())/3)</f>
        <v>-0.45209828173270933</v>
      </c>
      <c r="AH154" s="11">
        <f>-'OddsRatio_working_3-way'!U154/(3*'OddsRatio_working_3-way'!X154^(1/3))*COS(('OddsRatio_working_3-way'!Y154+4*PI())/3)</f>
        <v>-0.10917315769138765</v>
      </c>
      <c r="AI154" s="11">
        <f>'OddsRatio_working_3-way'!U154/(3*'OddsRatio_working_3-way'!X154^(1/3))*SIN(('OddsRatio_working_3-way'!Y154)/3)</f>
        <v>-0.19798791267714291</v>
      </c>
      <c r="AJ154" s="11">
        <f>'OddsRatio_working_3-way'!U154/(3*'OddsRatio_working_3-way'!X154^(1/3))*SIN(('OddsRatio_working_3-way'!Y154+2*PI())/3)</f>
        <v>-0.38708136862135545</v>
      </c>
      <c r="AK154" s="11">
        <f>'OddsRatio_working_3-way'!U154/(3*'OddsRatio_working_3-way'!X154^(1/3))*SIN(('OddsRatio_working_3-way'!Y154+4*PI())/3)</f>
        <v>0.58506928129849822</v>
      </c>
      <c r="AL154" s="11">
        <f>'OddsRatio_working_3-way'!Z154+'OddsRatio_working_3-way'!AF154</f>
        <v>1.1225428788481944</v>
      </c>
      <c r="AM154" s="11">
        <f>'OddsRatio_working_3-way'!AA154+'OddsRatio_working_3-way'!AG154</f>
        <v>-0.90419656346541877</v>
      </c>
      <c r="AN154" s="11">
        <f>'OddsRatio_working_3-way'!AB154+'OddsRatio_working_3-way'!AH154</f>
        <v>-0.21834631538277532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1.1225428788481944</v>
      </c>
      <c r="AS154" s="11">
        <f>IF(('OddsRatio_working_3-way'!X154=0),IF(Q154&gt;0,-Q154^(1/3),(-Q154)^(1/3)),'OddsRatio_working_3-way'!AM154-'OddsRatio_working_3-way'!R154/3)</f>
        <v>-0.90419656346541877</v>
      </c>
      <c r="AT154" s="11">
        <f>IF(('OddsRatio_working_3-way'!X154=0),IF(Q154&gt;0,-Q154^(1/3),(-Q154)^(1/3)),'OddsRatio_working_3-way'!AN154-'OddsRatio_working_3-way'!R154/3)</f>
        <v>-0.21834631538277532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1.69</v>
      </c>
      <c r="B155" s="4">
        <f>IF('True_Odds_Calculator_3-way'!B156="","",'True_Odds_Calculator_3-way'!B156)</f>
        <v>4.2699999999999996</v>
      </c>
      <c r="C155" s="4">
        <f>IF('True_Odds_Calculator_3-way'!C156="","",'True_Odds_Calculator_3-way'!C156)</f>
        <v>5.03</v>
      </c>
      <c r="D155" s="9">
        <f t="shared" si="39"/>
        <v>0.58132921554408468</v>
      </c>
      <c r="E155" s="9">
        <f t="shared" si="40"/>
        <v>0.22659802016289998</v>
      </c>
      <c r="F155" s="9">
        <f t="shared" si="41"/>
        <v>0.19207276429301551</v>
      </c>
      <c r="G155" s="9">
        <f t="shared" si="42"/>
        <v>1.0437618420171182</v>
      </c>
      <c r="H155" s="9">
        <f t="shared" si="43"/>
        <v>1.7201956709918111</v>
      </c>
      <c r="I155" s="9">
        <f t="shared" si="44"/>
        <v>4.4131012233959765</v>
      </c>
      <c r="J155" s="9">
        <f t="shared" si="45"/>
        <v>5.2063602233289865</v>
      </c>
      <c r="K155" s="11">
        <f t="shared" si="46"/>
        <v>0.59171597633136097</v>
      </c>
      <c r="L155" s="11">
        <f t="shared" si="47"/>
        <v>0.23419203747072601</v>
      </c>
      <c r="M155" s="11">
        <f t="shared" si="48"/>
        <v>0.19880715705765406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-0.25050668784984209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0.2201223874964533</v>
      </c>
      <c r="Q155" s="11">
        <f>2*'OddsRatio_working_3-way'!K155*'OddsRatio_working_3-way'!L155*'OddsRatio_working_3-way'!M155</f>
        <v>5.509947121312974E-2</v>
      </c>
      <c r="R155" s="11">
        <f t="shared" si="49"/>
        <v>0</v>
      </c>
      <c r="S155" s="11">
        <f t="shared" si="50"/>
        <v>-0.87870862604833266</v>
      </c>
      <c r="T155" s="11">
        <f t="shared" si="51"/>
        <v>-0.21995209663287427</v>
      </c>
      <c r="U155" s="11">
        <f>'OddsRatio_working_3-way'!S155-'OddsRatio_working_3-way'!R155^2/3</f>
        <v>-0.87870862604833266</v>
      </c>
      <c r="V155" s="11">
        <f>'OddsRatio_working_3-way'!S155*'OddsRatio_working_3-way'!R155/3-2*'OddsRatio_working_3-way'!R155^3/27-'OddsRatio_working_3-way'!T155</f>
        <v>0.21995209663287427</v>
      </c>
      <c r="W155" s="11">
        <f>'OddsRatio_working_3-way'!V155^2+4*'OddsRatio_working_3-way'!U155^3/27</f>
        <v>-5.2136079700754477E-2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0.15852050696514924</v>
      </c>
      <c r="Y155" s="11">
        <f>IF('OddsRatio_working_3-way'!W155&gt;=0,IF('OddsRatio_working_3-way'!V155+SQRT('OddsRatio_working_3-way'!W155)&gt;0,0,PI()),ACOS('OddsRatio_working_3-way'!V155/(2*'OddsRatio_working_3-way'!X155)))</f>
        <v>0.80409204083413688</v>
      </c>
      <c r="Z155" s="11">
        <f>'OddsRatio_working_3-way'!X155^(1/3)*COS('OddsRatio_working_3-way'!Y155/3)</f>
        <v>0.5218809210085591</v>
      </c>
      <c r="AA155" s="11">
        <f>'OddsRatio_working_3-way'!X155^(1/3)*COS(('OddsRatio_working_3-way'!Y155+2*PI())/3)</f>
        <v>-0.38506694731320668</v>
      </c>
      <c r="AB155" s="11">
        <f>'OddsRatio_working_3-way'!X155^(1/3)*COS(('OddsRatio_working_3-way'!Y155+4*PI())/3)</f>
        <v>-0.13681397369535253</v>
      </c>
      <c r="AC155" s="11">
        <f>'OddsRatio_working_3-way'!X155^(1/3)*SIN('OddsRatio_working_3-way'!Y155/3)</f>
        <v>0.1433289211453932</v>
      </c>
      <c r="AD155" s="11">
        <f>'OddsRatio_working_3-way'!X155^(1/3)*SIN(('OddsRatio_working_3-way'!Y155+2*PI())/3)</f>
        <v>0.38029767477113546</v>
      </c>
      <c r="AE155" s="11">
        <f>'OddsRatio_working_3-way'!X155^(1/3)*SIN(('OddsRatio_working_3-way'!Y155+4*PI())/3)</f>
        <v>-0.52362659591652871</v>
      </c>
      <c r="AF155" s="11">
        <f>-'OddsRatio_working_3-way'!U155/(3*'OddsRatio_working_3-way'!X155^(1/3))*COS(('OddsRatio_working_3-way'!Y155)/3)</f>
        <v>0.5218809210085591</v>
      </c>
      <c r="AG155" s="11">
        <f>-'OddsRatio_working_3-way'!U155/(3*'OddsRatio_working_3-way'!X155^(1/3))*COS(('OddsRatio_working_3-way'!Y155+2*PI())/3)</f>
        <v>-0.38506694731320668</v>
      </c>
      <c r="AH155" s="11">
        <f>-'OddsRatio_working_3-way'!U155/(3*'OddsRatio_working_3-way'!X155^(1/3))*COS(('OddsRatio_working_3-way'!Y155+4*PI())/3)</f>
        <v>-0.13681397369535253</v>
      </c>
      <c r="AI155" s="11">
        <f>'OddsRatio_working_3-way'!U155/(3*'OddsRatio_working_3-way'!X155^(1/3))*SIN(('OddsRatio_working_3-way'!Y155)/3)</f>
        <v>-0.1433289211453932</v>
      </c>
      <c r="AJ155" s="11">
        <f>'OddsRatio_working_3-way'!U155/(3*'OddsRatio_working_3-way'!X155^(1/3))*SIN(('OddsRatio_working_3-way'!Y155+2*PI())/3)</f>
        <v>-0.38029767477113546</v>
      </c>
      <c r="AK155" s="11">
        <f>'OddsRatio_working_3-way'!U155/(3*'OddsRatio_working_3-way'!X155^(1/3))*SIN(('OddsRatio_working_3-way'!Y155+4*PI())/3)</f>
        <v>0.52362659591652871</v>
      </c>
      <c r="AL155" s="11">
        <f>'OddsRatio_working_3-way'!Z155+'OddsRatio_working_3-way'!AF155</f>
        <v>1.0437618420171182</v>
      </c>
      <c r="AM155" s="11">
        <f>'OddsRatio_working_3-way'!AA155+'OddsRatio_working_3-way'!AG155</f>
        <v>-0.77013389462641335</v>
      </c>
      <c r="AN155" s="11">
        <f>'OddsRatio_working_3-way'!AB155+'OddsRatio_working_3-way'!AH155</f>
        <v>-0.27362794739070506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1.0437618420171182</v>
      </c>
      <c r="AS155" s="11">
        <f>IF(('OddsRatio_working_3-way'!X155=0),IF(Q155&gt;0,-Q155^(1/3),(-Q155)^(1/3)),'OddsRatio_working_3-way'!AM155-'OddsRatio_working_3-way'!R155/3)</f>
        <v>-0.77013389462641335</v>
      </c>
      <c r="AT155" s="11">
        <f>IF(('OddsRatio_working_3-way'!X155=0),IF(Q155&gt;0,-Q155^(1/3),(-Q155)^(1/3)),'OddsRatio_working_3-way'!AN155-'OddsRatio_working_3-way'!R155/3)</f>
        <v>-0.27362794739070506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1.65</v>
      </c>
      <c r="B156" s="4">
        <f>IF('True_Odds_Calculator_3-way'!B157="","",'True_Odds_Calculator_3-way'!B157)</f>
        <v>4.16</v>
      </c>
      <c r="C156" s="4">
        <f>IF('True_Odds_Calculator_3-way'!C157="","",'True_Odds_Calculator_3-way'!C157)</f>
        <v>5.65</v>
      </c>
      <c r="D156" s="9">
        <f t="shared" si="39"/>
        <v>0.59609913588961083</v>
      </c>
      <c r="E156" s="9">
        <f t="shared" si="40"/>
        <v>0.23288045132517349</v>
      </c>
      <c r="F156" s="9">
        <f t="shared" si="41"/>
        <v>0.17102041278521582</v>
      </c>
      <c r="G156" s="9">
        <f t="shared" si="42"/>
        <v>1.0424204756778686</v>
      </c>
      <c r="H156" s="9">
        <f t="shared" si="43"/>
        <v>1.6775733091906142</v>
      </c>
      <c r="I156" s="9">
        <f t="shared" si="44"/>
        <v>4.2940487031420647</v>
      </c>
      <c r="J156" s="9">
        <f t="shared" si="45"/>
        <v>5.8472552119020902</v>
      </c>
      <c r="K156" s="11">
        <f t="shared" si="46"/>
        <v>0.60606060606060608</v>
      </c>
      <c r="L156" s="11">
        <f t="shared" si="47"/>
        <v>0.24038461538461536</v>
      </c>
      <c r="M156" s="11">
        <f t="shared" si="48"/>
        <v>0.17699115044247787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-0.24627916331456157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0.21814468717123581</v>
      </c>
      <c r="Q156" s="11">
        <f>2*'OddsRatio_working_3-way'!K156*'OddsRatio_working_3-way'!L156*'OddsRatio_working_3-way'!M156</f>
        <v>5.1570848031025011E-2</v>
      </c>
      <c r="R156" s="11">
        <f t="shared" si="49"/>
        <v>0</v>
      </c>
      <c r="S156" s="11">
        <f t="shared" si="50"/>
        <v>-0.88576184942048541</v>
      </c>
      <c r="T156" s="11">
        <f t="shared" si="51"/>
        <v>-0.20939996440200598</v>
      </c>
      <c r="U156" s="11">
        <f>'OddsRatio_working_3-way'!S156-'OddsRatio_working_3-way'!R156^2/3</f>
        <v>-0.88576184942048541</v>
      </c>
      <c r="V156" s="11">
        <f>'OddsRatio_working_3-way'!S156*'OddsRatio_working_3-way'!R156/3-2*'OddsRatio_working_3-way'!R156^3/27-'OddsRatio_working_3-way'!T156</f>
        <v>0.20939996440200598</v>
      </c>
      <c r="W156" s="11">
        <f>'OddsRatio_working_3-way'!V156^2+4*'OddsRatio_working_3-way'!U156^3/27</f>
        <v>-5.9106583053604521E-2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0.16043295184060996</v>
      </c>
      <c r="Y156" s="11">
        <f>IF('OddsRatio_working_3-way'!W156&gt;=0,IF('OddsRatio_working_3-way'!V156+SQRT('OddsRatio_working_3-way'!W156)&gt;0,0,PI()),ACOS('OddsRatio_working_3-way'!V156/(2*'OddsRatio_working_3-way'!X156)))</f>
        <v>0.8597736855392899</v>
      </c>
      <c r="Z156" s="11">
        <f>'OddsRatio_working_3-way'!X156^(1/3)*COS('OddsRatio_working_3-way'!Y156/3)</f>
        <v>0.52121023783893428</v>
      </c>
      <c r="AA156" s="11">
        <f>'OddsRatio_working_3-way'!X156^(1/3)*COS(('OddsRatio_working_3-way'!Y156+2*PI())/3)</f>
        <v>-0.39362909545765579</v>
      </c>
      <c r="AB156" s="11">
        <f>'OddsRatio_working_3-way'!X156^(1/3)*COS(('OddsRatio_working_3-way'!Y156+4*PI())/3)</f>
        <v>-0.12758114238127863</v>
      </c>
      <c r="AC156" s="11">
        <f>'OddsRatio_working_3-way'!X156^(1/3)*SIN('OddsRatio_working_3-way'!Y156/3)</f>
        <v>0.1536028573259953</v>
      </c>
      <c r="AD156" s="11">
        <f>'OddsRatio_working_3-way'!X156^(1/3)*SIN(('OddsRatio_working_3-way'!Y156+2*PI())/3)</f>
        <v>0.37457987801804865</v>
      </c>
      <c r="AE156" s="11">
        <f>'OddsRatio_working_3-way'!X156^(1/3)*SIN(('OddsRatio_working_3-way'!Y156+4*PI())/3)</f>
        <v>-0.52818273534404403</v>
      </c>
      <c r="AF156" s="11">
        <f>-'OddsRatio_working_3-way'!U156/(3*'OddsRatio_working_3-way'!X156^(1/3))*COS(('OddsRatio_working_3-way'!Y156)/3)</f>
        <v>0.52121023783893428</v>
      </c>
      <c r="AG156" s="11">
        <f>-'OddsRatio_working_3-way'!U156/(3*'OddsRatio_working_3-way'!X156^(1/3))*COS(('OddsRatio_working_3-way'!Y156+2*PI())/3)</f>
        <v>-0.39362909545765579</v>
      </c>
      <c r="AH156" s="11">
        <f>-'OddsRatio_working_3-way'!U156/(3*'OddsRatio_working_3-way'!X156^(1/3))*COS(('OddsRatio_working_3-way'!Y156+4*PI())/3)</f>
        <v>-0.12758114238127863</v>
      </c>
      <c r="AI156" s="11">
        <f>'OddsRatio_working_3-way'!U156/(3*'OddsRatio_working_3-way'!X156^(1/3))*SIN(('OddsRatio_working_3-way'!Y156)/3)</f>
        <v>-0.1536028573259953</v>
      </c>
      <c r="AJ156" s="11">
        <f>'OddsRatio_working_3-way'!U156/(3*'OddsRatio_working_3-way'!X156^(1/3))*SIN(('OddsRatio_working_3-way'!Y156+2*PI())/3)</f>
        <v>-0.37457987801804865</v>
      </c>
      <c r="AK156" s="11">
        <f>'OddsRatio_working_3-way'!U156/(3*'OddsRatio_working_3-way'!X156^(1/3))*SIN(('OddsRatio_working_3-way'!Y156+4*PI())/3)</f>
        <v>0.52818273534404403</v>
      </c>
      <c r="AL156" s="11">
        <f>'OddsRatio_working_3-way'!Z156+'OddsRatio_working_3-way'!AF156</f>
        <v>1.0424204756778686</v>
      </c>
      <c r="AM156" s="11">
        <f>'OddsRatio_working_3-way'!AA156+'OddsRatio_working_3-way'!AG156</f>
        <v>-0.78725819091531157</v>
      </c>
      <c r="AN156" s="11">
        <f>'OddsRatio_working_3-way'!AB156+'OddsRatio_working_3-way'!AH156</f>
        <v>-0.25516228476255726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1.0424204756778686</v>
      </c>
      <c r="AS156" s="11">
        <f>IF(('OddsRatio_working_3-way'!X156=0),IF(Q156&gt;0,-Q156^(1/3),(-Q156)^(1/3)),'OddsRatio_working_3-way'!AM156-'OddsRatio_working_3-way'!R156/3)</f>
        <v>-0.78725819091531157</v>
      </c>
      <c r="AT156" s="11">
        <f>IF(('OddsRatio_working_3-way'!X156=0),IF(Q156&gt;0,-Q156^(1/3),(-Q156)^(1/3)),'OddsRatio_working_3-way'!AN156-'OddsRatio_working_3-way'!R156/3)</f>
        <v>-0.25516228476255726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3.16</v>
      </c>
      <c r="B157" s="4">
        <f>IF('True_Odds_Calculator_3-way'!B158="","",'True_Odds_Calculator_3-way'!B158)</f>
        <v>3.35</v>
      </c>
      <c r="C157" s="4">
        <f>IF('True_Odds_Calculator_3-way'!C158="","",'True_Odds_Calculator_3-way'!C158)</f>
        <v>2.4500000000000002</v>
      </c>
      <c r="D157" s="9">
        <f t="shared" si="39"/>
        <v>0.30896598423674276</v>
      </c>
      <c r="E157" s="9">
        <f t="shared" si="40"/>
        <v>0.29126153543615679</v>
      </c>
      <c r="F157" s="9">
        <f t="shared" si="41"/>
        <v>0.39977248032710039</v>
      </c>
      <c r="G157" s="9">
        <f t="shared" si="42"/>
        <v>1.0354640049980834</v>
      </c>
      <c r="H157" s="9">
        <f t="shared" si="43"/>
        <v>3.2366022507958605</v>
      </c>
      <c r="I157" s="9">
        <f t="shared" si="44"/>
        <v>3.4333404117454962</v>
      </c>
      <c r="J157" s="9">
        <f t="shared" si="45"/>
        <v>2.5014228072472213</v>
      </c>
      <c r="K157" s="11">
        <f t="shared" si="46"/>
        <v>0.31645569620253161</v>
      </c>
      <c r="L157" s="11">
        <f t="shared" si="47"/>
        <v>0.29850746268656714</v>
      </c>
      <c r="M157" s="11">
        <f t="shared" si="48"/>
        <v>0.4081632653061224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-0.28378644108314022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0.22979908003254199</v>
      </c>
      <c r="Q157" s="11">
        <f>2*'OddsRatio_working_3-way'!K157*'OddsRatio_working_3-way'!L157*'OddsRatio_working_3-way'!M157</f>
        <v>7.7113785245819438E-2</v>
      </c>
      <c r="R157" s="11">
        <f t="shared" si="49"/>
        <v>0</v>
      </c>
      <c r="S157" s="11">
        <f t="shared" si="50"/>
        <v>-0.80976060433140395</v>
      </c>
      <c r="T157" s="11">
        <f t="shared" si="51"/>
        <v>-0.27173174641993414</v>
      </c>
      <c r="U157" s="11">
        <f>'OddsRatio_working_3-way'!S157-'OddsRatio_working_3-way'!R157^2/3</f>
        <v>-0.80976060433140395</v>
      </c>
      <c r="V157" s="11">
        <f>'OddsRatio_working_3-way'!S157*'OddsRatio_working_3-way'!R157/3-2*'OddsRatio_working_3-way'!R157^3/27-'OddsRatio_working_3-way'!T157</f>
        <v>0.27173174641993414</v>
      </c>
      <c r="W157" s="11">
        <f>'OddsRatio_working_3-way'!V157^2+4*'OddsRatio_working_3-way'!U157^3/27</f>
        <v>-4.8240708402804561E-3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0.14023392318970815</v>
      </c>
      <c r="Y157" s="11">
        <f>IF('OddsRatio_working_3-way'!W157&gt;=0,IF('OddsRatio_working_3-way'!V157+SQRT('OddsRatio_working_3-way'!W157)&gt;0,0,PI()),ACOS('OddsRatio_working_3-way'!V157/(2*'OddsRatio_working_3-way'!X157)))</f>
        <v>0.25024536573346179</v>
      </c>
      <c r="Z157" s="11">
        <f>'OddsRatio_working_3-way'!X157^(1/3)*COS('OddsRatio_working_3-way'!Y157/3)</f>
        <v>0.51773200249904183</v>
      </c>
      <c r="AA157" s="11">
        <f>'OddsRatio_working_3-way'!X157^(1/3)*COS(('OddsRatio_working_3-way'!Y157+2*PI())/3)</f>
        <v>-0.29635374956947458</v>
      </c>
      <c r="AB157" s="11">
        <f>'OddsRatio_working_3-way'!X157^(1/3)*COS(('OddsRatio_working_3-way'!Y157+4*PI())/3)</f>
        <v>-0.22137825292956706</v>
      </c>
      <c r="AC157" s="11">
        <f>'OddsRatio_working_3-way'!X157^(1/3)*SIN('OddsRatio_working_3-way'!Y157/3)</f>
        <v>4.3287123167676488E-2</v>
      </c>
      <c r="AD157" s="11">
        <f>'OddsRatio_working_3-way'!X157^(1/3)*SIN(('OddsRatio_working_3-way'!Y157+2*PI())/3)</f>
        <v>0.42672550493252043</v>
      </c>
      <c r="AE157" s="11">
        <f>'OddsRatio_working_3-way'!X157^(1/3)*SIN(('OddsRatio_working_3-way'!Y157+4*PI())/3)</f>
        <v>-0.47001262810019695</v>
      </c>
      <c r="AF157" s="11">
        <f>-'OddsRatio_working_3-way'!U157/(3*'OddsRatio_working_3-way'!X157^(1/3))*COS(('OddsRatio_working_3-way'!Y157)/3)</f>
        <v>0.51773200249904172</v>
      </c>
      <c r="AG157" s="11">
        <f>-'OddsRatio_working_3-way'!U157/(3*'OddsRatio_working_3-way'!X157^(1/3))*COS(('OddsRatio_working_3-way'!Y157+2*PI())/3)</f>
        <v>-0.29635374956947452</v>
      </c>
      <c r="AH157" s="11">
        <f>-'OddsRatio_working_3-way'!U157/(3*'OddsRatio_working_3-way'!X157^(1/3))*COS(('OddsRatio_working_3-way'!Y157+4*PI())/3)</f>
        <v>-0.22137825292956703</v>
      </c>
      <c r="AI157" s="11">
        <f>'OddsRatio_working_3-way'!U157/(3*'OddsRatio_working_3-way'!X157^(1/3))*SIN(('OddsRatio_working_3-way'!Y157)/3)</f>
        <v>-4.3287123167676474E-2</v>
      </c>
      <c r="AJ157" s="11">
        <f>'OddsRatio_working_3-way'!U157/(3*'OddsRatio_working_3-way'!X157^(1/3))*SIN(('OddsRatio_working_3-way'!Y157+2*PI())/3)</f>
        <v>-0.42672550493252032</v>
      </c>
      <c r="AK157" s="11">
        <f>'OddsRatio_working_3-way'!U157/(3*'OddsRatio_working_3-way'!X157^(1/3))*SIN(('OddsRatio_working_3-way'!Y157+4*PI())/3)</f>
        <v>0.47001262810019684</v>
      </c>
      <c r="AL157" s="11">
        <f>'OddsRatio_working_3-way'!Z157+'OddsRatio_working_3-way'!AF157</f>
        <v>1.0354640049980834</v>
      </c>
      <c r="AM157" s="11">
        <f>'OddsRatio_working_3-way'!AA157+'OddsRatio_working_3-way'!AG157</f>
        <v>-0.59270749913894916</v>
      </c>
      <c r="AN157" s="11">
        <f>'OddsRatio_working_3-way'!AB157+'OddsRatio_working_3-way'!AH157</f>
        <v>-0.44275650585913406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1.0354640049980834</v>
      </c>
      <c r="AS157" s="11">
        <f>IF(('OddsRatio_working_3-way'!X157=0),IF(Q157&gt;0,-Q157^(1/3),(-Q157)^(1/3)),'OddsRatio_working_3-way'!AM157-'OddsRatio_working_3-way'!R157/3)</f>
        <v>-0.59270749913894916</v>
      </c>
      <c r="AT157" s="11">
        <f>IF(('OddsRatio_working_3-way'!X157=0),IF(Q157&gt;0,-Q157^(1/3),(-Q157)^(1/3)),'OddsRatio_working_3-way'!AN157-'OddsRatio_working_3-way'!R157/3)</f>
        <v>-0.44275650585913406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2.2999999999999998</v>
      </c>
      <c r="B158" s="4">
        <f>IF('True_Odds_Calculator_3-way'!B159="","",'True_Odds_Calculator_3-way'!B159)</f>
        <v>3.49</v>
      </c>
      <c r="C158" s="4">
        <f>IF('True_Odds_Calculator_3-way'!C159="","",'True_Odds_Calculator_3-way'!C159)</f>
        <v>3.32</v>
      </c>
      <c r="D158" s="9">
        <f t="shared" si="39"/>
        <v>0.42638037448340721</v>
      </c>
      <c r="E158" s="9">
        <f t="shared" si="40"/>
        <v>0.27957854872682697</v>
      </c>
      <c r="F158" s="9">
        <f t="shared" si="41"/>
        <v>0.29404107678976577</v>
      </c>
      <c r="G158" s="9">
        <f t="shared" si="42"/>
        <v>1.0348643891422018</v>
      </c>
      <c r="H158" s="9">
        <f t="shared" si="43"/>
        <v>2.3453237058848622</v>
      </c>
      <c r="I158" s="9">
        <f t="shared" si="44"/>
        <v>3.5768123289640816</v>
      </c>
      <c r="J158" s="9">
        <f t="shared" si="45"/>
        <v>3.4008853828099075</v>
      </c>
      <c r="K158" s="11">
        <f t="shared" si="46"/>
        <v>0.43478260869565222</v>
      </c>
      <c r="L158" s="11">
        <f t="shared" si="47"/>
        <v>0.28653295128939826</v>
      </c>
      <c r="M158" s="11">
        <f t="shared" si="48"/>
        <v>0.30120481927710846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-0.28179892861592115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0.2292713897823761</v>
      </c>
      <c r="Q158" s="11">
        <f>2*'OddsRatio_working_3-way'!K158*'OddsRatio_working_3-way'!L158*'OddsRatio_working_3-way'!M158</f>
        <v>7.5047918095704116E-2</v>
      </c>
      <c r="R158" s="11">
        <f t="shared" si="49"/>
        <v>0</v>
      </c>
      <c r="S158" s="11">
        <f t="shared" si="50"/>
        <v>-0.81359922448414401</v>
      </c>
      <c r="T158" s="11">
        <f t="shared" si="51"/>
        <v>-0.26631725842361503</v>
      </c>
      <c r="U158" s="11">
        <f>'OddsRatio_working_3-way'!S158-'OddsRatio_working_3-way'!R158^2/3</f>
        <v>-0.81359922448414401</v>
      </c>
      <c r="V158" s="11">
        <f>'OddsRatio_working_3-way'!S158*'OddsRatio_working_3-way'!R158/3-2*'OddsRatio_working_3-way'!R158^3/27-'OddsRatio_working_3-way'!T158</f>
        <v>0.26631725842361503</v>
      </c>
      <c r="W158" s="11">
        <f>'OddsRatio_working_3-way'!V158^2+4*'OddsRatio_working_3-way'!U158^3/27</f>
        <v>-8.8613222229192573E-3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0.14123225937900113</v>
      </c>
      <c r="Y158" s="11">
        <f>IF('OddsRatio_working_3-way'!W158&gt;=0,IF('OddsRatio_working_3-way'!V158+SQRT('OddsRatio_working_3-way'!W158)&gt;0,0,PI()),ACOS('OddsRatio_working_3-way'!V158/(2*'OddsRatio_working_3-way'!X158)))</f>
        <v>0.33976089656039177</v>
      </c>
      <c r="Z158" s="11">
        <f>'OddsRatio_working_3-way'!X158^(1/3)*COS('OddsRatio_working_3-way'!Y158/3)</f>
        <v>0.51743219457110101</v>
      </c>
      <c r="AA158" s="11">
        <f>'OddsRatio_working_3-way'!X158^(1/3)*COS(('OddsRatio_working_3-way'!Y158+2*PI())/3)</f>
        <v>-0.30968421611523422</v>
      </c>
      <c r="AB158" s="11">
        <f>'OddsRatio_working_3-way'!X158^(1/3)*COS(('OddsRatio_working_3-way'!Y158+4*PI())/3)</f>
        <v>-0.20774797845586684</v>
      </c>
      <c r="AC158" s="11">
        <f>'OddsRatio_working_3-way'!X158^(1/3)*SIN('OddsRatio_working_3-way'!Y158/3)</f>
        <v>5.8852914252813526E-2</v>
      </c>
      <c r="AD158" s="11">
        <f>'OddsRatio_working_3-way'!X158^(1/3)*SIN(('OddsRatio_working_3-way'!Y158+2*PI())/3)</f>
        <v>0.41868296810809918</v>
      </c>
      <c r="AE158" s="11">
        <f>'OddsRatio_working_3-way'!X158^(1/3)*SIN(('OddsRatio_working_3-way'!Y158+4*PI())/3)</f>
        <v>-0.4775358823609126</v>
      </c>
      <c r="AF158" s="11">
        <f>-'OddsRatio_working_3-way'!U158/(3*'OddsRatio_working_3-way'!X158^(1/3))*COS(('OddsRatio_working_3-way'!Y158)/3)</f>
        <v>0.5174321945711009</v>
      </c>
      <c r="AG158" s="11">
        <f>-'OddsRatio_working_3-way'!U158/(3*'OddsRatio_working_3-way'!X158^(1/3))*COS(('OddsRatio_working_3-way'!Y158+2*PI())/3)</f>
        <v>-0.30968421611523417</v>
      </c>
      <c r="AH158" s="11">
        <f>-'OddsRatio_working_3-way'!U158/(3*'OddsRatio_working_3-way'!X158^(1/3))*COS(('OddsRatio_working_3-way'!Y158+4*PI())/3)</f>
        <v>-0.20774797845586682</v>
      </c>
      <c r="AI158" s="11">
        <f>'OddsRatio_working_3-way'!U158/(3*'OddsRatio_working_3-way'!X158^(1/3))*SIN(('OddsRatio_working_3-way'!Y158)/3)</f>
        <v>-5.8852914252813519E-2</v>
      </c>
      <c r="AJ158" s="11">
        <f>'OddsRatio_working_3-way'!U158/(3*'OddsRatio_working_3-way'!X158^(1/3))*SIN(('OddsRatio_working_3-way'!Y158+2*PI())/3)</f>
        <v>-0.41868296810809907</v>
      </c>
      <c r="AK158" s="11">
        <f>'OddsRatio_working_3-way'!U158/(3*'OddsRatio_working_3-way'!X158^(1/3))*SIN(('OddsRatio_working_3-way'!Y158+4*PI())/3)</f>
        <v>0.47753588236091254</v>
      </c>
      <c r="AL158" s="11">
        <f>'OddsRatio_working_3-way'!Z158+'OddsRatio_working_3-way'!AF158</f>
        <v>1.0348643891422018</v>
      </c>
      <c r="AM158" s="11">
        <f>'OddsRatio_working_3-way'!AA158+'OddsRatio_working_3-way'!AG158</f>
        <v>-0.61936843223046845</v>
      </c>
      <c r="AN158" s="11">
        <f>'OddsRatio_working_3-way'!AB158+'OddsRatio_working_3-way'!AH158</f>
        <v>-0.41549595691173369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1.0348643891422018</v>
      </c>
      <c r="AS158" s="11">
        <f>IF(('OddsRatio_working_3-way'!X158=0),IF(Q158&gt;0,-Q158^(1/3),(-Q158)^(1/3)),'OddsRatio_working_3-way'!AM158-'OddsRatio_working_3-way'!R158/3)</f>
        <v>-0.61936843223046845</v>
      </c>
      <c r="AT158" s="11">
        <f>IF(('OddsRatio_working_3-way'!X158=0),IF(Q158&gt;0,-Q158^(1/3),(-Q158)^(1/3)),'OddsRatio_working_3-way'!AN158-'OddsRatio_working_3-way'!R158/3)</f>
        <v>-0.41549595691173369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4.8899999999999997</v>
      </c>
      <c r="B159" s="4">
        <f>IF('True_Odds_Calculator_3-way'!B160="","",'True_Odds_Calculator_3-way'!B160)</f>
        <v>4.2699999999999996</v>
      </c>
      <c r="C159" s="4">
        <f>IF('True_Odds_Calculator_3-way'!C160="","",'True_Odds_Calculator_3-way'!C160)</f>
        <v>1.71</v>
      </c>
      <c r="D159" s="9">
        <f t="shared" si="39"/>
        <v>0.19800981935041331</v>
      </c>
      <c r="E159" s="9">
        <f t="shared" si="40"/>
        <v>0.22702956151268</v>
      </c>
      <c r="F159" s="9">
        <f t="shared" si="41"/>
        <v>0.57496061913690655</v>
      </c>
      <c r="G159" s="9">
        <f t="shared" si="42"/>
        <v>1.0411965539462189</v>
      </c>
      <c r="H159" s="9">
        <f t="shared" si="43"/>
        <v>5.0502545948507915</v>
      </c>
      <c r="I159" s="9">
        <f t="shared" si="44"/>
        <v>4.4047127314041354</v>
      </c>
      <c r="J159" s="9">
        <f t="shared" si="45"/>
        <v>1.7392495533018155</v>
      </c>
      <c r="K159" s="11">
        <f t="shared" si="46"/>
        <v>0.20449897750511248</v>
      </c>
      <c r="L159" s="11">
        <f t="shared" si="47"/>
        <v>0.23419203747072601</v>
      </c>
      <c r="M159" s="11">
        <f t="shared" si="48"/>
        <v>0.58479532163742687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-0.25294311241579082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0.22041537627747443</v>
      </c>
      <c r="Q159" s="11">
        <f>2*'OddsRatio_working_3-way'!K159*'OddsRatio_working_3-way'!L159*'OddsRatio_working_3-way'!M159</f>
        <v>5.6014072751581816E-2</v>
      </c>
      <c r="R159" s="11">
        <f t="shared" si="49"/>
        <v>0</v>
      </c>
      <c r="S159" s="11">
        <f t="shared" si="50"/>
        <v>-0.87140295765457765</v>
      </c>
      <c r="T159" s="11">
        <f t="shared" si="51"/>
        <v>-0.22144929038235772</v>
      </c>
      <c r="U159" s="11">
        <f>'OddsRatio_working_3-way'!S159-'OddsRatio_working_3-way'!R159^2/3</f>
        <v>-0.87140295765457765</v>
      </c>
      <c r="V159" s="11">
        <f>'OddsRatio_working_3-way'!S159*'OddsRatio_working_3-way'!R159/3-2*'OddsRatio_working_3-way'!R159^3/27-'OddsRatio_working_3-way'!T159</f>
        <v>0.22144929038235772</v>
      </c>
      <c r="W159" s="11">
        <f>'OddsRatio_working_3-way'!V159^2+4*'OddsRatio_working_3-way'!U159^3/27</f>
        <v>-4.8988928225453678E-2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0.15654768956799031</v>
      </c>
      <c r="Y159" s="11">
        <f>IF('OddsRatio_working_3-way'!W159&gt;=0,IF('OddsRatio_working_3-way'!V159+SQRT('OddsRatio_working_3-way'!W159)&gt;0,0,PI()),ACOS('OddsRatio_working_3-way'!V159/(2*'OddsRatio_working_3-way'!X159)))</f>
        <v>0.78513874967906638</v>
      </c>
      <c r="Z159" s="11">
        <f>'OddsRatio_working_3-way'!X159^(1/3)*COS('OddsRatio_working_3-way'!Y159/3)</f>
        <v>0.52059827697310945</v>
      </c>
      <c r="AA159" s="11">
        <f>'OddsRatio_working_3-way'!X159^(1/3)*COS(('OddsRatio_working_3-way'!Y159+2*PI())/3)</f>
        <v>-0.38106260532614422</v>
      </c>
      <c r="AB159" s="11">
        <f>'OddsRatio_working_3-way'!X159^(1/3)*COS(('OddsRatio_working_3-way'!Y159+4*PI())/3)</f>
        <v>-0.13953567164696498</v>
      </c>
      <c r="AC159" s="11">
        <f>'OddsRatio_working_3-way'!X159^(1/3)*SIN('OddsRatio_working_3-way'!Y159/3)</f>
        <v>0.13944564017621897</v>
      </c>
      <c r="AD159" s="11">
        <f>'OddsRatio_working_3-way'!X159^(1/3)*SIN(('OddsRatio_working_3-way'!Y159+2*PI())/3)</f>
        <v>0.38112851293701078</v>
      </c>
      <c r="AE159" s="11">
        <f>'OddsRatio_working_3-way'!X159^(1/3)*SIN(('OddsRatio_working_3-way'!Y159+4*PI())/3)</f>
        <v>-0.52057415311322974</v>
      </c>
      <c r="AF159" s="11">
        <f>-'OddsRatio_working_3-way'!U159/(3*'OddsRatio_working_3-way'!X159^(1/3))*COS(('OddsRatio_working_3-way'!Y159)/3)</f>
        <v>0.52059827697310934</v>
      </c>
      <c r="AG159" s="11">
        <f>-'OddsRatio_working_3-way'!U159/(3*'OddsRatio_working_3-way'!X159^(1/3))*COS(('OddsRatio_working_3-way'!Y159+2*PI())/3)</f>
        <v>-0.38106260532614411</v>
      </c>
      <c r="AH159" s="11">
        <f>-'OddsRatio_working_3-way'!U159/(3*'OddsRatio_working_3-way'!X159^(1/3))*COS(('OddsRatio_working_3-way'!Y159+4*PI())/3)</f>
        <v>-0.13953567164696495</v>
      </c>
      <c r="AI159" s="11">
        <f>'OddsRatio_working_3-way'!U159/(3*'OddsRatio_working_3-way'!X159^(1/3))*SIN(('OddsRatio_working_3-way'!Y159)/3)</f>
        <v>-0.13944564017621894</v>
      </c>
      <c r="AJ159" s="11">
        <f>'OddsRatio_working_3-way'!U159/(3*'OddsRatio_working_3-way'!X159^(1/3))*SIN(('OddsRatio_working_3-way'!Y159+2*PI())/3)</f>
        <v>-0.38112851293701072</v>
      </c>
      <c r="AK159" s="11">
        <f>'OddsRatio_working_3-way'!U159/(3*'OddsRatio_working_3-way'!X159^(1/3))*SIN(('OddsRatio_working_3-way'!Y159+4*PI())/3)</f>
        <v>0.52057415311322963</v>
      </c>
      <c r="AL159" s="11">
        <f>'OddsRatio_working_3-way'!Z159+'OddsRatio_working_3-way'!AF159</f>
        <v>1.0411965539462189</v>
      </c>
      <c r="AM159" s="11">
        <f>'OddsRatio_working_3-way'!AA159+'OddsRatio_working_3-way'!AG159</f>
        <v>-0.76212521065228833</v>
      </c>
      <c r="AN159" s="11">
        <f>'OddsRatio_working_3-way'!AB159+'OddsRatio_working_3-way'!AH159</f>
        <v>-0.27907134329392991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1.0411965539462189</v>
      </c>
      <c r="AS159" s="11">
        <f>IF(('OddsRatio_working_3-way'!X159=0),IF(Q159&gt;0,-Q159^(1/3),(-Q159)^(1/3)),'OddsRatio_working_3-way'!AM159-'OddsRatio_working_3-way'!R159/3)</f>
        <v>-0.76212521065228833</v>
      </c>
      <c r="AT159" s="11">
        <f>IF(('OddsRatio_working_3-way'!X159=0),IF(Q159&gt;0,-Q159^(1/3),(-Q159)^(1/3)),'OddsRatio_working_3-way'!AN159-'OddsRatio_working_3-way'!R159/3)</f>
        <v>-0.27907134329392991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1.51</v>
      </c>
      <c r="B160" s="4">
        <f>IF('True_Odds_Calculator_3-way'!B161="","",'True_Odds_Calculator_3-way'!B161)</f>
        <v>4.2699999999999996</v>
      </c>
      <c r="C160" s="4">
        <f>IF('True_Odds_Calculator_3-way'!C161="","",'True_Odds_Calculator_3-way'!C161)</f>
        <v>7.45</v>
      </c>
      <c r="D160" s="9">
        <f t="shared" si="39"/>
        <v>0.64883049616412714</v>
      </c>
      <c r="E160" s="9">
        <f t="shared" si="40"/>
        <v>0.22370019425093604</v>
      </c>
      <c r="F160" s="9">
        <f t="shared" si="41"/>
        <v>0.12746930958493691</v>
      </c>
      <c r="G160" s="9">
        <f t="shared" si="42"/>
        <v>1.0612442828303257</v>
      </c>
      <c r="H160" s="9">
        <f t="shared" si="43"/>
        <v>1.5412345842434656</v>
      </c>
      <c r="I160" s="9">
        <f t="shared" si="44"/>
        <v>4.4702688048551646</v>
      </c>
      <c r="J160" s="9">
        <f t="shared" si="45"/>
        <v>7.8450256242555998</v>
      </c>
      <c r="K160" s="11">
        <f t="shared" si="46"/>
        <v>0.66225165562913912</v>
      </c>
      <c r="L160" s="11">
        <f t="shared" si="47"/>
        <v>0.23419203747072601</v>
      </c>
      <c r="M160" s="11">
        <f t="shared" si="48"/>
        <v>0.13422818791946309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-0.22393220078581677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0.21296809132188341</v>
      </c>
      <c r="Q160" s="11">
        <f>2*'OddsRatio_working_3-way'!K160*'OddsRatio_working_3-way'!L160*'OddsRatio_working_3-way'!M160</f>
        <v>4.1635990483261658E-2</v>
      </c>
      <c r="R160" s="11">
        <f t="shared" si="49"/>
        <v>0</v>
      </c>
      <c r="S160" s="11">
        <f t="shared" si="50"/>
        <v>-0.95103826325352758</v>
      </c>
      <c r="T160" s="11">
        <f t="shared" si="51"/>
        <v>-0.18593123426266422</v>
      </c>
      <c r="U160" s="11">
        <f>'OddsRatio_working_3-way'!S160-'OddsRatio_working_3-way'!R160^2/3</f>
        <v>-0.95103826325352758</v>
      </c>
      <c r="V160" s="11">
        <f>'OddsRatio_working_3-way'!S160*'OddsRatio_working_3-way'!R160/3-2*'OddsRatio_working_3-way'!R160^3/27-'OddsRatio_working_3-way'!T160</f>
        <v>0.18593123426266422</v>
      </c>
      <c r="W160" s="11">
        <f>'OddsRatio_working_3-way'!V160^2+4*'OddsRatio_working_3-way'!U160^3/27</f>
        <v>-9.2865008888721887E-2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0.1784904988810046</v>
      </c>
      <c r="Y160" s="11">
        <f>IF('OddsRatio_working_3-way'!W160&gt;=0,IF('OddsRatio_working_3-way'!V160+SQRT('OddsRatio_working_3-way'!W160)&gt;0,0,PI()),ACOS('OddsRatio_working_3-way'!V160/(2*'OddsRatio_working_3-way'!X160)))</f>
        <v>1.0229575598440359</v>
      </c>
      <c r="Z160" s="11">
        <f>'OddsRatio_working_3-way'!X160^(1/3)*COS('OddsRatio_working_3-way'!Y160/3)</f>
        <v>0.53062214141516284</v>
      </c>
      <c r="AA160" s="11">
        <f>'OddsRatio_working_3-way'!X160^(1/3)*COS(('OddsRatio_working_3-way'!Y160+2*PI())/3)</f>
        <v>-0.42837447277368601</v>
      </c>
      <c r="AB160" s="11">
        <f>'OddsRatio_working_3-way'!X160^(1/3)*COS(('OddsRatio_working_3-way'!Y160+4*PI())/3)</f>
        <v>-0.10224766864147669</v>
      </c>
      <c r="AC160" s="11">
        <f>'OddsRatio_working_3-way'!X160^(1/3)*SIN('OddsRatio_working_3-way'!Y160/3)</f>
        <v>0.18828939815568335</v>
      </c>
      <c r="AD160" s="11">
        <f>'OddsRatio_working_3-way'!X160^(1/3)*SIN(('OddsRatio_working_3-way'!Y160+2*PI())/3)</f>
        <v>0.36538755519818822</v>
      </c>
      <c r="AE160" s="11">
        <f>'OddsRatio_working_3-way'!X160^(1/3)*SIN(('OddsRatio_working_3-way'!Y160+4*PI())/3)</f>
        <v>-0.55367695335387157</v>
      </c>
      <c r="AF160" s="11">
        <f>-'OddsRatio_working_3-way'!U160/(3*'OddsRatio_working_3-way'!X160^(1/3))*COS(('OddsRatio_working_3-way'!Y160)/3)</f>
        <v>0.53062214141516284</v>
      </c>
      <c r="AG160" s="11">
        <f>-'OddsRatio_working_3-way'!U160/(3*'OddsRatio_working_3-way'!X160^(1/3))*COS(('OddsRatio_working_3-way'!Y160+2*PI())/3)</f>
        <v>-0.42837447277368601</v>
      </c>
      <c r="AH160" s="11">
        <f>-'OddsRatio_working_3-way'!U160/(3*'OddsRatio_working_3-way'!X160^(1/3))*COS(('OddsRatio_working_3-way'!Y160+4*PI())/3)</f>
        <v>-0.10224766864147669</v>
      </c>
      <c r="AI160" s="11">
        <f>'OddsRatio_working_3-way'!U160/(3*'OddsRatio_working_3-way'!X160^(1/3))*SIN(('OddsRatio_working_3-way'!Y160)/3)</f>
        <v>-0.18828939815568335</v>
      </c>
      <c r="AJ160" s="11">
        <f>'OddsRatio_working_3-way'!U160/(3*'OddsRatio_working_3-way'!X160^(1/3))*SIN(('OddsRatio_working_3-way'!Y160+2*PI())/3)</f>
        <v>-0.36538755519818822</v>
      </c>
      <c r="AK160" s="11">
        <f>'OddsRatio_working_3-way'!U160/(3*'OddsRatio_working_3-way'!X160^(1/3))*SIN(('OddsRatio_working_3-way'!Y160+4*PI())/3)</f>
        <v>0.55367695335387157</v>
      </c>
      <c r="AL160" s="11">
        <f>'OddsRatio_working_3-way'!Z160+'OddsRatio_working_3-way'!AF160</f>
        <v>1.0612442828303257</v>
      </c>
      <c r="AM160" s="11">
        <f>'OddsRatio_working_3-way'!AA160+'OddsRatio_working_3-way'!AG160</f>
        <v>-0.85674894554737202</v>
      </c>
      <c r="AN160" s="11">
        <f>'OddsRatio_working_3-way'!AB160+'OddsRatio_working_3-way'!AH160</f>
        <v>-0.20449533728295338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1.0612442828303257</v>
      </c>
      <c r="AS160" s="11">
        <f>IF(('OddsRatio_working_3-way'!X160=0),IF(Q160&gt;0,-Q160^(1/3),(-Q160)^(1/3)),'OddsRatio_working_3-way'!AM160-'OddsRatio_working_3-way'!R160/3)</f>
        <v>-0.85674894554737202</v>
      </c>
      <c r="AT160" s="11">
        <f>IF(('OddsRatio_working_3-way'!X160=0),IF(Q160&gt;0,-Q160^(1/3),(-Q160)^(1/3)),'OddsRatio_working_3-way'!AN160-'OddsRatio_working_3-way'!R160/3)</f>
        <v>-0.20449533728295338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2.5299999999999998</v>
      </c>
      <c r="B161" s="4">
        <f>IF('True_Odds_Calculator_3-way'!B162="","",'True_Odds_Calculator_3-way'!B162)</f>
        <v>3</v>
      </c>
      <c r="C161" s="4">
        <f>IF('True_Odds_Calculator_3-way'!C162="","",'True_Odds_Calculator_3-way'!C162)</f>
        <v>3.34</v>
      </c>
      <c r="D161" s="9">
        <f t="shared" si="39"/>
        <v>0.38526474009797568</v>
      </c>
      <c r="E161" s="9">
        <f t="shared" si="40"/>
        <v>0.32406771413515106</v>
      </c>
      <c r="F161" s="9">
        <f t="shared" si="41"/>
        <v>0.29066754576687326</v>
      </c>
      <c r="G161" s="9">
        <f t="shared" si="42"/>
        <v>1.0428874219524291</v>
      </c>
      <c r="H161" s="9">
        <f t="shared" si="43"/>
        <v>2.5956177555872166</v>
      </c>
      <c r="I161" s="9">
        <f t="shared" si="44"/>
        <v>3.0857748439048582</v>
      </c>
      <c r="J161" s="9">
        <f t="shared" si="45"/>
        <v>3.440356567368684</v>
      </c>
      <c r="K161" s="11">
        <f t="shared" si="46"/>
        <v>0.39525691699604748</v>
      </c>
      <c r="L161" s="11">
        <f t="shared" si="47"/>
        <v>0.33333333333333331</v>
      </c>
      <c r="M161" s="11">
        <f t="shared" si="48"/>
        <v>0.29940119760479045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-0.28245485313957064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0.23155270486694596</v>
      </c>
      <c r="Q161" s="11">
        <f>2*'OddsRatio_working_3-way'!K161*'OddsRatio_working_3-way'!L161*'OddsRatio_working_3-way'!M161</f>
        <v>7.889359620679591E-2</v>
      </c>
      <c r="R161" s="11">
        <f t="shared" si="49"/>
        <v>0</v>
      </c>
      <c r="S161" s="11">
        <f t="shared" si="50"/>
        <v>-0.81978660410032966</v>
      </c>
      <c r="T161" s="11">
        <f t="shared" si="51"/>
        <v>-0.27931400480420099</v>
      </c>
      <c r="U161" s="11">
        <f>'OddsRatio_working_3-way'!S161-'OddsRatio_working_3-way'!R161^2/3</f>
        <v>-0.81978660410032966</v>
      </c>
      <c r="V161" s="11">
        <f>'OddsRatio_working_3-way'!S161*'OddsRatio_working_3-way'!R161/3-2*'OddsRatio_working_3-way'!R161^3/27-'OddsRatio_working_3-way'!T161</f>
        <v>0.27931400480420099</v>
      </c>
      <c r="W161" s="11">
        <f>'OddsRatio_working_3-way'!V161^2+4*'OddsRatio_working_3-way'!U161^3/27</f>
        <v>-3.6040792838654551E-3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0.14284641451890442</v>
      </c>
      <c r="Y161" s="11">
        <f>IF('OddsRatio_working_3-way'!W161&gt;=0,IF('OddsRatio_working_3-way'!V161+SQRT('OddsRatio_working_3-way'!W161)&gt;0,0,PI()),ACOS('OddsRatio_working_3-way'!V161/(2*'OddsRatio_working_3-way'!X161)))</f>
        <v>0.21171276072488054</v>
      </c>
      <c r="Z161" s="11">
        <f>'OddsRatio_working_3-way'!X161^(1/3)*COS('OddsRatio_working_3-way'!Y161/3)</f>
        <v>0.52144371097621456</v>
      </c>
      <c r="AA161" s="11">
        <f>'OddsRatio_working_3-way'!X161^(1/3)*COS(('OddsRatio_working_3-way'!Y161+2*PI())/3)</f>
        <v>-0.29264352896550944</v>
      </c>
      <c r="AB161" s="11">
        <f>'OddsRatio_working_3-way'!X161^(1/3)*COS(('OddsRatio_working_3-way'!Y161+4*PI())/3)</f>
        <v>-0.22880018201070529</v>
      </c>
      <c r="AC161" s="11">
        <f>'OddsRatio_working_3-way'!X161^(1/3)*SIN('OddsRatio_working_3-way'!Y161/3)</f>
        <v>3.6859973550323E-2</v>
      </c>
      <c r="AD161" s="11">
        <f>'OddsRatio_working_3-way'!X161^(1/3)*SIN(('OddsRatio_working_3-way'!Y161+2*PI())/3)</f>
        <v>0.43315351357387094</v>
      </c>
      <c r="AE161" s="11">
        <f>'OddsRatio_working_3-way'!X161^(1/3)*SIN(('OddsRatio_working_3-way'!Y161+4*PI())/3)</f>
        <v>-0.47001348712419383</v>
      </c>
      <c r="AF161" s="11">
        <f>-'OddsRatio_working_3-way'!U161/(3*'OddsRatio_working_3-way'!X161^(1/3))*COS(('OddsRatio_working_3-way'!Y161)/3)</f>
        <v>0.52144371097621456</v>
      </c>
      <c r="AG161" s="11">
        <f>-'OddsRatio_working_3-way'!U161/(3*'OddsRatio_working_3-way'!X161^(1/3))*COS(('OddsRatio_working_3-way'!Y161+2*PI())/3)</f>
        <v>-0.29264352896550944</v>
      </c>
      <c r="AH161" s="11">
        <f>-'OddsRatio_working_3-way'!U161/(3*'OddsRatio_working_3-way'!X161^(1/3))*COS(('OddsRatio_working_3-way'!Y161+4*PI())/3)</f>
        <v>-0.22880018201070529</v>
      </c>
      <c r="AI161" s="11">
        <f>'OddsRatio_working_3-way'!U161/(3*'OddsRatio_working_3-way'!X161^(1/3))*SIN(('OddsRatio_working_3-way'!Y161)/3)</f>
        <v>-3.6859973550323E-2</v>
      </c>
      <c r="AJ161" s="11">
        <f>'OddsRatio_working_3-way'!U161/(3*'OddsRatio_working_3-way'!X161^(1/3))*SIN(('OddsRatio_working_3-way'!Y161+2*PI())/3)</f>
        <v>-0.43315351357387094</v>
      </c>
      <c r="AK161" s="11">
        <f>'OddsRatio_working_3-way'!U161/(3*'OddsRatio_working_3-way'!X161^(1/3))*SIN(('OddsRatio_working_3-way'!Y161+4*PI())/3)</f>
        <v>0.47001348712419383</v>
      </c>
      <c r="AL161" s="11">
        <f>'OddsRatio_working_3-way'!Z161+'OddsRatio_working_3-way'!AF161</f>
        <v>1.0428874219524291</v>
      </c>
      <c r="AM161" s="11">
        <f>'OddsRatio_working_3-way'!AA161+'OddsRatio_working_3-way'!AG161</f>
        <v>-0.58528705793101887</v>
      </c>
      <c r="AN161" s="11">
        <f>'OddsRatio_working_3-way'!AB161+'OddsRatio_working_3-way'!AH161</f>
        <v>-0.45760036402141058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1.0428874219524291</v>
      </c>
      <c r="AS161" s="11">
        <f>IF(('OddsRatio_working_3-way'!X161=0),IF(Q161&gt;0,-Q161^(1/3),(-Q161)^(1/3)),'OddsRatio_working_3-way'!AM161-'OddsRatio_working_3-way'!R161/3)</f>
        <v>-0.58528705793101887</v>
      </c>
      <c r="AT161" s="11">
        <f>IF(('OddsRatio_working_3-way'!X161=0),IF(Q161&gt;0,-Q161^(1/3),(-Q161)^(1/3)),'OddsRatio_working_3-way'!AN161-'OddsRatio_working_3-way'!R161/3)</f>
        <v>-0.45760036402141058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2</v>
      </c>
      <c r="B162" s="4">
        <f>IF('True_Odds_Calculator_3-way'!B163="","",'True_Odds_Calculator_3-way'!B163)</f>
        <v>3.33</v>
      </c>
      <c r="C162" s="4">
        <f>IF('True_Odds_Calculator_3-way'!C163="","",'True_Odds_Calculator_3-way'!C163)</f>
        <v>4.37</v>
      </c>
      <c r="D162" s="9">
        <f t="shared" si="39"/>
        <v>0.48848481498880986</v>
      </c>
      <c r="E162" s="9">
        <f t="shared" si="40"/>
        <v>0.29071022873136459</v>
      </c>
      <c r="F162" s="9">
        <f t="shared" si="41"/>
        <v>0.22080495627982541</v>
      </c>
      <c r="G162" s="9">
        <f t="shared" si="42"/>
        <v>1.047146542360601</v>
      </c>
      <c r="H162" s="9">
        <f t="shared" si="43"/>
        <v>2.047146542360601</v>
      </c>
      <c r="I162" s="9">
        <f t="shared" si="44"/>
        <v>3.4398514437002006</v>
      </c>
      <c r="J162" s="9">
        <f t="shared" si="45"/>
        <v>4.5288838477552256</v>
      </c>
      <c r="K162" s="11">
        <f t="shared" si="46"/>
        <v>0.5</v>
      </c>
      <c r="L162" s="11">
        <f t="shared" si="47"/>
        <v>0.3003003003003003</v>
      </c>
      <c r="M162" s="11">
        <f t="shared" si="48"/>
        <v>0.22883295194508008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-0.26979267597116552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0.23020732402883437</v>
      </c>
      <c r="Q162" s="11">
        <f>2*'OddsRatio_working_3-way'!K162*'OddsRatio_working_3-way'!L162*'OddsRatio_working_3-way'!M162</f>
        <v>6.8718604187711738E-2</v>
      </c>
      <c r="R162" s="11">
        <f t="shared" si="49"/>
        <v>0</v>
      </c>
      <c r="S162" s="11">
        <f t="shared" si="50"/>
        <v>-0.85327492008507344</v>
      </c>
      <c r="T162" s="11">
        <f t="shared" si="51"/>
        <v>-0.25470893136867856</v>
      </c>
      <c r="U162" s="11">
        <f>'OddsRatio_working_3-way'!S162-'OddsRatio_working_3-way'!R162^2/3</f>
        <v>-0.85327492008507344</v>
      </c>
      <c r="V162" s="11">
        <f>'OddsRatio_working_3-way'!S162*'OddsRatio_working_3-way'!R162/3-2*'OddsRatio_working_3-way'!R162^3/27-'OddsRatio_working_3-way'!T162</f>
        <v>0.25470893136867856</v>
      </c>
      <c r="W162" s="11">
        <f>'OddsRatio_working_3-way'!V162^2+4*'OddsRatio_working_3-way'!U162^3/27</f>
        <v>-2.7160511898393871E-2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0.151688127104075</v>
      </c>
      <c r="Y162" s="11">
        <f>IF('OddsRatio_working_3-way'!W162&gt;=0,IF('OddsRatio_working_3-way'!V162+SQRT('OddsRatio_working_3-way'!W162)&gt;0,0,PI()),ACOS('OddsRatio_working_3-way'!V162/(2*'OddsRatio_working_3-way'!X162)))</f>
        <v>0.57428491629436895</v>
      </c>
      <c r="Z162" s="11">
        <f>'OddsRatio_working_3-way'!X162^(1/3)*COS('OddsRatio_working_3-way'!Y162/3)</f>
        <v>0.5235732711803005</v>
      </c>
      <c r="AA162" s="11">
        <f>'OddsRatio_working_3-way'!X162^(1/3)*COS(('OddsRatio_working_3-way'!Y162+2*PI())/3)</f>
        <v>-0.3496615597746861</v>
      </c>
      <c r="AB162" s="11">
        <f>'OddsRatio_working_3-way'!X162^(1/3)*COS(('OddsRatio_working_3-way'!Y162+4*PI())/3)</f>
        <v>-0.17391171140561454</v>
      </c>
      <c r="AC162" s="11">
        <f>'OddsRatio_working_3-way'!X162^(1/3)*SIN('OddsRatio_working_3-way'!Y162/3)</f>
        <v>0.10146922226591959</v>
      </c>
      <c r="AD162" s="11">
        <f>'OddsRatio_working_3-way'!X162^(1/3)*SIN(('OddsRatio_working_3-way'!Y162+2*PI())/3)</f>
        <v>0.40269314245169946</v>
      </c>
      <c r="AE162" s="11">
        <f>'OddsRatio_working_3-way'!X162^(1/3)*SIN(('OddsRatio_working_3-way'!Y162+4*PI())/3)</f>
        <v>-0.50416236471761888</v>
      </c>
      <c r="AF162" s="11">
        <f>-'OddsRatio_working_3-way'!U162/(3*'OddsRatio_working_3-way'!X162^(1/3))*COS(('OddsRatio_working_3-way'!Y162)/3)</f>
        <v>0.52357327118030061</v>
      </c>
      <c r="AG162" s="11">
        <f>-'OddsRatio_working_3-way'!U162/(3*'OddsRatio_working_3-way'!X162^(1/3))*COS(('OddsRatio_working_3-way'!Y162+2*PI())/3)</f>
        <v>-0.34966155977468621</v>
      </c>
      <c r="AH162" s="11">
        <f>-'OddsRatio_working_3-way'!U162/(3*'OddsRatio_working_3-way'!X162^(1/3))*COS(('OddsRatio_working_3-way'!Y162+4*PI())/3)</f>
        <v>-0.17391171140561457</v>
      </c>
      <c r="AI162" s="11">
        <f>'OddsRatio_working_3-way'!U162/(3*'OddsRatio_working_3-way'!X162^(1/3))*SIN(('OddsRatio_working_3-way'!Y162)/3)</f>
        <v>-0.1014692222659196</v>
      </c>
      <c r="AJ162" s="11">
        <f>'OddsRatio_working_3-way'!U162/(3*'OddsRatio_working_3-way'!X162^(1/3))*SIN(('OddsRatio_working_3-way'!Y162+2*PI())/3)</f>
        <v>-0.40269314245169952</v>
      </c>
      <c r="AK162" s="11">
        <f>'OddsRatio_working_3-way'!U162/(3*'OddsRatio_working_3-way'!X162^(1/3))*SIN(('OddsRatio_working_3-way'!Y162+4*PI())/3)</f>
        <v>0.50416236471761899</v>
      </c>
      <c r="AL162" s="11">
        <f>'OddsRatio_working_3-way'!Z162+'OddsRatio_working_3-way'!AF162</f>
        <v>1.047146542360601</v>
      </c>
      <c r="AM162" s="11">
        <f>'OddsRatio_working_3-way'!AA162+'OddsRatio_working_3-way'!AG162</f>
        <v>-0.69932311954937232</v>
      </c>
      <c r="AN162" s="11">
        <f>'OddsRatio_working_3-way'!AB162+'OddsRatio_working_3-way'!AH162</f>
        <v>-0.34782342281122913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1.047146542360601</v>
      </c>
      <c r="AS162" s="11">
        <f>IF(('OddsRatio_working_3-way'!X162=0),IF(Q162&gt;0,-Q162^(1/3),(-Q162)^(1/3)),'OddsRatio_working_3-way'!AM162-'OddsRatio_working_3-way'!R162/3)</f>
        <v>-0.69932311954937232</v>
      </c>
      <c r="AT162" s="11">
        <f>IF(('OddsRatio_working_3-way'!X162=0),IF(Q162&gt;0,-Q162^(1/3),(-Q162)^(1/3)),'OddsRatio_working_3-way'!AN162-'OddsRatio_working_3-way'!R162/3)</f>
        <v>-0.34782342281122913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2.81</v>
      </c>
      <c r="B163" s="4">
        <f>IF('True_Odds_Calculator_3-way'!B164="","",'True_Odds_Calculator_3-way'!B164)</f>
        <v>3.39</v>
      </c>
      <c r="C163" s="4">
        <f>IF('True_Odds_Calculator_3-way'!C164="","",'True_Odds_Calculator_3-way'!C164)</f>
        <v>2.65</v>
      </c>
      <c r="D163" s="9">
        <f t="shared" si="39"/>
        <v>0.34624486753323119</v>
      </c>
      <c r="E163" s="9">
        <f t="shared" si="40"/>
        <v>0.28627330297851206</v>
      </c>
      <c r="F163" s="9">
        <f t="shared" si="41"/>
        <v>0.36748182948825675</v>
      </c>
      <c r="G163" s="9">
        <f t="shared" si="42"/>
        <v>1.0431654438493623</v>
      </c>
      <c r="H163" s="9">
        <f t="shared" si="43"/>
        <v>2.8881294533673456</v>
      </c>
      <c r="I163" s="9">
        <f t="shared" si="44"/>
        <v>3.4931654107999757</v>
      </c>
      <c r="J163" s="9">
        <f t="shared" si="45"/>
        <v>2.7212229823514473</v>
      </c>
      <c r="K163" s="11">
        <f t="shared" si="46"/>
        <v>0.35587188612099646</v>
      </c>
      <c r="L163" s="11">
        <f t="shared" si="47"/>
        <v>0.29498525073746312</v>
      </c>
      <c r="M163" s="11">
        <f t="shared" si="48"/>
        <v>0.37735849056603776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-0.28275385062412761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0.23174158555215996</v>
      </c>
      <c r="Q163" s="11">
        <f>2*'OddsRatio_working_3-way'!K163*'OddsRatio_working_3-way'!L163*'OddsRatio_working_3-way'!M163</f>
        <v>7.9227892496464961E-2</v>
      </c>
      <c r="R163" s="11">
        <f t="shared" si="49"/>
        <v>0</v>
      </c>
      <c r="S163" s="11">
        <f t="shared" si="50"/>
        <v>-0.81958772635857169</v>
      </c>
      <c r="T163" s="11">
        <f t="shared" si="51"/>
        <v>-0.28020093208840063</v>
      </c>
      <c r="U163" s="11">
        <f>'OddsRatio_working_3-way'!S163-'OddsRatio_working_3-way'!R163^2/3</f>
        <v>-0.81958772635857169</v>
      </c>
      <c r="V163" s="11">
        <f>'OddsRatio_working_3-way'!S163*'OddsRatio_working_3-way'!R163/3-2*'OddsRatio_working_3-way'!R163^3/27-'OddsRatio_working_3-way'!T163</f>
        <v>0.28020093208840063</v>
      </c>
      <c r="W163" s="11">
        <f>'OddsRatio_working_3-way'!V163^2+4*'OddsRatio_working_3-way'!U163^3/27</f>
        <v>-3.0484420516867783E-3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0.14279443651180468</v>
      </c>
      <c r="Y163" s="11">
        <f>IF('OddsRatio_working_3-way'!W163&gt;=0,IF('OddsRatio_working_3-way'!V163+SQRT('OddsRatio_working_3-way'!W163)&gt;0,0,PI()),ACOS('OddsRatio_working_3-way'!V163/(2*'OddsRatio_working_3-way'!X163)))</f>
        <v>0.19455434283268858</v>
      </c>
      <c r="Z163" s="11">
        <f>'OddsRatio_working_3-way'!X163^(1/3)*COS('OddsRatio_working_3-way'!Y163/3)</f>
        <v>0.52158272192468114</v>
      </c>
      <c r="AA163" s="11">
        <f>'OddsRatio_working_3-way'!X163^(1/3)*COS(('OddsRatio_working_3-way'!Y163+2*PI())/3)</f>
        <v>-0.2901261480226473</v>
      </c>
      <c r="AB163" s="11">
        <f>'OddsRatio_working_3-way'!X163^(1/3)*COS(('OddsRatio_working_3-way'!Y163+4*PI())/3)</f>
        <v>-0.23145657390203372</v>
      </c>
      <c r="AC163" s="11">
        <f>'OddsRatio_working_3-way'!X163^(1/3)*SIN('OddsRatio_working_3-way'!Y163/3)</f>
        <v>3.3872894411776946E-2</v>
      </c>
      <c r="AD163" s="11">
        <f>'OddsRatio_working_3-way'!X163^(1/3)*SIN(('OddsRatio_working_3-way'!Y163+2*PI())/3)</f>
        <v>0.43476744015592012</v>
      </c>
      <c r="AE163" s="11">
        <f>'OddsRatio_working_3-way'!X163^(1/3)*SIN(('OddsRatio_working_3-way'!Y163+4*PI())/3)</f>
        <v>-0.46864033456769705</v>
      </c>
      <c r="AF163" s="11">
        <f>-'OddsRatio_working_3-way'!U163/(3*'OddsRatio_working_3-way'!X163^(1/3))*COS(('OddsRatio_working_3-way'!Y163)/3)</f>
        <v>0.52158272192468103</v>
      </c>
      <c r="AG163" s="11">
        <f>-'OddsRatio_working_3-way'!U163/(3*'OddsRatio_working_3-way'!X163^(1/3))*COS(('OddsRatio_working_3-way'!Y163+2*PI())/3)</f>
        <v>-0.29012614802264725</v>
      </c>
      <c r="AH163" s="11">
        <f>-'OddsRatio_working_3-way'!U163/(3*'OddsRatio_working_3-way'!X163^(1/3))*COS(('OddsRatio_working_3-way'!Y163+4*PI())/3)</f>
        <v>-0.23145657390203367</v>
      </c>
      <c r="AI163" s="11">
        <f>'OddsRatio_working_3-way'!U163/(3*'OddsRatio_working_3-way'!X163^(1/3))*SIN(('OddsRatio_working_3-way'!Y163)/3)</f>
        <v>-3.387289441177694E-2</v>
      </c>
      <c r="AJ163" s="11">
        <f>'OddsRatio_working_3-way'!U163/(3*'OddsRatio_working_3-way'!X163^(1/3))*SIN(('OddsRatio_working_3-way'!Y163+2*PI())/3)</f>
        <v>-0.43476744015592</v>
      </c>
      <c r="AK163" s="11">
        <f>'OddsRatio_working_3-way'!U163/(3*'OddsRatio_working_3-way'!X163^(1/3))*SIN(('OddsRatio_working_3-way'!Y163+4*PI())/3)</f>
        <v>0.46864033456769699</v>
      </c>
      <c r="AL163" s="11">
        <f>'OddsRatio_working_3-way'!Z163+'OddsRatio_working_3-way'!AF163</f>
        <v>1.0431654438493623</v>
      </c>
      <c r="AM163" s="11">
        <f>'OddsRatio_working_3-way'!AA163+'OddsRatio_working_3-way'!AG163</f>
        <v>-0.58025229604529449</v>
      </c>
      <c r="AN163" s="11">
        <f>'OddsRatio_working_3-way'!AB163+'OddsRatio_working_3-way'!AH163</f>
        <v>-0.46291314780406739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1.0431654438493623</v>
      </c>
      <c r="AS163" s="11">
        <f>IF(('OddsRatio_working_3-way'!X163=0),IF(Q163&gt;0,-Q163^(1/3),(-Q163)^(1/3)),'OddsRatio_working_3-way'!AM163-'OddsRatio_working_3-way'!R163/3)</f>
        <v>-0.58025229604529449</v>
      </c>
      <c r="AT163" s="11">
        <f>IF(('OddsRatio_working_3-way'!X163=0),IF(Q163&gt;0,-Q163^(1/3),(-Q163)^(1/3)),'OddsRatio_working_3-way'!AN163-'OddsRatio_working_3-way'!R163/3)</f>
        <v>-0.46291314780406739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2.4300000000000002</v>
      </c>
      <c r="B164" s="4">
        <f>IF('True_Odds_Calculator_3-way'!B165="","",'True_Odds_Calculator_3-way'!B165)</f>
        <v>3.31</v>
      </c>
      <c r="C164" s="4">
        <f>IF('True_Odds_Calculator_3-way'!C165="","",'True_Odds_Calculator_3-way'!C165)</f>
        <v>3.17</v>
      </c>
      <c r="D164" s="9">
        <f t="shared" si="39"/>
        <v>0.40095985730852157</v>
      </c>
      <c r="E164" s="9">
        <f t="shared" si="40"/>
        <v>0.29296223373821212</v>
      </c>
      <c r="F164" s="9">
        <f t="shared" si="41"/>
        <v>0.30607790895326642</v>
      </c>
      <c r="G164" s="9">
        <f t="shared" si="42"/>
        <v>1.0447659112443488</v>
      </c>
      <c r="H164" s="9">
        <f t="shared" si="43"/>
        <v>2.4940152530794184</v>
      </c>
      <c r="I164" s="9">
        <f t="shared" si="44"/>
        <v>3.4134092549744457</v>
      </c>
      <c r="J164" s="9">
        <f t="shared" si="45"/>
        <v>3.267142027400237</v>
      </c>
      <c r="K164" s="11">
        <f t="shared" si="46"/>
        <v>0.41152263374485593</v>
      </c>
      <c r="L164" s="11">
        <f t="shared" si="47"/>
        <v>0.30211480362537763</v>
      </c>
      <c r="M164" s="11">
        <f t="shared" si="48"/>
        <v>0.31545741324921134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-0.28113455009932253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0.2317896028126315</v>
      </c>
      <c r="Q164" s="11">
        <f>2*'OddsRatio_working_3-way'!K164*'OddsRatio_working_3-way'!L164*'OddsRatio_working_3-way'!M164</f>
        <v>7.8439797906135866E-2</v>
      </c>
      <c r="R164" s="11">
        <f t="shared" si="49"/>
        <v>0</v>
      </c>
      <c r="S164" s="11">
        <f t="shared" si="50"/>
        <v>-0.8244792492802544</v>
      </c>
      <c r="T164" s="11">
        <f t="shared" si="51"/>
        <v>-0.27901159028096595</v>
      </c>
      <c r="U164" s="11">
        <f>'OddsRatio_working_3-way'!S164-'OddsRatio_working_3-way'!R164^2/3</f>
        <v>-0.8244792492802544</v>
      </c>
      <c r="V164" s="11">
        <f>'OddsRatio_working_3-way'!S164*'OddsRatio_working_3-way'!R164/3-2*'OddsRatio_working_3-way'!R164^3/27-'OddsRatio_working_3-way'!T164</f>
        <v>0.27901159028096595</v>
      </c>
      <c r="W164" s="11">
        <f>'OddsRatio_working_3-way'!V164^2+4*'OddsRatio_working_3-way'!U164^3/27</f>
        <v>-5.1826048083899595E-3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0.14407469618179278</v>
      </c>
      <c r="Y164" s="11">
        <f>IF('OddsRatio_working_3-way'!W164&gt;=0,IF('OddsRatio_working_3-way'!V164+SQRT('OddsRatio_working_3-way'!W164)&gt;0,0,PI()),ACOS('OddsRatio_working_3-way'!V164/(2*'OddsRatio_working_3-way'!X164)))</f>
        <v>0.25251166502451183</v>
      </c>
      <c r="Z164" s="11">
        <f>'OddsRatio_working_3-way'!X164^(1/3)*COS('OddsRatio_working_3-way'!Y164/3)</f>
        <v>0.52238295562217441</v>
      </c>
      <c r="AA164" s="11">
        <f>'OddsRatio_working_3-way'!X164^(1/3)*COS(('OddsRatio_working_3-way'!Y164+2*PI())/3)</f>
        <v>-0.29936015707360114</v>
      </c>
      <c r="AB164" s="11">
        <f>'OddsRatio_working_3-way'!X164^(1/3)*COS(('OddsRatio_working_3-way'!Y164+4*PI())/3)</f>
        <v>-0.22302279854857321</v>
      </c>
      <c r="AC164" s="11">
        <f>'OddsRatio_working_3-way'!X164^(1/3)*SIN('OddsRatio_working_3-way'!Y164/3)</f>
        <v>4.4073394493649783E-2</v>
      </c>
      <c r="AD164" s="11">
        <f>'OddsRatio_working_3-way'!X164^(1/3)*SIN(('OddsRatio_working_3-way'!Y164+2*PI())/3)</f>
        <v>0.4303602128259772</v>
      </c>
      <c r="AE164" s="11">
        <f>'OddsRatio_working_3-way'!X164^(1/3)*SIN(('OddsRatio_working_3-way'!Y164+4*PI())/3)</f>
        <v>-0.47443360731962703</v>
      </c>
      <c r="AF164" s="11">
        <f>-'OddsRatio_working_3-way'!U164/(3*'OddsRatio_working_3-way'!X164^(1/3))*COS(('OddsRatio_working_3-way'!Y164)/3)</f>
        <v>0.52238295562217441</v>
      </c>
      <c r="AG164" s="11">
        <f>-'OddsRatio_working_3-way'!U164/(3*'OddsRatio_working_3-way'!X164^(1/3))*COS(('OddsRatio_working_3-way'!Y164+2*PI())/3)</f>
        <v>-0.29936015707360114</v>
      </c>
      <c r="AH164" s="11">
        <f>-'OddsRatio_working_3-way'!U164/(3*'OddsRatio_working_3-way'!X164^(1/3))*COS(('OddsRatio_working_3-way'!Y164+4*PI())/3)</f>
        <v>-0.22302279854857321</v>
      </c>
      <c r="AI164" s="11">
        <f>'OddsRatio_working_3-way'!U164/(3*'OddsRatio_working_3-way'!X164^(1/3))*SIN(('OddsRatio_working_3-way'!Y164)/3)</f>
        <v>-4.4073394493649783E-2</v>
      </c>
      <c r="AJ164" s="11">
        <f>'OddsRatio_working_3-way'!U164/(3*'OddsRatio_working_3-way'!X164^(1/3))*SIN(('OddsRatio_working_3-way'!Y164+2*PI())/3)</f>
        <v>-0.4303602128259772</v>
      </c>
      <c r="AK164" s="11">
        <f>'OddsRatio_working_3-way'!U164/(3*'OddsRatio_working_3-way'!X164^(1/3))*SIN(('OddsRatio_working_3-way'!Y164+4*PI())/3)</f>
        <v>0.47443360731962703</v>
      </c>
      <c r="AL164" s="11">
        <f>'OddsRatio_working_3-way'!Z164+'OddsRatio_working_3-way'!AF164</f>
        <v>1.0447659112443488</v>
      </c>
      <c r="AM164" s="11">
        <f>'OddsRatio_working_3-way'!AA164+'OddsRatio_working_3-way'!AG164</f>
        <v>-0.59872031414720228</v>
      </c>
      <c r="AN164" s="11">
        <f>'OddsRatio_working_3-way'!AB164+'OddsRatio_working_3-way'!AH164</f>
        <v>-0.44604559709714642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1.0447659112443488</v>
      </c>
      <c r="AS164" s="11">
        <f>IF(('OddsRatio_working_3-way'!X164=0),IF(Q164&gt;0,-Q164^(1/3),(-Q164)^(1/3)),'OddsRatio_working_3-way'!AM164-'OddsRatio_working_3-way'!R164/3)</f>
        <v>-0.59872031414720228</v>
      </c>
      <c r="AT164" s="11">
        <f>IF(('OddsRatio_working_3-way'!X164=0),IF(Q164&gt;0,-Q164^(1/3),(-Q164)^(1/3)),'OddsRatio_working_3-way'!AN164-'OddsRatio_working_3-way'!R164/3)</f>
        <v>-0.44604559709714642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1.21</v>
      </c>
      <c r="B165" s="4">
        <f>IF('True_Odds_Calculator_3-way'!B166="","",'True_Odds_Calculator_3-way'!B166)</f>
        <v>7.07</v>
      </c>
      <c r="C165" s="4">
        <f>IF('True_Odds_Calculator_3-way'!C166="","",'True_Odds_Calculator_3-way'!C166)</f>
        <v>14.77</v>
      </c>
      <c r="D165" s="9">
        <f t="shared" si="39"/>
        <v>0.81020031624975608</v>
      </c>
      <c r="E165" s="9">
        <f t="shared" si="40"/>
        <v>0.12867849182021779</v>
      </c>
      <c r="F165" s="9">
        <f t="shared" si="41"/>
        <v>6.1121191930025964E-2</v>
      </c>
      <c r="G165" s="9">
        <f t="shared" si="42"/>
        <v>1.1155364910764758</v>
      </c>
      <c r="H165" s="9">
        <f t="shared" si="43"/>
        <v>1.23426266312606</v>
      </c>
      <c r="I165" s="9">
        <f t="shared" si="44"/>
        <v>7.7713065008342079</v>
      </c>
      <c r="J165" s="9">
        <f t="shared" si="45"/>
        <v>16.36093748212307</v>
      </c>
      <c r="K165" s="11">
        <f t="shared" si="46"/>
        <v>0.82644628099173556</v>
      </c>
      <c r="L165" s="11">
        <f t="shared" si="47"/>
        <v>0.14144271570014144</v>
      </c>
      <c r="M165" s="11">
        <f t="shared" si="48"/>
        <v>6.7704807041299928E-2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-0.13891740008000919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0.15868252319521009</v>
      </c>
      <c r="Q165" s="11">
        <f>2*'OddsRatio_working_3-way'!K165*'OddsRatio_working_3-way'!L165*'OddsRatio_working_3-way'!M165</f>
        <v>1.5828680617976067E-2</v>
      </c>
      <c r="R165" s="11">
        <f t="shared" si="49"/>
        <v>0</v>
      </c>
      <c r="S165" s="11">
        <f t="shared" si="50"/>
        <v>-1.142279679174943</v>
      </c>
      <c r="T165" s="11">
        <f t="shared" si="51"/>
        <v>-0.11394311014213894</v>
      </c>
      <c r="U165" s="11">
        <f>'OddsRatio_working_3-way'!S165-'OddsRatio_working_3-way'!R165^2/3</f>
        <v>-1.142279679174943</v>
      </c>
      <c r="V165" s="11">
        <f>'OddsRatio_working_3-way'!S165*'OddsRatio_working_3-way'!R165/3-2*'OddsRatio_working_3-way'!R165^3/27-'OddsRatio_working_3-way'!T165</f>
        <v>0.11394311014213894</v>
      </c>
      <c r="W165" s="11">
        <f>'OddsRatio_working_3-way'!V165^2+4*'OddsRatio_working_3-way'!U165^3/27</f>
        <v>-0.20782434521256427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0.23495072757996935</v>
      </c>
      <c r="Y165" s="11">
        <f>IF('OddsRatio_working_3-way'!W165&gt;=0,IF('OddsRatio_working_3-way'!V165+SQRT('OddsRatio_working_3-way'!W165)&gt;0,0,PI()),ACOS('OddsRatio_working_3-way'!V165/(2*'OddsRatio_working_3-way'!X165)))</f>
        <v>1.3258719176184446</v>
      </c>
      <c r="Z165" s="11">
        <f>'OddsRatio_working_3-way'!X165^(1/3)*COS('OddsRatio_working_3-way'!Y165/3)</f>
        <v>0.55776824553823789</v>
      </c>
      <c r="AA165" s="11">
        <f>'OddsRatio_working_3-way'!X165^(1/3)*COS(('OddsRatio_working_3-way'!Y165+2*PI())/3)</f>
        <v>-0.5074467137494294</v>
      </c>
      <c r="AB165" s="11">
        <f>'OddsRatio_working_3-way'!X165^(1/3)*COS(('OddsRatio_working_3-way'!Y165+4*PI())/3)</f>
        <v>-5.0321531788808327E-2</v>
      </c>
      <c r="AC165" s="11">
        <f>'OddsRatio_working_3-way'!X165^(1/3)*SIN('OddsRatio_working_3-way'!Y165/3)</f>
        <v>0.26392134685832119</v>
      </c>
      <c r="AD165" s="11">
        <f>'OddsRatio_working_3-way'!X165^(1/3)*SIN(('OddsRatio_working_3-way'!Y165+2*PI())/3)</f>
        <v>0.35108079663122976</v>
      </c>
      <c r="AE165" s="11">
        <f>'OddsRatio_working_3-way'!X165^(1/3)*SIN(('OddsRatio_working_3-way'!Y165+4*PI())/3)</f>
        <v>-0.61500214348955096</v>
      </c>
      <c r="AF165" s="11">
        <f>-'OddsRatio_working_3-way'!U165/(3*'OddsRatio_working_3-way'!X165^(1/3))*COS(('OddsRatio_working_3-way'!Y165)/3)</f>
        <v>0.55776824553823789</v>
      </c>
      <c r="AG165" s="11">
        <f>-'OddsRatio_working_3-way'!U165/(3*'OddsRatio_working_3-way'!X165^(1/3))*COS(('OddsRatio_working_3-way'!Y165+2*PI())/3)</f>
        <v>-0.5074467137494294</v>
      </c>
      <c r="AH165" s="11">
        <f>-'OddsRatio_working_3-way'!U165/(3*'OddsRatio_working_3-way'!X165^(1/3))*COS(('OddsRatio_working_3-way'!Y165+4*PI())/3)</f>
        <v>-5.0321531788808327E-2</v>
      </c>
      <c r="AI165" s="11">
        <f>'OddsRatio_working_3-way'!U165/(3*'OddsRatio_working_3-way'!X165^(1/3))*SIN(('OddsRatio_working_3-way'!Y165)/3)</f>
        <v>-0.26392134685832119</v>
      </c>
      <c r="AJ165" s="11">
        <f>'OddsRatio_working_3-way'!U165/(3*'OddsRatio_working_3-way'!X165^(1/3))*SIN(('OddsRatio_working_3-way'!Y165+2*PI())/3)</f>
        <v>-0.35108079663122976</v>
      </c>
      <c r="AK165" s="11">
        <f>'OddsRatio_working_3-way'!U165/(3*'OddsRatio_working_3-way'!X165^(1/3))*SIN(('OddsRatio_working_3-way'!Y165+4*PI())/3)</f>
        <v>0.61500214348955096</v>
      </c>
      <c r="AL165" s="11">
        <f>'OddsRatio_working_3-way'!Z165+'OddsRatio_working_3-way'!AF165</f>
        <v>1.1155364910764758</v>
      </c>
      <c r="AM165" s="11">
        <f>'OddsRatio_working_3-way'!AA165+'OddsRatio_working_3-way'!AG165</f>
        <v>-1.0148934274988588</v>
      </c>
      <c r="AN165" s="11">
        <f>'OddsRatio_working_3-way'!AB165+'OddsRatio_working_3-way'!AH165</f>
        <v>-0.10064306357761665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1.1155364910764758</v>
      </c>
      <c r="AS165" s="11">
        <f>IF(('OddsRatio_working_3-way'!X165=0),IF(Q165&gt;0,-Q165^(1/3),(-Q165)^(1/3)),'OddsRatio_working_3-way'!AM165-'OddsRatio_working_3-way'!R165/3)</f>
        <v>-1.0148934274988588</v>
      </c>
      <c r="AT165" s="11">
        <f>IF(('OddsRatio_working_3-way'!X165=0),IF(Q165&gt;0,-Q165^(1/3),(-Q165)^(1/3)),'OddsRatio_working_3-way'!AN165-'OddsRatio_working_3-way'!R165/3)</f>
        <v>-0.10064306357761665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2.0299999999999998</v>
      </c>
      <c r="B166" s="4">
        <f>IF('True_Odds_Calculator_3-way'!B167="","",'True_Odds_Calculator_3-way'!B167)</f>
        <v>3.68</v>
      </c>
      <c r="C166" s="4">
        <f>IF('True_Odds_Calculator_3-way'!C167="","",'True_Odds_Calculator_3-way'!C167)</f>
        <v>3.78</v>
      </c>
      <c r="D166" s="9">
        <f t="shared" si="39"/>
        <v>0.48129690460675312</v>
      </c>
      <c r="E166" s="9">
        <f t="shared" si="40"/>
        <v>0.26286987555440555</v>
      </c>
      <c r="F166" s="9">
        <f t="shared" si="41"/>
        <v>0.25583321983884133</v>
      </c>
      <c r="G166" s="9">
        <f t="shared" si="42"/>
        <v>1.0463296842877825</v>
      </c>
      <c r="H166" s="9">
        <f t="shared" si="43"/>
        <v>2.0777195748164154</v>
      </c>
      <c r="I166" s="9">
        <f t="shared" si="44"/>
        <v>3.8041635538912573</v>
      </c>
      <c r="J166" s="9">
        <f t="shared" si="45"/>
        <v>3.9087965223200349</v>
      </c>
      <c r="K166" s="11">
        <f t="shared" si="46"/>
        <v>0.49261083743842371</v>
      </c>
      <c r="L166" s="11">
        <f t="shared" si="47"/>
        <v>0.27173913043478259</v>
      </c>
      <c r="M166" s="11">
        <f t="shared" si="48"/>
        <v>0.26455026455026459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-0.27175726195858985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0.2298312295099616</v>
      </c>
      <c r="Q166" s="11">
        <f>2*'OddsRatio_working_3-way'!K166*'OddsRatio_working_3-way'!L166*'OddsRatio_working_3-way'!M166</f>
        <v>7.0826264872099115E-2</v>
      </c>
      <c r="R166" s="11">
        <f t="shared" si="49"/>
        <v>0</v>
      </c>
      <c r="S166" s="11">
        <f t="shared" si="50"/>
        <v>-0.84572249460249238</v>
      </c>
      <c r="T166" s="11">
        <f t="shared" si="51"/>
        <v>-0.26062326490061399</v>
      </c>
      <c r="U166" s="11">
        <f>'OddsRatio_working_3-way'!S166-'OddsRatio_working_3-way'!R166^2/3</f>
        <v>-0.84572249460249238</v>
      </c>
      <c r="V166" s="11">
        <f>'OddsRatio_working_3-way'!S166*'OddsRatio_working_3-way'!R166/3-2*'OddsRatio_working_3-way'!R166^3/27-'OddsRatio_working_3-way'!T166</f>
        <v>0.26062326490061399</v>
      </c>
      <c r="W166" s="11">
        <f>'OddsRatio_working_3-way'!V166^2+4*'OddsRatio_working_3-way'!U166^3/27</f>
        <v>-2.1690341387929163E-2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0.14967867883852462</v>
      </c>
      <c r="Y166" s="11">
        <f>IF('OddsRatio_working_3-way'!W166&gt;=0,IF('OddsRatio_working_3-way'!V166+SQRT('OddsRatio_working_3-way'!W166)&gt;0,0,PI()),ACOS('OddsRatio_working_3-way'!V166/(2*'OddsRatio_working_3-way'!X166)))</f>
        <v>0.51435711838661691</v>
      </c>
      <c r="Z166" s="11">
        <f>'OddsRatio_working_3-way'!X166^(1/3)*COS('OddsRatio_working_3-way'!Y166/3)</f>
        <v>0.52316484214389125</v>
      </c>
      <c r="AA166" s="11">
        <f>'OddsRatio_working_3-way'!X166^(1/3)*COS(('OddsRatio_working_3-way'!Y166+2*PI())/3)</f>
        <v>-0.3400332630625903</v>
      </c>
      <c r="AB166" s="11">
        <f>'OddsRatio_working_3-way'!X166^(1/3)*COS(('OddsRatio_working_3-way'!Y166+4*PI())/3)</f>
        <v>-0.18313157908130109</v>
      </c>
      <c r="AC166" s="11">
        <f>'OddsRatio_working_3-way'!X166^(1/3)*SIN('OddsRatio_working_3-way'!Y166/3)</f>
        <v>9.0587229482903209E-2</v>
      </c>
      <c r="AD166" s="11">
        <f>'OddsRatio_working_3-way'!X166^(1/3)*SIN(('OddsRatio_working_3-way'!Y166+2*PI())/3)</f>
        <v>0.40778042892203409</v>
      </c>
      <c r="AE166" s="11">
        <f>'OddsRatio_working_3-way'!X166^(1/3)*SIN(('OddsRatio_working_3-way'!Y166+4*PI())/3)</f>
        <v>-0.49836765840493702</v>
      </c>
      <c r="AF166" s="11">
        <f>-'OddsRatio_working_3-way'!U166/(3*'OddsRatio_working_3-way'!X166^(1/3))*COS(('OddsRatio_working_3-way'!Y166)/3)</f>
        <v>0.52316484214389114</v>
      </c>
      <c r="AG166" s="11">
        <f>-'OddsRatio_working_3-way'!U166/(3*'OddsRatio_working_3-way'!X166^(1/3))*COS(('OddsRatio_working_3-way'!Y166+2*PI())/3)</f>
        <v>-0.34003326306259024</v>
      </c>
      <c r="AH166" s="11">
        <f>-'OddsRatio_working_3-way'!U166/(3*'OddsRatio_working_3-way'!X166^(1/3))*COS(('OddsRatio_working_3-way'!Y166+4*PI())/3)</f>
        <v>-0.18313157908130104</v>
      </c>
      <c r="AI166" s="11">
        <f>'OddsRatio_working_3-way'!U166/(3*'OddsRatio_working_3-way'!X166^(1/3))*SIN(('OddsRatio_working_3-way'!Y166)/3)</f>
        <v>-9.0587229482903181E-2</v>
      </c>
      <c r="AJ166" s="11">
        <f>'OddsRatio_working_3-way'!U166/(3*'OddsRatio_working_3-way'!X166^(1/3))*SIN(('OddsRatio_working_3-way'!Y166+2*PI())/3)</f>
        <v>-0.40778042892203398</v>
      </c>
      <c r="AK166" s="11">
        <f>'OddsRatio_working_3-way'!U166/(3*'OddsRatio_working_3-way'!X166^(1/3))*SIN(('OddsRatio_working_3-way'!Y166+4*PI())/3)</f>
        <v>0.49836765840493696</v>
      </c>
      <c r="AL166" s="11">
        <f>'OddsRatio_working_3-way'!Z166+'OddsRatio_working_3-way'!AF166</f>
        <v>1.0463296842877825</v>
      </c>
      <c r="AM166" s="11">
        <f>'OddsRatio_working_3-way'!AA166+'OddsRatio_working_3-way'!AG166</f>
        <v>-0.68006652612518059</v>
      </c>
      <c r="AN166" s="11">
        <f>'OddsRatio_working_3-way'!AB166+'OddsRatio_working_3-way'!AH166</f>
        <v>-0.36626315816260213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1.0463296842877825</v>
      </c>
      <c r="AS166" s="11">
        <f>IF(('OddsRatio_working_3-way'!X166=0),IF(Q166&gt;0,-Q166^(1/3),(-Q166)^(1/3)),'OddsRatio_working_3-way'!AM166-'OddsRatio_working_3-way'!R166/3)</f>
        <v>-0.68006652612518059</v>
      </c>
      <c r="AT166" s="11">
        <f>IF(('OddsRatio_working_3-way'!X166=0),IF(Q166&gt;0,-Q166^(1/3),(-Q166)^(1/3)),'OddsRatio_working_3-way'!AN166-'OddsRatio_working_3-way'!R166/3)</f>
        <v>-0.36626315816260213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23.24</v>
      </c>
      <c r="B167" s="4">
        <f>IF('True_Odds_Calculator_3-way'!B168="","",'True_Odds_Calculator_3-way'!B168)</f>
        <v>9.2799999999999994</v>
      </c>
      <c r="C167" s="4">
        <f>IF('True_Odds_Calculator_3-way'!C168="","",'True_Odds_Calculator_3-way'!C168)</f>
        <v>1.1299999999999999</v>
      </c>
      <c r="D167" s="9">
        <f t="shared" si="39"/>
        <v>3.7228185881585101E-2</v>
      </c>
      <c r="E167" s="9">
        <f t="shared" si="40"/>
        <v>9.4088927904170519E-2</v>
      </c>
      <c r="F167" s="9">
        <f t="shared" si="41"/>
        <v>0.86868288621424428</v>
      </c>
      <c r="G167" s="9">
        <f t="shared" si="42"/>
        <v>1.1628312938315255</v>
      </c>
      <c r="H167" s="9">
        <f t="shared" si="43"/>
        <v>26.86136797481312</v>
      </c>
      <c r="I167" s="9">
        <f t="shared" si="44"/>
        <v>10.628243112925031</v>
      </c>
      <c r="J167" s="9">
        <f t="shared" si="45"/>
        <v>1.1511680681980982</v>
      </c>
      <c r="K167" s="11">
        <f t="shared" si="46"/>
        <v>4.3029259896729781E-2</v>
      </c>
      <c r="L167" s="11">
        <f t="shared" si="47"/>
        <v>0.10775862068965518</v>
      </c>
      <c r="M167" s="11">
        <f t="shared" si="48"/>
        <v>0.88495575221238942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-9.8230403632052821E-2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0.12576735732327277</v>
      </c>
      <c r="Q167" s="11">
        <f>2*'OddsRatio_working_3-way'!K167*'OddsRatio_working_3-way'!L167*'OddsRatio_working_3-way'!M167</f>
        <v>8.2066791075545067E-3</v>
      </c>
      <c r="R167" s="11">
        <f t="shared" si="49"/>
        <v>0</v>
      </c>
      <c r="S167" s="11">
        <f t="shared" si="50"/>
        <v>-1.2803302508494891</v>
      </c>
      <c r="T167" s="11">
        <f t="shared" si="51"/>
        <v>-8.3545203970602916E-2</v>
      </c>
      <c r="U167" s="11">
        <f>'OddsRatio_working_3-way'!S167-'OddsRatio_working_3-way'!R167^2/3</f>
        <v>-1.2803302508494891</v>
      </c>
      <c r="V167" s="11">
        <f>'OddsRatio_working_3-way'!S167*'OddsRatio_working_3-way'!R167/3-2*'OddsRatio_working_3-way'!R167^3/27-'OddsRatio_working_3-way'!T167</f>
        <v>8.3545203970602916E-2</v>
      </c>
      <c r="W167" s="11">
        <f>'OddsRatio_working_3-way'!V167^2+4*'OddsRatio_working_3-way'!U167^3/27</f>
        <v>-0.30394992745994331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0.27880536605597861</v>
      </c>
      <c r="Y167" s="11">
        <f>IF('OddsRatio_working_3-way'!W167&gt;=0,IF('OddsRatio_working_3-way'!V167+SQRT('OddsRatio_working_3-way'!W167)&gt;0,0,PI()),ACOS('OddsRatio_working_3-way'!V167/(2*'OddsRatio_working_3-way'!X167)))</f>
        <v>1.4204029211172398</v>
      </c>
      <c r="Z167" s="11">
        <f>'OddsRatio_working_3-way'!X167^(1/3)*COS('OddsRatio_working_3-way'!Y167/3)</f>
        <v>0.58141564691576264</v>
      </c>
      <c r="AA167" s="11">
        <f>'OddsRatio_working_3-way'!X167^(1/3)*COS(('OddsRatio_working_3-way'!Y167+2*PI())/3)</f>
        <v>-0.548679618143882</v>
      </c>
      <c r="AB167" s="11">
        <f>'OddsRatio_working_3-way'!X167^(1/3)*COS(('OddsRatio_working_3-way'!Y167+4*PI())/3)</f>
        <v>-3.2736028771880372E-2</v>
      </c>
      <c r="AC167" s="11">
        <f>'OddsRatio_working_3-way'!X167^(1/3)*SIN('OddsRatio_working_3-way'!Y167/3)</f>
        <v>0.29788017021058677</v>
      </c>
      <c r="AD167" s="11">
        <f>'OddsRatio_working_3-way'!X167^(1/3)*SIN(('OddsRatio_working_3-way'!Y167+2*PI())/3)</f>
        <v>0.35458063528152078</v>
      </c>
      <c r="AE167" s="11">
        <f>'OddsRatio_working_3-way'!X167^(1/3)*SIN(('OddsRatio_working_3-way'!Y167+4*PI())/3)</f>
        <v>-0.65246080549210739</v>
      </c>
      <c r="AF167" s="11">
        <f>-'OddsRatio_working_3-way'!U167/(3*'OddsRatio_working_3-way'!X167^(1/3))*COS(('OddsRatio_working_3-way'!Y167)/3)</f>
        <v>0.58141564691576275</v>
      </c>
      <c r="AG167" s="11">
        <f>-'OddsRatio_working_3-way'!U167/(3*'OddsRatio_working_3-way'!X167^(1/3))*COS(('OddsRatio_working_3-way'!Y167+2*PI())/3)</f>
        <v>-0.54867961814388211</v>
      </c>
      <c r="AH167" s="11">
        <f>-'OddsRatio_working_3-way'!U167/(3*'OddsRatio_working_3-way'!X167^(1/3))*COS(('OddsRatio_working_3-way'!Y167+4*PI())/3)</f>
        <v>-3.2736028771880379E-2</v>
      </c>
      <c r="AI167" s="11">
        <f>'OddsRatio_working_3-way'!U167/(3*'OddsRatio_working_3-way'!X167^(1/3))*SIN(('OddsRatio_working_3-way'!Y167)/3)</f>
        <v>-0.29788017021058683</v>
      </c>
      <c r="AJ167" s="11">
        <f>'OddsRatio_working_3-way'!U167/(3*'OddsRatio_working_3-way'!X167^(1/3))*SIN(('OddsRatio_working_3-way'!Y167+2*PI())/3)</f>
        <v>-0.35458063528152084</v>
      </c>
      <c r="AK167" s="11">
        <f>'OddsRatio_working_3-way'!U167/(3*'OddsRatio_working_3-way'!X167^(1/3))*SIN(('OddsRatio_working_3-way'!Y167+4*PI())/3)</f>
        <v>0.6524608054921075</v>
      </c>
      <c r="AL167" s="11">
        <f>'OddsRatio_working_3-way'!Z167+'OddsRatio_working_3-way'!AF167</f>
        <v>1.1628312938315255</v>
      </c>
      <c r="AM167" s="11">
        <f>'OddsRatio_working_3-way'!AA167+'OddsRatio_working_3-way'!AG167</f>
        <v>-1.097359236287764</v>
      </c>
      <c r="AN167" s="11">
        <f>'OddsRatio_working_3-way'!AB167+'OddsRatio_working_3-way'!AH167</f>
        <v>-6.5472057543760759E-2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1.1628312938315255</v>
      </c>
      <c r="AS167" s="11">
        <f>IF(('OddsRatio_working_3-way'!X167=0),IF(Q167&gt;0,-Q167^(1/3),(-Q167)^(1/3)),'OddsRatio_working_3-way'!AM167-'OddsRatio_working_3-way'!R167/3)</f>
        <v>-1.097359236287764</v>
      </c>
      <c r="AT167" s="11">
        <f>IF(('OddsRatio_working_3-way'!X167=0),IF(Q167&gt;0,-Q167^(1/3),(-Q167)^(1/3)),'OddsRatio_working_3-way'!AN167-'OddsRatio_working_3-way'!R167/3)</f>
        <v>-6.5472057543760759E-2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4.3</v>
      </c>
      <c r="B168" s="4">
        <f>IF('True_Odds_Calculator_3-way'!B169="","",'True_Odds_Calculator_3-way'!B169)</f>
        <v>4</v>
      </c>
      <c r="C168" s="4">
        <f>IF('True_Odds_Calculator_3-way'!C169="","",'True_Odds_Calculator_3-way'!C169)</f>
        <v>1.83</v>
      </c>
      <c r="D168" s="9">
        <f t="shared" si="39"/>
        <v>0.22417695513643535</v>
      </c>
      <c r="E168" s="9">
        <f t="shared" si="40"/>
        <v>0.24118777651456272</v>
      </c>
      <c r="F168" s="9">
        <f t="shared" si="41"/>
        <v>0.53463526834900199</v>
      </c>
      <c r="G168" s="9">
        <f t="shared" si="42"/>
        <v>1.0487156997908929</v>
      </c>
      <c r="H168" s="9">
        <f t="shared" si="43"/>
        <v>4.4607618093099459</v>
      </c>
      <c r="I168" s="9">
        <f t="shared" si="44"/>
        <v>4.1461470993726781</v>
      </c>
      <c r="J168" s="9">
        <f t="shared" si="45"/>
        <v>1.8704340308264416</v>
      </c>
      <c r="K168" s="11">
        <f t="shared" si="46"/>
        <v>0.23255813953488372</v>
      </c>
      <c r="L168" s="11">
        <f t="shared" si="47"/>
        <v>0.25</v>
      </c>
      <c r="M168" s="11">
        <f t="shared" si="48"/>
        <v>0.54644808743169393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-0.26105604269919946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0.22652179438302195</v>
      </c>
      <c r="Q168" s="11">
        <f>2*'OddsRatio_working_3-way'!K168*'OddsRatio_working_3-way'!L168*'OddsRatio_working_3-way'!M168</f>
        <v>6.354047528275511E-2</v>
      </c>
      <c r="R168" s="11">
        <f t="shared" si="49"/>
        <v>0</v>
      </c>
      <c r="S168" s="11">
        <f t="shared" si="50"/>
        <v>-0.86771327735183112</v>
      </c>
      <c r="T168" s="11">
        <f t="shared" si="51"/>
        <v>-0.24339783375927945</v>
      </c>
      <c r="U168" s="11">
        <f>'OddsRatio_working_3-way'!S168-'OddsRatio_working_3-way'!R168^2/3</f>
        <v>-0.86771327735183112</v>
      </c>
      <c r="V168" s="11">
        <f>'OddsRatio_working_3-way'!S168*'OddsRatio_working_3-way'!R168/3-2*'OddsRatio_working_3-way'!R168^3/27-'OddsRatio_working_3-way'!T168</f>
        <v>0.24339783375927945</v>
      </c>
      <c r="W168" s="11">
        <f>'OddsRatio_working_3-way'!V168^2+4*'OddsRatio_working_3-way'!U168^3/27</f>
        <v>-3.7546261169812578E-2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0.15555446525937661</v>
      </c>
      <c r="Y168" s="11">
        <f>IF('OddsRatio_working_3-way'!W168&gt;=0,IF('OddsRatio_working_3-way'!V168+SQRT('OddsRatio_working_3-way'!W168)&gt;0,0,PI()),ACOS('OddsRatio_working_3-way'!V168/(2*'OddsRatio_working_3-way'!X168)))</f>
        <v>0.67235726093228676</v>
      </c>
      <c r="Z168" s="11">
        <f>'OddsRatio_working_3-way'!X168^(1/3)*COS('OddsRatio_working_3-way'!Y168/3)</f>
        <v>0.52435784989544654</v>
      </c>
      <c r="AA168" s="11">
        <f>'OddsRatio_working_3-way'!X168^(1/3)*COS(('OddsRatio_working_3-way'!Y168+2*PI())/3)</f>
        <v>-0.36569198343662179</v>
      </c>
      <c r="AB168" s="11">
        <f>'OddsRatio_working_3-way'!X168^(1/3)*COS(('OddsRatio_working_3-way'!Y168+4*PI())/3)</f>
        <v>-0.15866586645882461</v>
      </c>
      <c r="AC168" s="11">
        <f>'OddsRatio_working_3-way'!X168^(1/3)*SIN('OddsRatio_working_3-way'!Y168/3)</f>
        <v>0.11952658436641407</v>
      </c>
      <c r="AD168" s="11">
        <f>'OddsRatio_working_3-way'!X168^(1/3)*SIN(('OddsRatio_working_3-way'!Y168+2*PI())/3)</f>
        <v>0.39434392650003708</v>
      </c>
      <c r="AE168" s="11">
        <f>'OddsRatio_working_3-way'!X168^(1/3)*SIN(('OddsRatio_working_3-way'!Y168+4*PI())/3)</f>
        <v>-0.51387051086645119</v>
      </c>
      <c r="AF168" s="11">
        <f>-'OddsRatio_working_3-way'!U168/(3*'OddsRatio_working_3-way'!X168^(1/3))*COS(('OddsRatio_working_3-way'!Y168)/3)</f>
        <v>0.52435784989544643</v>
      </c>
      <c r="AG168" s="11">
        <f>-'OddsRatio_working_3-way'!U168/(3*'OddsRatio_working_3-way'!X168^(1/3))*COS(('OddsRatio_working_3-way'!Y168+2*PI())/3)</f>
        <v>-0.36569198343662174</v>
      </c>
      <c r="AH168" s="11">
        <f>-'OddsRatio_working_3-way'!U168/(3*'OddsRatio_working_3-way'!X168^(1/3))*COS(('OddsRatio_working_3-way'!Y168+4*PI())/3)</f>
        <v>-0.15866586645882455</v>
      </c>
      <c r="AI168" s="11">
        <f>'OddsRatio_working_3-way'!U168/(3*'OddsRatio_working_3-way'!X168^(1/3))*SIN(('OddsRatio_working_3-way'!Y168)/3)</f>
        <v>-0.11952658436641406</v>
      </c>
      <c r="AJ168" s="11">
        <f>'OddsRatio_working_3-way'!U168/(3*'OddsRatio_working_3-way'!X168^(1/3))*SIN(('OddsRatio_working_3-way'!Y168+2*PI())/3)</f>
        <v>-0.39434392650003697</v>
      </c>
      <c r="AK168" s="11">
        <f>'OddsRatio_working_3-way'!U168/(3*'OddsRatio_working_3-way'!X168^(1/3))*SIN(('OddsRatio_working_3-way'!Y168+4*PI())/3)</f>
        <v>0.51387051086645108</v>
      </c>
      <c r="AL168" s="11">
        <f>'OddsRatio_working_3-way'!Z168+'OddsRatio_working_3-way'!AF168</f>
        <v>1.0487156997908929</v>
      </c>
      <c r="AM168" s="11">
        <f>'OddsRatio_working_3-way'!AA168+'OddsRatio_working_3-way'!AG168</f>
        <v>-0.73138396687324359</v>
      </c>
      <c r="AN168" s="11">
        <f>'OddsRatio_working_3-way'!AB168+'OddsRatio_working_3-way'!AH168</f>
        <v>-0.31733173291764916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1.0487156997908929</v>
      </c>
      <c r="AS168" s="11">
        <f>IF(('OddsRatio_working_3-way'!X168=0),IF(Q168&gt;0,-Q168^(1/3),(-Q168)^(1/3)),'OddsRatio_working_3-way'!AM168-'OddsRatio_working_3-way'!R168/3)</f>
        <v>-0.73138396687324359</v>
      </c>
      <c r="AT168" s="11">
        <f>IF(('OddsRatio_working_3-way'!X168=0),IF(Q168&gt;0,-Q168^(1/3),(-Q168)^(1/3)),'OddsRatio_working_3-way'!AN168-'OddsRatio_working_3-way'!R168/3)</f>
        <v>-0.31733173291764916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2.04</v>
      </c>
      <c r="B169" s="4">
        <f>IF('True_Odds_Calculator_3-way'!B170="","",'True_Odds_Calculator_3-way'!B170)</f>
        <v>3.19</v>
      </c>
      <c r="C169" s="4">
        <f>IF('True_Odds_Calculator_3-way'!C170="","",'True_Odds_Calculator_3-way'!C170)</f>
        <v>4.55</v>
      </c>
      <c r="D169" s="9">
        <f t="shared" si="39"/>
        <v>0.48094303983863185</v>
      </c>
      <c r="E169" s="9">
        <f t="shared" si="40"/>
        <v>0.30556296898234581</v>
      </c>
      <c r="F169" s="9">
        <f t="shared" si="41"/>
        <v>0.21349399117902229</v>
      </c>
      <c r="G169" s="9">
        <f t="shared" si="42"/>
        <v>1.0377387540359255</v>
      </c>
      <c r="H169" s="9">
        <f t="shared" si="43"/>
        <v>2.0792483041973631</v>
      </c>
      <c r="I169" s="9">
        <f t="shared" si="44"/>
        <v>3.2726478713386764</v>
      </c>
      <c r="J169" s="9">
        <f t="shared" si="45"/>
        <v>4.6839725768275349</v>
      </c>
      <c r="K169" s="11">
        <f t="shared" si="46"/>
        <v>0.49019607843137253</v>
      </c>
      <c r="L169" s="11">
        <f t="shared" si="47"/>
        <v>0.31347962382445144</v>
      </c>
      <c r="M169" s="11">
        <f t="shared" si="48"/>
        <v>0.21978021978021978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-0.27306972945918173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0.22897994500428581</v>
      </c>
      <c r="Q169" s="11">
        <f>2*'OddsRatio_working_3-way'!K169*'OddsRatio_working_3-way'!L169*'OddsRatio_working_3-way'!M169</f>
        <v>6.7545706490939758E-2</v>
      </c>
      <c r="R169" s="11">
        <f t="shared" si="49"/>
        <v>0</v>
      </c>
      <c r="S169" s="11">
        <f t="shared" si="50"/>
        <v>-0.83854019798453561</v>
      </c>
      <c r="T169" s="11">
        <f t="shared" si="51"/>
        <v>-0.24735699055591015</v>
      </c>
      <c r="U169" s="11">
        <f>'OddsRatio_working_3-way'!S169-'OddsRatio_working_3-way'!R169^2/3</f>
        <v>-0.83854019798453561</v>
      </c>
      <c r="V169" s="11">
        <f>'OddsRatio_working_3-way'!S169*'OddsRatio_working_3-way'!R169/3-2*'OddsRatio_working_3-way'!R169^3/27-'OddsRatio_working_3-way'!T169</f>
        <v>0.24735699055591015</v>
      </c>
      <c r="W169" s="11">
        <f>'OddsRatio_working_3-way'!V169^2+4*'OddsRatio_working_3-way'!U169^3/27</f>
        <v>-2.6165520431722523E-2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0.14777601396082446</v>
      </c>
      <c r="Y169" s="11">
        <f>IF('OddsRatio_working_3-way'!W169&gt;=0,IF('OddsRatio_working_3-way'!V169+SQRT('OddsRatio_working_3-way'!W169)&gt;0,0,PI()),ACOS('OddsRatio_working_3-way'!V169/(2*'OddsRatio_working_3-way'!X169)))</f>
        <v>0.57914274678629474</v>
      </c>
      <c r="Z169" s="11">
        <f>'OddsRatio_working_3-way'!X169^(1/3)*COS('OddsRatio_working_3-way'!Y169/3)</f>
        <v>0.51886937701796287</v>
      </c>
      <c r="AA169" s="11">
        <f>'OddsRatio_working_3-way'!X169^(1/3)*COS(('OddsRatio_working_3-way'!Y169+2*PI())/3)</f>
        <v>-0.34727532085459523</v>
      </c>
      <c r="AB169" s="11">
        <f>'OddsRatio_working_3-way'!X169^(1/3)*COS(('OddsRatio_working_3-way'!Y169+4*PI())/3)</f>
        <v>-0.17159405616336798</v>
      </c>
      <c r="AC169" s="11">
        <f>'OddsRatio_working_3-way'!X169^(1/3)*SIN('OddsRatio_working_3-way'!Y169/3)</f>
        <v>0.10142962546105412</v>
      </c>
      <c r="AD169" s="11">
        <f>'OddsRatio_working_3-way'!X169^(1/3)*SIN(('OddsRatio_working_3-way'!Y169+2*PI())/3)</f>
        <v>0.39863924901283437</v>
      </c>
      <c r="AE169" s="11">
        <f>'OddsRatio_working_3-way'!X169^(1/3)*SIN(('OddsRatio_working_3-way'!Y169+4*PI())/3)</f>
        <v>-0.50006887447388837</v>
      </c>
      <c r="AF169" s="11">
        <f>-'OddsRatio_working_3-way'!U169/(3*'OddsRatio_working_3-way'!X169^(1/3))*COS(('OddsRatio_working_3-way'!Y169)/3)</f>
        <v>0.51886937701796265</v>
      </c>
      <c r="AG169" s="11">
        <f>-'OddsRatio_working_3-way'!U169/(3*'OddsRatio_working_3-way'!X169^(1/3))*COS(('OddsRatio_working_3-way'!Y169+2*PI())/3)</f>
        <v>-0.34727532085459512</v>
      </c>
      <c r="AH169" s="11">
        <f>-'OddsRatio_working_3-way'!U169/(3*'OddsRatio_working_3-way'!X169^(1/3))*COS(('OddsRatio_working_3-way'!Y169+4*PI())/3)</f>
        <v>-0.17159405616336793</v>
      </c>
      <c r="AI169" s="11">
        <f>'OddsRatio_working_3-way'!U169/(3*'OddsRatio_working_3-way'!X169^(1/3))*SIN(('OddsRatio_working_3-way'!Y169)/3)</f>
        <v>-0.10142962546105408</v>
      </c>
      <c r="AJ169" s="11">
        <f>'OddsRatio_working_3-way'!U169/(3*'OddsRatio_working_3-way'!X169^(1/3))*SIN(('OddsRatio_working_3-way'!Y169+2*PI())/3)</f>
        <v>-0.39863924901283421</v>
      </c>
      <c r="AK169" s="11">
        <f>'OddsRatio_working_3-way'!U169/(3*'OddsRatio_working_3-way'!X169^(1/3))*SIN(('OddsRatio_working_3-way'!Y169+4*PI())/3)</f>
        <v>0.50006887447388815</v>
      </c>
      <c r="AL169" s="11">
        <f>'OddsRatio_working_3-way'!Z169+'OddsRatio_working_3-way'!AF169</f>
        <v>1.0377387540359255</v>
      </c>
      <c r="AM169" s="11">
        <f>'OddsRatio_working_3-way'!AA169+'OddsRatio_working_3-way'!AG169</f>
        <v>-0.69455064170919034</v>
      </c>
      <c r="AN169" s="11">
        <f>'OddsRatio_working_3-way'!AB169+'OddsRatio_working_3-way'!AH169</f>
        <v>-0.34318811232673591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1.0377387540359255</v>
      </c>
      <c r="AS169" s="11">
        <f>IF(('OddsRatio_working_3-way'!X169=0),IF(Q169&gt;0,-Q169^(1/3),(-Q169)^(1/3)),'OddsRatio_working_3-way'!AM169-'OddsRatio_working_3-way'!R169/3)</f>
        <v>-0.69455064170919034</v>
      </c>
      <c r="AT169" s="11">
        <f>IF(('OddsRatio_working_3-way'!X169=0),IF(Q169&gt;0,-Q169^(1/3),(-Q169)^(1/3)),'OddsRatio_working_3-way'!AN169-'OddsRatio_working_3-way'!R169/3)</f>
        <v>-0.34318811232673591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7.56</v>
      </c>
      <c r="B170" s="4">
        <f>IF('True_Odds_Calculator_3-way'!B171="","",'True_Odds_Calculator_3-way'!B171)</f>
        <v>4.63</v>
      </c>
      <c r="C170" s="4">
        <f>IF('True_Odds_Calculator_3-way'!C171="","",'True_Odds_Calculator_3-way'!C171)</f>
        <v>1.48</v>
      </c>
      <c r="D170" s="9">
        <f t="shared" si="39"/>
        <v>0.12688513306767901</v>
      </c>
      <c r="E170" s="9">
        <f t="shared" si="40"/>
        <v>0.20799939962298511</v>
      </c>
      <c r="F170" s="9">
        <f t="shared" si="41"/>
        <v>0.66511546730933591</v>
      </c>
      <c r="G170" s="9">
        <f t="shared" si="42"/>
        <v>1.0489548718429325</v>
      </c>
      <c r="H170" s="9">
        <f t="shared" si="43"/>
        <v>7.8811439592896351</v>
      </c>
      <c r="I170" s="9">
        <f t="shared" si="44"/>
        <v>4.8077061847898444</v>
      </c>
      <c r="J170" s="9">
        <f t="shared" si="45"/>
        <v>1.5034983384846077</v>
      </c>
      <c r="K170" s="11">
        <f t="shared" si="46"/>
        <v>0.1322751322751323</v>
      </c>
      <c r="L170" s="11">
        <f t="shared" si="47"/>
        <v>0.21598272138228941</v>
      </c>
      <c r="M170" s="11">
        <f t="shared" si="48"/>
        <v>0.67567567567567566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-0.22064149925920995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0.20596807853827293</v>
      </c>
      <c r="Q170" s="11">
        <f>2*'OddsRatio_working_3-way'!K170*'OddsRatio_working_3-way'!L170*'OddsRatio_working_3-way'!M170</f>
        <v>3.8606950054034292E-2</v>
      </c>
      <c r="R170" s="11">
        <f t="shared" si="49"/>
        <v>0</v>
      </c>
      <c r="S170" s="11">
        <f t="shared" si="50"/>
        <v>-0.93349655087459926</v>
      </c>
      <c r="T170" s="11">
        <f t="shared" si="51"/>
        <v>-0.17497592331295209</v>
      </c>
      <c r="U170" s="11">
        <f>'OddsRatio_working_3-way'!S170-'OddsRatio_working_3-way'!R170^2/3</f>
        <v>-0.93349655087459926</v>
      </c>
      <c r="V170" s="11">
        <f>'OddsRatio_working_3-way'!S170*'OddsRatio_working_3-way'!R170/3-2*'OddsRatio_working_3-way'!R170^3/27-'OddsRatio_working_3-way'!T170</f>
        <v>0.17497592331295209</v>
      </c>
      <c r="W170" s="11">
        <f>'OddsRatio_working_3-way'!V170^2+4*'OddsRatio_working_3-way'!U170^3/27</f>
        <v>-8.9896560108848694E-2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0.17357500817230917</v>
      </c>
      <c r="Y170" s="11">
        <f>IF('OddsRatio_working_3-way'!W170&gt;=0,IF('OddsRatio_working_3-way'!V170+SQRT('OddsRatio_working_3-way'!W170)&gt;0,0,PI()),ACOS('OddsRatio_working_3-way'!V170/(2*'OddsRatio_working_3-way'!X170)))</f>
        <v>1.0425314842720552</v>
      </c>
      <c r="Z170" s="11">
        <f>'OddsRatio_working_3-way'!X170^(1/3)*COS('OddsRatio_working_3-way'!Y170/3)</f>
        <v>0.52447743592146623</v>
      </c>
      <c r="AA170" s="11">
        <f>'OddsRatio_working_3-way'!X170^(1/3)*COS(('OddsRatio_working_3-way'!Y170+2*PI())/3)</f>
        <v>-0.42675832811582393</v>
      </c>
      <c r="AB170" s="11">
        <f>'OddsRatio_working_3-way'!X170^(1/3)*COS(('OddsRatio_working_3-way'!Y170+4*PI())/3)</f>
        <v>-9.7719107805642413E-2</v>
      </c>
      <c r="AC170" s="11">
        <f>'OddsRatio_working_3-way'!X170^(1/3)*SIN('OddsRatio_working_3-way'!Y170/3)</f>
        <v>0.18997088242002783</v>
      </c>
      <c r="AD170" s="11">
        <f>'OddsRatio_working_3-way'!X170^(1/3)*SIN(('OddsRatio_working_3-way'!Y170+2*PI())/3)</f>
        <v>0.35922534200970085</v>
      </c>
      <c r="AE170" s="11">
        <f>'OddsRatio_working_3-way'!X170^(1/3)*SIN(('OddsRatio_working_3-way'!Y170+4*PI())/3)</f>
        <v>-0.54919622442972871</v>
      </c>
      <c r="AF170" s="11">
        <f>-'OddsRatio_working_3-way'!U170/(3*'OddsRatio_working_3-way'!X170^(1/3))*COS(('OddsRatio_working_3-way'!Y170)/3)</f>
        <v>0.52447743592146623</v>
      </c>
      <c r="AG170" s="11">
        <f>-'OddsRatio_working_3-way'!U170/(3*'OddsRatio_working_3-way'!X170^(1/3))*COS(('OddsRatio_working_3-way'!Y170+2*PI())/3)</f>
        <v>-0.42675832811582393</v>
      </c>
      <c r="AH170" s="11">
        <f>-'OddsRatio_working_3-way'!U170/(3*'OddsRatio_working_3-way'!X170^(1/3))*COS(('OddsRatio_working_3-way'!Y170+4*PI())/3)</f>
        <v>-9.7719107805642413E-2</v>
      </c>
      <c r="AI170" s="11">
        <f>'OddsRatio_working_3-way'!U170/(3*'OddsRatio_working_3-way'!X170^(1/3))*SIN(('OddsRatio_working_3-way'!Y170)/3)</f>
        <v>-0.18997088242002783</v>
      </c>
      <c r="AJ170" s="11">
        <f>'OddsRatio_working_3-way'!U170/(3*'OddsRatio_working_3-way'!X170^(1/3))*SIN(('OddsRatio_working_3-way'!Y170+2*PI())/3)</f>
        <v>-0.35922534200970085</v>
      </c>
      <c r="AK170" s="11">
        <f>'OddsRatio_working_3-way'!U170/(3*'OddsRatio_working_3-way'!X170^(1/3))*SIN(('OddsRatio_working_3-way'!Y170+4*PI())/3)</f>
        <v>0.54919622442972871</v>
      </c>
      <c r="AL170" s="11">
        <f>'OddsRatio_working_3-way'!Z170+'OddsRatio_working_3-way'!AF170</f>
        <v>1.0489548718429325</v>
      </c>
      <c r="AM170" s="11">
        <f>'OddsRatio_working_3-way'!AA170+'OddsRatio_working_3-way'!AG170</f>
        <v>-0.85351665623164785</v>
      </c>
      <c r="AN170" s="11">
        <f>'OddsRatio_working_3-way'!AB170+'OddsRatio_working_3-way'!AH170</f>
        <v>-0.19543821561128483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1.0489548718429325</v>
      </c>
      <c r="AS170" s="11">
        <f>IF(('OddsRatio_working_3-way'!X170=0),IF(Q170&gt;0,-Q170^(1/3),(-Q170)^(1/3)),'OddsRatio_working_3-way'!AM170-'OddsRatio_working_3-way'!R170/3)</f>
        <v>-0.85351665623164785</v>
      </c>
      <c r="AT170" s="11">
        <f>IF(('OddsRatio_working_3-way'!X170=0),IF(Q170&gt;0,-Q170^(1/3),(-Q170)^(1/3)),'OddsRatio_working_3-way'!AN170-'OddsRatio_working_3-way'!R170/3)</f>
        <v>-0.19543821561128483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3.59</v>
      </c>
      <c r="B171" s="4">
        <f>IF('True_Odds_Calculator_3-way'!B172="","",'True_Odds_Calculator_3-way'!B172)</f>
        <v>3.43</v>
      </c>
      <c r="C171" s="4">
        <f>IF('True_Odds_Calculator_3-way'!C172="","",'True_Odds_Calculator_3-way'!C172)</f>
        <v>2.21</v>
      </c>
      <c r="D171" s="9">
        <f t="shared" si="39"/>
        <v>0.27164143734527718</v>
      </c>
      <c r="E171" s="9">
        <f t="shared" si="40"/>
        <v>0.28443984323761923</v>
      </c>
      <c r="F171" s="9">
        <f t="shared" si="41"/>
        <v>0.44391871941710342</v>
      </c>
      <c r="G171" s="9">
        <f t="shared" si="42"/>
        <v>1.0352600288411045</v>
      </c>
      <c r="H171" s="9">
        <f t="shared" si="43"/>
        <v>3.6813234746984609</v>
      </c>
      <c r="I171" s="9">
        <f t="shared" si="44"/>
        <v>3.5156818700838839</v>
      </c>
      <c r="J171" s="9">
        <f t="shared" si="45"/>
        <v>2.2526646348977364</v>
      </c>
      <c r="K171" s="11">
        <f t="shared" si="46"/>
        <v>0.2785515320334262</v>
      </c>
      <c r="L171" s="11">
        <f t="shared" si="47"/>
        <v>0.29154518950437314</v>
      </c>
      <c r="M171" s="11">
        <f t="shared" si="48"/>
        <v>0.45248868778280543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-0.27984049844493175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0.22893237003393602</v>
      </c>
      <c r="Q171" s="11">
        <f>2*'OddsRatio_working_3-way'!K171*'OddsRatio_working_3-way'!L171*'OddsRatio_working_3-way'!M171</f>
        <v>7.3493537731600639E-2</v>
      </c>
      <c r="R171" s="11">
        <f t="shared" si="49"/>
        <v>0</v>
      </c>
      <c r="S171" s="11">
        <f t="shared" si="50"/>
        <v>-0.81808162616243463</v>
      </c>
      <c r="T171" s="11">
        <f t="shared" si="51"/>
        <v>-0.26262652525278796</v>
      </c>
      <c r="U171" s="11">
        <f>'OddsRatio_working_3-way'!S171-'OddsRatio_working_3-way'!R171^2/3</f>
        <v>-0.81808162616243463</v>
      </c>
      <c r="V171" s="11">
        <f>'OddsRatio_working_3-way'!S171*'OddsRatio_working_3-way'!R171/3-2*'OddsRatio_working_3-way'!R171^3/27-'OddsRatio_working_3-way'!T171</f>
        <v>0.26262652525278796</v>
      </c>
      <c r="W171" s="11">
        <f>'OddsRatio_working_3-way'!V171^2+4*'OddsRatio_working_3-way'!U171^3/27</f>
        <v>-1.2139501185360543E-2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0.1424010120677815</v>
      </c>
      <c r="Y171" s="11">
        <f>IF('OddsRatio_working_3-way'!W171&gt;=0,IF('OddsRatio_working_3-way'!V171+SQRT('OddsRatio_working_3-way'!W171)&gt;0,0,PI()),ACOS('OddsRatio_working_3-way'!V171/(2*'OddsRatio_working_3-way'!X171)))</f>
        <v>0.39722742400568145</v>
      </c>
      <c r="Z171" s="11">
        <f>'OddsRatio_working_3-way'!X171^(1/3)*COS('OddsRatio_working_3-way'!Y171/3)</f>
        <v>0.51763001442055223</v>
      </c>
      <c r="AA171" s="11">
        <f>'OddsRatio_working_3-way'!X171^(1/3)*COS(('OddsRatio_working_3-way'!Y171+2*PI())/3)</f>
        <v>-0.31852080817502998</v>
      </c>
      <c r="AB171" s="11">
        <f>'OddsRatio_working_3-way'!X171^(1/3)*COS(('OddsRatio_working_3-way'!Y171+4*PI())/3)</f>
        <v>-0.19910920624552245</v>
      </c>
      <c r="AC171" s="11">
        <f>'OddsRatio_working_3-way'!X171^(1/3)*SIN('OddsRatio_working_3-way'!Y171/3)</f>
        <v>6.8942320518365824E-2</v>
      </c>
      <c r="AD171" s="11">
        <f>'OddsRatio_working_3-way'!X171^(1/3)*SIN(('OddsRatio_working_3-way'!Y171+2*PI())/3)</f>
        <v>0.41380958199032075</v>
      </c>
      <c r="AE171" s="11">
        <f>'OddsRatio_working_3-way'!X171^(1/3)*SIN(('OddsRatio_working_3-way'!Y171+4*PI())/3)</f>
        <v>-0.48275190250868638</v>
      </c>
      <c r="AF171" s="11">
        <f>-'OddsRatio_working_3-way'!U171/(3*'OddsRatio_working_3-way'!X171^(1/3))*COS(('OddsRatio_working_3-way'!Y171)/3)</f>
        <v>0.51763001442055223</v>
      </c>
      <c r="AG171" s="11">
        <f>-'OddsRatio_working_3-way'!U171/(3*'OddsRatio_working_3-way'!X171^(1/3))*COS(('OddsRatio_working_3-way'!Y171+2*PI())/3)</f>
        <v>-0.31852080817502998</v>
      </c>
      <c r="AH171" s="11">
        <f>-'OddsRatio_working_3-way'!U171/(3*'OddsRatio_working_3-way'!X171^(1/3))*COS(('OddsRatio_working_3-way'!Y171+4*PI())/3)</f>
        <v>-0.19910920624552245</v>
      </c>
      <c r="AI171" s="11">
        <f>'OddsRatio_working_3-way'!U171/(3*'OddsRatio_working_3-way'!X171^(1/3))*SIN(('OddsRatio_working_3-way'!Y171)/3)</f>
        <v>-6.8942320518365824E-2</v>
      </c>
      <c r="AJ171" s="11">
        <f>'OddsRatio_working_3-way'!U171/(3*'OddsRatio_working_3-way'!X171^(1/3))*SIN(('OddsRatio_working_3-way'!Y171+2*PI())/3)</f>
        <v>-0.41380958199032075</v>
      </c>
      <c r="AK171" s="11">
        <f>'OddsRatio_working_3-way'!U171/(3*'OddsRatio_working_3-way'!X171^(1/3))*SIN(('OddsRatio_working_3-way'!Y171+4*PI())/3)</f>
        <v>0.48275190250868638</v>
      </c>
      <c r="AL171" s="11">
        <f>'OddsRatio_working_3-way'!Z171+'OddsRatio_working_3-way'!AF171</f>
        <v>1.0352600288411045</v>
      </c>
      <c r="AM171" s="11">
        <f>'OddsRatio_working_3-way'!AA171+'OddsRatio_working_3-way'!AG171</f>
        <v>-0.63704161635005996</v>
      </c>
      <c r="AN171" s="11">
        <f>'OddsRatio_working_3-way'!AB171+'OddsRatio_working_3-way'!AH171</f>
        <v>-0.39821841249104489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1.0352600288411045</v>
      </c>
      <c r="AS171" s="11">
        <f>IF(('OddsRatio_working_3-way'!X171=0),IF(Q171&gt;0,-Q171^(1/3),(-Q171)^(1/3)),'OddsRatio_working_3-way'!AM171-'OddsRatio_working_3-way'!R171/3)</f>
        <v>-0.63704161635005996</v>
      </c>
      <c r="AT171" s="11">
        <f>IF(('OddsRatio_working_3-way'!X171=0),IF(Q171&gt;0,-Q171^(1/3),(-Q171)^(1/3)),'OddsRatio_working_3-way'!AN171-'OddsRatio_working_3-way'!R171/3)</f>
        <v>-0.39821841249104489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1.74</v>
      </c>
      <c r="B172" s="4">
        <f>IF('True_Odds_Calculator_3-way'!B173="","",'True_Odds_Calculator_3-way'!B173)</f>
        <v>4.03</v>
      </c>
      <c r="C172" s="4">
        <f>IF('True_Odds_Calculator_3-way'!C173="","",'True_Odds_Calculator_3-way'!C173)</f>
        <v>4.97</v>
      </c>
      <c r="D172" s="9">
        <f t="shared" si="39"/>
        <v>0.56469179170807893</v>
      </c>
      <c r="E172" s="9">
        <f t="shared" si="40"/>
        <v>0.24059103040593152</v>
      </c>
      <c r="F172" s="9">
        <f t="shared" si="41"/>
        <v>0.19471717788598947</v>
      </c>
      <c r="G172" s="9">
        <f t="shared" si="42"/>
        <v>1.0417263791815925</v>
      </c>
      <c r="H172" s="9">
        <f t="shared" si="43"/>
        <v>1.7708775205943785</v>
      </c>
      <c r="I172" s="9">
        <f t="shared" si="44"/>
        <v>4.1564309289202246</v>
      </c>
      <c r="J172" s="9">
        <f t="shared" si="45"/>
        <v>5.135653725350922</v>
      </c>
      <c r="K172" s="11">
        <f t="shared" si="46"/>
        <v>0.57471264367816088</v>
      </c>
      <c r="L172" s="11">
        <f t="shared" si="47"/>
        <v>0.24813895781637715</v>
      </c>
      <c r="M172" s="11">
        <f t="shared" si="48"/>
        <v>0.2012072434607646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-0.25541957142013527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0.22209065120594362</v>
      </c>
      <c r="Q172" s="11">
        <f>2*'OddsRatio_working_3-way'!K172*'OddsRatio_working_3-way'!L172*'OddsRatio_working_3-way'!M172</f>
        <v>5.7387765169494474E-2</v>
      </c>
      <c r="R172" s="11">
        <f t="shared" si="49"/>
        <v>0</v>
      </c>
      <c r="S172" s="11">
        <f t="shared" si="50"/>
        <v>-0.86951305246938393</v>
      </c>
      <c r="T172" s="11">
        <f t="shared" si="51"/>
        <v>-0.22468037531508628</v>
      </c>
      <c r="U172" s="11">
        <f>'OddsRatio_working_3-way'!S172-'OddsRatio_working_3-way'!R172^2/3</f>
        <v>-0.86951305246938393</v>
      </c>
      <c r="V172" s="11">
        <f>'OddsRatio_working_3-way'!S172*'OddsRatio_working_3-way'!R172/3-2*'OddsRatio_working_3-way'!R172^3/27-'OddsRatio_working_3-way'!T172</f>
        <v>0.22468037531508628</v>
      </c>
      <c r="W172" s="11">
        <f>'OddsRatio_working_3-way'!V172^2+4*'OddsRatio_working_3-way'!U172^3/27</f>
        <v>-4.6911011467454009E-2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0.15603868311990943</v>
      </c>
      <c r="Y172" s="11">
        <f>IF('OddsRatio_working_3-way'!W172&gt;=0,IF('OddsRatio_working_3-way'!V172+SQRT('OddsRatio_working_3-way'!W172)&gt;0,0,PI()),ACOS('OddsRatio_working_3-way'!V172/(2*'OddsRatio_working_3-way'!X172)))</f>
        <v>0.76706478202364747</v>
      </c>
      <c r="Z172" s="11">
        <f>'OddsRatio_working_3-way'!X172^(1/3)*COS('OddsRatio_working_3-way'!Y172/3)</f>
        <v>0.52086318959079636</v>
      </c>
      <c r="AA172" s="11">
        <f>'OddsRatio_working_3-way'!X172^(1/3)*COS(('OddsRatio_working_3-way'!Y172+2*PI())/3)</f>
        <v>-0.37834858430209573</v>
      </c>
      <c r="AB172" s="11">
        <f>'OddsRatio_working_3-way'!X172^(1/3)*COS(('OddsRatio_working_3-way'!Y172+4*PI())/3)</f>
        <v>-0.14251460528870061</v>
      </c>
      <c r="AC172" s="11">
        <f>'OddsRatio_working_3-way'!X172^(1/3)*SIN('OddsRatio_working_3-way'!Y172/3)</f>
        <v>0.13615881126744422</v>
      </c>
      <c r="AD172" s="11">
        <f>'OddsRatio_working_3-way'!X172^(1/3)*SIN(('OddsRatio_working_3-way'!Y172+2*PI())/3)</f>
        <v>0.38300134844809802</v>
      </c>
      <c r="AE172" s="11">
        <f>'OddsRatio_working_3-way'!X172^(1/3)*SIN(('OddsRatio_working_3-way'!Y172+4*PI())/3)</f>
        <v>-0.51916015971554219</v>
      </c>
      <c r="AF172" s="11">
        <f>-'OddsRatio_working_3-way'!U172/(3*'OddsRatio_working_3-way'!X172^(1/3))*COS(('OddsRatio_working_3-way'!Y172)/3)</f>
        <v>0.52086318959079625</v>
      </c>
      <c r="AG172" s="11">
        <f>-'OddsRatio_working_3-way'!U172/(3*'OddsRatio_working_3-way'!X172^(1/3))*COS(('OddsRatio_working_3-way'!Y172+2*PI())/3)</f>
        <v>-0.37834858430209561</v>
      </c>
      <c r="AH172" s="11">
        <f>-'OddsRatio_working_3-way'!U172/(3*'OddsRatio_working_3-way'!X172^(1/3))*COS(('OddsRatio_working_3-way'!Y172+4*PI())/3)</f>
        <v>-0.14251460528870058</v>
      </c>
      <c r="AI172" s="11">
        <f>'OddsRatio_working_3-way'!U172/(3*'OddsRatio_working_3-way'!X172^(1/3))*SIN(('OddsRatio_working_3-way'!Y172)/3)</f>
        <v>-0.1361588112674442</v>
      </c>
      <c r="AJ172" s="11">
        <f>'OddsRatio_working_3-way'!U172/(3*'OddsRatio_working_3-way'!X172^(1/3))*SIN(('OddsRatio_working_3-way'!Y172+2*PI())/3)</f>
        <v>-0.38300134844809791</v>
      </c>
      <c r="AK172" s="11">
        <f>'OddsRatio_working_3-way'!U172/(3*'OddsRatio_working_3-way'!X172^(1/3))*SIN(('OddsRatio_working_3-way'!Y172+4*PI())/3)</f>
        <v>0.51916015971554208</v>
      </c>
      <c r="AL172" s="11">
        <f>'OddsRatio_working_3-way'!Z172+'OddsRatio_working_3-way'!AF172</f>
        <v>1.0417263791815925</v>
      </c>
      <c r="AM172" s="11">
        <f>'OddsRatio_working_3-way'!AA172+'OddsRatio_working_3-way'!AG172</f>
        <v>-0.75669716860419134</v>
      </c>
      <c r="AN172" s="11">
        <f>'OddsRatio_working_3-way'!AB172+'OddsRatio_working_3-way'!AH172</f>
        <v>-0.28502921057740116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1.0417263791815925</v>
      </c>
      <c r="AS172" s="11">
        <f>IF(('OddsRatio_working_3-way'!X172=0),IF(Q172&gt;0,-Q172^(1/3),(-Q172)^(1/3)),'OddsRatio_working_3-way'!AM172-'OddsRatio_working_3-way'!R172/3)</f>
        <v>-0.75669716860419134</v>
      </c>
      <c r="AT172" s="11">
        <f>IF(('OddsRatio_working_3-way'!X172=0),IF(Q172&gt;0,-Q172^(1/3),(-Q172)^(1/3)),'OddsRatio_working_3-way'!AN172-'OddsRatio_working_3-way'!R172/3)</f>
        <v>-0.28502921057740116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1.99</v>
      </c>
      <c r="B173" s="4">
        <f>IF('True_Odds_Calculator_3-way'!B174="","",'True_Odds_Calculator_3-way'!B174)</f>
        <v>3.35</v>
      </c>
      <c r="C173" s="4">
        <f>IF('True_Odds_Calculator_3-way'!C174="","",'True_Odds_Calculator_3-way'!C174)</f>
        <v>4.18</v>
      </c>
      <c r="D173" s="9">
        <f t="shared" si="39"/>
        <v>0.48668321740480047</v>
      </c>
      <c r="E173" s="9">
        <f t="shared" si="40"/>
        <v>0.28541750830970058</v>
      </c>
      <c r="F173" s="9">
        <f t="shared" si="41"/>
        <v>0.22789927428549878</v>
      </c>
      <c r="G173" s="9">
        <f t="shared" si="42"/>
        <v>1.065378426990109</v>
      </c>
      <c r="H173" s="9">
        <f t="shared" si="43"/>
        <v>2.0547246427202079</v>
      </c>
      <c r="I173" s="9">
        <f t="shared" si="44"/>
        <v>3.5036393034267572</v>
      </c>
      <c r="J173" s="9">
        <f t="shared" si="45"/>
        <v>4.3879033978285467</v>
      </c>
      <c r="K173" s="11">
        <f t="shared" si="46"/>
        <v>0.50251256281407031</v>
      </c>
      <c r="L173" s="11">
        <f t="shared" si="47"/>
        <v>0.29850746268656714</v>
      </c>
      <c r="M173" s="11">
        <f t="shared" si="48"/>
        <v>0.23923444976076558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-0.26549479526461839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0.2339771412945611</v>
      </c>
      <c r="Q173" s="11">
        <f>2*'OddsRatio_working_3-way'!K173*'OddsRatio_working_3-way'!L173*'OddsRatio_working_3-way'!M173</f>
        <v>7.1772129231460452E-2</v>
      </c>
      <c r="R173" s="11">
        <f t="shared" si="49"/>
        <v>0</v>
      </c>
      <c r="S173" s="11">
        <f t="shared" si="50"/>
        <v>-0.88128711171665841</v>
      </c>
      <c r="T173" s="11">
        <f t="shared" si="51"/>
        <v>-0.27033346985173567</v>
      </c>
      <c r="U173" s="11">
        <f>'OddsRatio_working_3-way'!S173-'OddsRatio_working_3-way'!R173^2/3</f>
        <v>-0.88128711171665841</v>
      </c>
      <c r="V173" s="11">
        <f>'OddsRatio_working_3-way'!S173*'OddsRatio_working_3-way'!R173/3-2*'OddsRatio_working_3-way'!R173^3/27-'OddsRatio_working_3-way'!T173</f>
        <v>0.27033346985173567</v>
      </c>
      <c r="W173" s="11">
        <f>'OddsRatio_working_3-way'!V173^2+4*'OddsRatio_working_3-way'!U173^3/27</f>
        <v>-2.8322273395815653E-2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0.15921876327705139</v>
      </c>
      <c r="Y173" s="11">
        <f>IF('OddsRatio_working_3-way'!W173&gt;=0,IF('OddsRatio_working_3-way'!V173+SQRT('OddsRatio_working_3-way'!W173)&gt;0,0,PI()),ACOS('OddsRatio_working_3-way'!V173/(2*'OddsRatio_working_3-way'!X173)))</f>
        <v>0.5568252456058651</v>
      </c>
      <c r="Z173" s="11">
        <f>'OddsRatio_working_3-way'!X173^(1/3)*COS('OddsRatio_working_3-way'!Y173/3)</f>
        <v>0.53268921349505449</v>
      </c>
      <c r="AA173" s="11">
        <f>'OddsRatio_working_3-way'!X173^(1/3)*COS(('OddsRatio_working_3-way'!Y173+2*PI())/3)</f>
        <v>-0.35296694392841699</v>
      </c>
      <c r="AB173" s="11">
        <f>'OddsRatio_working_3-way'!X173^(1/3)*COS(('OddsRatio_working_3-way'!Y173+4*PI())/3)</f>
        <v>-0.17972226956663787</v>
      </c>
      <c r="AC173" s="11">
        <f>'OddsRatio_working_3-way'!X173^(1/3)*SIN('OddsRatio_working_3-way'!Y173/3)</f>
        <v>0.10002285937844245</v>
      </c>
      <c r="AD173" s="11">
        <f>'OddsRatio_working_3-way'!X173^(1/3)*SIN(('OddsRatio_working_3-way'!Y173+2*PI())/3)</f>
        <v>0.41131096151944846</v>
      </c>
      <c r="AE173" s="11">
        <f>'OddsRatio_working_3-way'!X173^(1/3)*SIN(('OddsRatio_working_3-way'!Y173+4*PI())/3)</f>
        <v>-0.51133382089789081</v>
      </c>
      <c r="AF173" s="11">
        <f>-'OddsRatio_working_3-way'!U173/(3*'OddsRatio_working_3-way'!X173^(1/3))*COS(('OddsRatio_working_3-way'!Y173)/3)</f>
        <v>0.5326892134950546</v>
      </c>
      <c r="AG173" s="11">
        <f>-'OddsRatio_working_3-way'!U173/(3*'OddsRatio_working_3-way'!X173^(1/3))*COS(('OddsRatio_working_3-way'!Y173+2*PI())/3)</f>
        <v>-0.35296694392841704</v>
      </c>
      <c r="AH173" s="11">
        <f>-'OddsRatio_working_3-way'!U173/(3*'OddsRatio_working_3-way'!X173^(1/3))*COS(('OddsRatio_working_3-way'!Y173+4*PI())/3)</f>
        <v>-0.17972226956663789</v>
      </c>
      <c r="AI173" s="11">
        <f>'OddsRatio_working_3-way'!U173/(3*'OddsRatio_working_3-way'!X173^(1/3))*SIN(('OddsRatio_working_3-way'!Y173)/3)</f>
        <v>-0.10002285937844246</v>
      </c>
      <c r="AJ173" s="11">
        <f>'OddsRatio_working_3-way'!U173/(3*'OddsRatio_working_3-way'!X173^(1/3))*SIN(('OddsRatio_working_3-way'!Y173+2*PI())/3)</f>
        <v>-0.41131096151944851</v>
      </c>
      <c r="AK173" s="11">
        <f>'OddsRatio_working_3-way'!U173/(3*'OddsRatio_working_3-way'!X173^(1/3))*SIN(('OddsRatio_working_3-way'!Y173+4*PI())/3)</f>
        <v>0.51133382089789081</v>
      </c>
      <c r="AL173" s="11">
        <f>'OddsRatio_working_3-way'!Z173+'OddsRatio_working_3-way'!AF173</f>
        <v>1.065378426990109</v>
      </c>
      <c r="AM173" s="11">
        <f>'OddsRatio_working_3-way'!AA173+'OddsRatio_working_3-way'!AG173</f>
        <v>-0.70593388785683397</v>
      </c>
      <c r="AN173" s="11">
        <f>'OddsRatio_working_3-way'!AB173+'OddsRatio_working_3-way'!AH173</f>
        <v>-0.35944453913327579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1.065378426990109</v>
      </c>
      <c r="AS173" s="11">
        <f>IF(('OddsRatio_working_3-way'!X173=0),IF(Q173&gt;0,-Q173^(1/3),(-Q173)^(1/3)),'OddsRatio_working_3-way'!AM173-'OddsRatio_working_3-way'!R173/3)</f>
        <v>-0.70593388785683397</v>
      </c>
      <c r="AT173" s="11">
        <f>IF(('OddsRatio_working_3-way'!X173=0),IF(Q173&gt;0,-Q173^(1/3),(-Q173)^(1/3)),'OddsRatio_working_3-way'!AN173-'OddsRatio_working_3-way'!R173/3)</f>
        <v>-0.35944453913327579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3.73</v>
      </c>
      <c r="B174" s="4">
        <f>IF('True_Odds_Calculator_3-way'!B175="","",'True_Odds_Calculator_3-way'!B175)</f>
        <v>3.04</v>
      </c>
      <c r="C174" s="4">
        <f>IF('True_Odds_Calculator_3-way'!C175="","",'True_Odds_Calculator_3-way'!C175)</f>
        <v>2.2599999999999998</v>
      </c>
      <c r="D174" s="9">
        <f t="shared" si="39"/>
        <v>0.25647031691998867</v>
      </c>
      <c r="E174" s="9">
        <f t="shared" si="40"/>
        <v>0.31582100628750592</v>
      </c>
      <c r="F174" s="9">
        <f t="shared" si="41"/>
        <v>0.42770867679250552</v>
      </c>
      <c r="G174" s="9">
        <f t="shared" si="42"/>
        <v>1.0619365177934816</v>
      </c>
      <c r="H174" s="9">
        <f t="shared" si="43"/>
        <v>3.899086693576205</v>
      </c>
      <c r="I174" s="9">
        <f t="shared" si="44"/>
        <v>3.1663504962987026</v>
      </c>
      <c r="J174" s="9">
        <f t="shared" si="45"/>
        <v>2.3380400124197864</v>
      </c>
      <c r="K174" s="11">
        <f t="shared" si="46"/>
        <v>0.26809651474530832</v>
      </c>
      <c r="L174" s="11">
        <f t="shared" si="47"/>
        <v>0.32894736842105265</v>
      </c>
      <c r="M174" s="11">
        <f t="shared" si="48"/>
        <v>0.44247787610619471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-0.27382462716852873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0.23530245457530991</v>
      </c>
      <c r="Q174" s="11">
        <f>2*'OddsRatio_working_3-way'!K174*'OddsRatio_working_3-way'!L174*'OddsRatio_working_3-way'!M174</f>
        <v>7.8043931865774449E-2</v>
      </c>
      <c r="R174" s="11">
        <f t="shared" si="49"/>
        <v>0</v>
      </c>
      <c r="S174" s="11">
        <f t="shared" si="50"/>
        <v>-0.85931808620884242</v>
      </c>
      <c r="T174" s="11">
        <f t="shared" si="51"/>
        <v>-0.28501429061653155</v>
      </c>
      <c r="U174" s="11">
        <f>'OddsRatio_working_3-way'!S174-'OddsRatio_working_3-way'!R174^2/3</f>
        <v>-0.85931808620884242</v>
      </c>
      <c r="V174" s="11">
        <f>'OddsRatio_working_3-way'!S174*'OddsRatio_working_3-way'!R174/3-2*'OddsRatio_working_3-way'!R174^3/27-'OddsRatio_working_3-way'!T174</f>
        <v>0.28501429061653155</v>
      </c>
      <c r="W174" s="11">
        <f>'OddsRatio_working_3-way'!V174^2+4*'OddsRatio_working_3-way'!U174^3/27</f>
        <v>-1.2773397711710155E-2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0.15330243276555891</v>
      </c>
      <c r="Y174" s="11">
        <f>IF('OddsRatio_working_3-way'!W174&gt;=0,IF('OddsRatio_working_3-way'!V174+SQRT('OddsRatio_working_3-way'!W174)&gt;0,0,PI()),ACOS('OddsRatio_working_3-way'!V174/(2*'OddsRatio_working_3-way'!X174)))</f>
        <v>0.37751973216334411</v>
      </c>
      <c r="Z174" s="11">
        <f>'OddsRatio_working_3-way'!X174^(1/3)*COS('OddsRatio_working_3-way'!Y174/3)</f>
        <v>0.53096825889674082</v>
      </c>
      <c r="AA174" s="11">
        <f>'OddsRatio_working_3-way'!X174^(1/3)*COS(('OddsRatio_working_3-way'!Y174+2*PI())/3)</f>
        <v>-0.32365673971586073</v>
      </c>
      <c r="AB174" s="11">
        <f>'OddsRatio_working_3-way'!X174^(1/3)*COS(('OddsRatio_working_3-way'!Y174+4*PI())/3)</f>
        <v>-0.20731151918087995</v>
      </c>
      <c r="AC174" s="11">
        <f>'OddsRatio_working_3-way'!X174^(1/3)*SIN('OddsRatio_working_3-way'!Y174/3)</f>
        <v>6.7171944394797414E-2</v>
      </c>
      <c r="AD174" s="11">
        <f>'OddsRatio_working_3-way'!X174^(1/3)*SIN(('OddsRatio_working_3-way'!Y174+2*PI())/3)</f>
        <v>0.42624602861037153</v>
      </c>
      <c r="AE174" s="11">
        <f>'OddsRatio_working_3-way'!X174^(1/3)*SIN(('OddsRatio_working_3-way'!Y174+4*PI())/3)</f>
        <v>-0.49341797300516904</v>
      </c>
      <c r="AF174" s="11">
        <f>-'OddsRatio_working_3-way'!U174/(3*'OddsRatio_working_3-way'!X174^(1/3))*COS(('OddsRatio_working_3-way'!Y174)/3)</f>
        <v>0.53096825889674082</v>
      </c>
      <c r="AG174" s="11">
        <f>-'OddsRatio_working_3-way'!U174/(3*'OddsRatio_working_3-way'!X174^(1/3))*COS(('OddsRatio_working_3-way'!Y174+2*PI())/3)</f>
        <v>-0.32365673971586073</v>
      </c>
      <c r="AH174" s="11">
        <f>-'OddsRatio_working_3-way'!U174/(3*'OddsRatio_working_3-way'!X174^(1/3))*COS(('OddsRatio_working_3-way'!Y174+4*PI())/3)</f>
        <v>-0.20731151918087995</v>
      </c>
      <c r="AI174" s="11">
        <f>'OddsRatio_working_3-way'!U174/(3*'OddsRatio_working_3-way'!X174^(1/3))*SIN(('OddsRatio_working_3-way'!Y174)/3)</f>
        <v>-6.7171944394797414E-2</v>
      </c>
      <c r="AJ174" s="11">
        <f>'OddsRatio_working_3-way'!U174/(3*'OddsRatio_working_3-way'!X174^(1/3))*SIN(('OddsRatio_working_3-way'!Y174+2*PI())/3)</f>
        <v>-0.42624602861037153</v>
      </c>
      <c r="AK174" s="11">
        <f>'OddsRatio_working_3-way'!U174/(3*'OddsRatio_working_3-way'!X174^(1/3))*SIN(('OddsRatio_working_3-way'!Y174+4*PI())/3)</f>
        <v>0.49341797300516904</v>
      </c>
      <c r="AL174" s="11">
        <f>'OddsRatio_working_3-way'!Z174+'OddsRatio_working_3-way'!AF174</f>
        <v>1.0619365177934816</v>
      </c>
      <c r="AM174" s="11">
        <f>'OddsRatio_working_3-way'!AA174+'OddsRatio_working_3-way'!AG174</f>
        <v>-0.64731347943172146</v>
      </c>
      <c r="AN174" s="11">
        <f>'OddsRatio_working_3-way'!AB174+'OddsRatio_working_3-way'!AH174</f>
        <v>-0.4146230383617599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1.0619365177934816</v>
      </c>
      <c r="AS174" s="11">
        <f>IF(('OddsRatio_working_3-way'!X174=0),IF(Q174&gt;0,-Q174^(1/3),(-Q174)^(1/3)),'OddsRatio_working_3-way'!AM174-'OddsRatio_working_3-way'!R174/3)</f>
        <v>-0.64731347943172146</v>
      </c>
      <c r="AT174" s="11">
        <f>IF(('OddsRatio_working_3-way'!X174=0),IF(Q174&gt;0,-Q174^(1/3),(-Q174)^(1/3)),'OddsRatio_working_3-way'!AN174-'OddsRatio_working_3-way'!R174/3)</f>
        <v>-0.4146230383617599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2.08</v>
      </c>
      <c r="B175" s="4">
        <f>IF('True_Odds_Calculator_3-way'!B176="","",'True_Odds_Calculator_3-way'!B176)</f>
        <v>3.15</v>
      </c>
      <c r="C175" s="4">
        <f>IF('True_Odds_Calculator_3-way'!C176="","",'True_Odds_Calculator_3-way'!C176)</f>
        <v>4.13</v>
      </c>
      <c r="D175" s="9">
        <f t="shared" si="39"/>
        <v>0.46514692237960181</v>
      </c>
      <c r="E175" s="9">
        <f t="shared" si="40"/>
        <v>0.30403732212708684</v>
      </c>
      <c r="F175" s="9">
        <f t="shared" si="41"/>
        <v>0.23081575549331149</v>
      </c>
      <c r="G175" s="9">
        <f t="shared" si="42"/>
        <v>1.0646836672517899</v>
      </c>
      <c r="H175" s="9">
        <f t="shared" si="43"/>
        <v>2.1498583606319337</v>
      </c>
      <c r="I175" s="9">
        <f t="shared" si="44"/>
        <v>3.2890698845913482</v>
      </c>
      <c r="J175" s="9">
        <f t="shared" si="45"/>
        <v>4.3324598784981028</v>
      </c>
      <c r="K175" s="11">
        <f t="shared" si="46"/>
        <v>0.48076923076923073</v>
      </c>
      <c r="L175" s="11">
        <f t="shared" si="47"/>
        <v>0.31746031746031744</v>
      </c>
      <c r="M175" s="11">
        <f t="shared" si="48"/>
        <v>0.24213075060532688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-0.26858553069206836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0.23503534399418174</v>
      </c>
      <c r="Q175" s="11">
        <f>2*'OddsRatio_working_3-way'!K175*'OddsRatio_working_3-way'!L175*'OddsRatio_working_3-way'!M175</f>
        <v>7.3910485532761555E-2</v>
      </c>
      <c r="R175" s="11">
        <f t="shared" si="49"/>
        <v>0</v>
      </c>
      <c r="S175" s="11">
        <f t="shared" si="50"/>
        <v>-0.87508565107197933</v>
      </c>
      <c r="T175" s="11">
        <f t="shared" si="51"/>
        <v>-0.27518416700376708</v>
      </c>
      <c r="U175" s="11">
        <f>'OddsRatio_working_3-way'!S175-'OddsRatio_working_3-way'!R175^2/3</f>
        <v>-0.87508565107197933</v>
      </c>
      <c r="V175" s="11">
        <f>'OddsRatio_working_3-way'!S175*'OddsRatio_working_3-way'!R175/3-2*'OddsRatio_working_3-way'!R175^3/27-'OddsRatio_working_3-way'!T175</f>
        <v>0.27518416700376708</v>
      </c>
      <c r="W175" s="11">
        <f>'OddsRatio_working_3-way'!V175^2+4*'OddsRatio_working_3-way'!U175^3/27</f>
        <v>-2.3550507425088685E-2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0.15754113208512074</v>
      </c>
      <c r="Y175" s="11">
        <f>IF('OddsRatio_working_3-way'!W175&gt;=0,IF('OddsRatio_working_3-way'!V175+SQRT('OddsRatio_working_3-way'!W175)&gt;0,0,PI()),ACOS('OddsRatio_working_3-way'!V175/(2*'OddsRatio_working_3-way'!X175)))</f>
        <v>0.50871223039779601</v>
      </c>
      <c r="Z175" s="11">
        <f>'OddsRatio_working_3-way'!X175^(1/3)*COS('OddsRatio_working_3-way'!Y175/3)</f>
        <v>0.53234183362589493</v>
      </c>
      <c r="AA175" s="11">
        <f>'OddsRatio_working_3-way'!X175^(1/3)*COS(('OddsRatio_working_3-way'!Y175+2*PI())/3)</f>
        <v>-0.34510469853446263</v>
      </c>
      <c r="AB175" s="11">
        <f>'OddsRatio_working_3-way'!X175^(1/3)*COS(('OddsRatio_working_3-way'!Y175+4*PI())/3)</f>
        <v>-0.18723713509143225</v>
      </c>
      <c r="AC175" s="11">
        <f>'OddsRatio_working_3-way'!X175^(1/3)*SIN('OddsRatio_working_3-way'!Y175/3)</f>
        <v>9.1144880250143889E-2</v>
      </c>
      <c r="AD175" s="11">
        <f>'OddsRatio_working_3-way'!X175^(1/3)*SIN(('OddsRatio_working_3-way'!Y175+2*PI())/3)</f>
        <v>0.41544911129214224</v>
      </c>
      <c r="AE175" s="11">
        <f>'OddsRatio_working_3-way'!X175^(1/3)*SIN(('OddsRatio_working_3-way'!Y175+4*PI())/3)</f>
        <v>-0.50659399154228613</v>
      </c>
      <c r="AF175" s="11">
        <f>-'OddsRatio_working_3-way'!U175/(3*'OddsRatio_working_3-way'!X175^(1/3))*COS(('OddsRatio_working_3-way'!Y175)/3)</f>
        <v>0.53234183362589493</v>
      </c>
      <c r="AG175" s="11">
        <f>-'OddsRatio_working_3-way'!U175/(3*'OddsRatio_working_3-way'!X175^(1/3))*COS(('OddsRatio_working_3-way'!Y175+2*PI())/3)</f>
        <v>-0.34510469853446263</v>
      </c>
      <c r="AH175" s="11">
        <f>-'OddsRatio_working_3-way'!U175/(3*'OddsRatio_working_3-way'!X175^(1/3))*COS(('OddsRatio_working_3-way'!Y175+4*PI())/3)</f>
        <v>-0.18723713509143225</v>
      </c>
      <c r="AI175" s="11">
        <f>'OddsRatio_working_3-way'!U175/(3*'OddsRatio_working_3-way'!X175^(1/3))*SIN(('OddsRatio_working_3-way'!Y175)/3)</f>
        <v>-9.1144880250143889E-2</v>
      </c>
      <c r="AJ175" s="11">
        <f>'OddsRatio_working_3-way'!U175/(3*'OddsRatio_working_3-way'!X175^(1/3))*SIN(('OddsRatio_working_3-way'!Y175+2*PI())/3)</f>
        <v>-0.41544911129214224</v>
      </c>
      <c r="AK175" s="11">
        <f>'OddsRatio_working_3-way'!U175/(3*'OddsRatio_working_3-way'!X175^(1/3))*SIN(('OddsRatio_working_3-way'!Y175+4*PI())/3)</f>
        <v>0.50659399154228613</v>
      </c>
      <c r="AL175" s="11">
        <f>'OddsRatio_working_3-way'!Z175+'OddsRatio_working_3-way'!AF175</f>
        <v>1.0646836672517899</v>
      </c>
      <c r="AM175" s="11">
        <f>'OddsRatio_working_3-way'!AA175+'OddsRatio_working_3-way'!AG175</f>
        <v>-0.69020939706892526</v>
      </c>
      <c r="AN175" s="11">
        <f>'OddsRatio_working_3-way'!AB175+'OddsRatio_working_3-way'!AH175</f>
        <v>-0.3744742701828645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1.0646836672517899</v>
      </c>
      <c r="AS175" s="11">
        <f>IF(('OddsRatio_working_3-way'!X175=0),IF(Q175&gt;0,-Q175^(1/3),(-Q175)^(1/3)),'OddsRatio_working_3-way'!AM175-'OddsRatio_working_3-way'!R175/3)</f>
        <v>-0.69020939706892526</v>
      </c>
      <c r="AT175" s="11">
        <f>IF(('OddsRatio_working_3-way'!X175=0),IF(Q175&gt;0,-Q175^(1/3),(-Q175)^(1/3)),'OddsRatio_working_3-way'!AN175-'OddsRatio_working_3-way'!R175/3)</f>
        <v>-0.3744742701828645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1.47</v>
      </c>
      <c r="B176" s="4">
        <f>IF('True_Odds_Calculator_3-way'!B177="","",'True_Odds_Calculator_3-way'!B177)</f>
        <v>4.21</v>
      </c>
      <c r="C176" s="4">
        <f>IF('True_Odds_Calculator_3-way'!C177="","",'True_Odds_Calculator_3-way'!C177)</f>
        <v>7.94</v>
      </c>
      <c r="D176" s="9">
        <f t="shared" si="39"/>
        <v>0.66111868720073785</v>
      </c>
      <c r="E176" s="9">
        <f t="shared" si="40"/>
        <v>0.22217951504341363</v>
      </c>
      <c r="F176" s="9">
        <f t="shared" si="41"/>
        <v>0.11670179775584864</v>
      </c>
      <c r="G176" s="9">
        <f t="shared" si="42"/>
        <v>1.0906121453601227</v>
      </c>
      <c r="H176" s="9">
        <f t="shared" si="43"/>
        <v>1.5125877083192574</v>
      </c>
      <c r="I176" s="9">
        <f t="shared" si="44"/>
        <v>4.5008649866059933</v>
      </c>
      <c r="J176" s="9">
        <f t="shared" si="45"/>
        <v>8.5688482887992521</v>
      </c>
      <c r="K176" s="11">
        <f t="shared" si="46"/>
        <v>0.68027210884353739</v>
      </c>
      <c r="L176" s="11">
        <f t="shared" si="47"/>
        <v>0.23752969121140144</v>
      </c>
      <c r="M176" s="11">
        <f t="shared" si="48"/>
        <v>0.12594458438287154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-0.21307987227391245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0.2161247897209585</v>
      </c>
      <c r="Q176" s="11">
        <f>2*'OddsRatio_working_3-way'!K176*'OddsRatio_working_3-way'!L176*'OddsRatio_working_3-way'!M176</f>
        <v>4.070146699076431E-2</v>
      </c>
      <c r="R176" s="11">
        <f t="shared" si="49"/>
        <v>0</v>
      </c>
      <c r="S176" s="11">
        <f t="shared" si="50"/>
        <v>-1.0142900284975385</v>
      </c>
      <c r="T176" s="11">
        <f t="shared" si="51"/>
        <v>-0.19101507128013903</v>
      </c>
      <c r="U176" s="11">
        <f>'OddsRatio_working_3-way'!S176-'OddsRatio_working_3-way'!R176^2/3</f>
        <v>-1.0142900284975385</v>
      </c>
      <c r="V176" s="11">
        <f>'OddsRatio_working_3-way'!S176*'OddsRatio_working_3-way'!R176/3-2*'OddsRatio_working_3-way'!R176^3/27-'OddsRatio_working_3-way'!T176</f>
        <v>0.19101507128013903</v>
      </c>
      <c r="W176" s="11">
        <f>'OddsRatio_working_3-way'!V176^2+4*'OddsRatio_working_3-way'!U176^3/27</f>
        <v>-0.11810370451866467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0.19658996793759675</v>
      </c>
      <c r="Y176" s="11">
        <f>IF('OddsRatio_working_3-way'!W176&gt;=0,IF('OddsRatio_working_3-way'!V176+SQRT('OddsRatio_working_3-way'!W176)&gt;0,0,PI()),ACOS('OddsRatio_working_3-way'!V176/(2*'OddsRatio_working_3-way'!X176)))</f>
        <v>1.0634941026487299</v>
      </c>
      <c r="Z176" s="11">
        <f>'OddsRatio_working_3-way'!X176^(1/3)*COS('OddsRatio_working_3-way'!Y176/3)</f>
        <v>0.54530607268006137</v>
      </c>
      <c r="AA176" s="11">
        <f>'OddsRatio_working_3-way'!X176^(1/3)*COS(('OddsRatio_working_3-way'!Y176+2*PI())/3)</f>
        <v>-0.44744855243832882</v>
      </c>
      <c r="AB176" s="11">
        <f>'OddsRatio_working_3-way'!X176^(1/3)*COS(('OddsRatio_working_3-way'!Y176+4*PI())/3)</f>
        <v>-9.7857520241732665E-2</v>
      </c>
      <c r="AC176" s="11">
        <f>'OddsRatio_working_3-way'!X176^(1/3)*SIN('OddsRatio_working_3-way'!Y176/3)</f>
        <v>0.20183647654498396</v>
      </c>
      <c r="AD176" s="11">
        <f>'OddsRatio_working_3-way'!X176^(1/3)*SIN(('OddsRatio_working_3-way'!Y176+2*PI())/3)</f>
        <v>0.37133067350636456</v>
      </c>
      <c r="AE176" s="11">
        <f>'OddsRatio_working_3-way'!X176^(1/3)*SIN(('OddsRatio_working_3-way'!Y176+4*PI())/3)</f>
        <v>-0.57316715005134855</v>
      </c>
      <c r="AF176" s="11">
        <f>-'OddsRatio_working_3-way'!U176/(3*'OddsRatio_working_3-way'!X176^(1/3))*COS(('OddsRatio_working_3-way'!Y176)/3)</f>
        <v>0.54530607268006137</v>
      </c>
      <c r="AG176" s="11">
        <f>-'OddsRatio_working_3-way'!U176/(3*'OddsRatio_working_3-way'!X176^(1/3))*COS(('OddsRatio_working_3-way'!Y176+2*PI())/3)</f>
        <v>-0.44744855243832882</v>
      </c>
      <c r="AH176" s="11">
        <f>-'OddsRatio_working_3-way'!U176/(3*'OddsRatio_working_3-way'!X176^(1/3))*COS(('OddsRatio_working_3-way'!Y176+4*PI())/3)</f>
        <v>-9.7857520241732665E-2</v>
      </c>
      <c r="AI176" s="11">
        <f>'OddsRatio_working_3-way'!U176/(3*'OddsRatio_working_3-way'!X176^(1/3))*SIN(('OddsRatio_working_3-way'!Y176)/3)</f>
        <v>-0.20183647654498396</v>
      </c>
      <c r="AJ176" s="11">
        <f>'OddsRatio_working_3-way'!U176/(3*'OddsRatio_working_3-way'!X176^(1/3))*SIN(('OddsRatio_working_3-way'!Y176+2*PI())/3)</f>
        <v>-0.37133067350636456</v>
      </c>
      <c r="AK176" s="11">
        <f>'OddsRatio_working_3-way'!U176/(3*'OddsRatio_working_3-way'!X176^(1/3))*SIN(('OddsRatio_working_3-way'!Y176+4*PI())/3)</f>
        <v>0.57316715005134855</v>
      </c>
      <c r="AL176" s="11">
        <f>'OddsRatio_working_3-way'!Z176+'OddsRatio_working_3-way'!AF176</f>
        <v>1.0906121453601227</v>
      </c>
      <c r="AM176" s="11">
        <f>'OddsRatio_working_3-way'!AA176+'OddsRatio_working_3-way'!AG176</f>
        <v>-0.89489710487665763</v>
      </c>
      <c r="AN176" s="11">
        <f>'OddsRatio_working_3-way'!AB176+'OddsRatio_working_3-way'!AH176</f>
        <v>-0.19571504048346533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1.0906121453601227</v>
      </c>
      <c r="AS176" s="11">
        <f>IF(('OddsRatio_working_3-way'!X176=0),IF(Q176&gt;0,-Q176^(1/3),(-Q176)^(1/3)),'OddsRatio_working_3-way'!AM176-'OddsRatio_working_3-way'!R176/3)</f>
        <v>-0.89489710487665763</v>
      </c>
      <c r="AT176" s="11">
        <f>IF(('OddsRatio_working_3-way'!X176=0),IF(Q176&gt;0,-Q176^(1/3),(-Q176)^(1/3)),'OddsRatio_working_3-way'!AN176-'OddsRatio_working_3-way'!R176/3)</f>
        <v>-0.19571504048346533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2.61</v>
      </c>
      <c r="B177" s="4">
        <f>IF('True_Odds_Calculator_3-way'!B178="","",'True_Odds_Calculator_3-way'!B178)</f>
        <v>3</v>
      </c>
      <c r="C177" s="4">
        <f>IF('True_Odds_Calculator_3-way'!C178="","",'True_Odds_Calculator_3-way'!C178)</f>
        <v>3.11</v>
      </c>
      <c r="D177" s="9">
        <f t="shared" si="39"/>
        <v>0.36983677124408804</v>
      </c>
      <c r="E177" s="9">
        <f t="shared" si="40"/>
        <v>0.32085831552220279</v>
      </c>
      <c r="F177" s="9">
        <f t="shared" si="41"/>
        <v>0.3093049132337089</v>
      </c>
      <c r="G177" s="9">
        <f t="shared" si="42"/>
        <v>1.0583202174026276</v>
      </c>
      <c r="H177" s="9">
        <f t="shared" si="43"/>
        <v>2.7038955500182307</v>
      </c>
      <c r="I177" s="9">
        <f t="shared" si="44"/>
        <v>3.1166404348052557</v>
      </c>
      <c r="J177" s="9">
        <f t="shared" si="45"/>
        <v>3.2330556587195436</v>
      </c>
      <c r="K177" s="11">
        <f t="shared" si="46"/>
        <v>0.38314176245210729</v>
      </c>
      <c r="L177" s="11">
        <f t="shared" si="47"/>
        <v>0.33333333333333331</v>
      </c>
      <c r="M177" s="11">
        <f t="shared" si="48"/>
        <v>0.32154340836012862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-0.27900769158114747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0.234895056937412</v>
      </c>
      <c r="Q177" s="11">
        <f>2*'OddsRatio_working_3-way'!K177*'OddsRatio_working_3-way'!L177*'OddsRatio_working_3-way'!M177</f>
        <v>8.2131138789304892E-2</v>
      </c>
      <c r="R177" s="11">
        <f t="shared" si="49"/>
        <v>0</v>
      </c>
      <c r="S177" s="11">
        <f t="shared" si="50"/>
        <v>-0.84189455712225192</v>
      </c>
      <c r="T177" s="11">
        <f t="shared" si="51"/>
        <v>-0.29436872626652166</v>
      </c>
      <c r="U177" s="11">
        <f>'OddsRatio_working_3-way'!S177-'OddsRatio_working_3-way'!R177^2/3</f>
        <v>-0.84189455712225192</v>
      </c>
      <c r="V177" s="11">
        <f>'OddsRatio_working_3-way'!S177*'OddsRatio_working_3-way'!R177/3-2*'OddsRatio_working_3-way'!R177^3/27-'OddsRatio_working_3-way'!T177</f>
        <v>0.29436872626652166</v>
      </c>
      <c r="W177" s="11">
        <f>'OddsRatio_working_3-way'!V177^2+4*'OddsRatio_working_3-way'!U177^3/27</f>
        <v>-1.750527139968247E-3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0.14866360864695721</v>
      </c>
      <c r="Y177" s="11">
        <f>IF('OddsRatio_working_3-way'!W177&gt;=0,IF('OddsRatio_working_3-way'!V177+SQRT('OddsRatio_working_3-way'!W177)&gt;0,0,PI()),ACOS('OddsRatio_working_3-way'!V177/(2*'OddsRatio_working_3-way'!X177)))</f>
        <v>0.14118662753373834</v>
      </c>
      <c r="Z177" s="11">
        <f>'OddsRatio_working_3-way'!X177^(1/3)*COS('OddsRatio_working_3-way'!Y177/3)</f>
        <v>0.5291601087013138</v>
      </c>
      <c r="AA177" s="11">
        <f>'OddsRatio_working_3-way'!X177^(1/3)*COS(('OddsRatio_working_3-way'!Y177+2*PI())/3)</f>
        <v>-0.28616300595541483</v>
      </c>
      <c r="AB177" s="11">
        <f>'OddsRatio_working_3-way'!X177^(1/3)*COS(('OddsRatio_working_3-way'!Y177+4*PI())/3)</f>
        <v>-0.24299710274589909</v>
      </c>
      <c r="AC177" s="11">
        <f>'OddsRatio_working_3-way'!X177^(1/3)*SIN('OddsRatio_working_3-way'!Y177/3)</f>
        <v>2.4921845837827469E-2</v>
      </c>
      <c r="AD177" s="11">
        <f>'OddsRatio_working_3-way'!X177^(1/3)*SIN(('OddsRatio_working_3-way'!Y177+2*PI())/3)</f>
        <v>0.44580517388575908</v>
      </c>
      <c r="AE177" s="11">
        <f>'OddsRatio_working_3-way'!X177^(1/3)*SIN(('OddsRatio_working_3-way'!Y177+4*PI())/3)</f>
        <v>-0.47072701972358633</v>
      </c>
      <c r="AF177" s="11">
        <f>-'OddsRatio_working_3-way'!U177/(3*'OddsRatio_working_3-way'!X177^(1/3))*COS(('OddsRatio_working_3-way'!Y177)/3)</f>
        <v>0.5291601087013138</v>
      </c>
      <c r="AG177" s="11">
        <f>-'OddsRatio_working_3-way'!U177/(3*'OddsRatio_working_3-way'!X177^(1/3))*COS(('OddsRatio_working_3-way'!Y177+2*PI())/3)</f>
        <v>-0.28616300595541483</v>
      </c>
      <c r="AH177" s="11">
        <f>-'OddsRatio_working_3-way'!U177/(3*'OddsRatio_working_3-way'!X177^(1/3))*COS(('OddsRatio_working_3-way'!Y177+4*PI())/3)</f>
        <v>-0.24299710274589909</v>
      </c>
      <c r="AI177" s="11">
        <f>'OddsRatio_working_3-way'!U177/(3*'OddsRatio_working_3-way'!X177^(1/3))*SIN(('OddsRatio_working_3-way'!Y177)/3)</f>
        <v>-2.4921845837827469E-2</v>
      </c>
      <c r="AJ177" s="11">
        <f>'OddsRatio_working_3-way'!U177/(3*'OddsRatio_working_3-way'!X177^(1/3))*SIN(('OddsRatio_working_3-way'!Y177+2*PI())/3)</f>
        <v>-0.44580517388575908</v>
      </c>
      <c r="AK177" s="11">
        <f>'OddsRatio_working_3-way'!U177/(3*'OddsRatio_working_3-way'!X177^(1/3))*SIN(('OddsRatio_working_3-way'!Y177+4*PI())/3)</f>
        <v>0.47072701972358633</v>
      </c>
      <c r="AL177" s="11">
        <f>'OddsRatio_working_3-way'!Z177+'OddsRatio_working_3-way'!AF177</f>
        <v>1.0583202174026276</v>
      </c>
      <c r="AM177" s="11">
        <f>'OddsRatio_working_3-way'!AA177+'OddsRatio_working_3-way'!AG177</f>
        <v>-0.57232601191082966</v>
      </c>
      <c r="AN177" s="11">
        <f>'OddsRatio_working_3-way'!AB177+'OddsRatio_working_3-way'!AH177</f>
        <v>-0.48599420549179817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1.0583202174026276</v>
      </c>
      <c r="AS177" s="11">
        <f>IF(('OddsRatio_working_3-way'!X177=0),IF(Q177&gt;0,-Q177^(1/3),(-Q177)^(1/3)),'OddsRatio_working_3-way'!AM177-'OddsRatio_working_3-way'!R177/3)</f>
        <v>-0.57232601191082966</v>
      </c>
      <c r="AT177" s="11">
        <f>IF(('OddsRatio_working_3-way'!X177=0),IF(Q177&gt;0,-Q177^(1/3),(-Q177)^(1/3)),'OddsRatio_working_3-way'!AN177-'OddsRatio_working_3-way'!R177/3)</f>
        <v>-0.48599420549179817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2.41</v>
      </c>
      <c r="B178" s="4">
        <f>IF('True_Odds_Calculator_3-way'!B179="","",'True_Odds_Calculator_3-way'!B179)</f>
        <v>3.6</v>
      </c>
      <c r="C178" s="4">
        <f>IF('True_Odds_Calculator_3-way'!C179="","",'True_Odds_Calculator_3-way'!C179)</f>
        <v>2.99</v>
      </c>
      <c r="D178" s="9">
        <f t="shared" si="39"/>
        <v>0.40500833002072328</v>
      </c>
      <c r="E178" s="9">
        <f t="shared" si="40"/>
        <v>0.2696180061746789</v>
      </c>
      <c r="F178" s="9">
        <f t="shared" si="41"/>
        <v>0.32537366380459803</v>
      </c>
      <c r="G178" s="9">
        <f t="shared" si="42"/>
        <v>1.0419042684014164</v>
      </c>
      <c r="H178" s="9">
        <f t="shared" si="43"/>
        <v>2.4690850184459969</v>
      </c>
      <c r="I178" s="9">
        <f t="shared" si="44"/>
        <v>3.7089510978436824</v>
      </c>
      <c r="J178" s="9">
        <f t="shared" si="45"/>
        <v>3.0733894941188185</v>
      </c>
      <c r="K178" s="11">
        <f t="shared" si="46"/>
        <v>0.41493775933609955</v>
      </c>
      <c r="L178" s="11">
        <f t="shared" si="47"/>
        <v>0.27777777777777779</v>
      </c>
      <c r="M178" s="11">
        <f t="shared" si="48"/>
        <v>0.33444816053511706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-0.2812255697877204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0.23129195057753602</v>
      </c>
      <c r="Q178" s="11">
        <f>2*'OddsRatio_working_3-way'!K178*'OddsRatio_working_3-way'!L178*'OddsRatio_working_3-way'!M178</f>
        <v>7.7097316859178658E-2</v>
      </c>
      <c r="R178" s="11">
        <f t="shared" si="49"/>
        <v>0</v>
      </c>
      <c r="S178" s="11">
        <f t="shared" si="50"/>
        <v>-0.82244281966296251</v>
      </c>
      <c r="T178" s="11">
        <f t="shared" si="51"/>
        <v>-0.2741476065543208</v>
      </c>
      <c r="U178" s="11">
        <f>'OddsRatio_working_3-way'!S178-'OddsRatio_working_3-way'!R178^2/3</f>
        <v>-0.82244281966296251</v>
      </c>
      <c r="V178" s="11">
        <f>'OddsRatio_working_3-way'!S178*'OddsRatio_working_3-way'!R178/3-2*'OddsRatio_working_3-way'!R178^3/27-'OddsRatio_working_3-way'!T178</f>
        <v>0.2741476065543208</v>
      </c>
      <c r="W178" s="11">
        <f>'OddsRatio_working_3-way'!V178^2+4*'OddsRatio_working_3-way'!U178^3/27</f>
        <v>-7.2594379874084125E-3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0.1435412381224217</v>
      </c>
      <c r="Y178" s="11">
        <f>IF('OddsRatio_working_3-way'!W178&gt;=0,IF('OddsRatio_working_3-way'!V178+SQRT('OddsRatio_working_3-way'!W178)&gt;0,0,PI()),ACOS('OddsRatio_working_3-way'!V178/(2*'OddsRatio_working_3-way'!X178)))</f>
        <v>0.30132624918569206</v>
      </c>
      <c r="Z178" s="11">
        <f>'OddsRatio_working_3-way'!X178^(1/3)*COS('OddsRatio_working_3-way'!Y178/3)</f>
        <v>0.52095213420070818</v>
      </c>
      <c r="AA178" s="11">
        <f>'OddsRatio_working_3-way'!X178^(1/3)*COS(('OddsRatio_working_3-way'!Y178+2*PI())/3)</f>
        <v>-0.30594430128133066</v>
      </c>
      <c r="AB178" s="11">
        <f>'OddsRatio_working_3-way'!X178^(1/3)*COS(('OddsRatio_working_3-way'!Y178+4*PI())/3)</f>
        <v>-0.21500783291937745</v>
      </c>
      <c r="AC178" s="11">
        <f>'OddsRatio_working_3-way'!X178^(1/3)*SIN('OddsRatio_working_3-way'!Y178/3)</f>
        <v>5.2502194487927555E-2</v>
      </c>
      <c r="AD178" s="11">
        <f>'OddsRatio_working_3-way'!X178^(1/3)*SIN(('OddsRatio_working_3-way'!Y178+2*PI())/3)</f>
        <v>0.42490668512956969</v>
      </c>
      <c r="AE178" s="11">
        <f>'OddsRatio_working_3-way'!X178^(1/3)*SIN(('OddsRatio_working_3-way'!Y178+4*PI())/3)</f>
        <v>-0.47740887961749723</v>
      </c>
      <c r="AF178" s="11">
        <f>-'OddsRatio_working_3-way'!U178/(3*'OddsRatio_working_3-way'!X178^(1/3))*COS(('OddsRatio_working_3-way'!Y178)/3)</f>
        <v>0.52095213420070818</v>
      </c>
      <c r="AG178" s="11">
        <f>-'OddsRatio_working_3-way'!U178/(3*'OddsRatio_working_3-way'!X178^(1/3))*COS(('OddsRatio_working_3-way'!Y178+2*PI())/3)</f>
        <v>-0.30594430128133066</v>
      </c>
      <c r="AH178" s="11">
        <f>-'OddsRatio_working_3-way'!U178/(3*'OddsRatio_working_3-way'!X178^(1/3))*COS(('OddsRatio_working_3-way'!Y178+4*PI())/3)</f>
        <v>-0.21500783291937745</v>
      </c>
      <c r="AI178" s="11">
        <f>'OddsRatio_working_3-way'!U178/(3*'OddsRatio_working_3-way'!X178^(1/3))*SIN(('OddsRatio_working_3-way'!Y178)/3)</f>
        <v>-5.2502194487927555E-2</v>
      </c>
      <c r="AJ178" s="11">
        <f>'OddsRatio_working_3-way'!U178/(3*'OddsRatio_working_3-way'!X178^(1/3))*SIN(('OddsRatio_working_3-way'!Y178+2*PI())/3)</f>
        <v>-0.42490668512956969</v>
      </c>
      <c r="AK178" s="11">
        <f>'OddsRatio_working_3-way'!U178/(3*'OddsRatio_working_3-way'!X178^(1/3))*SIN(('OddsRatio_working_3-way'!Y178+4*PI())/3)</f>
        <v>0.47740887961749723</v>
      </c>
      <c r="AL178" s="11">
        <f>'OddsRatio_working_3-way'!Z178+'OddsRatio_working_3-way'!AF178</f>
        <v>1.0419042684014164</v>
      </c>
      <c r="AM178" s="11">
        <f>'OddsRatio_working_3-way'!AA178+'OddsRatio_working_3-way'!AG178</f>
        <v>-0.61188860256266131</v>
      </c>
      <c r="AN178" s="11">
        <f>'OddsRatio_working_3-way'!AB178+'OddsRatio_working_3-way'!AH178</f>
        <v>-0.43001566583875489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1.0419042684014164</v>
      </c>
      <c r="AS178" s="11">
        <f>IF(('OddsRatio_working_3-way'!X178=0),IF(Q178&gt;0,-Q178^(1/3),(-Q178)^(1/3)),'OddsRatio_working_3-way'!AM178-'OddsRatio_working_3-way'!R178/3)</f>
        <v>-0.61188860256266131</v>
      </c>
      <c r="AT178" s="11">
        <f>IF(('OddsRatio_working_3-way'!X178=0),IF(Q178&gt;0,-Q178^(1/3),(-Q178)^(1/3)),'OddsRatio_working_3-way'!AN178-'OddsRatio_working_3-way'!R178/3)</f>
        <v>-0.43001566583875489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2.25</v>
      </c>
      <c r="B179" s="4">
        <f>IF('True_Odds_Calculator_3-way'!B180="","",'True_Odds_Calculator_3-way'!B180)</f>
        <v>3.64</v>
      </c>
      <c r="C179" s="4">
        <f>IF('True_Odds_Calculator_3-way'!C180="","",'True_Odds_Calculator_3-way'!C180)</f>
        <v>3.23</v>
      </c>
      <c r="D179" s="9">
        <f t="shared" si="39"/>
        <v>0.43363624155981728</v>
      </c>
      <c r="E179" s="9">
        <f t="shared" si="40"/>
        <v>0.26606772178202642</v>
      </c>
      <c r="F179" s="9">
        <f t="shared" si="41"/>
        <v>0.30029603665815635</v>
      </c>
      <c r="G179" s="9">
        <f t="shared" si="42"/>
        <v>1.0448642510191233</v>
      </c>
      <c r="H179" s="9">
        <f t="shared" si="43"/>
        <v>2.3060803137739043</v>
      </c>
      <c r="I179" s="9">
        <f t="shared" si="44"/>
        <v>3.7584416226904853</v>
      </c>
      <c r="J179" s="9">
        <f t="shared" si="45"/>
        <v>3.330047279772645</v>
      </c>
      <c r="K179" s="11">
        <f t="shared" si="46"/>
        <v>0.44444444444444442</v>
      </c>
      <c r="L179" s="11">
        <f t="shared" si="47"/>
        <v>0.27472527472527469</v>
      </c>
      <c r="M179" s="11">
        <f t="shared" si="48"/>
        <v>0.30959752321981426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-0.27818414815318848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0.23134759976865241</v>
      </c>
      <c r="Q179" s="11">
        <f>2*'OddsRatio_working_3-way'!K179*'OddsRatio_working_3-way'!L179*'OddsRatio_working_3-way'!M179</f>
        <v>7.560379077406941E-2</v>
      </c>
      <c r="R179" s="11">
        <f t="shared" si="49"/>
        <v>0</v>
      </c>
      <c r="S179" s="11">
        <f t="shared" si="50"/>
        <v>-0.83163473298002422</v>
      </c>
      <c r="T179" s="11">
        <f t="shared" si="51"/>
        <v>-0.27177605652941966</v>
      </c>
      <c r="U179" s="11">
        <f>'OddsRatio_working_3-way'!S179-'OddsRatio_working_3-way'!R179^2/3</f>
        <v>-0.83163473298002422</v>
      </c>
      <c r="V179" s="11">
        <f>'OddsRatio_working_3-way'!S179*'OddsRatio_working_3-way'!R179/3-2*'OddsRatio_working_3-way'!R179^3/27-'OddsRatio_working_3-way'!T179</f>
        <v>0.27177605652941966</v>
      </c>
      <c r="W179" s="11">
        <f>'OddsRatio_working_3-way'!V179^2+4*'OddsRatio_working_3-way'!U179^3/27</f>
        <v>-1.1348465641713046E-2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0.14595435120646058</v>
      </c>
      <c r="Y179" s="11">
        <f>IF('OddsRatio_working_3-way'!W179&gt;=0,IF('OddsRatio_working_3-way'!V179+SQRT('OddsRatio_working_3-way'!W179)&gt;0,0,PI()),ACOS('OddsRatio_working_3-way'!V179/(2*'OddsRatio_working_3-way'!X179)))</f>
        <v>0.37356841483556091</v>
      </c>
      <c r="Z179" s="11">
        <f>'OddsRatio_working_3-way'!X179^(1/3)*COS('OddsRatio_working_3-way'!Y179/3)</f>
        <v>0.52243212550956175</v>
      </c>
      <c r="AA179" s="11">
        <f>'OddsRatio_working_3-way'!X179^(1/3)*COS(('OddsRatio_working_3-way'!Y179+2*PI())/3)</f>
        <v>-0.31784811129337143</v>
      </c>
      <c r="AB179" s="11">
        <f>'OddsRatio_working_3-way'!X179^(1/3)*COS(('OddsRatio_working_3-way'!Y179+4*PI())/3)</f>
        <v>-0.2045840142161906</v>
      </c>
      <c r="AC179" s="11">
        <f>'OddsRatio_working_3-way'!X179^(1/3)*SIN('OddsRatio_working_3-way'!Y179/3)</f>
        <v>6.5393056937030444E-2</v>
      </c>
      <c r="AD179" s="11">
        <f>'OddsRatio_working_3-way'!X179^(1/3)*SIN(('OddsRatio_working_3-way'!Y179+2*PI())/3)</f>
        <v>0.41974296397586547</v>
      </c>
      <c r="AE179" s="11">
        <f>'OddsRatio_working_3-way'!X179^(1/3)*SIN(('OddsRatio_working_3-way'!Y179+4*PI())/3)</f>
        <v>-0.48513602091289582</v>
      </c>
      <c r="AF179" s="11">
        <f>-'OddsRatio_working_3-way'!U179/(3*'OddsRatio_working_3-way'!X179^(1/3))*COS(('OddsRatio_working_3-way'!Y179)/3)</f>
        <v>0.52243212550956164</v>
      </c>
      <c r="AG179" s="11">
        <f>-'OddsRatio_working_3-way'!U179/(3*'OddsRatio_working_3-way'!X179^(1/3))*COS(('OddsRatio_working_3-way'!Y179+2*PI())/3)</f>
        <v>-0.31784811129337137</v>
      </c>
      <c r="AH179" s="11">
        <f>-'OddsRatio_working_3-way'!U179/(3*'OddsRatio_working_3-way'!X179^(1/3))*COS(('OddsRatio_working_3-way'!Y179+4*PI())/3)</f>
        <v>-0.20458401421619057</v>
      </c>
      <c r="AI179" s="11">
        <f>'OddsRatio_working_3-way'!U179/(3*'OddsRatio_working_3-way'!X179^(1/3))*SIN(('OddsRatio_working_3-way'!Y179)/3)</f>
        <v>-6.539305693703043E-2</v>
      </c>
      <c r="AJ179" s="11">
        <f>'OddsRatio_working_3-way'!U179/(3*'OddsRatio_working_3-way'!X179^(1/3))*SIN(('OddsRatio_working_3-way'!Y179+2*PI())/3)</f>
        <v>-0.41974296397586541</v>
      </c>
      <c r="AK179" s="11">
        <f>'OddsRatio_working_3-way'!U179/(3*'OddsRatio_working_3-way'!X179^(1/3))*SIN(('OddsRatio_working_3-way'!Y179+4*PI())/3)</f>
        <v>0.4851360209128957</v>
      </c>
      <c r="AL179" s="11">
        <f>'OddsRatio_working_3-way'!Z179+'OddsRatio_working_3-way'!AF179</f>
        <v>1.0448642510191233</v>
      </c>
      <c r="AM179" s="11">
        <f>'OddsRatio_working_3-way'!AA179+'OddsRatio_working_3-way'!AG179</f>
        <v>-0.63569622258674285</v>
      </c>
      <c r="AN179" s="11">
        <f>'OddsRatio_working_3-way'!AB179+'OddsRatio_working_3-way'!AH179</f>
        <v>-0.4091680284323812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1.0448642510191233</v>
      </c>
      <c r="AS179" s="11">
        <f>IF(('OddsRatio_working_3-way'!X179=0),IF(Q179&gt;0,-Q179^(1/3),(-Q179)^(1/3)),'OddsRatio_working_3-way'!AM179-'OddsRatio_working_3-way'!R179/3)</f>
        <v>-0.63569622258674285</v>
      </c>
      <c r="AT179" s="11">
        <f>IF(('OddsRatio_working_3-way'!X179=0),IF(Q179&gt;0,-Q179^(1/3),(-Q179)^(1/3)),'OddsRatio_working_3-way'!AN179-'OddsRatio_working_3-way'!R179/3)</f>
        <v>-0.4091680284323812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1.68</v>
      </c>
      <c r="B180" s="4">
        <f>IF('True_Odds_Calculator_3-way'!B181="","",'True_Odds_Calculator_3-way'!B181)</f>
        <v>4.1100000000000003</v>
      </c>
      <c r="C180" s="4">
        <f>IF('True_Odds_Calculator_3-way'!C181="","",'True_Odds_Calculator_3-way'!C181)</f>
        <v>5.21</v>
      </c>
      <c r="D180" s="9">
        <f t="shared" si="39"/>
        <v>0.58243096746596956</v>
      </c>
      <c r="E180" s="9">
        <f t="shared" si="40"/>
        <v>0.23370198408949239</v>
      </c>
      <c r="F180" s="9">
        <f t="shared" si="41"/>
        <v>0.18386704844453813</v>
      </c>
      <c r="G180" s="9">
        <f t="shared" si="42"/>
        <v>1.0543259904935789</v>
      </c>
      <c r="H180" s="9">
        <f t="shared" si="43"/>
        <v>1.7169416735356338</v>
      </c>
      <c r="I180" s="9">
        <f t="shared" si="44"/>
        <v>4.2789538304350305</v>
      </c>
      <c r="J180" s="9">
        <f t="shared" si="45"/>
        <v>5.4387124199779668</v>
      </c>
      <c r="K180" s="11">
        <f t="shared" si="46"/>
        <v>0.59523809523809523</v>
      </c>
      <c r="L180" s="11">
        <f t="shared" si="47"/>
        <v>0.24330900243309</v>
      </c>
      <c r="M180" s="11">
        <f t="shared" si="48"/>
        <v>0.19193857965451055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-0.24749280091337056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0.2223827825912531</v>
      </c>
      <c r="Q180" s="11">
        <f>2*'OddsRatio_working_3-way'!K180*'OddsRatio_working_3-way'!L180*'OddsRatio_working_3-way'!M180</f>
        <v>5.5595695647813269E-2</v>
      </c>
      <c r="R180" s="11">
        <f t="shared" si="49"/>
        <v>0</v>
      </c>
      <c r="S180" s="11">
        <f t="shared" si="50"/>
        <v>-0.89854242939815177</v>
      </c>
      <c r="T180" s="11">
        <f t="shared" si="51"/>
        <v>-0.22463560734953791</v>
      </c>
      <c r="U180" s="11">
        <f>'OddsRatio_working_3-way'!S180-'OddsRatio_working_3-way'!R180^2/3</f>
        <v>-0.89854242939815177</v>
      </c>
      <c r="V180" s="11">
        <f>'OddsRatio_working_3-way'!S180*'OddsRatio_working_3-way'!R180/3-2*'OddsRatio_working_3-way'!R180^3/27-'OddsRatio_working_3-way'!T180</f>
        <v>0.22463560734953791</v>
      </c>
      <c r="W180" s="11">
        <f>'OddsRatio_working_3-way'!V180^2+4*'OddsRatio_working_3-way'!U180^3/27</f>
        <v>-5.7014967840103167E-2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0.16391775676341394</v>
      </c>
      <c r="Y180" s="11">
        <f>IF('OddsRatio_working_3-way'!W180&gt;=0,IF('OddsRatio_working_3-way'!V180+SQRT('OddsRatio_working_3-way'!W180)&gt;0,0,PI()),ACOS('OddsRatio_working_3-way'!V180/(2*'OddsRatio_working_3-way'!X180)))</f>
        <v>0.81590670804628385</v>
      </c>
      <c r="Z180" s="11">
        <f>'OddsRatio_working_3-way'!X180^(1/3)*COS('OddsRatio_working_3-way'!Y180/3)</f>
        <v>0.52716299524678945</v>
      </c>
      <c r="AA180" s="11">
        <f>'OddsRatio_working_3-way'!X180^(1/3)*COS(('OddsRatio_working_3-way'!Y180+2*PI())/3)</f>
        <v>-0.39089995536367272</v>
      </c>
      <c r="AB180" s="11">
        <f>'OddsRatio_working_3-way'!X180^(1/3)*COS(('OddsRatio_working_3-way'!Y180+4*PI())/3)</f>
        <v>-0.13626303988311644</v>
      </c>
      <c r="AC180" s="11">
        <f>'OddsRatio_working_3-way'!X180^(1/3)*SIN('OddsRatio_working_3-way'!Y180/3)</f>
        <v>0.14701469169831508</v>
      </c>
      <c r="AD180" s="11">
        <f>'OddsRatio_working_3-way'!X180^(1/3)*SIN(('OddsRatio_working_3-way'!Y180+2*PI())/3)</f>
        <v>0.38302919996965751</v>
      </c>
      <c r="AE180" s="11">
        <f>'OddsRatio_working_3-way'!X180^(1/3)*SIN(('OddsRatio_working_3-way'!Y180+4*PI())/3)</f>
        <v>-0.53004389166797261</v>
      </c>
      <c r="AF180" s="11">
        <f>-'OddsRatio_working_3-way'!U180/(3*'OddsRatio_working_3-way'!X180^(1/3))*COS(('OddsRatio_working_3-way'!Y180)/3)</f>
        <v>0.52716299524678945</v>
      </c>
      <c r="AG180" s="11">
        <f>-'OddsRatio_working_3-way'!U180/(3*'OddsRatio_working_3-way'!X180^(1/3))*COS(('OddsRatio_working_3-way'!Y180+2*PI())/3)</f>
        <v>-0.39089995536367272</v>
      </c>
      <c r="AH180" s="11">
        <f>-'OddsRatio_working_3-way'!U180/(3*'OddsRatio_working_3-way'!X180^(1/3))*COS(('OddsRatio_working_3-way'!Y180+4*PI())/3)</f>
        <v>-0.13626303988311644</v>
      </c>
      <c r="AI180" s="11">
        <f>'OddsRatio_working_3-way'!U180/(3*'OddsRatio_working_3-way'!X180^(1/3))*SIN(('OddsRatio_working_3-way'!Y180)/3)</f>
        <v>-0.14701469169831508</v>
      </c>
      <c r="AJ180" s="11">
        <f>'OddsRatio_working_3-way'!U180/(3*'OddsRatio_working_3-way'!X180^(1/3))*SIN(('OddsRatio_working_3-way'!Y180+2*PI())/3)</f>
        <v>-0.38302919996965751</v>
      </c>
      <c r="AK180" s="11">
        <f>'OddsRatio_working_3-way'!U180/(3*'OddsRatio_working_3-way'!X180^(1/3))*SIN(('OddsRatio_working_3-way'!Y180+4*PI())/3)</f>
        <v>0.53004389166797261</v>
      </c>
      <c r="AL180" s="11">
        <f>'OddsRatio_working_3-way'!Z180+'OddsRatio_working_3-way'!AF180</f>
        <v>1.0543259904935789</v>
      </c>
      <c r="AM180" s="11">
        <f>'OddsRatio_working_3-way'!AA180+'OddsRatio_working_3-way'!AG180</f>
        <v>-0.78179991072734545</v>
      </c>
      <c r="AN180" s="11">
        <f>'OddsRatio_working_3-way'!AB180+'OddsRatio_working_3-way'!AH180</f>
        <v>-0.27252607976623289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1.0543259904935789</v>
      </c>
      <c r="AS180" s="11">
        <f>IF(('OddsRatio_working_3-way'!X180=0),IF(Q180&gt;0,-Q180^(1/3),(-Q180)^(1/3)),'OddsRatio_working_3-way'!AM180-'OddsRatio_working_3-way'!R180/3)</f>
        <v>-0.78179991072734545</v>
      </c>
      <c r="AT180" s="11">
        <f>IF(('OddsRatio_working_3-way'!X180=0),IF(Q180&gt;0,-Q180^(1/3),(-Q180)^(1/3)),'OddsRatio_working_3-way'!AN180-'OddsRatio_working_3-way'!R180/3)</f>
        <v>-0.27252607976623289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2.19</v>
      </c>
      <c r="B181" s="4">
        <f>IF('True_Odds_Calculator_3-way'!B182="","",'True_Odds_Calculator_3-way'!B182)</f>
        <v>3.41</v>
      </c>
      <c r="C181" s="4">
        <f>IF('True_Odds_Calculator_3-way'!C182="","",'True_Odds_Calculator_3-way'!C182)</f>
        <v>3.6</v>
      </c>
      <c r="D181" s="9">
        <f t="shared" si="39"/>
        <v>0.44611440829797133</v>
      </c>
      <c r="E181" s="9">
        <f t="shared" si="40"/>
        <v>0.28453912433362794</v>
      </c>
      <c r="F181" s="9">
        <f t="shared" si="41"/>
        <v>0.26934646736840079</v>
      </c>
      <c r="G181" s="9">
        <f t="shared" si="42"/>
        <v>1.0433423991758684</v>
      </c>
      <c r="H181" s="9">
        <f t="shared" si="43"/>
        <v>2.2415774550192831</v>
      </c>
      <c r="I181" s="9">
        <f t="shared" si="44"/>
        <v>3.5144551820138434</v>
      </c>
      <c r="J181" s="9">
        <f t="shared" si="45"/>
        <v>3.7126902378572577</v>
      </c>
      <c r="K181" s="11">
        <f t="shared" si="46"/>
        <v>0.45662100456621008</v>
      </c>
      <c r="L181" s="11">
        <f t="shared" si="47"/>
        <v>0.29325513196480935</v>
      </c>
      <c r="M181" s="11">
        <f t="shared" si="48"/>
        <v>0.27777777777777779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-0.27735522852624062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0.23061666897283339</v>
      </c>
      <c r="Q181" s="11">
        <f>2*'OddsRatio_working_3-way'!K181*'OddsRatio_working_3-way'!L181*'OddsRatio_working_3-way'!M181</f>
        <v>7.4392473862204295E-2</v>
      </c>
      <c r="R181" s="11">
        <f t="shared" si="49"/>
        <v>0</v>
      </c>
      <c r="S181" s="11">
        <f t="shared" si="50"/>
        <v>-0.8314848441770577</v>
      </c>
      <c r="T181" s="11">
        <f t="shared" si="51"/>
        <v>-0.26822091747647014</v>
      </c>
      <c r="U181" s="11">
        <f>'OddsRatio_working_3-way'!S181-'OddsRatio_working_3-way'!R181^2/3</f>
        <v>-0.8314848441770577</v>
      </c>
      <c r="V181" s="11">
        <f>'OddsRatio_working_3-way'!S181*'OddsRatio_working_3-way'!R181/3-2*'OddsRatio_working_3-way'!R181^3/27-'OddsRatio_working_3-way'!T181</f>
        <v>0.26822091747647014</v>
      </c>
      <c r="W181" s="11">
        <f>'OddsRatio_working_3-way'!V181^2+4*'OddsRatio_working_3-way'!U181^3/27</f>
        <v>-1.3222164701029729E-2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0.14591489409322572</v>
      </c>
      <c r="Y181" s="11">
        <f>IF('OddsRatio_working_3-way'!W181&gt;=0,IF('OddsRatio_working_3-way'!V181+SQRT('OddsRatio_working_3-way'!W181)&gt;0,0,PI()),ACOS('OddsRatio_working_3-way'!V181/(2*'OddsRatio_working_3-way'!X181)))</f>
        <v>0.40500469974763953</v>
      </c>
      <c r="Z181" s="11">
        <f>'OddsRatio_working_3-way'!X181^(1/3)*COS('OddsRatio_working_3-way'!Y181/3)</f>
        <v>0.52167119958793418</v>
      </c>
      <c r="AA181" s="11">
        <f>'OddsRatio_working_3-way'!X181^(1/3)*COS(('OddsRatio_working_3-way'!Y181+2*PI())/3)</f>
        <v>-0.32219992725405366</v>
      </c>
      <c r="AB181" s="11">
        <f>'OddsRatio_working_3-way'!X181^(1/3)*COS(('OddsRatio_working_3-way'!Y181+4*PI())/3)</f>
        <v>-0.19947127233388035</v>
      </c>
      <c r="AC181" s="11">
        <f>'OddsRatio_working_3-way'!X181^(1/3)*SIN('OddsRatio_working_3-way'!Y181/3)</f>
        <v>7.085742195544277E-2</v>
      </c>
      <c r="AD181" s="11">
        <f>'OddsRatio_working_3-way'!X181^(1/3)*SIN(('OddsRatio_working_3-way'!Y181+2*PI())/3)</f>
        <v>0.41635180028813179</v>
      </c>
      <c r="AE181" s="11">
        <f>'OddsRatio_working_3-way'!X181^(1/3)*SIN(('OddsRatio_working_3-way'!Y181+4*PI())/3)</f>
        <v>-0.48720922224357455</v>
      </c>
      <c r="AF181" s="11">
        <f>-'OddsRatio_working_3-way'!U181/(3*'OddsRatio_working_3-way'!X181^(1/3))*COS(('OddsRatio_working_3-way'!Y181)/3)</f>
        <v>0.52167119958793429</v>
      </c>
      <c r="AG181" s="11">
        <f>-'OddsRatio_working_3-way'!U181/(3*'OddsRatio_working_3-way'!X181^(1/3))*COS(('OddsRatio_working_3-way'!Y181+2*PI())/3)</f>
        <v>-0.32219992725405372</v>
      </c>
      <c r="AH181" s="11">
        <f>-'OddsRatio_working_3-way'!U181/(3*'OddsRatio_working_3-way'!X181^(1/3))*COS(('OddsRatio_working_3-way'!Y181+4*PI())/3)</f>
        <v>-0.19947127233388037</v>
      </c>
      <c r="AI181" s="11">
        <f>'OddsRatio_working_3-way'!U181/(3*'OddsRatio_working_3-way'!X181^(1/3))*SIN(('OddsRatio_working_3-way'!Y181)/3)</f>
        <v>-7.0857421955442784E-2</v>
      </c>
      <c r="AJ181" s="11">
        <f>'OddsRatio_working_3-way'!U181/(3*'OddsRatio_working_3-way'!X181^(1/3))*SIN(('OddsRatio_working_3-way'!Y181+2*PI())/3)</f>
        <v>-0.41635180028813185</v>
      </c>
      <c r="AK181" s="11">
        <f>'OddsRatio_working_3-way'!U181/(3*'OddsRatio_working_3-way'!X181^(1/3))*SIN(('OddsRatio_working_3-way'!Y181+4*PI())/3)</f>
        <v>0.48720922224357466</v>
      </c>
      <c r="AL181" s="11">
        <f>'OddsRatio_working_3-way'!Z181+'OddsRatio_working_3-way'!AF181</f>
        <v>1.0433423991758684</v>
      </c>
      <c r="AM181" s="11">
        <f>'OddsRatio_working_3-way'!AA181+'OddsRatio_working_3-way'!AG181</f>
        <v>-0.64439985450810733</v>
      </c>
      <c r="AN181" s="11">
        <f>'OddsRatio_working_3-way'!AB181+'OddsRatio_working_3-way'!AH181</f>
        <v>-0.39894254466776069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1.0433423991758684</v>
      </c>
      <c r="AS181" s="11">
        <f>IF(('OddsRatio_working_3-way'!X181=0),IF(Q181&gt;0,-Q181^(1/3),(-Q181)^(1/3)),'OddsRatio_working_3-way'!AM181-'OddsRatio_working_3-way'!R181/3)</f>
        <v>-0.64439985450810733</v>
      </c>
      <c r="AT181" s="11">
        <f>IF(('OddsRatio_working_3-way'!X181=0),IF(Q181&gt;0,-Q181^(1/3),(-Q181)^(1/3)),'OddsRatio_working_3-way'!AN181-'OddsRatio_working_3-way'!R181/3)</f>
        <v>-0.39894254466776069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2.78</v>
      </c>
      <c r="B182" s="4">
        <f>IF('True_Odds_Calculator_3-way'!B183="","",'True_Odds_Calculator_3-way'!B183)</f>
        <v>3.08</v>
      </c>
      <c r="C182" s="4">
        <f>IF('True_Odds_Calculator_3-way'!C183="","",'True_Odds_Calculator_3-way'!C183)</f>
        <v>2.78</v>
      </c>
      <c r="D182" s="9">
        <f t="shared" si="39"/>
        <v>0.34476227839116691</v>
      </c>
      <c r="E182" s="9">
        <f t="shared" si="40"/>
        <v>0.31047544321766629</v>
      </c>
      <c r="F182" s="9">
        <f t="shared" si="41"/>
        <v>0.34476227839116691</v>
      </c>
      <c r="G182" s="9">
        <f t="shared" si="42"/>
        <v>1.0677243498717859</v>
      </c>
      <c r="H182" s="9">
        <f t="shared" si="43"/>
        <v>2.9005493427717783</v>
      </c>
      <c r="I182" s="9">
        <f t="shared" si="44"/>
        <v>3.220866647733315</v>
      </c>
      <c r="J182" s="9">
        <f t="shared" si="45"/>
        <v>2.9005493427717783</v>
      </c>
      <c r="K182" s="11">
        <f t="shared" si="46"/>
        <v>0.35971223021582738</v>
      </c>
      <c r="L182" s="11">
        <f t="shared" si="47"/>
        <v>0.32467532467532467</v>
      </c>
      <c r="M182" s="11">
        <f t="shared" si="48"/>
        <v>0.35971223021582738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-0.27686179562376445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0.23694022451850719</v>
      </c>
      <c r="Q182" s="11">
        <f>2*'OddsRatio_working_3-way'!K182*'OddsRatio_working_3-way'!L182*'OddsRatio_working_3-way'!M182</f>
        <v>8.4021356212236623E-2</v>
      </c>
      <c r="R182" s="11">
        <f t="shared" si="49"/>
        <v>0</v>
      </c>
      <c r="S182" s="11">
        <f t="shared" si="50"/>
        <v>-0.85580686199294953</v>
      </c>
      <c r="T182" s="11">
        <f t="shared" si="51"/>
        <v>-0.30347761063579781</v>
      </c>
      <c r="U182" s="11">
        <f>'OddsRatio_working_3-way'!S182-'OddsRatio_working_3-way'!R182^2/3</f>
        <v>-0.85580686199294953</v>
      </c>
      <c r="V182" s="11">
        <f>'OddsRatio_working_3-way'!S182*'OddsRatio_working_3-way'!R182/3-2*'OddsRatio_working_3-way'!R182^3/27-'OddsRatio_working_3-way'!T182</f>
        <v>0.30347761063579781</v>
      </c>
      <c r="W182" s="11">
        <f>'OddsRatio_working_3-way'!V182^2+4*'OddsRatio_working_3-way'!U182^3/27</f>
        <v>-7.6023677210164398E-4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0.15236378911122103</v>
      </c>
      <c r="Y182" s="11">
        <f>IF('OddsRatio_working_3-way'!W182&gt;=0,IF('OddsRatio_working_3-way'!V182+SQRT('OddsRatio_working_3-way'!W182)&gt;0,0,PI()),ACOS('OddsRatio_working_3-way'!V182/(2*'OddsRatio_working_3-way'!X182)))</f>
        <v>9.0606020983412527E-2</v>
      </c>
      <c r="Z182" s="11">
        <f>'OddsRatio_working_3-way'!X182^(1/3)*COS('OddsRatio_working_3-way'!Y182/3)</f>
        <v>0.53386217493589294</v>
      </c>
      <c r="AA182" s="11">
        <f>'OddsRatio_working_3-way'!X182^(1/3)*COS(('OddsRatio_working_3-way'!Y182+2*PI())/3)</f>
        <v>-0.28089887640449346</v>
      </c>
      <c r="AB182" s="11">
        <f>'OddsRatio_working_3-way'!X182^(1/3)*COS(('OddsRatio_working_3-way'!Y182+4*PI())/3)</f>
        <v>-0.25296329853139959</v>
      </c>
      <c r="AC182" s="11">
        <f>'OddsRatio_working_3-way'!X182^(1/3)*SIN('OddsRatio_working_3-way'!Y182/3)</f>
        <v>1.612861340499868E-2</v>
      </c>
      <c r="AD182" s="11">
        <f>'OddsRatio_working_3-way'!X182^(1/3)*SIN(('OddsRatio_working_3-way'!Y182+2*PI())/3)</f>
        <v>0.45427389891159603</v>
      </c>
      <c r="AE182" s="11">
        <f>'OddsRatio_working_3-way'!X182^(1/3)*SIN(('OddsRatio_working_3-way'!Y182+4*PI())/3)</f>
        <v>-0.47040251231659452</v>
      </c>
      <c r="AF182" s="11">
        <f>-'OddsRatio_working_3-way'!U182/(3*'OddsRatio_working_3-way'!X182^(1/3))*COS(('OddsRatio_working_3-way'!Y182)/3)</f>
        <v>0.53386217493589294</v>
      </c>
      <c r="AG182" s="11">
        <f>-'OddsRatio_working_3-way'!U182/(3*'OddsRatio_working_3-way'!X182^(1/3))*COS(('OddsRatio_working_3-way'!Y182+2*PI())/3)</f>
        <v>-0.28089887640449346</v>
      </c>
      <c r="AH182" s="11">
        <f>-'OddsRatio_working_3-way'!U182/(3*'OddsRatio_working_3-way'!X182^(1/3))*COS(('OddsRatio_working_3-way'!Y182+4*PI())/3)</f>
        <v>-0.25296329853139959</v>
      </c>
      <c r="AI182" s="11">
        <f>'OddsRatio_working_3-way'!U182/(3*'OddsRatio_working_3-way'!X182^(1/3))*SIN(('OddsRatio_working_3-way'!Y182)/3)</f>
        <v>-1.612861340499868E-2</v>
      </c>
      <c r="AJ182" s="11">
        <f>'OddsRatio_working_3-way'!U182/(3*'OddsRatio_working_3-way'!X182^(1/3))*SIN(('OddsRatio_working_3-way'!Y182+2*PI())/3)</f>
        <v>-0.45427389891159603</v>
      </c>
      <c r="AK182" s="11">
        <f>'OddsRatio_working_3-way'!U182/(3*'OddsRatio_working_3-way'!X182^(1/3))*SIN(('OddsRatio_working_3-way'!Y182+4*PI())/3)</f>
        <v>0.47040251231659452</v>
      </c>
      <c r="AL182" s="11">
        <f>'OddsRatio_working_3-way'!Z182+'OddsRatio_working_3-way'!AF182</f>
        <v>1.0677243498717859</v>
      </c>
      <c r="AM182" s="11">
        <f>'OddsRatio_working_3-way'!AA182+'OddsRatio_working_3-way'!AG182</f>
        <v>-0.56179775280898692</v>
      </c>
      <c r="AN182" s="11">
        <f>'OddsRatio_working_3-way'!AB182+'OddsRatio_working_3-way'!AH182</f>
        <v>-0.50592659706279919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1.0677243498717859</v>
      </c>
      <c r="AS182" s="11">
        <f>IF(('OddsRatio_working_3-way'!X182=0),IF(Q182&gt;0,-Q182^(1/3),(-Q182)^(1/3)),'OddsRatio_working_3-way'!AM182-'OddsRatio_working_3-way'!R182/3)</f>
        <v>-0.56179775280898692</v>
      </c>
      <c r="AT182" s="11">
        <f>IF(('OddsRatio_working_3-way'!X182=0),IF(Q182&gt;0,-Q182^(1/3),(-Q182)^(1/3)),'OddsRatio_working_3-way'!AN182-'OddsRatio_working_3-way'!R182/3)</f>
        <v>-0.50592659706279919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3.93</v>
      </c>
      <c r="B183" s="4">
        <f>IF('True_Odds_Calculator_3-way'!B184="","",'True_Odds_Calculator_3-way'!B184)</f>
        <v>3.19</v>
      </c>
      <c r="C183" s="4">
        <f>IF('True_Odds_Calculator_3-way'!C184="","",'True_Odds_Calculator_3-way'!C184)</f>
        <v>2.0499999999999998</v>
      </c>
      <c r="D183" s="9">
        <f t="shared" si="39"/>
        <v>0.23845294747320045</v>
      </c>
      <c r="E183" s="9">
        <f t="shared" si="40"/>
        <v>0.29523784843573875</v>
      </c>
      <c r="F183" s="9">
        <f t="shared" si="41"/>
        <v>0.46630920409106064</v>
      </c>
      <c r="G183" s="9">
        <f t="shared" si="42"/>
        <v>1.0899998199165895</v>
      </c>
      <c r="H183" s="9">
        <f t="shared" si="43"/>
        <v>4.1936994723556067</v>
      </c>
      <c r="I183" s="9">
        <f t="shared" si="44"/>
        <v>3.3870996056173306</v>
      </c>
      <c r="J183" s="9">
        <f t="shared" si="45"/>
        <v>2.1444998109124187</v>
      </c>
      <c r="K183" s="11">
        <f t="shared" si="46"/>
        <v>0.2544529262086514</v>
      </c>
      <c r="L183" s="11">
        <f t="shared" si="47"/>
        <v>0.31347962382445144</v>
      </c>
      <c r="M183" s="11">
        <f t="shared" si="48"/>
        <v>0.48780487804878053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-0.26215849777249112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0.24007562576762431</v>
      </c>
      <c r="Q183" s="11">
        <f>2*'OddsRatio_working_3-way'!K183*'OddsRatio_working_3-way'!L183*'OddsRatio_working_3-way'!M183</f>
        <v>7.7820300086750185E-2</v>
      </c>
      <c r="R183" s="11">
        <f t="shared" si="49"/>
        <v>0</v>
      </c>
      <c r="S183" s="11">
        <f t="shared" si="50"/>
        <v>-0.91576518711962196</v>
      </c>
      <c r="T183" s="11">
        <f t="shared" si="51"/>
        <v>-0.29684446908253548</v>
      </c>
      <c r="U183" s="11">
        <f>'OddsRatio_working_3-way'!S183-'OddsRatio_working_3-way'!R183^2/3</f>
        <v>-0.91576518711962196</v>
      </c>
      <c r="V183" s="11">
        <f>'OddsRatio_working_3-way'!S183*'OddsRatio_working_3-way'!R183/3-2*'OddsRatio_working_3-way'!R183^3/27-'OddsRatio_working_3-way'!T183</f>
        <v>0.29684446908253548</v>
      </c>
      <c r="W183" s="11">
        <f>'OddsRatio_working_3-way'!V183^2+4*'OddsRatio_working_3-way'!U183^3/27</f>
        <v>-2.5658825476633215E-2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0.16865309388025287</v>
      </c>
      <c r="Y183" s="11">
        <f>IF('OddsRatio_working_3-way'!W183&gt;=0,IF('OddsRatio_working_3-way'!V183+SQRT('OddsRatio_working_3-way'!W183)&gt;0,0,PI()),ACOS('OddsRatio_working_3-way'!V183/(2*'OddsRatio_working_3-way'!X183)))</f>
        <v>0.49484034310557279</v>
      </c>
      <c r="Z183" s="11">
        <f>'OddsRatio_working_3-way'!X183^(1/3)*COS('OddsRatio_working_3-way'!Y183/3)</f>
        <v>0.54499990995829473</v>
      </c>
      <c r="AA183" s="11">
        <f>'OddsRatio_working_3-way'!X183^(1/3)*COS(('OddsRatio_working_3-way'!Y183+2*PI())/3)</f>
        <v>-0.35106598064542072</v>
      </c>
      <c r="AB183" s="11">
        <f>'OddsRatio_working_3-way'!X183^(1/3)*COS(('OddsRatio_working_3-way'!Y183+4*PI())/3)</f>
        <v>-0.19393392931287412</v>
      </c>
      <c r="AC183" s="11">
        <f>'OddsRatio_working_3-way'!X183^(1/3)*SIN('OddsRatio_working_3-way'!Y183/3)</f>
        <v>9.0720232135164142E-2</v>
      </c>
      <c r="AD183" s="11">
        <f>'OddsRatio_working_3-way'!X183^(1/3)*SIN(('OddsRatio_working_3-way'!Y183+2*PI())/3)</f>
        <v>0.42662365101653293</v>
      </c>
      <c r="AE183" s="11">
        <f>'OddsRatio_working_3-way'!X183^(1/3)*SIN(('OddsRatio_working_3-way'!Y183+4*PI())/3)</f>
        <v>-0.51734388315169677</v>
      </c>
      <c r="AF183" s="11">
        <f>-'OddsRatio_working_3-way'!U183/(3*'OddsRatio_working_3-way'!X183^(1/3))*COS(('OddsRatio_working_3-way'!Y183)/3)</f>
        <v>0.54499990995829461</v>
      </c>
      <c r="AG183" s="11">
        <f>-'OddsRatio_working_3-way'!U183/(3*'OddsRatio_working_3-way'!X183^(1/3))*COS(('OddsRatio_working_3-way'!Y183+2*PI())/3)</f>
        <v>-0.35106598064542061</v>
      </c>
      <c r="AH183" s="11">
        <f>-'OddsRatio_working_3-way'!U183/(3*'OddsRatio_working_3-way'!X183^(1/3))*COS(('OddsRatio_working_3-way'!Y183+4*PI())/3)</f>
        <v>-0.19393392931287406</v>
      </c>
      <c r="AI183" s="11">
        <f>'OddsRatio_working_3-way'!U183/(3*'OddsRatio_working_3-way'!X183^(1/3))*SIN(('OddsRatio_working_3-way'!Y183)/3)</f>
        <v>-9.0720232135164128E-2</v>
      </c>
      <c r="AJ183" s="11">
        <f>'OddsRatio_working_3-way'!U183/(3*'OddsRatio_working_3-way'!X183^(1/3))*SIN(('OddsRatio_working_3-way'!Y183+2*PI())/3)</f>
        <v>-0.42662365101653282</v>
      </c>
      <c r="AK183" s="11">
        <f>'OddsRatio_working_3-way'!U183/(3*'OddsRatio_working_3-way'!X183^(1/3))*SIN(('OddsRatio_working_3-way'!Y183+4*PI())/3)</f>
        <v>0.51734388315169666</v>
      </c>
      <c r="AL183" s="11">
        <f>'OddsRatio_working_3-way'!Z183+'OddsRatio_working_3-way'!AF183</f>
        <v>1.0899998199165895</v>
      </c>
      <c r="AM183" s="11">
        <f>'OddsRatio_working_3-way'!AA183+'OddsRatio_working_3-way'!AG183</f>
        <v>-0.70213196129084132</v>
      </c>
      <c r="AN183" s="11">
        <f>'OddsRatio_working_3-way'!AB183+'OddsRatio_working_3-way'!AH183</f>
        <v>-0.38786785862574819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1.0899998199165895</v>
      </c>
      <c r="AS183" s="11">
        <f>IF(('OddsRatio_working_3-way'!X183=0),IF(Q183&gt;0,-Q183^(1/3),(-Q183)^(1/3)),'OddsRatio_working_3-way'!AM183-'OddsRatio_working_3-way'!R183/3)</f>
        <v>-0.70213196129084132</v>
      </c>
      <c r="AT183" s="11">
        <f>IF(('OddsRatio_working_3-way'!X183=0),IF(Q183&gt;0,-Q183^(1/3),(-Q183)^(1/3)),'OddsRatio_working_3-way'!AN183-'OddsRatio_working_3-way'!R183/3)</f>
        <v>-0.38786785862574819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1.79</v>
      </c>
      <c r="B184" s="4">
        <f>IF('True_Odds_Calculator_3-way'!B185="","",'True_Odds_Calculator_3-way'!B185)</f>
        <v>4</v>
      </c>
      <c r="C184" s="4">
        <f>IF('True_Odds_Calculator_3-way'!C185="","",'True_Odds_Calculator_3-way'!C185)</f>
        <v>4.6399999999999997</v>
      </c>
      <c r="D184" s="9">
        <f t="shared" si="39"/>
        <v>0.54869957871795128</v>
      </c>
      <c r="E184" s="9">
        <f t="shared" si="40"/>
        <v>0.24251929585689974</v>
      </c>
      <c r="F184" s="9">
        <f t="shared" si="41"/>
        <v>0.20878112542514918</v>
      </c>
      <c r="G184" s="9">
        <f t="shared" si="42"/>
        <v>1.0411277467863247</v>
      </c>
      <c r="H184" s="9">
        <f t="shared" si="43"/>
        <v>1.8224909199611965</v>
      </c>
      <c r="I184" s="9">
        <f t="shared" si="44"/>
        <v>4.1233832403589741</v>
      </c>
      <c r="J184" s="9">
        <f t="shared" si="45"/>
        <v>4.7897049983022217</v>
      </c>
      <c r="K184" s="11">
        <f t="shared" si="46"/>
        <v>0.55865921787709494</v>
      </c>
      <c r="L184" s="11">
        <f t="shared" si="47"/>
        <v>0.25</v>
      </c>
      <c r="M184" s="11">
        <f t="shared" si="48"/>
        <v>0.21551724137931036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-0.25966817568869205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0.22364428819109999</v>
      </c>
      <c r="Q184" s="11">
        <f>2*'OddsRatio_working_3-way'!K184*'OddsRatio_working_3-way'!L184*'OddsRatio_working_3-way'!M184</f>
        <v>6.0200346753997304E-2</v>
      </c>
      <c r="R184" s="11">
        <f t="shared" si="49"/>
        <v>0</v>
      </c>
      <c r="S184" s="11">
        <f t="shared" si="50"/>
        <v>-0.86126953215560786</v>
      </c>
      <c r="T184" s="11">
        <f t="shared" si="51"/>
        <v>-0.23183567487364948</v>
      </c>
      <c r="U184" s="11">
        <f>'OddsRatio_working_3-way'!S184-'OddsRatio_working_3-way'!R184^2/3</f>
        <v>-0.86126953215560786</v>
      </c>
      <c r="V184" s="11">
        <f>'OddsRatio_working_3-way'!S184*'OddsRatio_working_3-way'!R184/3-2*'OddsRatio_working_3-way'!R184^3/27-'OddsRatio_working_3-way'!T184</f>
        <v>0.23183567487364948</v>
      </c>
      <c r="W184" s="11">
        <f>'OddsRatio_working_3-way'!V184^2+4*'OddsRatio_working_3-way'!U184^3/27</f>
        <v>-4.0900664035089802E-2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0.15382493635559411</v>
      </c>
      <c r="Y184" s="11">
        <f>IF('OddsRatio_working_3-way'!W184&gt;=0,IF('OddsRatio_working_3-way'!V184+SQRT('OddsRatio_working_3-way'!W184)&gt;0,0,PI()),ACOS('OddsRatio_working_3-way'!V184/(2*'OddsRatio_working_3-way'!X184)))</f>
        <v>0.71732046720181275</v>
      </c>
      <c r="Z184" s="11">
        <f>'OddsRatio_working_3-way'!X184^(1/3)*COS('OddsRatio_working_3-way'!Y184/3)</f>
        <v>0.52056387339316246</v>
      </c>
      <c r="AA184" s="11">
        <f>'OddsRatio_working_3-way'!X184^(1/3)*COS(('OddsRatio_working_3-way'!Y184+2*PI())/3)</f>
        <v>-0.37017881257270696</v>
      </c>
      <c r="AB184" s="11">
        <f>'OddsRatio_working_3-way'!X184^(1/3)*COS(('OddsRatio_working_3-way'!Y184+4*PI())/3)</f>
        <v>-0.15038506082045563</v>
      </c>
      <c r="AC184" s="11">
        <f>'OddsRatio_working_3-way'!X184^(1/3)*SIN('OddsRatio_working_3-way'!Y184/3)</f>
        <v>0.12689798174036035</v>
      </c>
      <c r="AD184" s="11">
        <f>'OddsRatio_working_3-way'!X184^(1/3)*SIN(('OddsRatio_working_3-way'!Y184+2*PI())/3)</f>
        <v>0.38737254778072489</v>
      </c>
      <c r="AE184" s="11">
        <f>'OddsRatio_working_3-way'!X184^(1/3)*SIN(('OddsRatio_working_3-way'!Y184+4*PI())/3)</f>
        <v>-0.51427052952108498</v>
      </c>
      <c r="AF184" s="11">
        <f>-'OddsRatio_working_3-way'!U184/(3*'OddsRatio_working_3-way'!X184^(1/3))*COS(('OddsRatio_working_3-way'!Y184)/3)</f>
        <v>0.52056387339316235</v>
      </c>
      <c r="AG184" s="11">
        <f>-'OddsRatio_working_3-way'!U184/(3*'OddsRatio_working_3-way'!X184^(1/3))*COS(('OddsRatio_working_3-way'!Y184+2*PI())/3)</f>
        <v>-0.37017881257270691</v>
      </c>
      <c r="AH184" s="11">
        <f>-'OddsRatio_working_3-way'!U184/(3*'OddsRatio_working_3-way'!X184^(1/3))*COS(('OddsRatio_working_3-way'!Y184+4*PI())/3)</f>
        <v>-0.15038506082045561</v>
      </c>
      <c r="AI184" s="11">
        <f>'OddsRatio_working_3-way'!U184/(3*'OddsRatio_working_3-way'!X184^(1/3))*SIN(('OddsRatio_working_3-way'!Y184)/3)</f>
        <v>-0.12689798174036032</v>
      </c>
      <c r="AJ184" s="11">
        <f>'OddsRatio_working_3-way'!U184/(3*'OddsRatio_working_3-way'!X184^(1/3))*SIN(('OddsRatio_working_3-way'!Y184+2*PI())/3)</f>
        <v>-0.38737254778072483</v>
      </c>
      <c r="AK184" s="11">
        <f>'OddsRatio_working_3-way'!U184/(3*'OddsRatio_working_3-way'!X184^(1/3))*SIN(('OddsRatio_working_3-way'!Y184+4*PI())/3)</f>
        <v>0.51427052952108487</v>
      </c>
      <c r="AL184" s="11">
        <f>'OddsRatio_working_3-way'!Z184+'OddsRatio_working_3-way'!AF184</f>
        <v>1.0411277467863247</v>
      </c>
      <c r="AM184" s="11">
        <f>'OddsRatio_working_3-way'!AA184+'OddsRatio_working_3-way'!AG184</f>
        <v>-0.74035762514541381</v>
      </c>
      <c r="AN184" s="11">
        <f>'OddsRatio_working_3-way'!AB184+'OddsRatio_working_3-way'!AH184</f>
        <v>-0.30077012164091121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1.0411277467863247</v>
      </c>
      <c r="AS184" s="11">
        <f>IF(('OddsRatio_working_3-way'!X184=0),IF(Q184&gt;0,-Q184^(1/3),(-Q184)^(1/3)),'OddsRatio_working_3-way'!AM184-'OddsRatio_working_3-way'!R184/3)</f>
        <v>-0.74035762514541381</v>
      </c>
      <c r="AT184" s="11">
        <f>IF(('OddsRatio_working_3-way'!X184=0),IF(Q184&gt;0,-Q184^(1/3),(-Q184)^(1/3)),'OddsRatio_working_3-way'!AN184-'OddsRatio_working_3-way'!R184/3)</f>
        <v>-0.30077012164091121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2.11</v>
      </c>
      <c r="B185" s="4">
        <f>IF('True_Odds_Calculator_3-way'!B186="","",'True_Odds_Calculator_3-way'!B186)</f>
        <v>3.45</v>
      </c>
      <c r="C185" s="4">
        <f>IF('True_Odds_Calculator_3-way'!C186="","",'True_Odds_Calculator_3-way'!C186)</f>
        <v>3.88</v>
      </c>
      <c r="D185" s="9">
        <f t="shared" si="39"/>
        <v>0.46559991136940365</v>
      </c>
      <c r="E185" s="9">
        <f t="shared" si="40"/>
        <v>0.28301681182563609</v>
      </c>
      <c r="F185" s="9">
        <f t="shared" si="41"/>
        <v>0.25138327680496031</v>
      </c>
      <c r="G185" s="9">
        <f t="shared" si="42"/>
        <v>1.0340240827641678</v>
      </c>
      <c r="H185" s="9">
        <f t="shared" si="43"/>
        <v>2.1477667318682263</v>
      </c>
      <c r="I185" s="9">
        <f t="shared" si="44"/>
        <v>3.5333590027722108</v>
      </c>
      <c r="J185" s="9">
        <f t="shared" si="45"/>
        <v>3.9779893583608024</v>
      </c>
      <c r="K185" s="11">
        <f t="shared" si="46"/>
        <v>0.47393364928909953</v>
      </c>
      <c r="L185" s="11">
        <f t="shared" si="47"/>
        <v>0.28985507246376813</v>
      </c>
      <c r="M185" s="11">
        <f t="shared" si="48"/>
        <v>0.25773195876288663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-0.27729898181802737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0.22800931580918876</v>
      </c>
      <c r="Q185" s="11">
        <f>2*'OddsRatio_working_3-way'!K185*'OddsRatio_working_3-way'!L185*'OddsRatio_working_3-way'!M185</f>
        <v>7.0810346524592796E-2</v>
      </c>
      <c r="R185" s="11">
        <f t="shared" si="49"/>
        <v>0</v>
      </c>
      <c r="S185" s="11">
        <f t="shared" si="50"/>
        <v>-0.82225082225082202</v>
      </c>
      <c r="T185" s="11">
        <f t="shared" si="51"/>
        <v>-0.25535739821454106</v>
      </c>
      <c r="U185" s="11">
        <f>'OddsRatio_working_3-way'!S185-'OddsRatio_working_3-way'!R185^2/3</f>
        <v>-0.82225082225082202</v>
      </c>
      <c r="V185" s="11">
        <f>'OddsRatio_working_3-way'!S185*'OddsRatio_working_3-way'!R185/3-2*'OddsRatio_working_3-way'!R185^3/27-'OddsRatio_working_3-way'!T185</f>
        <v>0.25535739821454106</v>
      </c>
      <c r="W185" s="11">
        <f>'OddsRatio_working_3-way'!V185^2+4*'OddsRatio_working_3-way'!U185^3/27</f>
        <v>-1.7151241088427027E-2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0.14349097699099997</v>
      </c>
      <c r="Y185" s="11">
        <f>IF('OddsRatio_working_3-way'!W185&gt;=0,IF('OddsRatio_working_3-way'!V185+SQRT('OddsRatio_working_3-way'!W185)&gt;0,0,PI()),ACOS('OddsRatio_working_3-way'!V185/(2*'OddsRatio_working_3-way'!X185)))</f>
        <v>0.47388307131589347</v>
      </c>
      <c r="Z185" s="11">
        <f>'OddsRatio_working_3-way'!X185^(1/3)*COS('OddsRatio_working_3-way'!Y185/3)</f>
        <v>0.5170120413820839</v>
      </c>
      <c r="AA185" s="11">
        <f>'OddsRatio_working_3-way'!X185^(1/3)*COS(('OddsRatio_working_3-way'!Y185+2*PI())/3)</f>
        <v>-0.32982654622299024</v>
      </c>
      <c r="AB185" s="11">
        <f>'OddsRatio_working_3-way'!X185^(1/3)*COS(('OddsRatio_working_3-way'!Y185+4*PI())/3)</f>
        <v>-0.18718549515909394</v>
      </c>
      <c r="AC185" s="11">
        <f>'OddsRatio_working_3-way'!X185^(1/3)*SIN('OddsRatio_working_3-way'!Y185/3)</f>
        <v>8.2353849229231946E-2</v>
      </c>
      <c r="AD185" s="11">
        <f>'OddsRatio_working_3-way'!X185^(1/3)*SIN(('OddsRatio_working_3-way'!Y185+2*PI())/3)</f>
        <v>0.40656863728472015</v>
      </c>
      <c r="AE185" s="11">
        <f>'OddsRatio_working_3-way'!X185^(1/3)*SIN(('OddsRatio_working_3-way'!Y185+4*PI())/3)</f>
        <v>-0.48892248651395193</v>
      </c>
      <c r="AF185" s="11">
        <f>-'OddsRatio_working_3-way'!U185/(3*'OddsRatio_working_3-way'!X185^(1/3))*COS(('OddsRatio_working_3-way'!Y185)/3)</f>
        <v>0.5170120413820839</v>
      </c>
      <c r="AG185" s="11">
        <f>-'OddsRatio_working_3-way'!U185/(3*'OddsRatio_working_3-way'!X185^(1/3))*COS(('OddsRatio_working_3-way'!Y185+2*PI())/3)</f>
        <v>-0.32982654622299024</v>
      </c>
      <c r="AH185" s="11">
        <f>-'OddsRatio_working_3-way'!U185/(3*'OddsRatio_working_3-way'!X185^(1/3))*COS(('OddsRatio_working_3-way'!Y185+4*PI())/3)</f>
        <v>-0.18718549515909394</v>
      </c>
      <c r="AI185" s="11">
        <f>'OddsRatio_working_3-way'!U185/(3*'OddsRatio_working_3-way'!X185^(1/3))*SIN(('OddsRatio_working_3-way'!Y185)/3)</f>
        <v>-8.2353849229231946E-2</v>
      </c>
      <c r="AJ185" s="11">
        <f>'OddsRatio_working_3-way'!U185/(3*'OddsRatio_working_3-way'!X185^(1/3))*SIN(('OddsRatio_working_3-way'!Y185+2*PI())/3)</f>
        <v>-0.40656863728472015</v>
      </c>
      <c r="AK185" s="11">
        <f>'OddsRatio_working_3-way'!U185/(3*'OddsRatio_working_3-way'!X185^(1/3))*SIN(('OddsRatio_working_3-way'!Y185+4*PI())/3)</f>
        <v>0.48892248651395193</v>
      </c>
      <c r="AL185" s="11">
        <f>'OddsRatio_working_3-way'!Z185+'OddsRatio_working_3-way'!AF185</f>
        <v>1.0340240827641678</v>
      </c>
      <c r="AM185" s="11">
        <f>'OddsRatio_working_3-way'!AA185+'OddsRatio_working_3-way'!AG185</f>
        <v>-0.65965309244598047</v>
      </c>
      <c r="AN185" s="11">
        <f>'OddsRatio_working_3-way'!AB185+'OddsRatio_working_3-way'!AH185</f>
        <v>-0.37437099031818788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1.0340240827641678</v>
      </c>
      <c r="AS185" s="11">
        <f>IF(('OddsRatio_working_3-way'!X185=0),IF(Q185&gt;0,-Q185^(1/3),(-Q185)^(1/3)),'OddsRatio_working_3-way'!AM185-'OddsRatio_working_3-way'!R185/3)</f>
        <v>-0.65965309244598047</v>
      </c>
      <c r="AT185" s="11">
        <f>IF(('OddsRatio_working_3-way'!X185=0),IF(Q185&gt;0,-Q185^(1/3),(-Q185)^(1/3)),'OddsRatio_working_3-way'!AN185-'OddsRatio_working_3-way'!R185/3)</f>
        <v>-0.37437099031818788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1.85</v>
      </c>
      <c r="B186" s="4">
        <f>IF('True_Odds_Calculator_3-way'!B187="","",'True_Odds_Calculator_3-way'!B187)</f>
        <v>3.5</v>
      </c>
      <c r="C186" s="4">
        <f>IF('True_Odds_Calculator_3-way'!C187="","",'True_Odds_Calculator_3-way'!C187)</f>
        <v>5.01</v>
      </c>
      <c r="D186" s="9">
        <f t="shared" si="39"/>
        <v>0.5299742353890291</v>
      </c>
      <c r="E186" s="9">
        <f t="shared" si="40"/>
        <v>0.27712477333799773</v>
      </c>
      <c r="F186" s="9">
        <f t="shared" si="41"/>
        <v>0.1929009912729733</v>
      </c>
      <c r="G186" s="9">
        <f t="shared" si="42"/>
        <v>1.0433931516910486</v>
      </c>
      <c r="H186" s="9">
        <f t="shared" si="43"/>
        <v>1.8868841789373914</v>
      </c>
      <c r="I186" s="9">
        <f t="shared" si="44"/>
        <v>3.6084828792276213</v>
      </c>
      <c r="J186" s="9">
        <f t="shared" si="45"/>
        <v>5.1840065382811051</v>
      </c>
      <c r="K186" s="11">
        <f t="shared" si="46"/>
        <v>0.54054054054054046</v>
      </c>
      <c r="L186" s="11">
        <f t="shared" si="47"/>
        <v>0.2857142857142857</v>
      </c>
      <c r="M186" s="11">
        <f t="shared" si="48"/>
        <v>0.19960079840319361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-0.26267927465532259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0.22688214304980767</v>
      </c>
      <c r="Q186" s="11">
        <f>2*'OddsRatio_working_3-way'!K186*'OddsRatio_working_3-way'!L186*'OddsRatio_working_3-way'!M186</f>
        <v>6.1652756263534697E-2</v>
      </c>
      <c r="R186" s="11">
        <f t="shared" si="49"/>
        <v>0</v>
      </c>
      <c r="S186" s="11">
        <f t="shared" si="50"/>
        <v>-0.86372304532785649</v>
      </c>
      <c r="T186" s="11">
        <f t="shared" si="51"/>
        <v>-0.23470734927387407</v>
      </c>
      <c r="U186" s="11">
        <f>'OddsRatio_working_3-way'!S186-'OddsRatio_working_3-way'!R186^2/3</f>
        <v>-0.86372304532785649</v>
      </c>
      <c r="V186" s="11">
        <f>'OddsRatio_working_3-way'!S186*'OddsRatio_working_3-way'!R186/3-2*'OddsRatio_working_3-way'!R186^3/27-'OddsRatio_working_3-way'!T186</f>
        <v>0.23470734927387407</v>
      </c>
      <c r="W186" s="11">
        <f>'OddsRatio_working_3-way'!V186^2+4*'OddsRatio_working_3-way'!U186^3/27</f>
        <v>-4.0372090734673335E-2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0.15448270982365767</v>
      </c>
      <c r="Y186" s="11">
        <f>IF('OddsRatio_working_3-way'!W186&gt;=0,IF('OddsRatio_working_3-way'!V186+SQRT('OddsRatio_working_3-way'!W186)&gt;0,0,PI()),ACOS('OddsRatio_working_3-way'!V186/(2*'OddsRatio_working_3-way'!X186)))</f>
        <v>0.70801276730917118</v>
      </c>
      <c r="Z186" s="11">
        <f>'OddsRatio_working_3-way'!X186^(1/3)*COS('OddsRatio_working_3-way'!Y186/3)</f>
        <v>0.52169657584552442</v>
      </c>
      <c r="AA186" s="11">
        <f>'OddsRatio_working_3-way'!X186^(1/3)*COS(('OddsRatio_working_3-way'!Y186+2*PI())/3)</f>
        <v>-0.36950036289261912</v>
      </c>
      <c r="AB186" s="11">
        <f>'OddsRatio_working_3-way'!X186^(1/3)*COS(('OddsRatio_working_3-way'!Y186+4*PI())/3)</f>
        <v>-0.15219621295290536</v>
      </c>
      <c r="AC186" s="11">
        <f>'OddsRatio_working_3-way'!X186^(1/3)*SIN('OddsRatio_working_3-way'!Y186/3)</f>
        <v>0.12546060946371662</v>
      </c>
      <c r="AD186" s="11">
        <f>'OddsRatio_working_3-way'!X186^(1/3)*SIN(('OddsRatio_working_3-way'!Y186+2*PI())/3)</f>
        <v>0.38907218301772095</v>
      </c>
      <c r="AE186" s="11">
        <f>'OddsRatio_working_3-way'!X186^(1/3)*SIN(('OddsRatio_working_3-way'!Y186+4*PI())/3)</f>
        <v>-0.51453279248143757</v>
      </c>
      <c r="AF186" s="11">
        <f>-'OddsRatio_working_3-way'!U186/(3*'OddsRatio_working_3-way'!X186^(1/3))*COS(('OddsRatio_working_3-way'!Y186)/3)</f>
        <v>0.52169657584552431</v>
      </c>
      <c r="AG186" s="11">
        <f>-'OddsRatio_working_3-way'!U186/(3*'OddsRatio_working_3-way'!X186^(1/3))*COS(('OddsRatio_working_3-way'!Y186+2*PI())/3)</f>
        <v>-0.36950036289261906</v>
      </c>
      <c r="AH186" s="11">
        <f>-'OddsRatio_working_3-way'!U186/(3*'OddsRatio_working_3-way'!X186^(1/3))*COS(('OddsRatio_working_3-way'!Y186+4*PI())/3)</f>
        <v>-0.15219621295290534</v>
      </c>
      <c r="AI186" s="11">
        <f>'OddsRatio_working_3-way'!U186/(3*'OddsRatio_working_3-way'!X186^(1/3))*SIN(('OddsRatio_working_3-way'!Y186)/3)</f>
        <v>-0.12546060946371659</v>
      </c>
      <c r="AJ186" s="11">
        <f>'OddsRatio_working_3-way'!U186/(3*'OddsRatio_working_3-way'!X186^(1/3))*SIN(('OddsRatio_working_3-way'!Y186+2*PI())/3)</f>
        <v>-0.3890721830177209</v>
      </c>
      <c r="AK186" s="11">
        <f>'OddsRatio_working_3-way'!U186/(3*'OddsRatio_working_3-way'!X186^(1/3))*SIN(('OddsRatio_working_3-way'!Y186+4*PI())/3)</f>
        <v>0.51453279248143746</v>
      </c>
      <c r="AL186" s="11">
        <f>'OddsRatio_working_3-way'!Z186+'OddsRatio_working_3-way'!AF186</f>
        <v>1.0433931516910486</v>
      </c>
      <c r="AM186" s="11">
        <f>'OddsRatio_working_3-way'!AA186+'OddsRatio_working_3-way'!AG186</f>
        <v>-0.73900072578523823</v>
      </c>
      <c r="AN186" s="11">
        <f>'OddsRatio_working_3-way'!AB186+'OddsRatio_working_3-way'!AH186</f>
        <v>-0.30439242590581073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1.0433931516910486</v>
      </c>
      <c r="AS186" s="11">
        <f>IF(('OddsRatio_working_3-way'!X186=0),IF(Q186&gt;0,-Q186^(1/3),(-Q186)^(1/3)),'OddsRatio_working_3-way'!AM186-'OddsRatio_working_3-way'!R186/3)</f>
        <v>-0.73900072578523823</v>
      </c>
      <c r="AT186" s="11">
        <f>IF(('OddsRatio_working_3-way'!X186=0),IF(Q186&gt;0,-Q186^(1/3),(-Q186)^(1/3)),'OddsRatio_working_3-way'!AN186-'OddsRatio_working_3-way'!R186/3)</f>
        <v>-0.30439242590581073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2.77</v>
      </c>
      <c r="B187" s="4">
        <f>IF('True_Odds_Calculator_3-way'!B188="","",'True_Odds_Calculator_3-way'!B188)</f>
        <v>3.03</v>
      </c>
      <c r="C187" s="4">
        <f>IF('True_Odds_Calculator_3-way'!C188="","",'True_Odds_Calculator_3-way'!C188)</f>
        <v>2.88</v>
      </c>
      <c r="D187" s="9">
        <f t="shared" si="39"/>
        <v>0.34798911340830607</v>
      </c>
      <c r="E187" s="9">
        <f t="shared" si="40"/>
        <v>0.31757333352426675</v>
      </c>
      <c r="F187" s="9">
        <f t="shared" si="41"/>
        <v>0.33443755306742717</v>
      </c>
      <c r="G187" s="9">
        <f t="shared" si="42"/>
        <v>1.0585610823562268</v>
      </c>
      <c r="H187" s="9">
        <f t="shared" si="43"/>
        <v>2.8736531157705212</v>
      </c>
      <c r="I187" s="9">
        <f t="shared" si="44"/>
        <v>3.1488789971831403</v>
      </c>
      <c r="J187" s="9">
        <f t="shared" si="45"/>
        <v>2.9900948348297067</v>
      </c>
      <c r="K187" s="11">
        <f t="shared" si="46"/>
        <v>0.36101083032490977</v>
      </c>
      <c r="L187" s="11">
        <f t="shared" si="47"/>
        <v>0.33003300330033003</v>
      </c>
      <c r="M187" s="11">
        <f t="shared" si="48"/>
        <v>0.34722222222222221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-0.27945524696874025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0.23498138020781623</v>
      </c>
      <c r="Q187" s="11">
        <f>2*'OddsRatio_working_3-way'!K187*'OddsRatio_working_3-way'!L187*'OddsRatio_working_3-way'!M187</f>
        <v>8.2739922608385988E-2</v>
      </c>
      <c r="R187" s="11">
        <f t="shared" si="49"/>
        <v>0</v>
      </c>
      <c r="S187" s="11">
        <f t="shared" si="50"/>
        <v>-0.84085513783214505</v>
      </c>
      <c r="T187" s="11">
        <f t="shared" si="51"/>
        <v>-0.29607575275779752</v>
      </c>
      <c r="U187" s="11">
        <f>'OddsRatio_working_3-way'!S187-'OddsRatio_working_3-way'!R187^2/3</f>
        <v>-0.84085513783214505</v>
      </c>
      <c r="V187" s="11">
        <f>'OddsRatio_working_3-way'!S187*'OddsRatio_working_3-way'!R187/3-2*'OddsRatio_working_3-way'!R187^3/27-'OddsRatio_working_3-way'!T187</f>
        <v>0.29607575275779752</v>
      </c>
      <c r="W187" s="11">
        <f>'OddsRatio_working_3-way'!V187^2+4*'OddsRatio_working_3-way'!U187^3/27</f>
        <v>-4.1559294970466842E-4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0.14838837919527351</v>
      </c>
      <c r="Y187" s="11">
        <f>IF('OddsRatio_working_3-way'!W187&gt;=0,IF('OddsRatio_working_3-way'!V187+SQRT('OddsRatio_working_3-way'!W187)&gt;0,0,PI()),ACOS('OddsRatio_working_3-way'!V187/(2*'OddsRatio_working_3-way'!X187)))</f>
        <v>6.8745825479884948E-2</v>
      </c>
      <c r="Z187" s="11">
        <f>'OddsRatio_working_3-way'!X187^(1/3)*COS('OddsRatio_working_3-way'!Y187/3)</f>
        <v>0.52928054117811341</v>
      </c>
      <c r="AA187" s="11">
        <f>'OddsRatio_working_3-way'!X187^(1/3)*COS(('OddsRatio_working_3-way'!Y187+2*PI())/3)</f>
        <v>-0.27514579321712457</v>
      </c>
      <c r="AB187" s="11">
        <f>'OddsRatio_working_3-way'!X187^(1/3)*COS(('OddsRatio_working_3-way'!Y187+4*PI())/3)</f>
        <v>-0.25413474796098895</v>
      </c>
      <c r="AC187" s="11">
        <f>'OddsRatio_working_3-way'!X187^(1/3)*SIN('OddsRatio_working_3-way'!Y187/3)</f>
        <v>1.2130732634585478E-2</v>
      </c>
      <c r="AD187" s="11">
        <f>'OddsRatio_working_3-way'!X187^(1/3)*SIN(('OddsRatio_working_3-way'!Y187+2*PI())/3)</f>
        <v>0.45230502807172918</v>
      </c>
      <c r="AE187" s="11">
        <f>'OddsRatio_working_3-way'!X187^(1/3)*SIN(('OddsRatio_working_3-way'!Y187+4*PI())/3)</f>
        <v>-0.46443576070631448</v>
      </c>
      <c r="AF187" s="11">
        <f>-'OddsRatio_working_3-way'!U187/(3*'OddsRatio_working_3-way'!X187^(1/3))*COS(('OddsRatio_working_3-way'!Y187)/3)</f>
        <v>0.52928054117811341</v>
      </c>
      <c r="AG187" s="11">
        <f>-'OddsRatio_working_3-way'!U187/(3*'OddsRatio_working_3-way'!X187^(1/3))*COS(('OddsRatio_working_3-way'!Y187+2*PI())/3)</f>
        <v>-0.27514579321712457</v>
      </c>
      <c r="AH187" s="11">
        <f>-'OddsRatio_working_3-way'!U187/(3*'OddsRatio_working_3-way'!X187^(1/3))*COS(('OddsRatio_working_3-way'!Y187+4*PI())/3)</f>
        <v>-0.25413474796098895</v>
      </c>
      <c r="AI187" s="11">
        <f>'OddsRatio_working_3-way'!U187/(3*'OddsRatio_working_3-way'!X187^(1/3))*SIN(('OddsRatio_working_3-way'!Y187)/3)</f>
        <v>-1.2130732634585478E-2</v>
      </c>
      <c r="AJ187" s="11">
        <f>'OddsRatio_working_3-way'!U187/(3*'OddsRatio_working_3-way'!X187^(1/3))*SIN(('OddsRatio_working_3-way'!Y187+2*PI())/3)</f>
        <v>-0.45230502807172918</v>
      </c>
      <c r="AK187" s="11">
        <f>'OddsRatio_working_3-way'!U187/(3*'OddsRatio_working_3-way'!X187^(1/3))*SIN(('OddsRatio_working_3-way'!Y187+4*PI())/3)</f>
        <v>0.46443576070631448</v>
      </c>
      <c r="AL187" s="11">
        <f>'OddsRatio_working_3-way'!Z187+'OddsRatio_working_3-way'!AF187</f>
        <v>1.0585610823562268</v>
      </c>
      <c r="AM187" s="11">
        <f>'OddsRatio_working_3-way'!AA187+'OddsRatio_working_3-way'!AG187</f>
        <v>-0.55029158643424914</v>
      </c>
      <c r="AN187" s="11">
        <f>'OddsRatio_working_3-way'!AB187+'OddsRatio_working_3-way'!AH187</f>
        <v>-0.5082694959219779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1.0585610823562268</v>
      </c>
      <c r="AS187" s="11">
        <f>IF(('OddsRatio_working_3-way'!X187=0),IF(Q187&gt;0,-Q187^(1/3),(-Q187)^(1/3)),'OddsRatio_working_3-way'!AM187-'OddsRatio_working_3-way'!R187/3)</f>
        <v>-0.55029158643424914</v>
      </c>
      <c r="AT187" s="11">
        <f>IF(('OddsRatio_working_3-way'!X187=0),IF(Q187&gt;0,-Q187^(1/3),(-Q187)^(1/3)),'OddsRatio_working_3-way'!AN187-'OddsRatio_working_3-way'!R187/3)</f>
        <v>-0.5082694959219779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2.62</v>
      </c>
      <c r="B188" s="4">
        <f>IF('True_Odds_Calculator_3-way'!B189="","",'True_Odds_Calculator_3-way'!B189)</f>
        <v>2.86</v>
      </c>
      <c r="C188" s="4">
        <f>IF('True_Odds_Calculator_3-way'!C189="","",'True_Odds_Calculator_3-way'!C189)</f>
        <v>3.25</v>
      </c>
      <c r="D188" s="9">
        <f t="shared" si="39"/>
        <v>0.3680378424967134</v>
      </c>
      <c r="E188" s="9">
        <f t="shared" si="40"/>
        <v>0.33653050284574154</v>
      </c>
      <c r="F188" s="9">
        <f t="shared" si="41"/>
        <v>0.29543165465754484</v>
      </c>
      <c r="G188" s="9">
        <f t="shared" si="42"/>
        <v>1.0599456147712161</v>
      </c>
      <c r="H188" s="9">
        <f t="shared" si="43"/>
        <v>2.7171118959293707</v>
      </c>
      <c r="I188" s="9">
        <f t="shared" si="44"/>
        <v>2.9714988434744618</v>
      </c>
      <c r="J188" s="9">
        <f t="shared" si="45"/>
        <v>3.3848776332352362</v>
      </c>
      <c r="K188" s="11">
        <f t="shared" si="46"/>
        <v>0.38167938931297707</v>
      </c>
      <c r="L188" s="11">
        <f t="shared" si="47"/>
        <v>0.34965034965034969</v>
      </c>
      <c r="M188" s="11">
        <f t="shared" si="48"/>
        <v>0.30769230769230771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-0.27839394897527592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0.23529025290622471</v>
      </c>
      <c r="Q188" s="11">
        <f>2*'OddsRatio_working_3-way'!K188*'OddsRatio_working_3-way'!L188*'OddsRatio_working_3-way'!M188</f>
        <v>8.2125742724685785E-2</v>
      </c>
      <c r="R188" s="11">
        <f t="shared" si="49"/>
        <v>0</v>
      </c>
      <c r="S188" s="11">
        <f t="shared" si="50"/>
        <v>-0.84517014027169379</v>
      </c>
      <c r="T188" s="11">
        <f t="shared" si="51"/>
        <v>-0.29499830375975361</v>
      </c>
      <c r="U188" s="11">
        <f>'OddsRatio_working_3-way'!S188-'OddsRatio_working_3-way'!R188^2/3</f>
        <v>-0.84517014027169379</v>
      </c>
      <c r="V188" s="11">
        <f>'OddsRatio_working_3-way'!S188*'OddsRatio_working_3-way'!R188/3-2*'OddsRatio_working_3-way'!R188^3/27-'OddsRatio_working_3-way'!T188</f>
        <v>0.29499830375975361</v>
      </c>
      <c r="W188" s="11">
        <f>'OddsRatio_working_3-way'!V188^2+4*'OddsRatio_working_3-way'!U188^3/27</f>
        <v>-2.4153565729220228E-3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0.14953206662289353</v>
      </c>
      <c r="Y188" s="11">
        <f>IF('OddsRatio_working_3-way'!W188&gt;=0,IF('OddsRatio_working_3-way'!V188+SQRT('OddsRatio_working_3-way'!W188)&gt;0,0,PI()),ACOS('OddsRatio_working_3-way'!V188/(2*'OddsRatio_working_3-way'!X188)))</f>
        <v>0.16508236025964251</v>
      </c>
      <c r="Z188" s="11">
        <f>'OddsRatio_working_3-way'!X188^(1/3)*COS('OddsRatio_working_3-way'!Y188/3)</f>
        <v>0.52997280738560804</v>
      </c>
      <c r="AA188" s="11">
        <f>'OddsRatio_working_3-way'!X188^(1/3)*COS(('OddsRatio_working_3-way'!Y188+2*PI())/3)</f>
        <v>-0.29026787203992288</v>
      </c>
      <c r="AB188" s="11">
        <f>'OddsRatio_working_3-way'!X188^(1/3)*COS(('OddsRatio_working_3-way'!Y188+4*PI())/3)</f>
        <v>-0.23970493534568518</v>
      </c>
      <c r="AC188" s="11">
        <f>'OddsRatio_working_3-way'!X188^(1/3)*SIN('OddsRatio_working_3-way'!Y188/3)</f>
        <v>2.9192525111436177E-2</v>
      </c>
      <c r="AD188" s="11">
        <f>'OddsRatio_working_3-way'!X188^(1/3)*SIN(('OddsRatio_working_3-way'!Y188+2*PI())/3)</f>
        <v>0.44437365195517564</v>
      </c>
      <c r="AE188" s="11">
        <f>'OddsRatio_working_3-way'!X188^(1/3)*SIN(('OddsRatio_working_3-way'!Y188+4*PI())/3)</f>
        <v>-0.47356617706661175</v>
      </c>
      <c r="AF188" s="11">
        <f>-'OddsRatio_working_3-way'!U188/(3*'OddsRatio_working_3-way'!X188^(1/3))*COS(('OddsRatio_working_3-way'!Y188)/3)</f>
        <v>0.52997280738560804</v>
      </c>
      <c r="AG188" s="11">
        <f>-'OddsRatio_working_3-way'!U188/(3*'OddsRatio_working_3-way'!X188^(1/3))*COS(('OddsRatio_working_3-way'!Y188+2*PI())/3)</f>
        <v>-0.29026787203992288</v>
      </c>
      <c r="AH188" s="11">
        <f>-'OddsRatio_working_3-way'!U188/(3*'OddsRatio_working_3-way'!X188^(1/3))*COS(('OddsRatio_working_3-way'!Y188+4*PI())/3)</f>
        <v>-0.23970493534568518</v>
      </c>
      <c r="AI188" s="11">
        <f>'OddsRatio_working_3-way'!U188/(3*'OddsRatio_working_3-way'!X188^(1/3))*SIN(('OddsRatio_working_3-way'!Y188)/3)</f>
        <v>-2.9192525111436177E-2</v>
      </c>
      <c r="AJ188" s="11">
        <f>'OddsRatio_working_3-way'!U188/(3*'OddsRatio_working_3-way'!X188^(1/3))*SIN(('OddsRatio_working_3-way'!Y188+2*PI())/3)</f>
        <v>-0.44437365195517564</v>
      </c>
      <c r="AK188" s="11">
        <f>'OddsRatio_working_3-way'!U188/(3*'OddsRatio_working_3-way'!X188^(1/3))*SIN(('OddsRatio_working_3-way'!Y188+4*PI())/3)</f>
        <v>0.47356617706661175</v>
      </c>
      <c r="AL188" s="11">
        <f>'OddsRatio_working_3-way'!Z188+'OddsRatio_working_3-way'!AF188</f>
        <v>1.0599456147712161</v>
      </c>
      <c r="AM188" s="11">
        <f>'OddsRatio_working_3-way'!AA188+'OddsRatio_working_3-way'!AG188</f>
        <v>-0.58053574407984576</v>
      </c>
      <c r="AN188" s="11">
        <f>'OddsRatio_working_3-way'!AB188+'OddsRatio_working_3-way'!AH188</f>
        <v>-0.47940987069137037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1.0599456147712161</v>
      </c>
      <c r="AS188" s="11">
        <f>IF(('OddsRatio_working_3-way'!X188=0),IF(Q188&gt;0,-Q188^(1/3),(-Q188)^(1/3)),'OddsRatio_working_3-way'!AM188-'OddsRatio_working_3-way'!R188/3)</f>
        <v>-0.58053574407984576</v>
      </c>
      <c r="AT188" s="11">
        <f>IF(('OddsRatio_working_3-way'!X188=0),IF(Q188&gt;0,-Q188^(1/3),(-Q188)^(1/3)),'OddsRatio_working_3-way'!AN188-'OddsRatio_working_3-way'!R188/3)</f>
        <v>-0.47940987069137037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2.54</v>
      </c>
      <c r="B189" s="4">
        <f>IF('True_Odds_Calculator_3-way'!B190="","",'True_Odds_Calculator_3-way'!B190)</f>
        <v>3.48</v>
      </c>
      <c r="C189" s="4">
        <f>IF('True_Odds_Calculator_3-way'!C190="","",'True_Odds_Calculator_3-way'!C190)</f>
        <v>2.84</v>
      </c>
      <c r="D189" s="9">
        <f t="shared" si="39"/>
        <v>0.38188466845544755</v>
      </c>
      <c r="E189" s="9">
        <f t="shared" si="40"/>
        <v>0.27727228272410032</v>
      </c>
      <c r="F189" s="9">
        <f t="shared" si="41"/>
        <v>0.34084304882045224</v>
      </c>
      <c r="G189" s="9">
        <f t="shared" si="42"/>
        <v>1.0510335320227004</v>
      </c>
      <c r="H189" s="9">
        <f t="shared" si="43"/>
        <v>2.6185916393149591</v>
      </c>
      <c r="I189" s="9">
        <f t="shared" si="44"/>
        <v>3.606563159416297</v>
      </c>
      <c r="J189" s="9">
        <f t="shared" si="45"/>
        <v>2.9339016989217681</v>
      </c>
      <c r="K189" s="11">
        <f t="shared" si="46"/>
        <v>0.39370078740157477</v>
      </c>
      <c r="L189" s="11">
        <f t="shared" si="47"/>
        <v>0.28735632183908044</v>
      </c>
      <c r="M189" s="11">
        <f t="shared" si="48"/>
        <v>0.35211267605633806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-0.27993611046312272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0.23343518437077343</v>
      </c>
      <c r="Q189" s="11">
        <f>2*'OddsRatio_working_3-way'!K189*'OddsRatio_working_3-way'!L189*'OddsRatio_working_3-way'!M189</f>
        <v>7.967071138934248E-2</v>
      </c>
      <c r="R189" s="11">
        <f t="shared" si="49"/>
        <v>0</v>
      </c>
      <c r="S189" s="11">
        <f t="shared" si="50"/>
        <v>-0.83388736088595805</v>
      </c>
      <c r="T189" s="11">
        <f t="shared" si="51"/>
        <v>-0.28460319484162394</v>
      </c>
      <c r="U189" s="11">
        <f>'OddsRatio_working_3-way'!S189-'OddsRatio_working_3-way'!R189^2/3</f>
        <v>-0.83388736088595805</v>
      </c>
      <c r="V189" s="11">
        <f>'OddsRatio_working_3-way'!S189*'OddsRatio_working_3-way'!R189/3-2*'OddsRatio_working_3-way'!R189^3/27-'OddsRatio_working_3-way'!T189</f>
        <v>0.28460319484162394</v>
      </c>
      <c r="W189" s="11">
        <f>'OddsRatio_working_3-way'!V189^2+4*'OddsRatio_working_3-way'!U189^3/27</f>
        <v>-4.906013383429747E-3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0.14654776686927809</v>
      </c>
      <c r="Y189" s="11">
        <f>IF('OddsRatio_working_3-way'!W189&gt;=0,IF('OddsRatio_working_3-way'!V189+SQRT('OddsRatio_working_3-way'!W189)&gt;0,0,PI()),ACOS('OddsRatio_working_3-way'!V189/(2*'OddsRatio_working_3-way'!X189)))</f>
        <v>0.24131165519755049</v>
      </c>
      <c r="Z189" s="11">
        <f>'OddsRatio_working_3-way'!X189^(1/3)*COS('OddsRatio_working_3-way'!Y189/3)</f>
        <v>0.52551676601135022</v>
      </c>
      <c r="AA189" s="11">
        <f>'OddsRatio_working_3-way'!X189^(1/3)*COS(('OddsRatio_working_3-way'!Y189+2*PI())/3)</f>
        <v>-0.29944539299856471</v>
      </c>
      <c r="AB189" s="11">
        <f>'OddsRatio_working_3-way'!X189^(1/3)*COS(('OddsRatio_working_3-way'!Y189+4*PI())/3)</f>
        <v>-0.22607137301278563</v>
      </c>
      <c r="AC189" s="11">
        <f>'OddsRatio_working_3-way'!X189^(1/3)*SIN('OddsRatio_working_3-way'!Y189/3)</f>
        <v>4.2362510190314485E-2</v>
      </c>
      <c r="AD189" s="11">
        <f>'OddsRatio_working_3-way'!X189^(1/3)*SIN(('OddsRatio_working_3-way'!Y189+2*PI())/3)</f>
        <v>0.43392961438531463</v>
      </c>
      <c r="AE189" s="11">
        <f>'OddsRatio_working_3-way'!X189^(1/3)*SIN(('OddsRatio_working_3-way'!Y189+4*PI())/3)</f>
        <v>-0.47629212457562919</v>
      </c>
      <c r="AF189" s="11">
        <f>-'OddsRatio_working_3-way'!U189/(3*'OddsRatio_working_3-way'!X189^(1/3))*COS(('OddsRatio_working_3-way'!Y189)/3)</f>
        <v>0.52551676601135022</v>
      </c>
      <c r="AG189" s="11">
        <f>-'OddsRatio_working_3-way'!U189/(3*'OddsRatio_working_3-way'!X189^(1/3))*COS(('OddsRatio_working_3-way'!Y189+2*PI())/3)</f>
        <v>-0.29944539299856471</v>
      </c>
      <c r="AH189" s="11">
        <f>-'OddsRatio_working_3-way'!U189/(3*'OddsRatio_working_3-way'!X189^(1/3))*COS(('OddsRatio_working_3-way'!Y189+4*PI())/3)</f>
        <v>-0.22607137301278563</v>
      </c>
      <c r="AI189" s="11">
        <f>'OddsRatio_working_3-way'!U189/(3*'OddsRatio_working_3-way'!X189^(1/3))*SIN(('OddsRatio_working_3-way'!Y189)/3)</f>
        <v>-4.2362510190314485E-2</v>
      </c>
      <c r="AJ189" s="11">
        <f>'OddsRatio_working_3-way'!U189/(3*'OddsRatio_working_3-way'!X189^(1/3))*SIN(('OddsRatio_working_3-way'!Y189+2*PI())/3)</f>
        <v>-0.43392961438531463</v>
      </c>
      <c r="AK189" s="11">
        <f>'OddsRatio_working_3-way'!U189/(3*'OddsRatio_working_3-way'!X189^(1/3))*SIN(('OddsRatio_working_3-way'!Y189+4*PI())/3)</f>
        <v>0.47629212457562919</v>
      </c>
      <c r="AL189" s="11">
        <f>'OddsRatio_working_3-way'!Z189+'OddsRatio_working_3-way'!AF189</f>
        <v>1.0510335320227004</v>
      </c>
      <c r="AM189" s="11">
        <f>'OddsRatio_working_3-way'!AA189+'OddsRatio_working_3-way'!AG189</f>
        <v>-0.59889078599712942</v>
      </c>
      <c r="AN189" s="11">
        <f>'OddsRatio_working_3-way'!AB189+'OddsRatio_working_3-way'!AH189</f>
        <v>-0.45214274602557125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1.0510335320227004</v>
      </c>
      <c r="AS189" s="11">
        <f>IF(('OddsRatio_working_3-way'!X189=0),IF(Q189&gt;0,-Q189^(1/3),(-Q189)^(1/3)),'OddsRatio_working_3-way'!AM189-'OddsRatio_working_3-way'!R189/3)</f>
        <v>-0.59889078599712942</v>
      </c>
      <c r="AT189" s="11">
        <f>IF(('OddsRatio_working_3-way'!X189=0),IF(Q189&gt;0,-Q189^(1/3),(-Q189)^(1/3)),'OddsRatio_working_3-way'!AN189-'OddsRatio_working_3-way'!R189/3)</f>
        <v>-0.45214274602557125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1.56</v>
      </c>
      <c r="B190" s="4">
        <f>IF('True_Odds_Calculator_3-way'!B191="","",'True_Odds_Calculator_3-way'!B191)</f>
        <v>4.3</v>
      </c>
      <c r="C190" s="4">
        <f>IF('True_Odds_Calculator_3-way'!C191="","",'True_Odds_Calculator_3-way'!C191)</f>
        <v>6.14</v>
      </c>
      <c r="D190" s="9">
        <f t="shared" si="39"/>
        <v>0.62537144816706858</v>
      </c>
      <c r="E190" s="9">
        <f t="shared" si="40"/>
        <v>0.22074499411642379</v>
      </c>
      <c r="F190" s="9">
        <f t="shared" si="41"/>
        <v>0.15388355771650758</v>
      </c>
      <c r="G190" s="9">
        <f t="shared" si="42"/>
        <v>1.0697315312447742</v>
      </c>
      <c r="H190" s="9">
        <f t="shared" si="43"/>
        <v>1.5990496574970736</v>
      </c>
      <c r="I190" s="9">
        <f t="shared" si="44"/>
        <v>4.5301140531077548</v>
      </c>
      <c r="J190" s="9">
        <f t="shared" si="45"/>
        <v>6.4984200705981392</v>
      </c>
      <c r="K190" s="11">
        <f t="shared" si="46"/>
        <v>0.64102564102564097</v>
      </c>
      <c r="L190" s="11">
        <f t="shared" si="47"/>
        <v>0.23255813953488372</v>
      </c>
      <c r="M190" s="11">
        <f t="shared" si="48"/>
        <v>0.16286644951140067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-0.23062355415964997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0.21851491437128889</v>
      </c>
      <c r="Q190" s="11">
        <f>2*'OddsRatio_working_3-way'!K190*'OddsRatio_working_3-way'!L190*'OddsRatio_working_3-way'!M190</f>
        <v>4.8558869860286423E-2</v>
      </c>
      <c r="R190" s="11">
        <f t="shared" si="49"/>
        <v>0</v>
      </c>
      <c r="S190" s="11">
        <f t="shared" si="50"/>
        <v>-0.94749608368285387</v>
      </c>
      <c r="T190" s="11">
        <f t="shared" si="51"/>
        <v>-0.21055468526285642</v>
      </c>
      <c r="U190" s="11">
        <f>'OddsRatio_working_3-way'!S190-'OddsRatio_working_3-way'!R190^2/3</f>
        <v>-0.94749608368285387</v>
      </c>
      <c r="V190" s="11">
        <f>'OddsRatio_working_3-way'!S190*'OddsRatio_working_3-way'!R190/3-2*'OddsRatio_working_3-way'!R190^3/27-'OddsRatio_working_3-way'!T190</f>
        <v>0.21055468526285642</v>
      </c>
      <c r="W190" s="11">
        <f>'OddsRatio_working_3-way'!V190^2+4*'OddsRatio_working_3-way'!U190^3/27</f>
        <v>-8.168353921371313E-2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0.17749423561052177</v>
      </c>
      <c r="Y190" s="11">
        <f>IF('OddsRatio_working_3-way'!W190&gt;=0,IF('OddsRatio_working_3-way'!V190+SQRT('OddsRatio_working_3-way'!W190)&gt;0,0,PI()),ACOS('OddsRatio_working_3-way'!V190/(2*'OddsRatio_working_3-way'!X190)))</f>
        <v>0.93585403806118472</v>
      </c>
      <c r="Z190" s="11">
        <f>'OddsRatio_working_3-way'!X190^(1/3)*COS('OddsRatio_working_3-way'!Y190/3)</f>
        <v>0.53486576562238708</v>
      </c>
      <c r="AA190" s="11">
        <f>'OddsRatio_working_3-way'!X190^(1/3)*COS(('OddsRatio_working_3-way'!Y190+2*PI())/3)</f>
        <v>-0.41680818362962457</v>
      </c>
      <c r="AB190" s="11">
        <f>'OddsRatio_working_3-way'!X190^(1/3)*COS(('OddsRatio_working_3-way'!Y190+4*PI())/3)</f>
        <v>-0.11805758199276259</v>
      </c>
      <c r="AC190" s="11">
        <f>'OddsRatio_working_3-way'!X190^(1/3)*SIN('OddsRatio_working_3-way'!Y190/3)</f>
        <v>0.17248374027560504</v>
      </c>
      <c r="AD190" s="11">
        <f>'OddsRatio_working_3-way'!X190^(1/3)*SIN(('OddsRatio_working_3-way'!Y190+2*PI())/3)</f>
        <v>0.37696547050579815</v>
      </c>
      <c r="AE190" s="11">
        <f>'OddsRatio_working_3-way'!X190^(1/3)*SIN(('OddsRatio_working_3-way'!Y190+4*PI())/3)</f>
        <v>-0.54944921078140319</v>
      </c>
      <c r="AF190" s="11">
        <f>-'OddsRatio_working_3-way'!U190/(3*'OddsRatio_working_3-way'!X190^(1/3))*COS(('OddsRatio_working_3-way'!Y190)/3)</f>
        <v>0.53486576562238708</v>
      </c>
      <c r="AG190" s="11">
        <f>-'OddsRatio_working_3-way'!U190/(3*'OddsRatio_working_3-way'!X190^(1/3))*COS(('OddsRatio_working_3-way'!Y190+2*PI())/3)</f>
        <v>-0.41680818362962457</v>
      </c>
      <c r="AH190" s="11">
        <f>-'OddsRatio_working_3-way'!U190/(3*'OddsRatio_working_3-way'!X190^(1/3))*COS(('OddsRatio_working_3-way'!Y190+4*PI())/3)</f>
        <v>-0.11805758199276259</v>
      </c>
      <c r="AI190" s="11">
        <f>'OddsRatio_working_3-way'!U190/(3*'OddsRatio_working_3-way'!X190^(1/3))*SIN(('OddsRatio_working_3-way'!Y190)/3)</f>
        <v>-0.17248374027560504</v>
      </c>
      <c r="AJ190" s="11">
        <f>'OddsRatio_working_3-way'!U190/(3*'OddsRatio_working_3-way'!X190^(1/3))*SIN(('OddsRatio_working_3-way'!Y190+2*PI())/3)</f>
        <v>-0.37696547050579815</v>
      </c>
      <c r="AK190" s="11">
        <f>'OddsRatio_working_3-way'!U190/(3*'OddsRatio_working_3-way'!X190^(1/3))*SIN(('OddsRatio_working_3-way'!Y190+4*PI())/3)</f>
        <v>0.54944921078140319</v>
      </c>
      <c r="AL190" s="11">
        <f>'OddsRatio_working_3-way'!Z190+'OddsRatio_working_3-way'!AF190</f>
        <v>1.0697315312447742</v>
      </c>
      <c r="AM190" s="11">
        <f>'OddsRatio_working_3-way'!AA190+'OddsRatio_working_3-way'!AG190</f>
        <v>-0.83361636725924915</v>
      </c>
      <c r="AN190" s="11">
        <f>'OddsRatio_working_3-way'!AB190+'OddsRatio_working_3-way'!AH190</f>
        <v>-0.23611516398552518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1.0697315312447742</v>
      </c>
      <c r="AS190" s="11">
        <f>IF(('OddsRatio_working_3-way'!X190=0),IF(Q190&gt;0,-Q190^(1/3),(-Q190)^(1/3)),'OddsRatio_working_3-way'!AM190-'OddsRatio_working_3-way'!R190/3)</f>
        <v>-0.83361636725924915</v>
      </c>
      <c r="AT190" s="11">
        <f>IF(('OddsRatio_working_3-way'!X190=0),IF(Q190&gt;0,-Q190^(1/3),(-Q190)^(1/3)),'OddsRatio_working_3-way'!AN190-'OddsRatio_working_3-way'!R190/3)</f>
        <v>-0.23611516398552518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1.62</v>
      </c>
      <c r="B2" s="4">
        <f>IF('True_Odds_Calculator_2-way'!B3="","",'True_Odds_Calculator_2-way'!B3)</f>
        <v>2.37</v>
      </c>
      <c r="C2" s="4">
        <f t="shared" ref="C2:C65" si="0">IF(A2="","",((1/A2)+(1/B2))-1)</f>
        <v>3.9224878887325954E-2</v>
      </c>
      <c r="D2" s="4">
        <f>IF(A2="","",(2*A2)/(2-($C2*A2)))</f>
        <v>1.6731598901817231</v>
      </c>
      <c r="E2" s="4">
        <f>IF(B2="","",(2*B2)/(2-($C2*B2)))</f>
        <v>2.4855311711011843</v>
      </c>
      <c r="G2" s="4">
        <f t="shared" ref="G2:G65" si="1">IF(A2="","",C2+1)</f>
        <v>1.039224878887326</v>
      </c>
    </row>
    <row r="3" spans="1:7" x14ac:dyDescent="0.2">
      <c r="A3" s="4">
        <f>IF('True_Odds_Calculator_2-way'!A4="","",'True_Odds_Calculator_2-way'!A4)</f>
        <v>1.34</v>
      </c>
      <c r="B3" s="4">
        <f>IF('True_Odds_Calculator_2-way'!B4="","",'True_Odds_Calculator_2-way'!B4)</f>
        <v>3.39</v>
      </c>
      <c r="C3" s="4">
        <f t="shared" si="0"/>
        <v>4.1253907453880911E-2</v>
      </c>
      <c r="D3" s="4">
        <f t="shared" ref="D3:D66" si="2">IF(A3="","",(2*A3)/(2-($C3*A3)))</f>
        <v>1.3780905864150714</v>
      </c>
      <c r="E3" s="4">
        <f t="shared" ref="E3:E66" si="3">IF(B3="","",(2*B3)/(2-($C3*B3)))</f>
        <v>3.6448688116825796</v>
      </c>
      <c r="G3" s="4">
        <f t="shared" si="1"/>
        <v>1.0412539074538809</v>
      </c>
    </row>
    <row r="4" spans="1:7" x14ac:dyDescent="0.2">
      <c r="A4" s="4">
        <f>IF('True_Odds_Calculator_2-way'!A5="","",'True_Odds_Calculator_2-way'!A5)</f>
        <v>1.77</v>
      </c>
      <c r="B4" s="4">
        <f>IF('True_Odds_Calculator_2-way'!B5="","",'True_Odds_Calculator_2-way'!B5)</f>
        <v>2.14</v>
      </c>
      <c r="C4" s="4">
        <f t="shared" si="0"/>
        <v>3.2261471038597556E-2</v>
      </c>
      <c r="D4" s="4">
        <f t="shared" si="2"/>
        <v>1.822021261243927</v>
      </c>
      <c r="E4" s="4">
        <f t="shared" si="3"/>
        <v>2.216513546725964</v>
      </c>
      <c r="G4" s="4">
        <f t="shared" si="1"/>
        <v>1.0322614710385976</v>
      </c>
    </row>
    <row r="5" spans="1:7" x14ac:dyDescent="0.2">
      <c r="A5" s="4">
        <f>IF('True_Odds_Calculator_2-way'!A6="","",'True_Odds_Calculator_2-way'!A6)</f>
        <v>1.96</v>
      </c>
      <c r="B5" s="4">
        <f>IF('True_Odds_Calculator_2-way'!B6="","",'True_Odds_Calculator_2-way'!B6)</f>
        <v>1.93</v>
      </c>
      <c r="C5" s="4">
        <f t="shared" si="0"/>
        <v>2.8338796658559762E-2</v>
      </c>
      <c r="D5" s="4">
        <f t="shared" si="2"/>
        <v>2.0159880622468553</v>
      </c>
      <c r="E5" s="4">
        <f t="shared" si="3"/>
        <v>1.9842635333613092</v>
      </c>
      <c r="G5" s="4">
        <f t="shared" si="1"/>
        <v>1.0283387966585598</v>
      </c>
    </row>
    <row r="6" spans="1:7" x14ac:dyDescent="0.2">
      <c r="A6" s="4">
        <f>IF('True_Odds_Calculator_2-way'!A7="","",'True_Odds_Calculator_2-way'!A7)</f>
        <v>1.93</v>
      </c>
      <c r="B6" s="4">
        <f>IF('True_Odds_Calculator_2-way'!B7="","",'True_Odds_Calculator_2-way'!B7)</f>
        <v>1.95</v>
      </c>
      <c r="C6" s="4">
        <f t="shared" si="0"/>
        <v>3.0955227846419575E-2</v>
      </c>
      <c r="D6" s="4">
        <f t="shared" si="2"/>
        <v>1.9894277785119598</v>
      </c>
      <c r="E6" s="4">
        <f t="shared" si="3"/>
        <v>2.0106851876586083</v>
      </c>
      <c r="G6" s="4">
        <f t="shared" si="1"/>
        <v>1.0309552278464196</v>
      </c>
    </row>
    <row r="7" spans="1:7" x14ac:dyDescent="0.2">
      <c r="A7" s="4">
        <f>IF('True_Odds_Calculator_2-way'!A8="","",'True_Odds_Calculator_2-way'!A8)</f>
        <v>2.19</v>
      </c>
      <c r="B7" s="4">
        <f>IF('True_Odds_Calculator_2-way'!B8="","",'True_Odds_Calculator_2-way'!B8)</f>
        <v>1.69</v>
      </c>
      <c r="C7" s="4">
        <f t="shared" si="0"/>
        <v>4.8336980897571102E-2</v>
      </c>
      <c r="D7" s="4">
        <f t="shared" si="2"/>
        <v>2.3123926150385805</v>
      </c>
      <c r="E7" s="4">
        <f t="shared" si="3"/>
        <v>1.7619671038537528</v>
      </c>
      <c r="G7" s="4">
        <f t="shared" si="1"/>
        <v>1.0483369808975711</v>
      </c>
    </row>
    <row r="8" spans="1:7" x14ac:dyDescent="0.2">
      <c r="A8" s="4">
        <f>IF('True_Odds_Calculator_2-way'!A9="","",'True_Odds_Calculator_2-way'!A9)</f>
        <v>2.2400000000000002</v>
      </c>
      <c r="B8" s="4">
        <f>IF('True_Odds_Calculator_2-way'!B9="","",'True_Odds_Calculator_2-way'!B9)</f>
        <v>1.71</v>
      </c>
      <c r="C8" s="4">
        <f t="shared" si="0"/>
        <v>3.1223893065998265E-2</v>
      </c>
      <c r="D8" s="4">
        <f t="shared" si="2"/>
        <v>2.3211731911283482</v>
      </c>
      <c r="E8" s="4">
        <f t="shared" si="3"/>
        <v>1.7569030364186771</v>
      </c>
      <c r="G8" s="4">
        <f t="shared" si="1"/>
        <v>1.0312238930659983</v>
      </c>
    </row>
    <row r="9" spans="1:7" x14ac:dyDescent="0.2">
      <c r="A9" s="4">
        <f>IF('True_Odds_Calculator_2-way'!A10="","",'True_Odds_Calculator_2-way'!A10)</f>
        <v>2.04</v>
      </c>
      <c r="B9" s="4">
        <f>IF('True_Odds_Calculator_2-way'!B10="","",'True_Odds_Calculator_2-way'!B10)</f>
        <v>1.81</v>
      </c>
      <c r="C9" s="4">
        <f t="shared" si="0"/>
        <v>4.2682266276676373E-2</v>
      </c>
      <c r="D9" s="4">
        <f t="shared" si="2"/>
        <v>2.1328558225508316</v>
      </c>
      <c r="E9" s="4">
        <f t="shared" si="3"/>
        <v>1.8827248623291861</v>
      </c>
      <c r="G9" s="4">
        <f t="shared" si="1"/>
        <v>1.0426822662766764</v>
      </c>
    </row>
    <row r="10" spans="1:7" x14ac:dyDescent="0.2">
      <c r="A10" s="4">
        <f>IF('True_Odds_Calculator_2-way'!A11="","",'True_Odds_Calculator_2-way'!A11)</f>
        <v>2.2400000000000002</v>
      </c>
      <c r="B10" s="4">
        <f>IF('True_Odds_Calculator_2-way'!B11="","",'True_Odds_Calculator_2-way'!B11)</f>
        <v>1.71</v>
      </c>
      <c r="C10" s="4">
        <f t="shared" si="0"/>
        <v>3.1223893065998265E-2</v>
      </c>
      <c r="D10" s="4">
        <f t="shared" si="2"/>
        <v>2.3211731911283482</v>
      </c>
      <c r="E10" s="4">
        <f t="shared" si="3"/>
        <v>1.7569030364186771</v>
      </c>
      <c r="G10" s="4">
        <f t="shared" si="1"/>
        <v>1.0312238930659983</v>
      </c>
    </row>
    <row r="11" spans="1:7" x14ac:dyDescent="0.2">
      <c r="A11" s="4">
        <f>IF('True_Odds_Calculator_2-way'!A12="","",'True_Odds_Calculator_2-way'!A12)</f>
        <v>2.4</v>
      </c>
      <c r="B11" s="4">
        <f>IF('True_Odds_Calculator_2-way'!B12="","",'True_Odds_Calculator_2-way'!B12)</f>
        <v>1.62</v>
      </c>
      <c r="C11" s="4">
        <f t="shared" si="0"/>
        <v>3.3950617283950546E-2</v>
      </c>
      <c r="D11" s="4">
        <f t="shared" si="2"/>
        <v>2.5019305019305014</v>
      </c>
      <c r="E11" s="4">
        <f t="shared" si="3"/>
        <v>1.6658097686375322</v>
      </c>
      <c r="G11" s="4">
        <f t="shared" si="1"/>
        <v>1.0339506172839505</v>
      </c>
    </row>
    <row r="12" spans="1:7" x14ac:dyDescent="0.2">
      <c r="A12" s="4">
        <f>IF('True_Odds_Calculator_2-way'!A13="","",'True_Odds_Calculator_2-way'!A13)</f>
        <v>1.83</v>
      </c>
      <c r="B12" s="4">
        <f>IF('True_Odds_Calculator_2-way'!B13="","",'True_Odds_Calculator_2-way'!B13)</f>
        <v>2.02</v>
      </c>
      <c r="C12" s="4">
        <f t="shared" si="0"/>
        <v>4.1497592382188975E-2</v>
      </c>
      <c r="D12" s="4">
        <f t="shared" si="2"/>
        <v>1.9022281685792208</v>
      </c>
      <c r="E12" s="4">
        <f t="shared" si="3"/>
        <v>2.1083670792220381</v>
      </c>
      <c r="G12" s="4">
        <f t="shared" si="1"/>
        <v>1.041497592382189</v>
      </c>
    </row>
    <row r="13" spans="1:7" x14ac:dyDescent="0.2">
      <c r="A13" s="4">
        <f>IF('True_Odds_Calculator_2-way'!A14="","",'True_Odds_Calculator_2-way'!A14)</f>
        <v>1.65</v>
      </c>
      <c r="B13" s="4">
        <f>IF('True_Odds_Calculator_2-way'!B14="","",'True_Odds_Calculator_2-way'!B14)</f>
        <v>2.2599999999999998</v>
      </c>
      <c r="C13" s="4">
        <f t="shared" si="0"/>
        <v>4.85384821668009E-2</v>
      </c>
      <c r="D13" s="4">
        <f t="shared" si="2"/>
        <v>1.7188292233233464</v>
      </c>
      <c r="E13" s="4">
        <f t="shared" si="3"/>
        <v>2.3911510099390831</v>
      </c>
      <c r="G13" s="4">
        <f t="shared" si="1"/>
        <v>1.0485384821668009</v>
      </c>
    </row>
    <row r="14" spans="1:7" x14ac:dyDescent="0.2">
      <c r="A14" s="4">
        <f>IF('True_Odds_Calculator_2-way'!A15="","",'True_Odds_Calculator_2-way'!A15)</f>
        <v>1.5</v>
      </c>
      <c r="B14" s="4">
        <f>IF('True_Odds_Calculator_2-way'!B15="","",'True_Odds_Calculator_2-way'!B15)</f>
        <v>2.6</v>
      </c>
      <c r="C14" s="4">
        <f t="shared" si="0"/>
        <v>5.12820512820511E-2</v>
      </c>
      <c r="D14" s="4">
        <f t="shared" si="2"/>
        <v>1.5599999999999998</v>
      </c>
      <c r="E14" s="4">
        <f t="shared" si="3"/>
        <v>2.7857142857142851</v>
      </c>
      <c r="G14" s="4">
        <f t="shared" si="1"/>
        <v>1.0512820512820511</v>
      </c>
    </row>
    <row r="15" spans="1:7" x14ac:dyDescent="0.2">
      <c r="A15" s="4">
        <f>IF('True_Odds_Calculator_2-way'!A16="","",'True_Odds_Calculator_2-way'!A16)</f>
        <v>1.71</v>
      </c>
      <c r="B15" s="4">
        <f>IF('True_Odds_Calculator_2-way'!B16="","",'True_Odds_Calculator_2-way'!B16)</f>
        <v>2.17</v>
      </c>
      <c r="C15" s="4">
        <f t="shared" si="0"/>
        <v>4.5624814724984475E-2</v>
      </c>
      <c r="D15" s="4">
        <f t="shared" si="2"/>
        <v>1.7794135277051812</v>
      </c>
      <c r="E15" s="4">
        <f t="shared" si="3"/>
        <v>2.2830159657919831</v>
      </c>
      <c r="G15" s="4">
        <f t="shared" si="1"/>
        <v>1.0456248147249845</v>
      </c>
    </row>
    <row r="16" spans="1:7" x14ac:dyDescent="0.2">
      <c r="A16" s="4">
        <f>IF('True_Odds_Calculator_2-way'!A17="","",'True_Odds_Calculator_2-way'!A17)</f>
        <v>2.16</v>
      </c>
      <c r="B16" s="4">
        <f>IF('True_Odds_Calculator_2-way'!B17="","",'True_Odds_Calculator_2-way'!B17)</f>
        <v>1.77</v>
      </c>
      <c r="C16" s="4">
        <f t="shared" si="0"/>
        <v>2.79347143753923E-2</v>
      </c>
      <c r="D16" s="4">
        <f t="shared" si="2"/>
        <v>2.2271932890597692</v>
      </c>
      <c r="E16" s="4">
        <f t="shared" si="3"/>
        <v>1.8148675590999714</v>
      </c>
      <c r="G16" s="4">
        <f t="shared" si="1"/>
        <v>1.0279347143753923</v>
      </c>
    </row>
    <row r="17" spans="1:7" x14ac:dyDescent="0.2">
      <c r="A17" s="4">
        <f>IF('True_Odds_Calculator_2-way'!A18="","",'True_Odds_Calculator_2-way'!A18)</f>
        <v>1.49</v>
      </c>
      <c r="B17" s="4">
        <f>IF('True_Odds_Calculator_2-way'!B18="","",'True_Odds_Calculator_2-way'!B18)</f>
        <v>2.75</v>
      </c>
      <c r="C17" s="4">
        <f t="shared" si="0"/>
        <v>3.4777303233679113E-2</v>
      </c>
      <c r="D17" s="4">
        <f t="shared" si="2"/>
        <v>1.5296313579094729</v>
      </c>
      <c r="E17" s="4">
        <f t="shared" si="3"/>
        <v>2.8881057268722468</v>
      </c>
      <c r="G17" s="4">
        <f t="shared" si="1"/>
        <v>1.0347773032336791</v>
      </c>
    </row>
    <row r="18" spans="1:7" x14ac:dyDescent="0.2">
      <c r="A18" s="4">
        <f>IF('True_Odds_Calculator_2-way'!A19="","",'True_Odds_Calculator_2-way'!A19)</f>
        <v>1.6</v>
      </c>
      <c r="B18" s="4">
        <f>IF('True_Odds_Calculator_2-way'!B19="","",'True_Odds_Calculator_2-way'!B19)</f>
        <v>2.48</v>
      </c>
      <c r="C18" s="4">
        <f t="shared" si="0"/>
        <v>2.8225806451612989E-2</v>
      </c>
      <c r="D18" s="4">
        <f t="shared" si="2"/>
        <v>1.6369636963696372</v>
      </c>
      <c r="E18" s="4">
        <f t="shared" si="3"/>
        <v>2.5699481865284977</v>
      </c>
      <c r="G18" s="4">
        <f t="shared" si="1"/>
        <v>1.028225806451613</v>
      </c>
    </row>
    <row r="19" spans="1:7" x14ac:dyDescent="0.2">
      <c r="A19" s="4">
        <f>IF('True_Odds_Calculator_2-way'!A20="","",'True_Odds_Calculator_2-way'!A20)</f>
        <v>1.58</v>
      </c>
      <c r="B19" s="4">
        <f>IF('True_Odds_Calculator_2-way'!B20="","",'True_Odds_Calculator_2-way'!B20)</f>
        <v>2.5099999999999998</v>
      </c>
      <c r="C19" s="4">
        <f t="shared" si="0"/>
        <v>3.1317766907055233E-2</v>
      </c>
      <c r="D19" s="4">
        <f t="shared" si="2"/>
        <v>1.6200825197107724</v>
      </c>
      <c r="E19" s="4">
        <f t="shared" si="3"/>
        <v>2.6126885829105997</v>
      </c>
      <c r="G19" s="4">
        <f t="shared" si="1"/>
        <v>1.0313177669070552</v>
      </c>
    </row>
    <row r="20" spans="1:7" x14ac:dyDescent="0.2">
      <c r="A20" s="4">
        <f>IF('True_Odds_Calculator_2-way'!A21="","",'True_Odds_Calculator_2-way'!A21)</f>
        <v>1.51</v>
      </c>
      <c r="B20" s="4">
        <f>IF('True_Odds_Calculator_2-way'!B21="","",'True_Odds_Calculator_2-way'!B21)</f>
        <v>2.7</v>
      </c>
      <c r="C20" s="4">
        <f t="shared" si="0"/>
        <v>3.2622025999509585E-2</v>
      </c>
      <c r="D20" s="4">
        <f t="shared" si="2"/>
        <v>1.5481298651984055</v>
      </c>
      <c r="E20" s="4">
        <f t="shared" si="3"/>
        <v>2.8243851749220652</v>
      </c>
      <c r="G20" s="4">
        <f t="shared" si="1"/>
        <v>1.0326220259995096</v>
      </c>
    </row>
    <row r="21" spans="1:7" x14ac:dyDescent="0.2">
      <c r="A21" s="4">
        <f>IF('True_Odds_Calculator_2-way'!A22="","",'True_Odds_Calculator_2-way'!A22)</f>
        <v>2.2999999999999998</v>
      </c>
      <c r="B21" s="4">
        <f>IF('True_Odds_Calculator_2-way'!B22="","",'True_Odds_Calculator_2-way'!B22)</f>
        <v>1.68</v>
      </c>
      <c r="C21" s="4">
        <f t="shared" si="0"/>
        <v>3.002070393374745E-2</v>
      </c>
      <c r="D21" s="4">
        <f t="shared" si="2"/>
        <v>2.3822441430332923</v>
      </c>
      <c r="E21" s="4">
        <f t="shared" si="3"/>
        <v>1.7234611953612846</v>
      </c>
      <c r="G21" s="4">
        <f t="shared" si="1"/>
        <v>1.0300207039337475</v>
      </c>
    </row>
    <row r="22" spans="1:7" x14ac:dyDescent="0.2">
      <c r="A22" s="4">
        <f>IF('True_Odds_Calculator_2-way'!A23="","",'True_Odds_Calculator_2-way'!A23)</f>
        <v>1.59</v>
      </c>
      <c r="B22" s="4">
        <f>IF('True_Odds_Calculator_2-way'!B23="","",'True_Odds_Calculator_2-way'!B23)</f>
        <v>2.4700000000000002</v>
      </c>
      <c r="C22" s="4">
        <f t="shared" si="0"/>
        <v>3.37891172052045E-2</v>
      </c>
      <c r="D22" s="4">
        <f t="shared" si="2"/>
        <v>1.6338901254342355</v>
      </c>
      <c r="E22" s="4">
        <f t="shared" si="3"/>
        <v>2.5775604633610079</v>
      </c>
      <c r="G22" s="4">
        <f t="shared" si="1"/>
        <v>1.0337891172052045</v>
      </c>
    </row>
    <row r="23" spans="1:7" x14ac:dyDescent="0.2">
      <c r="A23" s="4">
        <f>IF('True_Odds_Calculator_2-way'!A24="","",'True_Odds_Calculator_2-way'!A24)</f>
        <v>1.71</v>
      </c>
      <c r="B23" s="4">
        <f>IF('True_Odds_Calculator_2-way'!B24="","",'True_Odds_Calculator_2-way'!B24)</f>
        <v>2.23</v>
      </c>
      <c r="C23" s="4">
        <f t="shared" si="0"/>
        <v>3.3225814910969431E-2</v>
      </c>
      <c r="D23" s="4">
        <f t="shared" si="2"/>
        <v>1.7599981538319522</v>
      </c>
      <c r="E23" s="4">
        <f t="shared" si="3"/>
        <v>2.315792669966295</v>
      </c>
      <c r="G23" s="4">
        <f t="shared" si="1"/>
        <v>1.0332258149109694</v>
      </c>
    </row>
    <row r="24" spans="1:7" x14ac:dyDescent="0.2">
      <c r="A24" s="4">
        <f>IF('True_Odds_Calculator_2-way'!A25="","",'True_Odds_Calculator_2-way'!A25)</f>
        <v>2.02</v>
      </c>
      <c r="B24" s="4">
        <f>IF('True_Odds_Calculator_2-way'!B25="","",'True_Odds_Calculator_2-way'!B25)</f>
        <v>1.87</v>
      </c>
      <c r="C24" s="4">
        <f t="shared" si="0"/>
        <v>2.9808863239265015E-2</v>
      </c>
      <c r="D24" s="4">
        <f t="shared" si="2"/>
        <v>2.082703865027292</v>
      </c>
      <c r="E24" s="4">
        <f t="shared" si="3"/>
        <v>1.9236135865967305</v>
      </c>
      <c r="G24" s="4">
        <f t="shared" si="1"/>
        <v>1.029808863239265</v>
      </c>
    </row>
    <row r="25" spans="1:7" x14ac:dyDescent="0.2">
      <c r="A25" s="4">
        <f>IF('True_Odds_Calculator_2-way'!A26="","",'True_Odds_Calculator_2-way'!A26)</f>
        <v>1.82</v>
      </c>
      <c r="B25" s="4">
        <f>IF('True_Odds_Calculator_2-way'!B26="","",'True_Odds_Calculator_2-way'!B26)</f>
        <v>2.0699999999999998</v>
      </c>
      <c r="C25" s="4">
        <f t="shared" si="0"/>
        <v>3.2542336890162948E-2</v>
      </c>
      <c r="D25" s="4">
        <f t="shared" si="2"/>
        <v>1.8755413949320454</v>
      </c>
      <c r="E25" s="4">
        <f t="shared" si="3"/>
        <v>2.1421504520384373</v>
      </c>
      <c r="G25" s="4">
        <f t="shared" si="1"/>
        <v>1.0325423368901629</v>
      </c>
    </row>
    <row r="26" spans="1:7" x14ac:dyDescent="0.2">
      <c r="A26" s="4">
        <f>IF('True_Odds_Calculator_2-way'!A27="","",'True_Odds_Calculator_2-way'!A27)</f>
        <v>2.0699999999999998</v>
      </c>
      <c r="B26" s="4">
        <f>IF('True_Odds_Calculator_2-way'!B27="","",'True_Odds_Calculator_2-way'!B27)</f>
        <v>1.85</v>
      </c>
      <c r="C26" s="4">
        <f t="shared" si="0"/>
        <v>2.3632327980154022E-2</v>
      </c>
      <c r="D26" s="4">
        <f t="shared" si="2"/>
        <v>2.1219005402410303</v>
      </c>
      <c r="E26" s="4">
        <f t="shared" si="3"/>
        <v>1.8913446104457341</v>
      </c>
      <c r="G26" s="4">
        <f t="shared" si="1"/>
        <v>1.023632327980154</v>
      </c>
    </row>
    <row r="27" spans="1:7" x14ac:dyDescent="0.2">
      <c r="A27" s="4">
        <f>IF('True_Odds_Calculator_2-way'!A28="","",'True_Odds_Calculator_2-way'!A28)</f>
        <v>2.16</v>
      </c>
      <c r="B27" s="4">
        <f>IF('True_Odds_Calculator_2-way'!B28="","",'True_Odds_Calculator_2-way'!B28)</f>
        <v>1.76</v>
      </c>
      <c r="C27" s="4">
        <f t="shared" si="0"/>
        <v>3.1144781144781142E-2</v>
      </c>
      <c r="D27" s="4">
        <f t="shared" si="2"/>
        <v>2.235183443085607</v>
      </c>
      <c r="E27" s="4">
        <f t="shared" si="3"/>
        <v>1.8095963442498098</v>
      </c>
      <c r="G27" s="4">
        <f t="shared" si="1"/>
        <v>1.0311447811447811</v>
      </c>
    </row>
    <row r="28" spans="1:7" x14ac:dyDescent="0.2">
      <c r="A28" s="4">
        <f>IF('True_Odds_Calculator_2-way'!A29="","",'True_Odds_Calculator_2-way'!A29)</f>
        <v>2.21</v>
      </c>
      <c r="B28" s="4">
        <f>IF('True_Odds_Calculator_2-way'!B29="","",'True_Odds_Calculator_2-way'!B29)</f>
        <v>1.74</v>
      </c>
      <c r="C28" s="4">
        <f t="shared" si="0"/>
        <v>2.720133146096626E-2</v>
      </c>
      <c r="D28" s="4">
        <f t="shared" si="2"/>
        <v>2.2784855128281092</v>
      </c>
      <c r="E28" s="4">
        <f t="shared" si="3"/>
        <v>1.7821754646150993</v>
      </c>
      <c r="G28" s="4">
        <f t="shared" si="1"/>
        <v>1.0272013314609663</v>
      </c>
    </row>
    <row r="29" spans="1:7" x14ac:dyDescent="0.2">
      <c r="A29" s="4">
        <f>IF('True_Odds_Calculator_2-way'!A30="","",'True_Odds_Calculator_2-way'!A30)</f>
        <v>2.0099999999999998</v>
      </c>
      <c r="B29" s="4">
        <f>IF('True_Odds_Calculator_2-way'!B30="","",'True_Odds_Calculator_2-way'!B30)</f>
        <v>1.9</v>
      </c>
      <c r="C29" s="4">
        <f t="shared" si="0"/>
        <v>2.3828227284629522E-2</v>
      </c>
      <c r="D29" s="4">
        <f t="shared" si="2"/>
        <v>2.05931517929361</v>
      </c>
      <c r="E29" s="4">
        <f t="shared" si="3"/>
        <v>1.9440061084245355</v>
      </c>
      <c r="G29" s="4">
        <f t="shared" si="1"/>
        <v>1.0238282272846295</v>
      </c>
    </row>
    <row r="30" spans="1:7" x14ac:dyDescent="0.2">
      <c r="A30" s="4">
        <f>IF('True_Odds_Calculator_2-way'!A31="","",'True_Odds_Calculator_2-way'!A31)</f>
        <v>2.04</v>
      </c>
      <c r="B30" s="4">
        <f>IF('True_Odds_Calculator_2-way'!B31="","",'True_Odds_Calculator_2-way'!B31)</f>
        <v>1.87</v>
      </c>
      <c r="C30" s="4">
        <f t="shared" si="0"/>
        <v>2.4955436720142554E-2</v>
      </c>
      <c r="D30" s="4">
        <f t="shared" si="2"/>
        <v>2.0932835820895521</v>
      </c>
      <c r="E30" s="4">
        <f t="shared" si="3"/>
        <v>1.9146757679180888</v>
      </c>
      <c r="G30" s="4">
        <f t="shared" si="1"/>
        <v>1.0249554367201426</v>
      </c>
    </row>
    <row r="31" spans="1:7" x14ac:dyDescent="0.2">
      <c r="A31" s="4">
        <f>IF('True_Odds_Calculator_2-way'!A32="","",'True_Odds_Calculator_2-way'!A32)</f>
        <v>1.68</v>
      </c>
      <c r="B31" s="4">
        <f>IF('True_Odds_Calculator_2-way'!B32="","",'True_Odds_Calculator_2-way'!B32)</f>
        <v>2.2999999999999998</v>
      </c>
      <c r="C31" s="4">
        <f t="shared" si="0"/>
        <v>3.002070393374745E-2</v>
      </c>
      <c r="D31" s="4">
        <f t="shared" si="2"/>
        <v>1.7234611953612846</v>
      </c>
      <c r="E31" s="4">
        <f t="shared" si="3"/>
        <v>2.3822441430332923</v>
      </c>
      <c r="G31" s="4">
        <f t="shared" si="1"/>
        <v>1.0300207039337475</v>
      </c>
    </row>
    <row r="32" spans="1:7" x14ac:dyDescent="0.2">
      <c r="A32" s="4">
        <f>IF('True_Odds_Calculator_2-way'!A33="","",'True_Odds_Calculator_2-way'!A33)</f>
        <v>2.13</v>
      </c>
      <c r="B32" s="4">
        <f>IF('True_Odds_Calculator_2-way'!B33="","",'True_Odds_Calculator_2-way'!B33)</f>
        <v>1.79</v>
      </c>
      <c r="C32" s="4">
        <f t="shared" si="0"/>
        <v>2.8142785952212312E-2</v>
      </c>
      <c r="D32" s="4">
        <f t="shared" si="2"/>
        <v>2.1958130561234772</v>
      </c>
      <c r="E32" s="4">
        <f t="shared" si="3"/>
        <v>1.8362511137332338</v>
      </c>
      <c r="G32" s="4">
        <f t="shared" si="1"/>
        <v>1.0281427859522123</v>
      </c>
    </row>
    <row r="33" spans="1:7" x14ac:dyDescent="0.2">
      <c r="A33" s="4">
        <f>IF('True_Odds_Calculator_2-way'!A34="","",'True_Odds_Calculator_2-way'!A34)</f>
        <v>1.48</v>
      </c>
      <c r="B33" s="4">
        <f>IF('True_Odds_Calculator_2-way'!B34="","",'True_Odds_Calculator_2-way'!B34)</f>
        <v>2.79</v>
      </c>
      <c r="C33" s="4">
        <f t="shared" si="0"/>
        <v>3.4098614743776068E-2</v>
      </c>
      <c r="D33" s="4">
        <f t="shared" si="2"/>
        <v>1.5183115163994707</v>
      </c>
      <c r="E33" s="4">
        <f t="shared" si="3"/>
        <v>2.9293416572077189</v>
      </c>
      <c r="G33" s="4">
        <f t="shared" si="1"/>
        <v>1.0340986147437761</v>
      </c>
    </row>
    <row r="34" spans="1:7" x14ac:dyDescent="0.2">
      <c r="A34" s="4">
        <f>IF('True_Odds_Calculator_2-way'!A35="","",'True_Odds_Calculator_2-way'!A35)</f>
        <v>1.93</v>
      </c>
      <c r="B34" s="4">
        <f>IF('True_Odds_Calculator_2-way'!B35="","",'True_Odds_Calculator_2-way'!B35)</f>
        <v>1.95</v>
      </c>
      <c r="C34" s="4">
        <f t="shared" si="0"/>
        <v>3.0955227846419575E-2</v>
      </c>
      <c r="D34" s="4">
        <f t="shared" si="2"/>
        <v>1.9894277785119598</v>
      </c>
      <c r="E34" s="4">
        <f t="shared" si="3"/>
        <v>2.0106851876586083</v>
      </c>
      <c r="G34" s="4">
        <f t="shared" si="1"/>
        <v>1.0309552278464196</v>
      </c>
    </row>
    <row r="35" spans="1:7" x14ac:dyDescent="0.2">
      <c r="A35" s="4">
        <f>IF('True_Odds_Calculator_2-way'!A36="","",'True_Odds_Calculator_2-way'!A36)</f>
        <v>1.93</v>
      </c>
      <c r="B35" s="4">
        <f>IF('True_Odds_Calculator_2-way'!B36="","",'True_Odds_Calculator_2-way'!B36)</f>
        <v>1.96</v>
      </c>
      <c r="C35" s="4">
        <f t="shared" si="0"/>
        <v>2.8338796658559762E-2</v>
      </c>
      <c r="D35" s="4">
        <f t="shared" si="2"/>
        <v>1.9842635333613092</v>
      </c>
      <c r="E35" s="4">
        <f t="shared" si="3"/>
        <v>2.0159880622468553</v>
      </c>
      <c r="G35" s="4">
        <f t="shared" si="1"/>
        <v>1.0283387966585598</v>
      </c>
    </row>
    <row r="36" spans="1:7" x14ac:dyDescent="0.2">
      <c r="A36" s="4">
        <f>IF('True_Odds_Calculator_2-way'!A37="","",'True_Odds_Calculator_2-way'!A37)</f>
        <v>1.65</v>
      </c>
      <c r="B36" s="4">
        <f>IF('True_Odds_Calculator_2-way'!B37="","",'True_Odds_Calculator_2-way'!B37)</f>
        <v>2.35</v>
      </c>
      <c r="C36" s="4">
        <f t="shared" si="0"/>
        <v>3.1592520954223158E-2</v>
      </c>
      <c r="D36" s="4">
        <f t="shared" si="2"/>
        <v>1.6941561987984708</v>
      </c>
      <c r="E36" s="4">
        <f t="shared" si="3"/>
        <v>2.4405979543666407</v>
      </c>
      <c r="G36" s="4">
        <f t="shared" si="1"/>
        <v>1.0315925209542232</v>
      </c>
    </row>
    <row r="37" spans="1:7" x14ac:dyDescent="0.2">
      <c r="A37" s="4">
        <f>IF('True_Odds_Calculator_2-way'!A38="","",'True_Odds_Calculator_2-way'!A38)</f>
        <v>2.2799999999999998</v>
      </c>
      <c r="B37" s="4">
        <f>IF('True_Odds_Calculator_2-way'!B38="","",'True_Odds_Calculator_2-way'!B38)</f>
        <v>1.68</v>
      </c>
      <c r="C37" s="4">
        <f t="shared" si="0"/>
        <v>3.383458646616555E-2</v>
      </c>
      <c r="D37" s="4">
        <f t="shared" si="2"/>
        <v>2.3714710252600297</v>
      </c>
      <c r="E37" s="4">
        <f t="shared" si="3"/>
        <v>1.7291440953412784</v>
      </c>
      <c r="G37" s="4">
        <f t="shared" si="1"/>
        <v>1.0338345864661656</v>
      </c>
    </row>
    <row r="38" spans="1:7" x14ac:dyDescent="0.2">
      <c r="A38" s="4">
        <f>IF('True_Odds_Calculator_2-way'!A39="","",'True_Odds_Calculator_2-way'!A39)</f>
        <v>2.34</v>
      </c>
      <c r="B38" s="4">
        <f>IF('True_Odds_Calculator_2-way'!B39="","",'True_Odds_Calculator_2-way'!B39)</f>
        <v>1.65</v>
      </c>
      <c r="C38" s="4">
        <f t="shared" si="0"/>
        <v>3.3411033411033575E-2</v>
      </c>
      <c r="D38" s="4">
        <f t="shared" si="2"/>
        <v>2.4351939451277205</v>
      </c>
      <c r="E38" s="4">
        <f t="shared" si="3"/>
        <v>1.6967699406723797</v>
      </c>
      <c r="G38" s="4">
        <f t="shared" si="1"/>
        <v>1.0334110334110336</v>
      </c>
    </row>
    <row r="39" spans="1:7" x14ac:dyDescent="0.2">
      <c r="A39" s="4">
        <f>IF('True_Odds_Calculator_2-way'!A40="","",'True_Odds_Calculator_2-way'!A40)</f>
        <v>2.34</v>
      </c>
      <c r="B39" s="4">
        <f>IF('True_Odds_Calculator_2-way'!B40="","",'True_Odds_Calculator_2-way'!B40)</f>
        <v>1.65</v>
      </c>
      <c r="C39" s="4">
        <f t="shared" si="0"/>
        <v>3.3411033411033575E-2</v>
      </c>
      <c r="D39" s="4">
        <f t="shared" si="2"/>
        <v>2.4351939451277205</v>
      </c>
      <c r="E39" s="4">
        <f t="shared" si="3"/>
        <v>1.6967699406723797</v>
      </c>
      <c r="G39" s="4">
        <f t="shared" si="1"/>
        <v>1.0334110334110336</v>
      </c>
    </row>
    <row r="40" spans="1:7" x14ac:dyDescent="0.2">
      <c r="A40" s="4">
        <f>IF('True_Odds_Calculator_2-way'!A41="","",'True_Odds_Calculator_2-way'!A41)</f>
        <v>2.11</v>
      </c>
      <c r="B40" s="4">
        <f>IF('True_Odds_Calculator_2-way'!B41="","",'True_Odds_Calculator_2-way'!B41)</f>
        <v>1.79</v>
      </c>
      <c r="C40" s="4">
        <f t="shared" si="0"/>
        <v>3.2592867166194583E-2</v>
      </c>
      <c r="D40" s="4">
        <f t="shared" si="2"/>
        <v>2.1851369724319478</v>
      </c>
      <c r="E40" s="4">
        <f t="shared" si="3"/>
        <v>1.8437843247333352</v>
      </c>
      <c r="G40" s="4">
        <f t="shared" si="1"/>
        <v>1.0325928671661946</v>
      </c>
    </row>
    <row r="41" spans="1:7" x14ac:dyDescent="0.2">
      <c r="A41" s="4">
        <f>IF('True_Odds_Calculator_2-way'!A42="","",'True_Odds_Calculator_2-way'!A42)</f>
        <v>2.12</v>
      </c>
      <c r="B41" s="4">
        <f>IF('True_Odds_Calculator_2-way'!B42="","",'True_Odds_Calculator_2-way'!B42)</f>
        <v>1.78</v>
      </c>
      <c r="C41" s="4">
        <f t="shared" si="0"/>
        <v>3.3495866016535869E-2</v>
      </c>
      <c r="D41" s="4">
        <f t="shared" si="2"/>
        <v>2.1980428704566637</v>
      </c>
      <c r="E41" s="4">
        <f t="shared" si="3"/>
        <v>1.8346946713341112</v>
      </c>
      <c r="G41" s="4">
        <f t="shared" si="1"/>
        <v>1.0334958660165359</v>
      </c>
    </row>
    <row r="42" spans="1:7" x14ac:dyDescent="0.2">
      <c r="A42" s="4">
        <f>IF('True_Odds_Calculator_2-way'!A43="","",'True_Odds_Calculator_2-way'!A43)</f>
        <v>1.85</v>
      </c>
      <c r="B42" s="4">
        <f>IF('True_Odds_Calculator_2-way'!B43="","",'True_Odds_Calculator_2-way'!B43)</f>
        <v>2.0499999999999998</v>
      </c>
      <c r="C42" s="4">
        <f t="shared" si="0"/>
        <v>2.8345418589321048E-2</v>
      </c>
      <c r="D42" s="4">
        <f t="shared" si="2"/>
        <v>1.8998121477770822</v>
      </c>
      <c r="E42" s="4">
        <f t="shared" si="3"/>
        <v>2.1113430758524703</v>
      </c>
      <c r="G42" s="4">
        <f t="shared" si="1"/>
        <v>1.028345418589321</v>
      </c>
    </row>
    <row r="43" spans="1:7" x14ac:dyDescent="0.2">
      <c r="A43" s="4">
        <f>IF('True_Odds_Calculator_2-way'!A44="","",'True_Odds_Calculator_2-way'!A44)</f>
        <v>2.11</v>
      </c>
      <c r="B43" s="4">
        <f>IF('True_Odds_Calculator_2-way'!B44="","",'True_Odds_Calculator_2-way'!B44)</f>
        <v>1.79</v>
      </c>
      <c r="C43" s="4">
        <f t="shared" si="0"/>
        <v>3.2592867166194583E-2</v>
      </c>
      <c r="D43" s="4">
        <f t="shared" si="2"/>
        <v>2.1851369724319478</v>
      </c>
      <c r="E43" s="4">
        <f t="shared" si="3"/>
        <v>1.8437843247333352</v>
      </c>
      <c r="G43" s="4">
        <f t="shared" si="1"/>
        <v>1.0325928671661946</v>
      </c>
    </row>
    <row r="44" spans="1:7" x14ac:dyDescent="0.2">
      <c r="A44" s="4">
        <f>IF('True_Odds_Calculator_2-way'!A45="","",'True_Odds_Calculator_2-way'!A45)</f>
        <v>1.97</v>
      </c>
      <c r="B44" s="4">
        <f>IF('True_Odds_Calculator_2-way'!B45="","",'True_Odds_Calculator_2-way'!B45)</f>
        <v>1.87</v>
      </c>
      <c r="C44" s="4">
        <f t="shared" si="0"/>
        <v>4.2373571486739481E-2</v>
      </c>
      <c r="D44" s="4">
        <f t="shared" si="2"/>
        <v>2.0558051284913081</v>
      </c>
      <c r="E44" s="4">
        <f t="shared" si="3"/>
        <v>1.9471444805623825</v>
      </c>
      <c r="G44" s="4">
        <f t="shared" si="1"/>
        <v>1.0423735714867395</v>
      </c>
    </row>
    <row r="45" spans="1:7" x14ac:dyDescent="0.2">
      <c r="A45" s="4">
        <f>IF('True_Odds_Calculator_2-way'!A46="","",'True_Odds_Calculator_2-way'!A46)</f>
        <v>1.85</v>
      </c>
      <c r="B45" s="4">
        <f>IF('True_Odds_Calculator_2-way'!B46="","",'True_Odds_Calculator_2-way'!B46)</f>
        <v>1.99</v>
      </c>
      <c r="C45" s="4">
        <f t="shared" si="0"/>
        <v>4.3053103354610656E-2</v>
      </c>
      <c r="D45" s="4">
        <f t="shared" si="2"/>
        <v>1.9267303414889438</v>
      </c>
      <c r="E45" s="4">
        <f t="shared" si="3"/>
        <v>2.0790625441197226</v>
      </c>
      <c r="G45" s="4">
        <f t="shared" si="1"/>
        <v>1.0430531033546107</v>
      </c>
    </row>
    <row r="46" spans="1:7" x14ac:dyDescent="0.2">
      <c r="A46" s="4">
        <f>IF('True_Odds_Calculator_2-way'!A47="","",'True_Odds_Calculator_2-way'!A47)</f>
        <v>2.17</v>
      </c>
      <c r="B46" s="4">
        <f>IF('True_Odds_Calculator_2-way'!B47="","",'True_Odds_Calculator_2-way'!B47)</f>
        <v>1.7</v>
      </c>
      <c r="C46" s="4">
        <f t="shared" si="0"/>
        <v>4.9064787205204574E-2</v>
      </c>
      <c r="D46" s="4">
        <f t="shared" si="2"/>
        <v>2.2920161540851192</v>
      </c>
      <c r="E46" s="4">
        <f t="shared" si="3"/>
        <v>1.773984130800673</v>
      </c>
      <c r="G46" s="4">
        <f t="shared" si="1"/>
        <v>1.0490647872052046</v>
      </c>
    </row>
    <row r="47" spans="1:7" x14ac:dyDescent="0.2">
      <c r="A47" s="4">
        <f>IF('True_Odds_Calculator_2-way'!A48="","",'True_Odds_Calculator_2-way'!A48)</f>
        <v>2.09</v>
      </c>
      <c r="B47" s="4">
        <f>IF('True_Odds_Calculator_2-way'!B48="","",'True_Odds_Calculator_2-way'!B48)</f>
        <v>1.76</v>
      </c>
      <c r="C47" s="4">
        <f t="shared" si="0"/>
        <v>4.6650717703349276E-2</v>
      </c>
      <c r="D47" s="4">
        <f t="shared" si="2"/>
        <v>2.1971090670170828</v>
      </c>
      <c r="E47" s="4">
        <f t="shared" si="3"/>
        <v>1.8353457738748626</v>
      </c>
      <c r="G47" s="4">
        <f t="shared" si="1"/>
        <v>1.0466507177033493</v>
      </c>
    </row>
    <row r="48" spans="1:7" x14ac:dyDescent="0.2">
      <c r="A48" s="4">
        <f>IF('True_Odds_Calculator_2-way'!A49="","",'True_Odds_Calculator_2-way'!A49)</f>
        <v>2.0699999999999998</v>
      </c>
      <c r="B48" s="4">
        <f>IF('True_Odds_Calculator_2-way'!B49="","",'True_Odds_Calculator_2-way'!B49)</f>
        <v>1.77</v>
      </c>
      <c r="C48" s="4">
        <f t="shared" si="0"/>
        <v>4.8063538852042953E-2</v>
      </c>
      <c r="D48" s="4">
        <f t="shared" si="2"/>
        <v>2.1783643984660661</v>
      </c>
      <c r="E48" s="4">
        <f t="shared" si="3"/>
        <v>1.848633921138273</v>
      </c>
      <c r="G48" s="4">
        <f t="shared" si="1"/>
        <v>1.048063538852043</v>
      </c>
    </row>
    <row r="49" spans="1:7" x14ac:dyDescent="0.2">
      <c r="A49" s="4">
        <f>IF('True_Odds_Calculator_2-way'!A50="","",'True_Odds_Calculator_2-way'!A50)</f>
        <v>1.89</v>
      </c>
      <c r="B49" s="4">
        <f>IF('True_Odds_Calculator_2-way'!B50="","",'True_Odds_Calculator_2-way'!B50)</f>
        <v>1.94</v>
      </c>
      <c r="C49" s="4">
        <f t="shared" si="0"/>
        <v>4.4564446626302434E-2</v>
      </c>
      <c r="D49" s="4">
        <f t="shared" si="2"/>
        <v>1.9730936877791532</v>
      </c>
      <c r="E49" s="4">
        <f t="shared" si="3"/>
        <v>2.0276502792678208</v>
      </c>
      <c r="G49" s="4">
        <f t="shared" si="1"/>
        <v>1.0445644466263024</v>
      </c>
    </row>
    <row r="50" spans="1:7" x14ac:dyDescent="0.2">
      <c r="A50" s="4">
        <f>IF('True_Odds_Calculator_2-way'!A51="","",'True_Odds_Calculator_2-way'!A51)</f>
        <v>1.87</v>
      </c>
      <c r="B50" s="4">
        <f>IF('True_Odds_Calculator_2-way'!B51="","",'True_Odds_Calculator_2-way'!B51)</f>
        <v>1.97</v>
      </c>
      <c r="C50" s="4">
        <f t="shared" si="0"/>
        <v>4.2373571486739481E-2</v>
      </c>
      <c r="D50" s="4">
        <f t="shared" si="2"/>
        <v>1.9471444805623825</v>
      </c>
      <c r="E50" s="4">
        <f t="shared" si="3"/>
        <v>2.0558051284913081</v>
      </c>
      <c r="G50" s="4">
        <f t="shared" si="1"/>
        <v>1.0423735714867395</v>
      </c>
    </row>
    <row r="51" spans="1:7" x14ac:dyDescent="0.2">
      <c r="A51" s="4">
        <f>IF('True_Odds_Calculator_2-way'!A52="","",'True_Odds_Calculator_2-way'!A52)</f>
        <v>2.0299999999999998</v>
      </c>
      <c r="B51" s="4">
        <f>IF('True_Odds_Calculator_2-way'!B52="","",'True_Odds_Calculator_2-way'!B52)</f>
        <v>1.82</v>
      </c>
      <c r="C51" s="4">
        <f t="shared" si="0"/>
        <v>4.2061386888973207E-2</v>
      </c>
      <c r="D51" s="4">
        <f t="shared" si="2"/>
        <v>2.1205303334672561</v>
      </c>
      <c r="E51" s="4">
        <f t="shared" si="3"/>
        <v>1.8924345643599858</v>
      </c>
      <c r="G51" s="4">
        <f t="shared" si="1"/>
        <v>1.0420613868889732</v>
      </c>
    </row>
    <row r="52" spans="1:7" x14ac:dyDescent="0.2">
      <c r="A52" s="4">
        <f>IF('True_Odds_Calculator_2-way'!A53="","",'True_Odds_Calculator_2-way'!A53)</f>
        <v>1.81</v>
      </c>
      <c r="B52" s="4">
        <f>IF('True_Odds_Calculator_2-way'!B53="","",'True_Odds_Calculator_2-way'!B53)</f>
        <v>2.02</v>
      </c>
      <c r="C52" s="4">
        <f t="shared" si="0"/>
        <v>4.7535692795798834E-2</v>
      </c>
      <c r="D52" s="4">
        <f t="shared" si="2"/>
        <v>1.8913661993688893</v>
      </c>
      <c r="E52" s="4">
        <f t="shared" si="3"/>
        <v>2.1218733677673955</v>
      </c>
      <c r="G52" s="4">
        <f t="shared" si="1"/>
        <v>1.0475356927957988</v>
      </c>
    </row>
    <row r="53" spans="1:7" x14ac:dyDescent="0.2">
      <c r="A53" s="4">
        <f>IF('True_Odds_Calculator_2-way'!A54="","",'True_Odds_Calculator_2-way'!A54)</f>
        <v>2.0099999999999998</v>
      </c>
      <c r="B53" s="4">
        <f>IF('True_Odds_Calculator_2-way'!B54="","",'True_Odds_Calculator_2-way'!B54)</f>
        <v>1.83</v>
      </c>
      <c r="C53" s="4">
        <f t="shared" si="0"/>
        <v>4.3960525242639381E-2</v>
      </c>
      <c r="D53" s="4">
        <f t="shared" si="2"/>
        <v>2.1029071263184975</v>
      </c>
      <c r="E53" s="4">
        <f t="shared" si="3"/>
        <v>1.9066946582691862</v>
      </c>
      <c r="G53" s="4">
        <f t="shared" si="1"/>
        <v>1.0439605252426394</v>
      </c>
    </row>
    <row r="54" spans="1:7" x14ac:dyDescent="0.2">
      <c r="A54" s="4">
        <f>IF('True_Odds_Calculator_2-way'!A55="","",'True_Odds_Calculator_2-way'!A55)</f>
        <v>1.99</v>
      </c>
      <c r="B54" s="4">
        <f>IF('True_Odds_Calculator_2-way'!B55="","",'True_Odds_Calculator_2-way'!B55)</f>
        <v>1.85</v>
      </c>
      <c r="C54" s="4">
        <f t="shared" si="0"/>
        <v>4.3053103354610656E-2</v>
      </c>
      <c r="D54" s="4">
        <f t="shared" si="2"/>
        <v>2.0790625441197226</v>
      </c>
      <c r="E54" s="4">
        <f t="shared" si="3"/>
        <v>1.9267303414889438</v>
      </c>
      <c r="G54" s="4">
        <f t="shared" si="1"/>
        <v>1.0430531033546107</v>
      </c>
    </row>
    <row r="55" spans="1:7" x14ac:dyDescent="0.2">
      <c r="A55" s="4">
        <f>IF('True_Odds_Calculator_2-way'!A56="","",'True_Odds_Calculator_2-way'!A56)</f>
        <v>1.92</v>
      </c>
      <c r="B55" s="4">
        <f>IF('True_Odds_Calculator_2-way'!B56="","",'True_Odds_Calculator_2-way'!B56)</f>
        <v>1.92</v>
      </c>
      <c r="C55" s="4">
        <f t="shared" si="0"/>
        <v>4.1666666666666741E-2</v>
      </c>
      <c r="D55" s="4">
        <f t="shared" si="2"/>
        <v>2</v>
      </c>
      <c r="E55" s="4">
        <f t="shared" si="3"/>
        <v>2</v>
      </c>
      <c r="G55" s="4">
        <f t="shared" si="1"/>
        <v>1.0416666666666667</v>
      </c>
    </row>
    <row r="56" spans="1:7" x14ac:dyDescent="0.2">
      <c r="A56" s="4">
        <f>IF('True_Odds_Calculator_2-way'!A57="","",'True_Odds_Calculator_2-way'!A57)</f>
        <v>2.0099999999999998</v>
      </c>
      <c r="B56" s="4">
        <f>IF('True_Odds_Calculator_2-way'!B57="","",'True_Odds_Calculator_2-way'!B57)</f>
        <v>1.83</v>
      </c>
      <c r="C56" s="4">
        <f t="shared" si="0"/>
        <v>4.3960525242639381E-2</v>
      </c>
      <c r="D56" s="4">
        <f t="shared" si="2"/>
        <v>2.1029071263184975</v>
      </c>
      <c r="E56" s="4">
        <f t="shared" si="3"/>
        <v>1.9066946582691862</v>
      </c>
      <c r="G56" s="4">
        <f t="shared" si="1"/>
        <v>1.0439605252426394</v>
      </c>
    </row>
    <row r="57" spans="1:7" x14ac:dyDescent="0.2">
      <c r="A57" s="4">
        <f>IF('True_Odds_Calculator_2-way'!A58="","",'True_Odds_Calculator_2-way'!A58)</f>
        <v>2.16</v>
      </c>
      <c r="B57" s="4">
        <f>IF('True_Odds_Calculator_2-way'!B58="","",'True_Odds_Calculator_2-way'!B58)</f>
        <v>1.71</v>
      </c>
      <c r="C57" s="4">
        <f t="shared" si="0"/>
        <v>4.7758284600389889E-2</v>
      </c>
      <c r="D57" s="4">
        <f t="shared" si="2"/>
        <v>2.2774694783573808</v>
      </c>
      <c r="E57" s="4">
        <f t="shared" si="3"/>
        <v>1.7827975673327543</v>
      </c>
      <c r="G57" s="4">
        <f t="shared" si="1"/>
        <v>1.0477582846003899</v>
      </c>
    </row>
    <row r="58" spans="1:7" x14ac:dyDescent="0.2">
      <c r="A58" s="4">
        <f>IF('True_Odds_Calculator_2-way'!A59="","",'True_Odds_Calculator_2-way'!A59)</f>
        <v>2.23</v>
      </c>
      <c r="B58" s="4">
        <f>IF('True_Odds_Calculator_2-way'!B59="","",'True_Odds_Calculator_2-way'!B59)</f>
        <v>1.67</v>
      </c>
      <c r="C58" s="4">
        <f t="shared" si="0"/>
        <v>4.7232888483123459E-2</v>
      </c>
      <c r="D58" s="4">
        <f t="shared" si="2"/>
        <v>2.3539711134287793</v>
      </c>
      <c r="E58" s="4">
        <f t="shared" si="3"/>
        <v>1.7385681940197473</v>
      </c>
      <c r="G58" s="4">
        <f t="shared" si="1"/>
        <v>1.0472328884831235</v>
      </c>
    </row>
    <row r="59" spans="1:7" x14ac:dyDescent="0.2">
      <c r="A59" s="4">
        <f>IF('True_Odds_Calculator_2-way'!A60="","",'True_Odds_Calculator_2-way'!A60)</f>
        <v>1.97</v>
      </c>
      <c r="B59" s="4">
        <f>IF('True_Odds_Calculator_2-way'!B60="","",'True_Odds_Calculator_2-way'!B60)</f>
        <v>1.87</v>
      </c>
      <c r="C59" s="4">
        <f t="shared" si="0"/>
        <v>4.2373571486739481E-2</v>
      </c>
      <c r="D59" s="4">
        <f t="shared" si="2"/>
        <v>2.0558051284913081</v>
      </c>
      <c r="E59" s="4">
        <f t="shared" si="3"/>
        <v>1.9471444805623825</v>
      </c>
      <c r="G59" s="4">
        <f t="shared" si="1"/>
        <v>1.0423735714867395</v>
      </c>
    </row>
    <row r="60" spans="1:7" x14ac:dyDescent="0.2">
      <c r="A60" s="4">
        <f>IF('True_Odds_Calculator_2-way'!A61="","",'True_Odds_Calculator_2-way'!A61)</f>
        <v>2.09</v>
      </c>
      <c r="B60" s="4">
        <f>IF('True_Odds_Calculator_2-way'!B61="","",'True_Odds_Calculator_2-way'!B61)</f>
        <v>1.76</v>
      </c>
      <c r="C60" s="4">
        <f t="shared" si="0"/>
        <v>4.6650717703349276E-2</v>
      </c>
      <c r="D60" s="4">
        <f t="shared" si="2"/>
        <v>2.1971090670170828</v>
      </c>
      <c r="E60" s="4">
        <f t="shared" si="3"/>
        <v>1.8353457738748626</v>
      </c>
      <c r="G60" s="4">
        <f t="shared" si="1"/>
        <v>1.0466507177033493</v>
      </c>
    </row>
    <row r="61" spans="1:7" x14ac:dyDescent="0.2">
      <c r="A61" s="4">
        <f>IF('True_Odds_Calculator_2-way'!A62="","",'True_Odds_Calculator_2-way'!A62)</f>
        <v>2.13</v>
      </c>
      <c r="B61" s="4">
        <f>IF('True_Odds_Calculator_2-way'!B62="","",'True_Odds_Calculator_2-way'!B62)</f>
        <v>1.73</v>
      </c>
      <c r="C61" s="4">
        <f t="shared" si="0"/>
        <v>4.7518250156042274E-2</v>
      </c>
      <c r="D61" s="4">
        <f t="shared" si="2"/>
        <v>2.243538616091814</v>
      </c>
      <c r="E61" s="4">
        <f t="shared" si="3"/>
        <v>1.8041567725036107</v>
      </c>
      <c r="G61" s="4">
        <f t="shared" si="1"/>
        <v>1.0475182501560423</v>
      </c>
    </row>
    <row r="62" spans="1:7" x14ac:dyDescent="0.2">
      <c r="A62" s="4">
        <f>IF('True_Odds_Calculator_2-way'!A63="","",'True_Odds_Calculator_2-way'!A63)</f>
        <v>2.23</v>
      </c>
      <c r="B62" s="4">
        <f>IF('True_Odds_Calculator_2-way'!B63="","",'True_Odds_Calculator_2-way'!B63)</f>
        <v>1.67</v>
      </c>
      <c r="C62" s="4">
        <f t="shared" si="0"/>
        <v>4.7232888483123459E-2</v>
      </c>
      <c r="D62" s="4">
        <f t="shared" si="2"/>
        <v>2.3539711134287793</v>
      </c>
      <c r="E62" s="4">
        <f t="shared" si="3"/>
        <v>1.7385681940197473</v>
      </c>
      <c r="G62" s="4">
        <f t="shared" si="1"/>
        <v>1.0472328884831235</v>
      </c>
    </row>
    <row r="63" spans="1:7" x14ac:dyDescent="0.2">
      <c r="A63" s="4">
        <f>IF('True_Odds_Calculator_2-way'!A64="","",'True_Odds_Calculator_2-way'!A64)</f>
        <v>2.09</v>
      </c>
      <c r="B63" s="4">
        <f>IF('True_Odds_Calculator_2-way'!B64="","",'True_Odds_Calculator_2-way'!B64)</f>
        <v>1.76</v>
      </c>
      <c r="C63" s="4">
        <f t="shared" si="0"/>
        <v>4.6650717703349276E-2</v>
      </c>
      <c r="D63" s="4">
        <f t="shared" si="2"/>
        <v>2.1971090670170828</v>
      </c>
      <c r="E63" s="4">
        <f t="shared" si="3"/>
        <v>1.8353457738748626</v>
      </c>
      <c r="G63" s="4">
        <f t="shared" si="1"/>
        <v>1.0466507177033493</v>
      </c>
    </row>
    <row r="64" spans="1:7" x14ac:dyDescent="0.2">
      <c r="A64" s="4">
        <f>IF('True_Odds_Calculator_2-way'!A65="","",'True_Odds_Calculator_2-way'!A65)</f>
        <v>2.0499999999999998</v>
      </c>
      <c r="B64" s="4">
        <f>IF('True_Odds_Calculator_2-way'!B65="","",'True_Odds_Calculator_2-way'!B65)</f>
        <v>1.8</v>
      </c>
      <c r="C64" s="4">
        <f t="shared" si="0"/>
        <v>4.3360433604336057E-2</v>
      </c>
      <c r="D64" s="4">
        <f t="shared" si="2"/>
        <v>2.1453488372093021</v>
      </c>
      <c r="E64" s="4">
        <f t="shared" si="3"/>
        <v>1.8730964467005078</v>
      </c>
      <c r="G64" s="4">
        <f t="shared" si="1"/>
        <v>1.0433604336043361</v>
      </c>
    </row>
    <row r="65" spans="1:7" x14ac:dyDescent="0.2">
      <c r="A65" s="4">
        <f>IF('True_Odds_Calculator_2-way'!A66="","",'True_Odds_Calculator_2-way'!A66)</f>
        <v>2.08</v>
      </c>
      <c r="B65" s="4">
        <f>IF('True_Odds_Calculator_2-way'!B66="","",'True_Odds_Calculator_2-way'!B66)</f>
        <v>1.77</v>
      </c>
      <c r="C65" s="4">
        <f t="shared" si="0"/>
        <v>4.5740982181660117E-2</v>
      </c>
      <c r="D65" s="4">
        <f t="shared" si="2"/>
        <v>2.1838889547989084</v>
      </c>
      <c r="E65" s="4">
        <f t="shared" si="3"/>
        <v>1.8446738150115241</v>
      </c>
      <c r="G65" s="4">
        <f t="shared" si="1"/>
        <v>1.0457409821816601</v>
      </c>
    </row>
    <row r="66" spans="1:7" x14ac:dyDescent="0.2">
      <c r="A66" s="4">
        <f>IF('True_Odds_Calculator_2-way'!A67="","",'True_Odds_Calculator_2-way'!A67)</f>
        <v>2.31</v>
      </c>
      <c r="B66" s="4">
        <f>IF('True_Odds_Calculator_2-way'!B67="","",'True_Odds_Calculator_2-way'!B67)</f>
        <v>1.63</v>
      </c>
      <c r="C66" s="4">
        <f t="shared" ref="C66:C129" si="4">IF(A66="","",((1/A66)+(1/B66))-1)</f>
        <v>4.6397365415770331E-2</v>
      </c>
      <c r="D66" s="4">
        <f t="shared" si="2"/>
        <v>2.4407999222117787</v>
      </c>
      <c r="E66" s="4">
        <f t="shared" si="3"/>
        <v>1.6940588936629699</v>
      </c>
      <c r="G66" s="4">
        <f t="shared" ref="G66:G129" si="5">IF(A66="","",C66+1)</f>
        <v>1.0463973654157703</v>
      </c>
    </row>
    <row r="67" spans="1:7" x14ac:dyDescent="0.2">
      <c r="A67" s="4">
        <f>IF('True_Odds_Calculator_2-way'!A68="","",'True_Odds_Calculator_2-way'!A68)</f>
        <v>2.08</v>
      </c>
      <c r="B67" s="4">
        <f>IF('True_Odds_Calculator_2-way'!B68="","",'True_Odds_Calculator_2-way'!B68)</f>
        <v>1.76</v>
      </c>
      <c r="C67" s="4">
        <f t="shared" si="4"/>
        <v>4.8951048951048959E-2</v>
      </c>
      <c r="D67" s="4">
        <f t="shared" ref="D67:D130" si="6">IF(A67="","",(2*A67)/(2-($C67*A67)))</f>
        <v>2.1915708812260539</v>
      </c>
      <c r="E67" s="4">
        <f t="shared" ref="E67:E130" si="7">IF(B67="","",(2*B67)/(2-($C67*B67)))</f>
        <v>1.8392282958199357</v>
      </c>
      <c r="G67" s="4">
        <f t="shared" si="5"/>
        <v>1.048951048951049</v>
      </c>
    </row>
    <row r="68" spans="1:7" x14ac:dyDescent="0.2">
      <c r="A68" s="4">
        <f>IF('True_Odds_Calculator_2-way'!A69="","",'True_Odds_Calculator_2-way'!A69)</f>
        <v>1.73</v>
      </c>
      <c r="B68" s="4">
        <f>IF('True_Odds_Calculator_2-way'!B69="","",'True_Odds_Calculator_2-way'!B69)</f>
        <v>2.09</v>
      </c>
      <c r="C68" s="4">
        <f t="shared" si="4"/>
        <v>5.6503581602456165E-2</v>
      </c>
      <c r="D68" s="4">
        <f t="shared" si="6"/>
        <v>1.8188998163845365</v>
      </c>
      <c r="E68" s="4">
        <f t="shared" si="7"/>
        <v>2.2211505974137671</v>
      </c>
      <c r="G68" s="4">
        <f t="shared" si="5"/>
        <v>1.0565035816024562</v>
      </c>
    </row>
    <row r="69" spans="1:7" x14ac:dyDescent="0.2">
      <c r="A69" s="4">
        <f>IF('True_Odds_Calculator_2-way'!A70="","",'True_Odds_Calculator_2-way'!A70)</f>
        <v>1.82</v>
      </c>
      <c r="B69" s="4">
        <f>IF('True_Odds_Calculator_2-way'!B70="","",'True_Odds_Calculator_2-way'!B70)</f>
        <v>1.99</v>
      </c>
      <c r="C69" s="4">
        <f t="shared" si="4"/>
        <v>5.1963112264619582E-2</v>
      </c>
      <c r="D69" s="4">
        <f t="shared" si="6"/>
        <v>1.9103328234611527</v>
      </c>
      <c r="E69" s="4">
        <f t="shared" si="7"/>
        <v>2.0984993336809774</v>
      </c>
      <c r="G69" s="4">
        <f t="shared" si="5"/>
        <v>1.0519631122646196</v>
      </c>
    </row>
    <row r="70" spans="1:7" x14ac:dyDescent="0.2">
      <c r="A70" s="4">
        <f>IF('True_Odds_Calculator_2-way'!A71="","",'True_Odds_Calculator_2-way'!A71)</f>
        <v>1.61</v>
      </c>
      <c r="B70" s="4">
        <f>IF('True_Odds_Calculator_2-way'!B71="","",'True_Odds_Calculator_2-way'!B71)</f>
        <v>2.2999999999999998</v>
      </c>
      <c r="C70" s="4">
        <f t="shared" si="4"/>
        <v>5.5900621118012417E-2</v>
      </c>
      <c r="D70" s="4">
        <f t="shared" si="6"/>
        <v>1.6858638743455499</v>
      </c>
      <c r="E70" s="4">
        <f t="shared" si="7"/>
        <v>2.4580152671755724</v>
      </c>
      <c r="G70" s="4">
        <f t="shared" si="5"/>
        <v>1.0559006211180124</v>
      </c>
    </row>
    <row r="71" spans="1:7" x14ac:dyDescent="0.2">
      <c r="A71" s="4">
        <f>IF('True_Odds_Calculator_2-way'!A72="","",'True_Odds_Calculator_2-way'!A72)</f>
        <v>1.83</v>
      </c>
      <c r="B71" s="4">
        <f>IF('True_Odds_Calculator_2-way'!B72="","",'True_Odds_Calculator_2-way'!B72)</f>
        <v>1.98</v>
      </c>
      <c r="C71" s="4">
        <f t="shared" si="4"/>
        <v>5.1498592482198902E-2</v>
      </c>
      <c r="D71" s="4">
        <f t="shared" si="6"/>
        <v>1.9204961043091109</v>
      </c>
      <c r="E71" s="4">
        <f t="shared" si="7"/>
        <v>2.0863707030575225</v>
      </c>
      <c r="G71" s="4">
        <f t="shared" si="5"/>
        <v>1.0514985924821989</v>
      </c>
    </row>
    <row r="72" spans="1:7" x14ac:dyDescent="0.2">
      <c r="A72" s="4">
        <f>IF('True_Odds_Calculator_2-way'!A73="","",'True_Odds_Calculator_2-way'!A73)</f>
        <v>1.78</v>
      </c>
      <c r="B72" s="4">
        <f>IF('True_Odds_Calculator_2-way'!B73="","",'True_Odds_Calculator_2-way'!B73)</f>
        <v>2.0299999999999998</v>
      </c>
      <c r="C72" s="4">
        <f t="shared" si="4"/>
        <v>5.4408590247412514E-2</v>
      </c>
      <c r="D72" s="4">
        <f t="shared" si="6"/>
        <v>1.8705803178547395</v>
      </c>
      <c r="E72" s="4">
        <f t="shared" si="7"/>
        <v>2.1486590949634299</v>
      </c>
      <c r="G72" s="4">
        <f t="shared" si="5"/>
        <v>1.0544085902474125</v>
      </c>
    </row>
    <row r="73" spans="1:7" x14ac:dyDescent="0.2">
      <c r="A73" s="4">
        <f>IF('True_Odds_Calculator_2-way'!A74="","",'True_Odds_Calculator_2-way'!A74)</f>
        <v>1.91</v>
      </c>
      <c r="B73" s="4">
        <f>IF('True_Odds_Calculator_2-way'!B74="","",'True_Odds_Calculator_2-way'!B74)</f>
        <v>1.89</v>
      </c>
      <c r="C73" s="4">
        <f t="shared" si="4"/>
        <v>5.2660738524612949E-2</v>
      </c>
      <c r="D73" s="4">
        <f t="shared" si="6"/>
        <v>2.0111423716538068</v>
      </c>
      <c r="E73" s="4">
        <f t="shared" si="7"/>
        <v>1.9889804126835451</v>
      </c>
      <c r="G73" s="4">
        <f t="shared" si="5"/>
        <v>1.0526607385246129</v>
      </c>
    </row>
    <row r="74" spans="1:7" x14ac:dyDescent="0.2">
      <c r="A74" s="4">
        <f>IF('True_Odds_Calculator_2-way'!A75="","",'True_Odds_Calculator_2-way'!A75)</f>
        <v>2.0099999999999998</v>
      </c>
      <c r="B74" s="4">
        <f>IF('True_Odds_Calculator_2-way'!B75="","",'True_Odds_Calculator_2-way'!B75)</f>
        <v>1.81</v>
      </c>
      <c r="C74" s="4">
        <f t="shared" si="4"/>
        <v>4.999862565624924E-2</v>
      </c>
      <c r="D74" s="4">
        <f t="shared" si="6"/>
        <v>2.1163433291643639</v>
      </c>
      <c r="E74" s="4">
        <f t="shared" si="7"/>
        <v>1.8957817670201405</v>
      </c>
      <c r="G74" s="4">
        <f t="shared" si="5"/>
        <v>1.0499986256562492</v>
      </c>
    </row>
    <row r="75" spans="1:7" x14ac:dyDescent="0.2">
      <c r="A75" s="4">
        <f>IF('True_Odds_Calculator_2-way'!A76="","",'True_Odds_Calculator_2-way'!A76)</f>
        <v>1.75</v>
      </c>
      <c r="B75" s="4">
        <f>IF('True_Odds_Calculator_2-way'!B76="","",'True_Odds_Calculator_2-way'!B76)</f>
        <v>2.0699999999999998</v>
      </c>
      <c r="C75" s="4">
        <f t="shared" si="4"/>
        <v>5.452035886818507E-2</v>
      </c>
      <c r="D75" s="4">
        <f t="shared" si="6"/>
        <v>1.8376664552948638</v>
      </c>
      <c r="E75" s="4">
        <f t="shared" si="7"/>
        <v>2.1937925813777439</v>
      </c>
      <c r="G75" s="4">
        <f t="shared" si="5"/>
        <v>1.0545203588681851</v>
      </c>
    </row>
    <row r="76" spans="1:7" x14ac:dyDescent="0.2">
      <c r="A76" s="4">
        <f>IF('True_Odds_Calculator_2-way'!A77="","",'True_Odds_Calculator_2-way'!A77)</f>
        <v>1.89</v>
      </c>
      <c r="B76" s="4">
        <f>IF('True_Odds_Calculator_2-way'!B77="","",'True_Odds_Calculator_2-way'!B77)</f>
        <v>1.91</v>
      </c>
      <c r="C76" s="4">
        <f t="shared" si="4"/>
        <v>5.2660738524612949E-2</v>
      </c>
      <c r="D76" s="4">
        <f t="shared" si="6"/>
        <v>1.9889804126835451</v>
      </c>
      <c r="E76" s="4">
        <f t="shared" si="7"/>
        <v>2.0111423716538068</v>
      </c>
      <c r="G76" s="4">
        <f t="shared" si="5"/>
        <v>1.0526607385246129</v>
      </c>
    </row>
    <row r="77" spans="1:7" x14ac:dyDescent="0.2">
      <c r="A77" s="4">
        <f>IF('True_Odds_Calculator_2-way'!A78="","",'True_Odds_Calculator_2-way'!A78)</f>
        <v>1.68</v>
      </c>
      <c r="B77" s="4">
        <f>IF('True_Odds_Calculator_2-way'!B78="","",'True_Odds_Calculator_2-way'!B78)</f>
        <v>2.17</v>
      </c>
      <c r="C77" s="4">
        <f t="shared" si="4"/>
        <v>5.6067588325652729E-2</v>
      </c>
      <c r="D77" s="4">
        <f t="shared" si="6"/>
        <v>1.76303317535545</v>
      </c>
      <c r="E77" s="4">
        <f t="shared" si="7"/>
        <v>2.3105590062111796</v>
      </c>
      <c r="G77" s="4">
        <f t="shared" si="5"/>
        <v>1.0560675883256527</v>
      </c>
    </row>
    <row r="78" spans="1:7" x14ac:dyDescent="0.2">
      <c r="A78" s="4">
        <f>IF('True_Odds_Calculator_2-way'!A79="","",'True_Odds_Calculator_2-way'!A79)</f>
        <v>1.51</v>
      </c>
      <c r="B78" s="4">
        <f>IF('True_Odds_Calculator_2-way'!B79="","",'True_Odds_Calculator_2-way'!B79)</f>
        <v>2.68</v>
      </c>
      <c r="C78" s="4">
        <f t="shared" si="4"/>
        <v>3.5385983987348046E-2</v>
      </c>
      <c r="D78" s="4">
        <f t="shared" si="6"/>
        <v>1.5514491642386137</v>
      </c>
      <c r="E78" s="4">
        <f t="shared" si="7"/>
        <v>2.8134037819799778</v>
      </c>
      <c r="G78" s="4">
        <f t="shared" si="5"/>
        <v>1.035385983987348</v>
      </c>
    </row>
    <row r="79" spans="1:7" x14ac:dyDescent="0.2">
      <c r="A79" s="4">
        <f>IF('True_Odds_Calculator_2-way'!A80="","",'True_Odds_Calculator_2-way'!A80)</f>
        <v>1.68</v>
      </c>
      <c r="B79" s="4">
        <f>IF('True_Odds_Calculator_2-way'!B80="","",'True_Odds_Calculator_2-way'!B80)</f>
        <v>2.29</v>
      </c>
      <c r="C79" s="4">
        <f t="shared" si="4"/>
        <v>3.1919317945518833E-2</v>
      </c>
      <c r="D79" s="4">
        <f t="shared" si="6"/>
        <v>1.7262855604415328</v>
      </c>
      <c r="E79" s="4">
        <f t="shared" si="7"/>
        <v>2.3768688990485605</v>
      </c>
      <c r="G79" s="4">
        <f t="shared" si="5"/>
        <v>1.0319193179455188</v>
      </c>
    </row>
    <row r="80" spans="1:7" x14ac:dyDescent="0.2">
      <c r="A80" s="4">
        <f>IF('True_Odds_Calculator_2-way'!A81="","",'True_Odds_Calculator_2-way'!A81)</f>
        <v>2.1800000000000002</v>
      </c>
      <c r="B80" s="4">
        <f>IF('True_Odds_Calculator_2-way'!B81="","",'True_Odds_Calculator_2-way'!B81)</f>
        <v>1.7</v>
      </c>
      <c r="C80" s="4">
        <f t="shared" si="4"/>
        <v>4.6950890447922333E-2</v>
      </c>
      <c r="D80" s="4">
        <f t="shared" si="6"/>
        <v>2.2975821450712961</v>
      </c>
      <c r="E80" s="4">
        <f t="shared" si="7"/>
        <v>1.7706641184902054</v>
      </c>
      <c r="G80" s="4">
        <f t="shared" si="5"/>
        <v>1.0469508904479223</v>
      </c>
    </row>
    <row r="81" spans="1:7" x14ac:dyDescent="0.2">
      <c r="A81" s="4">
        <f>IF('True_Odds_Calculator_2-way'!A82="","",'True_Odds_Calculator_2-way'!A82)</f>
        <v>2.2400000000000002</v>
      </c>
      <c r="B81" s="4">
        <f>IF('True_Odds_Calculator_2-way'!B82="","",'True_Odds_Calculator_2-way'!B82)</f>
        <v>1.67</v>
      </c>
      <c r="C81" s="4">
        <f t="shared" si="4"/>
        <v>4.5230966638152292E-2</v>
      </c>
      <c r="D81" s="4">
        <f t="shared" si="6"/>
        <v>2.3595307177999247</v>
      </c>
      <c r="E81" s="4">
        <f t="shared" si="7"/>
        <v>1.7355479261389997</v>
      </c>
      <c r="G81" s="4">
        <f t="shared" si="5"/>
        <v>1.0452309666381523</v>
      </c>
    </row>
    <row r="82" spans="1:7" x14ac:dyDescent="0.2">
      <c r="A82" s="4">
        <f>IF('True_Odds_Calculator_2-way'!A83="","",'True_Odds_Calculator_2-way'!A83)</f>
        <v>2.31</v>
      </c>
      <c r="B82" s="4">
        <f>IF('True_Odds_Calculator_2-way'!B83="","",'True_Odds_Calculator_2-way'!B83)</f>
        <v>1.63</v>
      </c>
      <c r="C82" s="4">
        <f t="shared" si="4"/>
        <v>4.6397365415770331E-2</v>
      </c>
      <c r="D82" s="4">
        <f t="shared" si="6"/>
        <v>2.4407999222117787</v>
      </c>
      <c r="E82" s="4">
        <f t="shared" si="7"/>
        <v>1.6940588936629699</v>
      </c>
      <c r="G82" s="4">
        <f t="shared" si="5"/>
        <v>1.0463973654157703</v>
      </c>
    </row>
    <row r="83" spans="1:7" x14ac:dyDescent="0.2">
      <c r="A83" s="4">
        <f>IF('True_Odds_Calculator_2-way'!A84="","",'True_Odds_Calculator_2-way'!A84)</f>
        <v>2.77</v>
      </c>
      <c r="B83" s="4">
        <f>IF('True_Odds_Calculator_2-way'!B84="","",'True_Odds_Calculator_2-way'!B84)</f>
        <v>1.45</v>
      </c>
      <c r="C83" s="4">
        <f t="shared" si="4"/>
        <v>5.066600273870292E-2</v>
      </c>
      <c r="D83" s="4">
        <f t="shared" si="6"/>
        <v>2.9790469126645656</v>
      </c>
      <c r="E83" s="4">
        <f t="shared" si="7"/>
        <v>1.5052937318467161</v>
      </c>
      <c r="G83" s="4">
        <f t="shared" si="5"/>
        <v>1.0506660027387029</v>
      </c>
    </row>
    <row r="84" spans="1:7" x14ac:dyDescent="0.2">
      <c r="A84" s="4">
        <f>IF('True_Odds_Calculator_2-way'!A85="","",'True_Odds_Calculator_2-way'!A85)</f>
        <v>2.56</v>
      </c>
      <c r="B84" s="4">
        <f>IF('True_Odds_Calculator_2-way'!B85="","",'True_Odds_Calculator_2-way'!B85)</f>
        <v>1.52</v>
      </c>
      <c r="C84" s="4">
        <f t="shared" si="4"/>
        <v>4.851973684210531E-2</v>
      </c>
      <c r="D84" s="4">
        <f t="shared" si="6"/>
        <v>2.7295173961840629</v>
      </c>
      <c r="E84" s="4">
        <f t="shared" si="7"/>
        <v>1.5781959766385465</v>
      </c>
      <c r="G84" s="4">
        <f t="shared" si="5"/>
        <v>1.0485197368421053</v>
      </c>
    </row>
    <row r="85" spans="1:7" x14ac:dyDescent="0.2">
      <c r="A85" s="4">
        <f>IF('True_Odds_Calculator_2-way'!A86="","",'True_Odds_Calculator_2-way'!A86)</f>
        <v>2.52</v>
      </c>
      <c r="B85" s="4">
        <f>IF('True_Odds_Calculator_2-way'!B86="","",'True_Odds_Calculator_2-way'!B86)</f>
        <v>1.53</v>
      </c>
      <c r="C85" s="4">
        <f t="shared" si="4"/>
        <v>5.0420168067226934E-2</v>
      </c>
      <c r="D85" s="4">
        <f t="shared" si="6"/>
        <v>2.6909547738693469</v>
      </c>
      <c r="E85" s="4">
        <f t="shared" si="7"/>
        <v>1.5913818722139674</v>
      </c>
      <c r="G85" s="4">
        <f t="shared" si="5"/>
        <v>1.0504201680672269</v>
      </c>
    </row>
    <row r="86" spans="1:7" x14ac:dyDescent="0.2">
      <c r="A86" s="4">
        <f>IF('True_Odds_Calculator_2-way'!A87="","",'True_Odds_Calculator_2-way'!A87)</f>
        <v>2.2000000000000002</v>
      </c>
      <c r="B86" s="4">
        <f>IF('True_Odds_Calculator_2-way'!B87="","",'True_Odds_Calculator_2-way'!B87)</f>
        <v>1.69</v>
      </c>
      <c r="C86" s="4">
        <f t="shared" si="4"/>
        <v>4.6261430876815446E-2</v>
      </c>
      <c r="D86" s="4">
        <f t="shared" si="6"/>
        <v>2.3179551122194515</v>
      </c>
      <c r="E86" s="4">
        <f t="shared" si="7"/>
        <v>1.7587511825922422</v>
      </c>
      <c r="G86" s="4">
        <f t="shared" si="5"/>
        <v>1.0462614308768154</v>
      </c>
    </row>
    <row r="87" spans="1:7" x14ac:dyDescent="0.2">
      <c r="A87" s="4">
        <f>IF('True_Odds_Calculator_2-way'!A88="","",'True_Odds_Calculator_2-way'!A88)</f>
        <v>2.34</v>
      </c>
      <c r="B87" s="4">
        <f>IF('True_Odds_Calculator_2-way'!B88="","",'True_Odds_Calculator_2-way'!B88)</f>
        <v>1.61</v>
      </c>
      <c r="C87" s="4">
        <f t="shared" si="4"/>
        <v>4.8468439772787697E-2</v>
      </c>
      <c r="D87" s="4">
        <f t="shared" si="6"/>
        <v>2.4806742608810168</v>
      </c>
      <c r="E87" s="4">
        <f t="shared" si="7"/>
        <v>1.6753679903944503</v>
      </c>
      <c r="G87" s="4">
        <f t="shared" si="5"/>
        <v>1.0484684397727877</v>
      </c>
    </row>
    <row r="88" spans="1:7" x14ac:dyDescent="0.2">
      <c r="A88" s="4">
        <f>IF('True_Odds_Calculator_2-way'!A89="","",'True_Odds_Calculator_2-way'!A89)</f>
        <v>2.21</v>
      </c>
      <c r="B88" s="4">
        <f>IF('True_Odds_Calculator_2-way'!B89="","",'True_Odds_Calculator_2-way'!B89)</f>
        <v>1.68</v>
      </c>
      <c r="C88" s="4">
        <f t="shared" si="4"/>
        <v>4.772678302090072E-2</v>
      </c>
      <c r="D88" s="4">
        <f t="shared" si="6"/>
        <v>2.3330400904863642</v>
      </c>
      <c r="E88" s="4">
        <f t="shared" si="7"/>
        <v>1.7501649853870085</v>
      </c>
      <c r="G88" s="4">
        <f t="shared" si="5"/>
        <v>1.0477267830209007</v>
      </c>
    </row>
    <row r="89" spans="1:7" x14ac:dyDescent="0.2">
      <c r="A89" s="4">
        <f>IF('True_Odds_Calculator_2-way'!A90="","",'True_Odds_Calculator_2-way'!A90)</f>
        <v>2.09</v>
      </c>
      <c r="B89" s="4">
        <f>IF('True_Odds_Calculator_2-way'!B90="","",'True_Odds_Calculator_2-way'!B90)</f>
        <v>1.73</v>
      </c>
      <c r="C89" s="4">
        <f t="shared" si="4"/>
        <v>5.6503581602456165E-2</v>
      </c>
      <c r="D89" s="4">
        <f t="shared" si="6"/>
        <v>2.2211505974137671</v>
      </c>
      <c r="E89" s="4">
        <f t="shared" si="7"/>
        <v>1.8188998163845365</v>
      </c>
      <c r="G89" s="4">
        <f t="shared" si="5"/>
        <v>1.0565035816024562</v>
      </c>
    </row>
    <row r="90" spans="1:7" x14ac:dyDescent="0.2">
      <c r="A90" s="4">
        <f>IF('True_Odds_Calculator_2-way'!A91="","",'True_Odds_Calculator_2-way'!A91)</f>
        <v>2.4700000000000002</v>
      </c>
      <c r="B90" s="4">
        <f>IF('True_Odds_Calculator_2-way'!B91="","",'True_Odds_Calculator_2-way'!B91)</f>
        <v>1.53</v>
      </c>
      <c r="C90" s="4">
        <f t="shared" si="4"/>
        <v>5.845307083697171E-2</v>
      </c>
      <c r="D90" s="4">
        <f t="shared" si="6"/>
        <v>2.6621816772920996</v>
      </c>
      <c r="E90" s="4">
        <f t="shared" si="7"/>
        <v>1.6016189527664173</v>
      </c>
      <c r="G90" s="4">
        <f t="shared" si="5"/>
        <v>1.0584530708369717</v>
      </c>
    </row>
    <row r="91" spans="1:7" x14ac:dyDescent="0.2">
      <c r="A91" s="4">
        <f>IF('True_Odds_Calculator_2-way'!A92="","",'True_Odds_Calculator_2-way'!A92)</f>
        <v>2.62</v>
      </c>
      <c r="B91" s="4">
        <f>IF('True_Odds_Calculator_2-way'!B92="","",'True_Odds_Calculator_2-way'!B92)</f>
        <v>1.48</v>
      </c>
      <c r="C91" s="4">
        <f t="shared" si="4"/>
        <v>5.7355064988652726E-2</v>
      </c>
      <c r="D91" s="4">
        <f t="shared" si="6"/>
        <v>2.8328462887200465</v>
      </c>
      <c r="E91" s="4">
        <f t="shared" si="7"/>
        <v>1.5455994897959182</v>
      </c>
      <c r="G91" s="4">
        <f t="shared" si="5"/>
        <v>1.0573550649886527</v>
      </c>
    </row>
    <row r="92" spans="1:7" x14ac:dyDescent="0.2">
      <c r="A92" s="4">
        <f>IF('True_Odds_Calculator_2-way'!A93="","",'True_Odds_Calculator_2-way'!A93)</f>
        <v>1.39</v>
      </c>
      <c r="B92" s="4">
        <f>IF('True_Odds_Calculator_2-way'!B93="","",'True_Odds_Calculator_2-way'!B93)</f>
        <v>3.13</v>
      </c>
      <c r="C92" s="4">
        <f t="shared" si="4"/>
        <v>3.8913278323028599E-2</v>
      </c>
      <c r="D92" s="4">
        <f t="shared" si="6"/>
        <v>1.4286371024676967</v>
      </c>
      <c r="E92" s="4">
        <f t="shared" si="7"/>
        <v>3.3329758302371015</v>
      </c>
      <c r="G92" s="4">
        <f t="shared" si="5"/>
        <v>1.0389132783230286</v>
      </c>
    </row>
    <row r="93" spans="1:7" x14ac:dyDescent="0.2">
      <c r="A93" s="4">
        <f>IF('True_Odds_Calculator_2-way'!A94="","",'True_Odds_Calculator_2-way'!A94)</f>
        <v>1.94</v>
      </c>
      <c r="B93" s="4">
        <f>IF('True_Odds_Calculator_2-way'!B94="","",'True_Odds_Calculator_2-way'!B94)</f>
        <v>1.96</v>
      </c>
      <c r="C93" s="4">
        <f t="shared" si="4"/>
        <v>2.5667999158426325E-2</v>
      </c>
      <c r="D93" s="4">
        <f t="shared" si="6"/>
        <v>1.9895353704478862</v>
      </c>
      <c r="E93" s="4">
        <f t="shared" si="7"/>
        <v>2.0105752961082914</v>
      </c>
      <c r="G93" s="4">
        <f t="shared" si="5"/>
        <v>1.0256679991584263</v>
      </c>
    </row>
    <row r="94" spans="1:7" x14ac:dyDescent="0.2">
      <c r="A94" s="4">
        <f>IF('True_Odds_Calculator_2-way'!A95="","",'True_Odds_Calculator_2-way'!A95)</f>
        <v>1.86</v>
      </c>
      <c r="B94" s="4">
        <f>IF('True_Odds_Calculator_2-way'!B95="","",'True_Odds_Calculator_2-way'!B95)</f>
        <v>2.0499999999999998</v>
      </c>
      <c r="C94" s="4">
        <f t="shared" si="4"/>
        <v>2.5439286650930981E-2</v>
      </c>
      <c r="D94" s="4">
        <f t="shared" si="6"/>
        <v>1.905071196602548</v>
      </c>
      <c r="E94" s="4">
        <f t="shared" si="7"/>
        <v>2.1048854540436102</v>
      </c>
      <c r="G94" s="4">
        <f t="shared" si="5"/>
        <v>1.025439286650931</v>
      </c>
    </row>
    <row r="95" spans="1:7" x14ac:dyDescent="0.2">
      <c r="A95" s="4">
        <f>IF('True_Odds_Calculator_2-way'!A96="","",'True_Odds_Calculator_2-way'!A96)</f>
        <v>1.99</v>
      </c>
      <c r="B95" s="4">
        <f>IF('True_Odds_Calculator_2-way'!B96="","",'True_Odds_Calculator_2-way'!B96)</f>
        <v>1.9</v>
      </c>
      <c r="C95" s="4">
        <f t="shared" si="4"/>
        <v>2.8828352287754377E-2</v>
      </c>
      <c r="D95" s="4">
        <f t="shared" si="6"/>
        <v>2.0487672717420748</v>
      </c>
      <c r="E95" s="4">
        <f t="shared" si="7"/>
        <v>1.9535003874967702</v>
      </c>
      <c r="G95" s="4">
        <f t="shared" si="5"/>
        <v>1.0288283522877544</v>
      </c>
    </row>
    <row r="96" spans="1:7" x14ac:dyDescent="0.2">
      <c r="A96" s="4">
        <f>IF('True_Odds_Calculator_2-way'!A97="","",'True_Odds_Calculator_2-way'!A97)</f>
        <v>2.21</v>
      </c>
      <c r="B96" s="4">
        <f>IF('True_Odds_Calculator_2-way'!B97="","",'True_Odds_Calculator_2-way'!B97)</f>
        <v>1.72</v>
      </c>
      <c r="C96" s="4">
        <f t="shared" si="4"/>
        <v>3.3884036620014824E-2</v>
      </c>
      <c r="D96" s="4">
        <f t="shared" si="6"/>
        <v>2.2959652089876781</v>
      </c>
      <c r="E96" s="4">
        <f t="shared" si="7"/>
        <v>1.7716256524981358</v>
      </c>
      <c r="G96" s="4">
        <f t="shared" si="5"/>
        <v>1.0338840366200148</v>
      </c>
    </row>
    <row r="97" spans="1:7" x14ac:dyDescent="0.2">
      <c r="A97" s="4">
        <f>IF('True_Odds_Calculator_2-way'!A98="","",'True_Odds_Calculator_2-way'!A98)</f>
        <v>2.08</v>
      </c>
      <c r="B97" s="4">
        <f>IF('True_Odds_Calculator_2-way'!B98="","",'True_Odds_Calculator_2-way'!B98)</f>
        <v>1.81</v>
      </c>
      <c r="C97" s="4">
        <f t="shared" si="4"/>
        <v>3.3255418614534626E-2</v>
      </c>
      <c r="D97" s="4">
        <f t="shared" si="6"/>
        <v>2.1545152798443401</v>
      </c>
      <c r="E97" s="4">
        <f t="shared" si="7"/>
        <v>1.8661643699811639</v>
      </c>
      <c r="G97" s="4">
        <f t="shared" si="5"/>
        <v>1.0332554186145346</v>
      </c>
    </row>
    <row r="98" spans="1:7" x14ac:dyDescent="0.2">
      <c r="A98" s="4">
        <f>IF('True_Odds_Calculator_2-way'!A99="","",'True_Odds_Calculator_2-way'!A99)</f>
        <v>1.94</v>
      </c>
      <c r="B98" s="4">
        <f>IF('True_Odds_Calculator_2-way'!B99="","",'True_Odds_Calculator_2-way'!B99)</f>
        <v>1.94</v>
      </c>
      <c r="C98" s="4">
        <f t="shared" si="4"/>
        <v>3.0927835051546504E-2</v>
      </c>
      <c r="D98" s="4">
        <f t="shared" si="6"/>
        <v>2.0000000000000004</v>
      </c>
      <c r="E98" s="4">
        <f t="shared" si="7"/>
        <v>2.0000000000000004</v>
      </c>
      <c r="G98" s="4">
        <f t="shared" si="5"/>
        <v>1.0309278350515465</v>
      </c>
    </row>
    <row r="99" spans="1:7" x14ac:dyDescent="0.2">
      <c r="A99" s="4">
        <f>IF('True_Odds_Calculator_2-way'!A100="","",'True_Odds_Calculator_2-way'!A100)</f>
        <v>2.0499999999999998</v>
      </c>
      <c r="B99" s="4">
        <f>IF('True_Odds_Calculator_2-way'!B100="","",'True_Odds_Calculator_2-way'!B100)</f>
        <v>1.85</v>
      </c>
      <c r="C99" s="4">
        <f t="shared" si="4"/>
        <v>2.8345418589321048E-2</v>
      </c>
      <c r="D99" s="4">
        <f t="shared" si="6"/>
        <v>2.1113430758524703</v>
      </c>
      <c r="E99" s="4">
        <f t="shared" si="7"/>
        <v>1.8998121477770822</v>
      </c>
      <c r="G99" s="4">
        <f t="shared" si="5"/>
        <v>1.028345418589321</v>
      </c>
    </row>
    <row r="100" spans="1:7" x14ac:dyDescent="0.2">
      <c r="A100" s="4">
        <f>IF('True_Odds_Calculator_2-way'!A101="","",'True_Odds_Calculator_2-way'!A101)</f>
        <v>1.99</v>
      </c>
      <c r="B100" s="4">
        <f>IF('True_Odds_Calculator_2-way'!B101="","",'True_Odds_Calculator_2-way'!B101)</f>
        <v>1.9</v>
      </c>
      <c r="C100" s="4">
        <f t="shared" si="4"/>
        <v>2.8828352287754377E-2</v>
      </c>
      <c r="D100" s="4">
        <f t="shared" si="6"/>
        <v>2.0487672717420748</v>
      </c>
      <c r="E100" s="4">
        <f t="shared" si="7"/>
        <v>1.9535003874967702</v>
      </c>
      <c r="G100" s="4">
        <f t="shared" si="5"/>
        <v>1.0288283522877544</v>
      </c>
    </row>
    <row r="101" spans="1:7" x14ac:dyDescent="0.2">
      <c r="A101" s="4">
        <f>IF('True_Odds_Calculator_2-way'!A102="","",'True_Odds_Calculator_2-way'!A102)</f>
        <v>1.56</v>
      </c>
      <c r="B101" s="4">
        <f>IF('True_Odds_Calculator_2-way'!B102="","",'True_Odds_Calculator_2-way'!B102)</f>
        <v>2.56</v>
      </c>
      <c r="C101" s="4">
        <f t="shared" si="4"/>
        <v>3.1650641025640969E-2</v>
      </c>
      <c r="D101" s="4">
        <f t="shared" si="6"/>
        <v>1.5994873438000641</v>
      </c>
      <c r="E101" s="4">
        <f t="shared" si="7"/>
        <v>2.668091929449492</v>
      </c>
      <c r="G101" s="4">
        <f t="shared" si="5"/>
        <v>1.031650641025641</v>
      </c>
    </row>
    <row r="102" spans="1:7" x14ac:dyDescent="0.2">
      <c r="A102" s="4">
        <f>IF('True_Odds_Calculator_2-way'!A103="","",'True_Odds_Calculator_2-way'!A103)</f>
        <v>2.1</v>
      </c>
      <c r="B102" s="4">
        <f>IF('True_Odds_Calculator_2-way'!B103="","",'True_Odds_Calculator_2-way'!B103)</f>
        <v>1.8</v>
      </c>
      <c r="C102" s="4">
        <f t="shared" si="4"/>
        <v>3.1746031746031633E-2</v>
      </c>
      <c r="D102" s="4">
        <f t="shared" si="6"/>
        <v>2.172413793103448</v>
      </c>
      <c r="E102" s="4">
        <f t="shared" si="7"/>
        <v>1.8529411764705881</v>
      </c>
      <c r="G102" s="4">
        <f t="shared" si="5"/>
        <v>1.0317460317460316</v>
      </c>
    </row>
    <row r="103" spans="1:7" x14ac:dyDescent="0.2">
      <c r="A103" s="4">
        <f>IF('True_Odds_Calculator_2-way'!A104="","",'True_Odds_Calculator_2-way'!A104)</f>
        <v>1.64</v>
      </c>
      <c r="B103" s="4">
        <f>IF('True_Odds_Calculator_2-way'!B104="","",'True_Odds_Calculator_2-way'!B104)</f>
        <v>2.36</v>
      </c>
      <c r="C103" s="4">
        <f t="shared" si="4"/>
        <v>3.3484911120297722E-2</v>
      </c>
      <c r="D103" s="4">
        <f t="shared" si="6"/>
        <v>1.6863018473335656</v>
      </c>
      <c r="E103" s="4">
        <f t="shared" si="7"/>
        <v>2.4570848146267141</v>
      </c>
      <c r="G103" s="4">
        <f t="shared" si="5"/>
        <v>1.0334849111202977</v>
      </c>
    </row>
    <row r="104" spans="1:7" x14ac:dyDescent="0.2">
      <c r="A104" s="4">
        <f>IF('True_Odds_Calculator_2-way'!A105="","",'True_Odds_Calculator_2-way'!A105)</f>
        <v>1.71</v>
      </c>
      <c r="B104" s="4">
        <f>IF('True_Odds_Calculator_2-way'!B105="","",'True_Odds_Calculator_2-way'!B105)</f>
        <v>2.23</v>
      </c>
      <c r="C104" s="4">
        <f t="shared" si="4"/>
        <v>3.3225814910969431E-2</v>
      </c>
      <c r="D104" s="4">
        <f t="shared" si="6"/>
        <v>1.7599981538319522</v>
      </c>
      <c r="E104" s="4">
        <f t="shared" si="7"/>
        <v>2.315792669966295</v>
      </c>
      <c r="G104" s="4">
        <f t="shared" si="5"/>
        <v>1.0332258149109694</v>
      </c>
    </row>
    <row r="105" spans="1:7" x14ac:dyDescent="0.2">
      <c r="A105" s="4">
        <f>IF('True_Odds_Calculator_2-way'!A106="","",'True_Odds_Calculator_2-way'!A106)</f>
        <v>2.33</v>
      </c>
      <c r="B105" s="4">
        <f>IF('True_Odds_Calculator_2-way'!B106="","",'True_Odds_Calculator_2-way'!B106)</f>
        <v>1.65</v>
      </c>
      <c r="C105" s="4">
        <f t="shared" si="4"/>
        <v>3.5245155416829377E-2</v>
      </c>
      <c r="D105" s="4">
        <f t="shared" si="6"/>
        <v>2.4297677358192451</v>
      </c>
      <c r="E105" s="4">
        <f t="shared" si="7"/>
        <v>1.6994142999226434</v>
      </c>
      <c r="G105" s="4">
        <f t="shared" si="5"/>
        <v>1.0352451554168294</v>
      </c>
    </row>
    <row r="106" spans="1:7" x14ac:dyDescent="0.2">
      <c r="A106" s="4">
        <f>IF('True_Odds_Calculator_2-way'!A107="","",'True_Odds_Calculator_2-way'!A107)</f>
        <v>2.0499999999999998</v>
      </c>
      <c r="B106" s="4">
        <f>IF('True_Odds_Calculator_2-way'!B107="","",'True_Odds_Calculator_2-way'!B107)</f>
        <v>1.85</v>
      </c>
      <c r="C106" s="4">
        <f t="shared" si="4"/>
        <v>2.8345418589321048E-2</v>
      </c>
      <c r="D106" s="4">
        <f t="shared" si="6"/>
        <v>2.1113430758524703</v>
      </c>
      <c r="E106" s="4">
        <f t="shared" si="7"/>
        <v>1.8998121477770822</v>
      </c>
      <c r="G106" s="4">
        <f t="shared" si="5"/>
        <v>1.028345418589321</v>
      </c>
    </row>
    <row r="107" spans="1:7" x14ac:dyDescent="0.2">
      <c r="A107" s="4">
        <f>IF('True_Odds_Calculator_2-way'!A108="","",'True_Odds_Calculator_2-way'!A108)</f>
        <v>2.34</v>
      </c>
      <c r="B107" s="4">
        <f>IF('True_Odds_Calculator_2-way'!B108="","",'True_Odds_Calculator_2-way'!B108)</f>
        <v>1.65</v>
      </c>
      <c r="C107" s="4">
        <f t="shared" si="4"/>
        <v>3.3411033411033575E-2</v>
      </c>
      <c r="D107" s="4">
        <f t="shared" si="6"/>
        <v>2.4351939451277205</v>
      </c>
      <c r="E107" s="4">
        <f t="shared" si="7"/>
        <v>1.6967699406723797</v>
      </c>
      <c r="G107" s="4">
        <f t="shared" si="5"/>
        <v>1.0334110334110336</v>
      </c>
    </row>
    <row r="108" spans="1:7" x14ac:dyDescent="0.2">
      <c r="A108" s="4">
        <f>IF('True_Odds_Calculator_2-way'!A109="","",'True_Odds_Calculator_2-way'!A109)</f>
        <v>2.09</v>
      </c>
      <c r="B108" s="4">
        <f>IF('True_Odds_Calculator_2-way'!B109="","",'True_Odds_Calculator_2-way'!B109)</f>
        <v>1.73</v>
      </c>
      <c r="C108" s="4">
        <f t="shared" si="4"/>
        <v>5.6503581602456165E-2</v>
      </c>
      <c r="D108" s="4">
        <f t="shared" si="6"/>
        <v>2.2211505974137671</v>
      </c>
      <c r="E108" s="4">
        <f t="shared" si="7"/>
        <v>1.8188998163845365</v>
      </c>
      <c r="G108" s="4">
        <f t="shared" si="5"/>
        <v>1.0565035816024562</v>
      </c>
    </row>
    <row r="109" spans="1:7" x14ac:dyDescent="0.2">
      <c r="A109" s="4">
        <f>IF('True_Odds_Calculator_2-way'!A110="","",'True_Odds_Calculator_2-way'!A110)</f>
        <v>2.02</v>
      </c>
      <c r="B109" s="4">
        <f>IF('True_Odds_Calculator_2-way'!B110="","",'True_Odds_Calculator_2-way'!B110)</f>
        <v>1.79</v>
      </c>
      <c r="C109" s="4">
        <f t="shared" si="4"/>
        <v>5.3708722827590094E-2</v>
      </c>
      <c r="D109" s="4">
        <f t="shared" si="6"/>
        <v>2.1358615393703118</v>
      </c>
      <c r="E109" s="4">
        <f t="shared" si="7"/>
        <v>1.8803889957876125</v>
      </c>
      <c r="G109" s="4">
        <f t="shared" si="5"/>
        <v>1.0537087228275901</v>
      </c>
    </row>
    <row r="110" spans="1:7" x14ac:dyDescent="0.2">
      <c r="A110" s="4">
        <f>IF('True_Odds_Calculator_2-way'!A111="","",'True_Odds_Calculator_2-way'!A111)</f>
        <v>1.88</v>
      </c>
      <c r="B110" s="4">
        <f>IF('True_Odds_Calculator_2-way'!B111="","",'True_Odds_Calculator_2-way'!B111)</f>
        <v>1.92</v>
      </c>
      <c r="C110" s="4">
        <f t="shared" si="4"/>
        <v>5.2748226950354749E-2</v>
      </c>
      <c r="D110" s="4">
        <f t="shared" si="6"/>
        <v>1.9780797895659799</v>
      </c>
      <c r="E110" s="4">
        <f t="shared" si="7"/>
        <v>2.0224114746750339</v>
      </c>
      <c r="G110" s="4">
        <f t="shared" si="5"/>
        <v>1.0527482269503547</v>
      </c>
    </row>
    <row r="111" spans="1:7" x14ac:dyDescent="0.2">
      <c r="A111" s="4">
        <f>IF('True_Odds_Calculator_2-way'!A112="","",'True_Odds_Calculator_2-way'!A112)</f>
        <v>2.14</v>
      </c>
      <c r="B111" s="4">
        <f>IF('True_Odds_Calculator_2-way'!B112="","",'True_Odds_Calculator_2-way'!B112)</f>
        <v>1.69</v>
      </c>
      <c r="C111" s="4">
        <f t="shared" si="4"/>
        <v>5.9005695957529136E-2</v>
      </c>
      <c r="D111" s="4">
        <f t="shared" si="6"/>
        <v>2.2842165098212592</v>
      </c>
      <c r="E111" s="4">
        <f t="shared" si="7"/>
        <v>1.7786848964737125</v>
      </c>
      <c r="G111" s="4">
        <f t="shared" si="5"/>
        <v>1.0590056959575291</v>
      </c>
    </row>
    <row r="112" spans="1:7" x14ac:dyDescent="0.2">
      <c r="A112" s="4">
        <f>IF('True_Odds_Calculator_2-way'!A113="","",'True_Odds_Calculator_2-way'!A113)</f>
        <v>1.81</v>
      </c>
      <c r="B112" s="4">
        <f>IF('True_Odds_Calculator_2-way'!B113="","",'True_Odds_Calculator_2-way'!B113)</f>
        <v>1.98</v>
      </c>
      <c r="C112" s="4">
        <f t="shared" si="4"/>
        <v>5.7536692895808983E-2</v>
      </c>
      <c r="D112" s="4">
        <f t="shared" si="6"/>
        <v>1.9094251158825726</v>
      </c>
      <c r="E112" s="4">
        <f t="shared" si="7"/>
        <v>2.0995957583924074</v>
      </c>
      <c r="G112" s="4">
        <f t="shared" si="5"/>
        <v>1.057536692895809</v>
      </c>
    </row>
    <row r="113" spans="1:7" x14ac:dyDescent="0.2">
      <c r="A113" s="4">
        <f>IF('True_Odds_Calculator_2-way'!A114="","",'True_Odds_Calculator_2-way'!A114)</f>
        <v>1.81</v>
      </c>
      <c r="B113" s="4">
        <f>IF('True_Odds_Calculator_2-way'!B114="","",'True_Odds_Calculator_2-way'!B114)</f>
        <v>1.98</v>
      </c>
      <c r="C113" s="4">
        <f t="shared" si="4"/>
        <v>5.7536692895808983E-2</v>
      </c>
      <c r="D113" s="4">
        <f t="shared" si="6"/>
        <v>1.9094251158825726</v>
      </c>
      <c r="E113" s="4">
        <f t="shared" si="7"/>
        <v>2.0995957583924074</v>
      </c>
      <c r="G113" s="4">
        <f t="shared" si="5"/>
        <v>1.057536692895809</v>
      </c>
    </row>
    <row r="114" spans="1:7" x14ac:dyDescent="0.2">
      <c r="A114" s="4">
        <f>IF('True_Odds_Calculator_2-way'!A115="","",'True_Odds_Calculator_2-way'!A115)</f>
        <v>1.76</v>
      </c>
      <c r="B114" s="4">
        <f>IF('True_Odds_Calculator_2-way'!B115="","",'True_Odds_Calculator_2-way'!B115)</f>
        <v>2.0099999999999998</v>
      </c>
      <c r="C114" s="4">
        <f t="shared" si="4"/>
        <v>6.5694255992763573E-2</v>
      </c>
      <c r="D114" s="4">
        <f t="shared" si="6"/>
        <v>1.867990284084909</v>
      </c>
      <c r="E114" s="4">
        <f t="shared" si="7"/>
        <v>2.1520866285436187</v>
      </c>
      <c r="G114" s="4">
        <f t="shared" si="5"/>
        <v>1.0656942559927636</v>
      </c>
    </row>
    <row r="115" spans="1:7" x14ac:dyDescent="0.2">
      <c r="A115" s="4">
        <f>IF('True_Odds_Calculator_2-way'!A116="","",'True_Odds_Calculator_2-way'!A116)</f>
        <v>1.75</v>
      </c>
      <c r="B115" s="4">
        <f>IF('True_Odds_Calculator_2-way'!B116="","",'True_Odds_Calculator_2-way'!B116)</f>
        <v>2.0299999999999998</v>
      </c>
      <c r="C115" s="4">
        <f t="shared" si="4"/>
        <v>6.4039408866995107E-2</v>
      </c>
      <c r="D115" s="4">
        <f t="shared" si="6"/>
        <v>1.853881278538813</v>
      </c>
      <c r="E115" s="4">
        <f t="shared" si="7"/>
        <v>2.1711229946524062</v>
      </c>
      <c r="G115" s="4">
        <f t="shared" si="5"/>
        <v>1.0640394088669951</v>
      </c>
    </row>
    <row r="116" spans="1:7" x14ac:dyDescent="0.2">
      <c r="A116" s="4">
        <f>IF('True_Odds_Calculator_2-way'!A117="","",'True_Odds_Calculator_2-way'!A117)</f>
        <v>1.85</v>
      </c>
      <c r="B116" s="4">
        <f>IF('True_Odds_Calculator_2-way'!B117="","",'True_Odds_Calculator_2-way'!B117)</f>
        <v>1.93</v>
      </c>
      <c r="C116" s="4">
        <f t="shared" si="4"/>
        <v>5.8675255566447149E-2</v>
      </c>
      <c r="D116" s="4">
        <f t="shared" si="6"/>
        <v>1.9561703876181344</v>
      </c>
      <c r="E116" s="4">
        <f t="shared" si="7"/>
        <v>2.0458387050565818</v>
      </c>
      <c r="G116" s="4">
        <f t="shared" si="5"/>
        <v>1.0586752555664471</v>
      </c>
    </row>
    <row r="117" spans="1:7" x14ac:dyDescent="0.2">
      <c r="A117" s="4">
        <f>IF('True_Odds_Calculator_2-way'!A118="","",'True_Odds_Calculator_2-way'!A118)</f>
        <v>1.75</v>
      </c>
      <c r="B117" s="4">
        <f>IF('True_Odds_Calculator_2-way'!B118="","",'True_Odds_Calculator_2-way'!B118)</f>
        <v>2.0299999999999998</v>
      </c>
      <c r="C117" s="4">
        <f t="shared" si="4"/>
        <v>6.4039408866995107E-2</v>
      </c>
      <c r="D117" s="4">
        <f t="shared" si="6"/>
        <v>1.853881278538813</v>
      </c>
      <c r="E117" s="4">
        <f t="shared" si="7"/>
        <v>2.1711229946524062</v>
      </c>
      <c r="G117" s="4">
        <f t="shared" si="5"/>
        <v>1.0640394088669951</v>
      </c>
    </row>
    <row r="118" spans="1:7" x14ac:dyDescent="0.2">
      <c r="A118" s="4">
        <f>IF('True_Odds_Calculator_2-way'!A119="","",'True_Odds_Calculator_2-way'!A119)</f>
        <v>1.76</v>
      </c>
      <c r="B118" s="4">
        <f>IF('True_Odds_Calculator_2-way'!B119="","",'True_Odds_Calculator_2-way'!B119)</f>
        <v>2.02</v>
      </c>
      <c r="C118" s="4">
        <f t="shared" si="4"/>
        <v>6.3231323132313388E-2</v>
      </c>
      <c r="D118" s="4">
        <f t="shared" si="6"/>
        <v>1.8637030824072136</v>
      </c>
      <c r="E118" s="4">
        <f t="shared" si="7"/>
        <v>2.157805292546735</v>
      </c>
      <c r="G118" s="4">
        <f t="shared" si="5"/>
        <v>1.0632313231323134</v>
      </c>
    </row>
    <row r="119" spans="1:7" x14ac:dyDescent="0.2">
      <c r="A119" s="4">
        <f>IF('True_Odds_Calculator_2-way'!A120="","",'True_Odds_Calculator_2-way'!A120)</f>
        <v>1.67</v>
      </c>
      <c r="B119" s="4">
        <f>IF('True_Odds_Calculator_2-way'!B120="","",'True_Odds_Calculator_2-way'!B120)</f>
        <v>2.15</v>
      </c>
      <c r="C119" s="4">
        <f t="shared" si="4"/>
        <v>6.3918674279348275E-2</v>
      </c>
      <c r="D119" s="4">
        <f t="shared" si="6"/>
        <v>1.7641567375015355</v>
      </c>
      <c r="E119" s="4">
        <f t="shared" si="7"/>
        <v>2.3086320527246422</v>
      </c>
      <c r="G119" s="4">
        <f t="shared" si="5"/>
        <v>1.0639186742793483</v>
      </c>
    </row>
    <row r="120" spans="1:7" x14ac:dyDescent="0.2">
      <c r="A120" s="4">
        <f>IF('True_Odds_Calculator_2-way'!A121="","",'True_Odds_Calculator_2-way'!A121)</f>
        <v>1.75</v>
      </c>
      <c r="B120" s="4">
        <f>IF('True_Odds_Calculator_2-way'!B121="","",'True_Odds_Calculator_2-way'!B121)</f>
        <v>1.96</v>
      </c>
      <c r="C120" s="4">
        <f t="shared" si="4"/>
        <v>8.163265306122458E-2</v>
      </c>
      <c r="D120" s="4">
        <f t="shared" si="6"/>
        <v>1.8846153846153848</v>
      </c>
      <c r="E120" s="4">
        <f t="shared" si="7"/>
        <v>2.1304347826086958</v>
      </c>
      <c r="G120" s="4">
        <f t="shared" si="5"/>
        <v>1.0816326530612246</v>
      </c>
    </row>
    <row r="121" spans="1:7" x14ac:dyDescent="0.2">
      <c r="A121" s="4">
        <f>IF('True_Odds_Calculator_2-way'!A122="","",'True_Odds_Calculator_2-way'!A122)</f>
        <v>1.85</v>
      </c>
      <c r="B121" s="4">
        <f>IF('True_Odds_Calculator_2-way'!B122="","",'True_Odds_Calculator_2-way'!B122)</f>
        <v>1.93</v>
      </c>
      <c r="C121" s="4">
        <f t="shared" si="4"/>
        <v>5.8675255566447149E-2</v>
      </c>
      <c r="D121" s="4">
        <f t="shared" si="6"/>
        <v>1.9561703876181344</v>
      </c>
      <c r="E121" s="4">
        <f t="shared" si="7"/>
        <v>2.0458387050565818</v>
      </c>
      <c r="G121" s="4">
        <f t="shared" si="5"/>
        <v>1.0586752555664471</v>
      </c>
    </row>
    <row r="122" spans="1:7" x14ac:dyDescent="0.2">
      <c r="A122" s="4">
        <f>IF('True_Odds_Calculator_2-way'!A123="","",'True_Odds_Calculator_2-way'!A123)</f>
        <v>2.16</v>
      </c>
      <c r="B122" s="4">
        <f>IF('True_Odds_Calculator_2-way'!B123="","",'True_Odds_Calculator_2-way'!B123)</f>
        <v>1.77</v>
      </c>
      <c r="C122" s="4">
        <f t="shared" si="4"/>
        <v>2.79347143753923E-2</v>
      </c>
      <c r="D122" s="4">
        <f t="shared" si="6"/>
        <v>2.2271932890597692</v>
      </c>
      <c r="E122" s="4">
        <f t="shared" si="7"/>
        <v>1.8148675590999714</v>
      </c>
      <c r="G122" s="4">
        <f t="shared" si="5"/>
        <v>1.0279347143753923</v>
      </c>
    </row>
    <row r="123" spans="1:7" x14ac:dyDescent="0.2">
      <c r="A123" s="4">
        <f>IF('True_Odds_Calculator_2-way'!A124="","",'True_Odds_Calculator_2-way'!A124)</f>
        <v>2.0699999999999998</v>
      </c>
      <c r="B123" s="4">
        <f>IF('True_Odds_Calculator_2-way'!B124="","",'True_Odds_Calculator_2-way'!B124)</f>
        <v>1.85</v>
      </c>
      <c r="C123" s="4">
        <f t="shared" si="4"/>
        <v>2.3632327980154022E-2</v>
      </c>
      <c r="D123" s="4">
        <f t="shared" si="6"/>
        <v>2.1219005402410303</v>
      </c>
      <c r="E123" s="4">
        <f t="shared" si="7"/>
        <v>1.8913446104457341</v>
      </c>
      <c r="G123" s="4">
        <f t="shared" si="5"/>
        <v>1.023632327980154</v>
      </c>
    </row>
    <row r="124" spans="1:7" x14ac:dyDescent="0.2">
      <c r="A124" s="4">
        <f>IF('True_Odds_Calculator_2-way'!A125="","",'True_Odds_Calculator_2-way'!A125)</f>
        <v>2.09</v>
      </c>
      <c r="B124" s="4">
        <f>IF('True_Odds_Calculator_2-way'!B125="","",'True_Odds_Calculator_2-way'!B125)</f>
        <v>1.81</v>
      </c>
      <c r="C124" s="4">
        <f t="shared" si="4"/>
        <v>3.0955087366835166E-2</v>
      </c>
      <c r="D124" s="4">
        <f t="shared" si="6"/>
        <v>2.159867538325388</v>
      </c>
      <c r="E124" s="4">
        <f t="shared" si="7"/>
        <v>1.8621674173619833</v>
      </c>
      <c r="G124" s="4">
        <f t="shared" si="5"/>
        <v>1.0309550873668352</v>
      </c>
    </row>
    <row r="125" spans="1:7" x14ac:dyDescent="0.2">
      <c r="A125" s="4">
        <f>IF('True_Odds_Calculator_2-way'!A126="","",'True_Odds_Calculator_2-way'!A126)</f>
        <v>1.6</v>
      </c>
      <c r="B125" s="4">
        <f>IF('True_Odds_Calculator_2-way'!B126="","",'True_Odds_Calculator_2-way'!B126)</f>
        <v>2.48</v>
      </c>
      <c r="C125" s="4">
        <f t="shared" si="4"/>
        <v>2.8225806451612989E-2</v>
      </c>
      <c r="D125" s="4">
        <f t="shared" si="6"/>
        <v>1.6369636963696372</v>
      </c>
      <c r="E125" s="4">
        <f t="shared" si="7"/>
        <v>2.5699481865284977</v>
      </c>
      <c r="G125" s="4">
        <f t="shared" si="5"/>
        <v>1.028225806451613</v>
      </c>
    </row>
    <row r="126" spans="1:7" x14ac:dyDescent="0.2">
      <c r="A126" s="4">
        <f>IF('True_Odds_Calculator_2-way'!A127="","",'True_Odds_Calculator_2-way'!A127)</f>
        <v>2.6</v>
      </c>
      <c r="B126" s="4">
        <f>IF('True_Odds_Calculator_2-way'!B127="","",'True_Odds_Calculator_2-way'!B127)</f>
        <v>1.52</v>
      </c>
      <c r="C126" s="4">
        <f t="shared" si="4"/>
        <v>4.2510121457489891E-2</v>
      </c>
      <c r="D126" s="4">
        <f t="shared" si="6"/>
        <v>2.7520891364902509</v>
      </c>
      <c r="E126" s="4">
        <f t="shared" si="7"/>
        <v>1.5707472178060415</v>
      </c>
      <c r="G126" s="4">
        <f t="shared" si="5"/>
        <v>1.0425101214574899</v>
      </c>
    </row>
    <row r="127" spans="1:7" x14ac:dyDescent="0.2">
      <c r="A127" s="4">
        <f>IF('True_Odds_Calculator_2-way'!A128="","",'True_Odds_Calculator_2-way'!A128)</f>
        <v>2.5299999999999998</v>
      </c>
      <c r="B127" s="4">
        <f>IF('True_Odds_Calculator_2-way'!B128="","",'True_Odds_Calculator_2-way'!B128)</f>
        <v>1.54</v>
      </c>
      <c r="C127" s="4">
        <f t="shared" si="4"/>
        <v>4.4607566346696714E-2</v>
      </c>
      <c r="D127" s="4">
        <f t="shared" si="6"/>
        <v>2.6813020439061312</v>
      </c>
      <c r="E127" s="4">
        <f t="shared" si="7"/>
        <v>1.594777127420081</v>
      </c>
      <c r="G127" s="4">
        <f t="shared" si="5"/>
        <v>1.0446075663466967</v>
      </c>
    </row>
    <row r="128" spans="1:7" x14ac:dyDescent="0.2">
      <c r="A128" s="4">
        <f>IF('True_Odds_Calculator_2-way'!A129="","",'True_Odds_Calculator_2-way'!A129)</f>
        <v>2.02</v>
      </c>
      <c r="B128" s="4">
        <f>IF('True_Odds_Calculator_2-way'!B129="","",'True_Odds_Calculator_2-way'!B129)</f>
        <v>1.84</v>
      </c>
      <c r="C128" s="4">
        <f t="shared" si="4"/>
        <v>3.8527765820060234E-2</v>
      </c>
      <c r="D128" s="4">
        <f t="shared" si="6"/>
        <v>2.1017869260348339</v>
      </c>
      <c r="E128" s="4">
        <f t="shared" si="7"/>
        <v>1.9076165058509547</v>
      </c>
      <c r="G128" s="4">
        <f t="shared" si="5"/>
        <v>1.0385277658200602</v>
      </c>
    </row>
    <row r="129" spans="1:7" x14ac:dyDescent="0.2">
      <c r="A129" s="4">
        <f>IF('True_Odds_Calculator_2-way'!A130="","",'True_Odds_Calculator_2-way'!A130)</f>
        <v>1.93</v>
      </c>
      <c r="B129" s="4">
        <f>IF('True_Odds_Calculator_2-way'!B130="","",'True_Odds_Calculator_2-way'!B130)</f>
        <v>1.95</v>
      </c>
      <c r="C129" s="4">
        <f t="shared" si="4"/>
        <v>3.0955227846419575E-2</v>
      </c>
      <c r="D129" s="4">
        <f t="shared" si="6"/>
        <v>1.9894277785119598</v>
      </c>
      <c r="E129" s="4">
        <f t="shared" si="7"/>
        <v>2.0106851876586083</v>
      </c>
      <c r="G129" s="4">
        <f t="shared" si="5"/>
        <v>1.0309552278464196</v>
      </c>
    </row>
    <row r="130" spans="1:7" x14ac:dyDescent="0.2">
      <c r="A130" s="4">
        <f>IF('True_Odds_Calculator_2-way'!A131="","",'True_Odds_Calculator_2-way'!A131)</f>
        <v>2.2200000000000002</v>
      </c>
      <c r="B130" s="4">
        <f>IF('True_Odds_Calculator_2-way'!B131="","",'True_Odds_Calculator_2-way'!B131)</f>
        <v>1.72</v>
      </c>
      <c r="C130" s="4">
        <f t="shared" ref="C130:C193" si="8">IF(A130="","",((1/A130)+(1/B130))-1)</f>
        <v>3.1845799287659737E-2</v>
      </c>
      <c r="D130" s="4">
        <f t="shared" si="6"/>
        <v>2.3013500482160079</v>
      </c>
      <c r="E130" s="4">
        <f t="shared" si="7"/>
        <v>1.7684327528714336</v>
      </c>
      <c r="G130" s="4">
        <f t="shared" ref="G130:G193" si="9">IF(A130="","",C130+1)</f>
        <v>1.0318457992876597</v>
      </c>
    </row>
    <row r="131" spans="1:7" x14ac:dyDescent="0.2">
      <c r="A131" s="4">
        <f>IF('True_Odds_Calculator_2-way'!A132="","",'True_Odds_Calculator_2-way'!A132)</f>
        <v>2.15</v>
      </c>
      <c r="B131" s="4">
        <f>IF('True_Odds_Calculator_2-way'!B132="","",'True_Odds_Calculator_2-way'!B132)</f>
        <v>1.76</v>
      </c>
      <c r="C131" s="4">
        <f t="shared" si="8"/>
        <v>3.3298097251585723E-2</v>
      </c>
      <c r="D131" s="4">
        <f t="shared" ref="D131:D194" si="10">IF(A131="","",(2*A131)/(2-($C131*A131)))</f>
        <v>2.2298173246906305</v>
      </c>
      <c r="E131" s="4">
        <f t="shared" ref="E131:E194" si="11">IF(B131="","",(2*B131)/(2-($C131*B131)))</f>
        <v>1.8131288931480596</v>
      </c>
      <c r="G131" s="4">
        <f t="shared" si="9"/>
        <v>1.0332980972515857</v>
      </c>
    </row>
    <row r="132" spans="1:7" x14ac:dyDescent="0.2">
      <c r="A132" s="4">
        <f>IF('True_Odds_Calculator_2-way'!A133="","",'True_Odds_Calculator_2-way'!A133)</f>
        <v>1.78</v>
      </c>
      <c r="B132" s="4">
        <f>IF('True_Odds_Calculator_2-way'!B133="","",'True_Odds_Calculator_2-way'!B133)</f>
        <v>2.13</v>
      </c>
      <c r="C132" s="4">
        <f t="shared" si="8"/>
        <v>3.128132088410629E-2</v>
      </c>
      <c r="D132" s="4">
        <f t="shared" si="10"/>
        <v>1.8309750325976726</v>
      </c>
      <c r="E132" s="4">
        <f t="shared" si="11"/>
        <v>2.2034055907479515</v>
      </c>
      <c r="G132" s="4">
        <f t="shared" si="9"/>
        <v>1.0312813208841063</v>
      </c>
    </row>
    <row r="133" spans="1:7" x14ac:dyDescent="0.2">
      <c r="A133" s="4">
        <f>IF('True_Odds_Calculator_2-way'!A134="","",'True_Odds_Calculator_2-way'!A134)</f>
        <v>1.65</v>
      </c>
      <c r="B133" s="4">
        <f>IF('True_Odds_Calculator_2-way'!B134="","",'True_Odds_Calculator_2-way'!B134)</f>
        <v>2.2599999999999998</v>
      </c>
      <c r="C133" s="4">
        <f t="shared" si="8"/>
        <v>4.85384821668009E-2</v>
      </c>
      <c r="D133" s="4">
        <f t="shared" si="10"/>
        <v>1.7188292233233464</v>
      </c>
      <c r="E133" s="4">
        <f t="shared" si="11"/>
        <v>2.3911510099390831</v>
      </c>
      <c r="G133" s="4">
        <f t="shared" si="9"/>
        <v>1.0485384821668009</v>
      </c>
    </row>
    <row r="134" spans="1:7" x14ac:dyDescent="0.2">
      <c r="A134" s="4">
        <f>IF('True_Odds_Calculator_2-way'!A135="","",'True_Odds_Calculator_2-way'!A135)</f>
        <v>1.89</v>
      </c>
      <c r="B134" s="4">
        <f>IF('True_Odds_Calculator_2-way'!B135="","",'True_Odds_Calculator_2-way'!B135)</f>
        <v>1.94</v>
      </c>
      <c r="C134" s="4">
        <f t="shared" si="8"/>
        <v>4.4564446626302434E-2</v>
      </c>
      <c r="D134" s="4">
        <f t="shared" si="10"/>
        <v>1.9730936877791532</v>
      </c>
      <c r="E134" s="4">
        <f t="shared" si="11"/>
        <v>2.0276502792678208</v>
      </c>
      <c r="G134" s="4">
        <f t="shared" si="9"/>
        <v>1.0445644466263024</v>
      </c>
    </row>
    <row r="135" spans="1:7" x14ac:dyDescent="0.2">
      <c r="A135" s="4">
        <f>IF('True_Odds_Calculator_2-way'!A136="","",'True_Odds_Calculator_2-way'!A136)</f>
        <v>1.63</v>
      </c>
      <c r="B135" s="4">
        <f>IF('True_Odds_Calculator_2-way'!B136="","",'True_Odds_Calculator_2-way'!B136)</f>
        <v>2.31</v>
      </c>
      <c r="C135" s="4">
        <f t="shared" si="8"/>
        <v>4.6397365415770331E-2</v>
      </c>
      <c r="D135" s="4">
        <f t="shared" si="10"/>
        <v>1.6940588936629699</v>
      </c>
      <c r="E135" s="4">
        <f t="shared" si="11"/>
        <v>2.4407999222117787</v>
      </c>
      <c r="G135" s="4">
        <f t="shared" si="9"/>
        <v>1.0463973654157703</v>
      </c>
    </row>
    <row r="136" spans="1:7" x14ac:dyDescent="0.2">
      <c r="A136" s="4">
        <f>IF('True_Odds_Calculator_2-way'!A137="","",'True_Odds_Calculator_2-way'!A137)</f>
        <v>1.57</v>
      </c>
      <c r="B136" s="4">
        <f>IF('True_Odds_Calculator_2-way'!B137="","",'True_Odds_Calculator_2-way'!B137)</f>
        <v>2.4300000000000002</v>
      </c>
      <c r="C136" s="4">
        <f t="shared" si="8"/>
        <v>4.846530890409162E-2</v>
      </c>
      <c r="D136" s="4">
        <f t="shared" si="10"/>
        <v>1.6320934311565529</v>
      </c>
      <c r="E136" s="4">
        <f t="shared" si="11"/>
        <v>2.5820446008595312</v>
      </c>
      <c r="G136" s="4">
        <f t="shared" si="9"/>
        <v>1.0484653089040916</v>
      </c>
    </row>
    <row r="137" spans="1:7" x14ac:dyDescent="0.2">
      <c r="A137" s="4">
        <f>IF('True_Odds_Calculator_2-way'!A138="","",'True_Odds_Calculator_2-way'!A138)</f>
        <v>1.77</v>
      </c>
      <c r="B137" s="4">
        <f>IF('True_Odds_Calculator_2-way'!B138="","",'True_Odds_Calculator_2-way'!B138)</f>
        <v>2.15</v>
      </c>
      <c r="C137" s="4">
        <f t="shared" si="8"/>
        <v>3.0088030482196881E-2</v>
      </c>
      <c r="D137" s="4">
        <f t="shared" si="10"/>
        <v>1.8184207382630511</v>
      </c>
      <c r="E137" s="4">
        <f t="shared" si="11"/>
        <v>2.2218654211064077</v>
      </c>
      <c r="G137" s="4">
        <f t="shared" si="9"/>
        <v>1.0300880304821969</v>
      </c>
    </row>
    <row r="138" spans="1:7" x14ac:dyDescent="0.2">
      <c r="A138" s="4">
        <f>IF('True_Odds_Calculator_2-way'!A139="","",'True_Odds_Calculator_2-way'!A139)</f>
        <v>1.78</v>
      </c>
      <c r="B138" s="4">
        <f>IF('True_Odds_Calculator_2-way'!B139="","",'True_Odds_Calculator_2-way'!B139)</f>
        <v>2.14</v>
      </c>
      <c r="C138" s="4">
        <f t="shared" si="8"/>
        <v>2.908747243515708E-2</v>
      </c>
      <c r="D138" s="4">
        <f t="shared" si="10"/>
        <v>1.8273049985608751</v>
      </c>
      <c r="E138" s="4">
        <f t="shared" si="11"/>
        <v>2.2087440565928333</v>
      </c>
      <c r="G138" s="4">
        <f t="shared" si="9"/>
        <v>1.0290874724351571</v>
      </c>
    </row>
    <row r="139" spans="1:7" x14ac:dyDescent="0.2">
      <c r="A139" s="4">
        <f>IF('True_Odds_Calculator_2-way'!A140="","",'True_Odds_Calculator_2-way'!A140)</f>
        <v>1.81</v>
      </c>
      <c r="B139" s="4">
        <f>IF('True_Odds_Calculator_2-way'!B140="","",'True_Odds_Calculator_2-way'!B140)</f>
        <v>2.08</v>
      </c>
      <c r="C139" s="4">
        <f t="shared" si="8"/>
        <v>3.3255418614534626E-2</v>
      </c>
      <c r="D139" s="4">
        <f t="shared" si="10"/>
        <v>1.8661643699811639</v>
      </c>
      <c r="E139" s="4">
        <f t="shared" si="11"/>
        <v>2.1545152798443401</v>
      </c>
      <c r="G139" s="4">
        <f t="shared" si="9"/>
        <v>1.0332554186145346</v>
      </c>
    </row>
    <row r="140" spans="1:7" x14ac:dyDescent="0.2">
      <c r="A140" s="4">
        <f>IF('True_Odds_Calculator_2-way'!A141="","",'True_Odds_Calculator_2-way'!A141)</f>
        <v>1.83</v>
      </c>
      <c r="B140" s="4">
        <f>IF('True_Odds_Calculator_2-way'!B141="","",'True_Odds_Calculator_2-way'!B141)</f>
        <v>2.06</v>
      </c>
      <c r="C140" s="4">
        <f t="shared" si="8"/>
        <v>3.1884980635577431E-2</v>
      </c>
      <c r="D140" s="4">
        <f t="shared" si="10"/>
        <v>1.8849942497124856</v>
      </c>
      <c r="E140" s="4">
        <f t="shared" si="11"/>
        <v>2.1299508446804905</v>
      </c>
      <c r="G140" s="4">
        <f t="shared" si="9"/>
        <v>1.0318849806355774</v>
      </c>
    </row>
    <row r="141" spans="1:7" x14ac:dyDescent="0.2">
      <c r="A141" s="4">
        <f>IF('True_Odds_Calculator_2-way'!A142="","",'True_Odds_Calculator_2-way'!A142)</f>
        <v>1.92</v>
      </c>
      <c r="B141" s="4">
        <f>IF('True_Odds_Calculator_2-way'!B142="","",'True_Odds_Calculator_2-way'!B142)</f>
        <v>1.97</v>
      </c>
      <c r="C141" s="4">
        <f t="shared" si="8"/>
        <v>2.844754653130277E-2</v>
      </c>
      <c r="D141" s="4">
        <f t="shared" si="10"/>
        <v>1.9739066903246005</v>
      </c>
      <c r="E141" s="4">
        <f t="shared" si="11"/>
        <v>2.0267924123888115</v>
      </c>
      <c r="G141" s="4">
        <f t="shared" si="9"/>
        <v>1.0284475465313028</v>
      </c>
    </row>
    <row r="142" spans="1:7" x14ac:dyDescent="0.2">
      <c r="A142" s="4">
        <f>IF('True_Odds_Calculator_2-way'!A143="","",'True_Odds_Calculator_2-way'!A143)</f>
        <v>1.53</v>
      </c>
      <c r="B142" s="4">
        <f>IF('True_Odds_Calculator_2-way'!B143="","",'True_Odds_Calculator_2-way'!B143)</f>
        <v>2.64</v>
      </c>
      <c r="C142" s="4">
        <f t="shared" si="8"/>
        <v>3.2382650029708859E-2</v>
      </c>
      <c r="D142" s="4">
        <f t="shared" si="10"/>
        <v>1.5688650664180843</v>
      </c>
      <c r="E142" s="4">
        <f t="shared" si="11"/>
        <v>2.7578861122490785</v>
      </c>
      <c r="G142" s="4">
        <f t="shared" si="9"/>
        <v>1.0323826500297089</v>
      </c>
    </row>
    <row r="143" spans="1:7" x14ac:dyDescent="0.2">
      <c r="A143" s="4">
        <f>IF('True_Odds_Calculator_2-way'!A144="","",'True_Odds_Calculator_2-way'!A144)</f>
        <v>1.81</v>
      </c>
      <c r="B143" s="4">
        <f>IF('True_Odds_Calculator_2-way'!B144="","",'True_Odds_Calculator_2-way'!B144)</f>
        <v>2.1</v>
      </c>
      <c r="C143" s="4">
        <f t="shared" si="8"/>
        <v>2.8676664035780064E-2</v>
      </c>
      <c r="D143" s="4">
        <f t="shared" si="10"/>
        <v>1.858225372769494</v>
      </c>
      <c r="E143" s="4">
        <f t="shared" si="11"/>
        <v>2.1651951011107946</v>
      </c>
      <c r="G143" s="4">
        <f t="shared" si="9"/>
        <v>1.0286766640357801</v>
      </c>
    </row>
    <row r="144" spans="1:7" x14ac:dyDescent="0.2">
      <c r="A144" s="4">
        <f>IF('True_Odds_Calculator_2-way'!A145="","",'True_Odds_Calculator_2-way'!A145)</f>
        <v>2.2999999999999998</v>
      </c>
      <c r="B144" s="4">
        <f>IF('True_Odds_Calculator_2-way'!B145="","",'True_Odds_Calculator_2-way'!B145)</f>
        <v>1.67</v>
      </c>
      <c r="C144" s="4">
        <f t="shared" si="8"/>
        <v>3.3585003905233002E-2</v>
      </c>
      <c r="D144" s="4">
        <f t="shared" si="10"/>
        <v>2.3924011211460603</v>
      </c>
      <c r="E144" s="4">
        <f t="shared" si="11"/>
        <v>1.7181838514873629</v>
      </c>
      <c r="G144" s="4">
        <f t="shared" si="9"/>
        <v>1.033585003905233</v>
      </c>
    </row>
    <row r="145" spans="1:7" x14ac:dyDescent="0.2">
      <c r="A145" s="4">
        <f>IF('True_Odds_Calculator_2-way'!A146="","",'True_Odds_Calculator_2-way'!A146)</f>
        <v>1.86</v>
      </c>
      <c r="B145" s="4">
        <f>IF('True_Odds_Calculator_2-way'!B146="","",'True_Odds_Calculator_2-way'!B146)</f>
        <v>2.06</v>
      </c>
      <c r="C145" s="4">
        <f t="shared" si="8"/>
        <v>2.3071301806034006E-2</v>
      </c>
      <c r="D145" s="4">
        <f t="shared" si="10"/>
        <v>1.9007838079174522</v>
      </c>
      <c r="E145" s="4">
        <f t="shared" si="11"/>
        <v>2.1101442890186144</v>
      </c>
      <c r="G145" s="4">
        <f t="shared" si="9"/>
        <v>1.023071301806034</v>
      </c>
    </row>
    <row r="146" spans="1:7" x14ac:dyDescent="0.2">
      <c r="A146" s="4">
        <f>IF('True_Odds_Calculator_2-way'!A147="","",'True_Odds_Calculator_2-way'!A147)</f>
        <v>2.3199999999999998</v>
      </c>
      <c r="B146" s="4">
        <f>IF('True_Odds_Calculator_2-way'!B147="","",'True_Odds_Calculator_2-way'!B147)</f>
        <v>1.67</v>
      </c>
      <c r="C146" s="4">
        <f t="shared" si="8"/>
        <v>2.9836877968201669E-2</v>
      </c>
      <c r="D146" s="4">
        <f t="shared" si="10"/>
        <v>2.4031757846421042</v>
      </c>
      <c r="E146" s="4">
        <f t="shared" si="11"/>
        <v>1.7126690831933518</v>
      </c>
      <c r="G146" s="4">
        <f t="shared" si="9"/>
        <v>1.0298368779682017</v>
      </c>
    </row>
    <row r="147" spans="1:7" x14ac:dyDescent="0.2">
      <c r="A147" s="4">
        <f>IF('True_Odds_Calculator_2-way'!A148="","",'True_Odds_Calculator_2-way'!A148)</f>
        <v>2.13</v>
      </c>
      <c r="B147" s="4">
        <f>IF('True_Odds_Calculator_2-way'!B148="","",'True_Odds_Calculator_2-way'!B148)</f>
        <v>1.79</v>
      </c>
      <c r="C147" s="4">
        <f t="shared" si="8"/>
        <v>2.8142785952212312E-2</v>
      </c>
      <c r="D147" s="4">
        <f t="shared" si="10"/>
        <v>2.1958130561234772</v>
      </c>
      <c r="E147" s="4">
        <f t="shared" si="11"/>
        <v>1.8362511137332338</v>
      </c>
      <c r="G147" s="4">
        <f t="shared" si="9"/>
        <v>1.0281427859522123</v>
      </c>
    </row>
    <row r="148" spans="1:7" x14ac:dyDescent="0.2">
      <c r="A148" s="4">
        <f>IF('True_Odds_Calculator_2-way'!A149="","",'True_Odds_Calculator_2-way'!A149)</f>
        <v>2.4300000000000002</v>
      </c>
      <c r="B148" s="4">
        <f>IF('True_Odds_Calculator_2-way'!B149="","",'True_Odds_Calculator_2-way'!B149)</f>
        <v>1.62</v>
      </c>
      <c r="C148" s="4">
        <f t="shared" si="8"/>
        <v>2.8806584362139898E-2</v>
      </c>
      <c r="D148" s="4">
        <f t="shared" si="10"/>
        <v>2.5181347150259068</v>
      </c>
      <c r="E148" s="4">
        <f t="shared" si="11"/>
        <v>1.658703071672355</v>
      </c>
      <c r="G148" s="4">
        <f t="shared" si="9"/>
        <v>1.0288065843621399</v>
      </c>
    </row>
    <row r="149" spans="1:7" x14ac:dyDescent="0.2">
      <c r="A149" s="4">
        <f>IF('True_Odds_Calculator_2-way'!A150="","",'True_Odds_Calculator_2-way'!A150)</f>
        <v>1.93</v>
      </c>
      <c r="B149" s="4">
        <f>IF('True_Odds_Calculator_2-way'!B150="","",'True_Odds_Calculator_2-way'!B150)</f>
        <v>1.98</v>
      </c>
      <c r="C149" s="4">
        <f t="shared" si="8"/>
        <v>2.3185220076411994E-2</v>
      </c>
      <c r="D149" s="4">
        <f t="shared" si="10"/>
        <v>1.974169551066798</v>
      </c>
      <c r="E149" s="4">
        <f t="shared" si="11"/>
        <v>2.0265153523890338</v>
      </c>
      <c r="G149" s="4">
        <f t="shared" si="9"/>
        <v>1.023185220076412</v>
      </c>
    </row>
    <row r="150" spans="1:7" x14ac:dyDescent="0.2">
      <c r="A150" s="4">
        <f>IF('True_Odds_Calculator_2-way'!A151="","",'True_Odds_Calculator_2-way'!A151)</f>
        <v>2.0299999999999998</v>
      </c>
      <c r="B150" s="4">
        <f>IF('True_Odds_Calculator_2-way'!B151="","",'True_Odds_Calculator_2-way'!B151)</f>
        <v>1.88</v>
      </c>
      <c r="C150" s="4">
        <f t="shared" si="8"/>
        <v>2.4525731055444977E-2</v>
      </c>
      <c r="D150" s="4">
        <f t="shared" si="10"/>
        <v>2.0818241326641935</v>
      </c>
      <c r="E150" s="4">
        <f t="shared" si="11"/>
        <v>1.9243646631706333</v>
      </c>
      <c r="G150" s="4">
        <f t="shared" si="9"/>
        <v>1.024525731055445</v>
      </c>
    </row>
    <row r="151" spans="1:7" x14ac:dyDescent="0.2">
      <c r="A151" s="4">
        <f>IF('True_Odds_Calculator_2-way'!A152="","",'True_Odds_Calculator_2-way'!A152)</f>
        <v>1.58</v>
      </c>
      <c r="B151" s="4">
        <f>IF('True_Odds_Calculator_2-way'!B152="","",'True_Odds_Calculator_2-way'!B152)</f>
        <v>2.5099999999999998</v>
      </c>
      <c r="C151" s="4">
        <f t="shared" si="8"/>
        <v>3.1317766907055233E-2</v>
      </c>
      <c r="D151" s="4">
        <f t="shared" si="10"/>
        <v>1.6200825197107724</v>
      </c>
      <c r="E151" s="4">
        <f t="shared" si="11"/>
        <v>2.6126885829105997</v>
      </c>
      <c r="G151" s="4">
        <f t="shared" si="9"/>
        <v>1.0313177669070552</v>
      </c>
    </row>
    <row r="152" spans="1:7" x14ac:dyDescent="0.2">
      <c r="A152" s="4">
        <f>IF('True_Odds_Calculator_2-way'!A153="","",'True_Odds_Calculator_2-way'!A153)</f>
        <v>2.52</v>
      </c>
      <c r="B152" s="4">
        <f>IF('True_Odds_Calculator_2-way'!B153="","",'True_Odds_Calculator_2-way'!B153)</f>
        <v>1.52</v>
      </c>
      <c r="C152" s="4">
        <f t="shared" si="8"/>
        <v>5.4720133667502058E-2</v>
      </c>
      <c r="D152" s="4">
        <f t="shared" si="10"/>
        <v>2.7066139061616732</v>
      </c>
      <c r="E152" s="4">
        <f t="shared" si="11"/>
        <v>1.5859556144418683</v>
      </c>
      <c r="G152" s="4">
        <f t="shared" si="9"/>
        <v>1.0547201336675021</v>
      </c>
    </row>
    <row r="153" spans="1:7" x14ac:dyDescent="0.2">
      <c r="A153" s="4">
        <f>IF('True_Odds_Calculator_2-way'!A154="","",'True_Odds_Calculator_2-way'!A154)</f>
        <v>1.96</v>
      </c>
      <c r="B153" s="4">
        <f>IF('True_Odds_Calculator_2-way'!B154="","",'True_Odds_Calculator_2-way'!B154)</f>
        <v>1.85</v>
      </c>
      <c r="C153" s="4">
        <f t="shared" si="8"/>
        <v>5.0744622173193532E-2</v>
      </c>
      <c r="D153" s="4">
        <f t="shared" si="10"/>
        <v>2.0625711035267349</v>
      </c>
      <c r="E153" s="4">
        <f t="shared" si="11"/>
        <v>1.9411134903640255</v>
      </c>
      <c r="G153" s="4">
        <f t="shared" si="9"/>
        <v>1.0507446221731935</v>
      </c>
    </row>
    <row r="154" spans="1:7" x14ac:dyDescent="0.2">
      <c r="A154" s="4">
        <f>IF('True_Odds_Calculator_2-way'!A155="","",'True_Odds_Calculator_2-way'!A155)</f>
        <v>1.93</v>
      </c>
      <c r="B154" s="4">
        <f>IF('True_Odds_Calculator_2-way'!B155="","",'True_Odds_Calculator_2-way'!B155)</f>
        <v>1.88</v>
      </c>
      <c r="C154" s="4">
        <f t="shared" si="8"/>
        <v>5.0049608642928067E-2</v>
      </c>
      <c r="D154" s="4">
        <f t="shared" si="10"/>
        <v>2.027945450480662</v>
      </c>
      <c r="E154" s="4">
        <f t="shared" si="11"/>
        <v>1.9728142670726401</v>
      </c>
      <c r="G154" s="4">
        <f t="shared" si="9"/>
        <v>1.0500496086429281</v>
      </c>
    </row>
    <row r="155" spans="1:7" x14ac:dyDescent="0.2">
      <c r="A155" s="4">
        <f>IF('True_Odds_Calculator_2-way'!A156="","",'True_Odds_Calculator_2-way'!A156)</f>
        <v>1.64</v>
      </c>
      <c r="B155" s="4">
        <f>IF('True_Odds_Calculator_2-way'!B156="","",'True_Odds_Calculator_2-way'!B156)</f>
        <v>2.4</v>
      </c>
      <c r="C155" s="4">
        <f t="shared" si="8"/>
        <v>2.6422764227642226E-2</v>
      </c>
      <c r="D155" s="4">
        <f t="shared" si="10"/>
        <v>1.6763202725724018</v>
      </c>
      <c r="E155" s="4">
        <f t="shared" si="11"/>
        <v>2.4785894206549117</v>
      </c>
      <c r="G155" s="4">
        <f t="shared" si="9"/>
        <v>1.0264227642276422</v>
      </c>
    </row>
    <row r="156" spans="1:7" x14ac:dyDescent="0.2">
      <c r="A156" s="4">
        <f>IF('True_Odds_Calculator_2-way'!A157="","",'True_Odds_Calculator_2-way'!A157)</f>
        <v>1.75</v>
      </c>
      <c r="B156" s="4">
        <f>IF('True_Odds_Calculator_2-way'!B157="","",'True_Odds_Calculator_2-way'!B157)</f>
        <v>2.19</v>
      </c>
      <c r="C156" s="4">
        <f t="shared" si="8"/>
        <v>2.8049575994781417E-2</v>
      </c>
      <c r="D156" s="4">
        <f t="shared" si="10"/>
        <v>1.7940315974253949</v>
      </c>
      <c r="E156" s="4">
        <f t="shared" si="11"/>
        <v>2.2593957258658803</v>
      </c>
      <c r="G156" s="4">
        <f t="shared" si="9"/>
        <v>1.0280495759947814</v>
      </c>
    </row>
    <row r="157" spans="1:7" x14ac:dyDescent="0.2">
      <c r="A157" s="4">
        <f>IF('True_Odds_Calculator_2-way'!A158="","",'True_Odds_Calculator_2-way'!A158)</f>
        <v>1.96</v>
      </c>
      <c r="B157" s="4">
        <f>IF('True_Odds_Calculator_2-way'!B158="","",'True_Odds_Calculator_2-way'!B158)</f>
        <v>1.93</v>
      </c>
      <c r="C157" s="4">
        <f t="shared" si="8"/>
        <v>2.8338796658559762E-2</v>
      </c>
      <c r="D157" s="4">
        <f t="shared" si="10"/>
        <v>2.0159880622468553</v>
      </c>
      <c r="E157" s="4">
        <f t="shared" si="11"/>
        <v>1.9842635333613092</v>
      </c>
      <c r="G157" s="4">
        <f t="shared" si="9"/>
        <v>1.0283387966585598</v>
      </c>
    </row>
    <row r="158" spans="1:7" x14ac:dyDescent="0.2">
      <c r="A158" s="4">
        <f>IF('True_Odds_Calculator_2-way'!A159="","",'True_Odds_Calculator_2-way'!A159)</f>
        <v>1.83</v>
      </c>
      <c r="B158" s="4">
        <f>IF('True_Odds_Calculator_2-way'!B159="","",'True_Odds_Calculator_2-way'!B159)</f>
        <v>2.08</v>
      </c>
      <c r="C158" s="4">
        <f t="shared" si="8"/>
        <v>2.7217318200924545E-2</v>
      </c>
      <c r="D158" s="4">
        <f t="shared" si="10"/>
        <v>1.8767379942806428</v>
      </c>
      <c r="E158" s="4">
        <f t="shared" si="11"/>
        <v>2.1405916094927453</v>
      </c>
      <c r="G158" s="4">
        <f t="shared" si="9"/>
        <v>1.0272173182009245</v>
      </c>
    </row>
    <row r="159" spans="1:7" x14ac:dyDescent="0.2">
      <c r="A159" s="4">
        <f>IF('True_Odds_Calculator_2-way'!A160="","",'True_Odds_Calculator_2-way'!A160)</f>
        <v>1.63</v>
      </c>
      <c r="B159" s="4">
        <f>IF('True_Odds_Calculator_2-way'!B160="","",'True_Odds_Calculator_2-way'!B160)</f>
        <v>2.4</v>
      </c>
      <c r="C159" s="4">
        <f t="shared" si="8"/>
        <v>3.0163599182004175E-2</v>
      </c>
      <c r="D159" s="4">
        <f t="shared" si="10"/>
        <v>1.6710807347287484</v>
      </c>
      <c r="E159" s="4">
        <f t="shared" si="11"/>
        <v>2.49013367281986</v>
      </c>
      <c r="G159" s="4">
        <f t="shared" si="9"/>
        <v>1.0301635991820042</v>
      </c>
    </row>
    <row r="160" spans="1:7" x14ac:dyDescent="0.2">
      <c r="A160" s="4">
        <f>IF('True_Odds_Calculator_2-way'!A161="","",'True_Odds_Calculator_2-way'!A161)</f>
        <v>1.87</v>
      </c>
      <c r="B160" s="4">
        <f>IF('True_Odds_Calculator_2-way'!B161="","",'True_Odds_Calculator_2-way'!B161)</f>
        <v>2.02</v>
      </c>
      <c r="C160" s="4">
        <f t="shared" si="8"/>
        <v>2.9808863239265015E-2</v>
      </c>
      <c r="D160" s="4">
        <f t="shared" si="10"/>
        <v>1.9236135865967305</v>
      </c>
      <c r="E160" s="4">
        <f t="shared" si="11"/>
        <v>2.082703865027292</v>
      </c>
      <c r="G160" s="4">
        <f t="shared" si="9"/>
        <v>1.029808863239265</v>
      </c>
    </row>
    <row r="161" spans="1:7" x14ac:dyDescent="0.2">
      <c r="A161" s="4">
        <f>IF('True_Odds_Calculator_2-way'!A162="","",'True_Odds_Calculator_2-way'!A162)</f>
        <v>2.37</v>
      </c>
      <c r="B161" s="4">
        <f>IF('True_Odds_Calculator_2-way'!B162="","",'True_Odds_Calculator_2-way'!B162)</f>
        <v>1.64</v>
      </c>
      <c r="C161" s="4">
        <f t="shared" si="8"/>
        <v>3.1697025831017633E-2</v>
      </c>
      <c r="D161" s="4">
        <f t="shared" si="10"/>
        <v>2.4624936644703492</v>
      </c>
      <c r="E161" s="4">
        <f t="shared" si="11"/>
        <v>1.6837636458152829</v>
      </c>
      <c r="G161" s="4">
        <f t="shared" si="9"/>
        <v>1.0316970258310176</v>
      </c>
    </row>
    <row r="162" spans="1:7" x14ac:dyDescent="0.2">
      <c r="A162" s="4">
        <f>IF('True_Odds_Calculator_2-way'!A163="","",'True_Odds_Calculator_2-way'!A163)</f>
        <v>2.1</v>
      </c>
      <c r="B162" s="4">
        <f>IF('True_Odds_Calculator_2-way'!B163="","",'True_Odds_Calculator_2-way'!B163)</f>
        <v>1.79</v>
      </c>
      <c r="C162" s="4">
        <f t="shared" si="8"/>
        <v>3.4849694067571102E-2</v>
      </c>
      <c r="D162" s="4">
        <f t="shared" si="10"/>
        <v>2.1797622499275153</v>
      </c>
      <c r="E162" s="4">
        <f t="shared" si="11"/>
        <v>1.8476284099287292</v>
      </c>
      <c r="G162" s="4">
        <f t="shared" si="9"/>
        <v>1.0348496940675711</v>
      </c>
    </row>
    <row r="163" spans="1:7" x14ac:dyDescent="0.2">
      <c r="A163" s="4">
        <f>IF('True_Odds_Calculator_2-way'!A164="","",'True_Odds_Calculator_2-way'!A164)</f>
        <v>1.78</v>
      </c>
      <c r="B163" s="4">
        <f>IF('True_Odds_Calculator_2-way'!B164="","",'True_Odds_Calculator_2-way'!B164)</f>
        <v>2.12</v>
      </c>
      <c r="C163" s="4">
        <f t="shared" si="8"/>
        <v>3.3495866016535869E-2</v>
      </c>
      <c r="D163" s="4">
        <f t="shared" si="10"/>
        <v>1.8346946713341112</v>
      </c>
      <c r="E163" s="4">
        <f t="shared" si="11"/>
        <v>2.1980428704566637</v>
      </c>
      <c r="G163" s="4">
        <f t="shared" si="9"/>
        <v>1.0334958660165359</v>
      </c>
    </row>
    <row r="164" spans="1:7" x14ac:dyDescent="0.2">
      <c r="A164" s="4">
        <f>IF('True_Odds_Calculator_2-way'!A165="","",'True_Odds_Calculator_2-way'!A165)</f>
        <v>1.98</v>
      </c>
      <c r="B164" s="4">
        <f>IF('True_Odds_Calculator_2-way'!B165="","",'True_Odds_Calculator_2-way'!B165)</f>
        <v>1.91</v>
      </c>
      <c r="C164" s="4">
        <f t="shared" si="8"/>
        <v>2.861071447458885E-2</v>
      </c>
      <c r="D164" s="4">
        <f t="shared" si="10"/>
        <v>2.0377175494369308</v>
      </c>
      <c r="E164" s="4">
        <f t="shared" si="11"/>
        <v>1.9636533568721115</v>
      </c>
      <c r="G164" s="4">
        <f t="shared" si="9"/>
        <v>1.0286107144745888</v>
      </c>
    </row>
    <row r="165" spans="1:7" x14ac:dyDescent="0.2">
      <c r="A165" s="4">
        <f>IF('True_Odds_Calculator_2-way'!A166="","",'True_Odds_Calculator_2-way'!A166)</f>
        <v>1.48</v>
      </c>
      <c r="B165" s="4">
        <f>IF('True_Odds_Calculator_2-way'!B166="","",'True_Odds_Calculator_2-way'!B166)</f>
        <v>2.73</v>
      </c>
      <c r="C165" s="4">
        <f t="shared" si="8"/>
        <v>4.1976041976041989E-2</v>
      </c>
      <c r="D165" s="4">
        <f t="shared" si="10"/>
        <v>1.5274459398155149</v>
      </c>
      <c r="E165" s="4">
        <f t="shared" si="11"/>
        <v>2.8959288990825689</v>
      </c>
      <c r="G165" s="4">
        <f t="shared" si="9"/>
        <v>1.041976041976042</v>
      </c>
    </row>
    <row r="166" spans="1:7" x14ac:dyDescent="0.2">
      <c r="A166" s="4">
        <f>IF('True_Odds_Calculator_2-way'!A167="","",'True_Odds_Calculator_2-way'!A167)</f>
        <v>1.75</v>
      </c>
      <c r="B166" s="4">
        <f>IF('True_Odds_Calculator_2-way'!B167="","",'True_Odds_Calculator_2-way'!B167)</f>
        <v>2.16</v>
      </c>
      <c r="C166" s="4">
        <f t="shared" si="8"/>
        <v>3.4391534391534417E-2</v>
      </c>
      <c r="D166" s="4">
        <f t="shared" si="10"/>
        <v>1.8042959427207637</v>
      </c>
      <c r="E166" s="4">
        <f t="shared" si="11"/>
        <v>2.2433234421364987</v>
      </c>
      <c r="G166" s="4">
        <f t="shared" si="9"/>
        <v>1.0343915343915344</v>
      </c>
    </row>
    <row r="167" spans="1:7" x14ac:dyDescent="0.2">
      <c r="A167" s="4">
        <f>IF('True_Odds_Calculator_2-way'!A168="","",'True_Odds_Calculator_2-way'!A168)</f>
        <v>1.34</v>
      </c>
      <c r="B167" s="4">
        <f>IF('True_Odds_Calculator_2-way'!B168="","",'True_Odds_Calculator_2-way'!B168)</f>
        <v>3.39</v>
      </c>
      <c r="C167" s="4">
        <f t="shared" si="8"/>
        <v>4.1253907453880911E-2</v>
      </c>
      <c r="D167" s="4">
        <f t="shared" si="10"/>
        <v>1.3780905864150714</v>
      </c>
      <c r="E167" s="4">
        <f t="shared" si="11"/>
        <v>3.6448688116825796</v>
      </c>
      <c r="G167" s="4">
        <f t="shared" si="9"/>
        <v>1.0412539074538809</v>
      </c>
    </row>
    <row r="168" spans="1:7" x14ac:dyDescent="0.2">
      <c r="A168" s="4">
        <f>IF('True_Odds_Calculator_2-way'!A169="","",'True_Odds_Calculator_2-way'!A169)</f>
        <v>1.62</v>
      </c>
      <c r="B168" s="4">
        <f>IF('True_Odds_Calculator_2-way'!B169="","",'True_Odds_Calculator_2-way'!B169)</f>
        <v>2.41</v>
      </c>
      <c r="C168" s="4">
        <f t="shared" si="8"/>
        <v>3.2221709953383471E-2</v>
      </c>
      <c r="D168" s="4">
        <f t="shared" si="10"/>
        <v>1.6634144263133228</v>
      </c>
      <c r="E168" s="4">
        <f t="shared" si="11"/>
        <v>2.5073534133966988</v>
      </c>
      <c r="G168" s="4">
        <f t="shared" si="9"/>
        <v>1.0322217099533835</v>
      </c>
    </row>
    <row r="169" spans="1:7" x14ac:dyDescent="0.2">
      <c r="A169" s="4">
        <f>IF('True_Odds_Calculator_2-way'!A170="","",'True_Odds_Calculator_2-way'!A170)</f>
        <v>2.91</v>
      </c>
      <c r="B169" s="4">
        <f>IF('True_Odds_Calculator_2-way'!B170="","",'True_Odds_Calculator_2-way'!B170)</f>
        <v>1.45</v>
      </c>
      <c r="C169" s="4">
        <f t="shared" si="8"/>
        <v>3.3297784097642058E-2</v>
      </c>
      <c r="D169" s="4">
        <f t="shared" si="10"/>
        <v>3.0581627106359859</v>
      </c>
      <c r="E169" s="4">
        <f t="shared" si="11"/>
        <v>1.485870235055903</v>
      </c>
      <c r="G169" s="4">
        <f t="shared" si="9"/>
        <v>1.0332977840976421</v>
      </c>
    </row>
    <row r="170" spans="1:7" x14ac:dyDescent="0.2">
      <c r="A170" s="4">
        <f>IF('True_Odds_Calculator_2-way'!A171="","",'True_Odds_Calculator_2-way'!A171)</f>
        <v>1.65</v>
      </c>
      <c r="B170" s="4">
        <f>IF('True_Odds_Calculator_2-way'!B171="","",'True_Odds_Calculator_2-way'!B171)</f>
        <v>2.37</v>
      </c>
      <c r="C170" s="4">
        <f t="shared" si="8"/>
        <v>2.8001534330648337E-2</v>
      </c>
      <c r="D170" s="4">
        <f t="shared" si="10"/>
        <v>1.6890184645286688</v>
      </c>
      <c r="E170" s="4">
        <f t="shared" si="11"/>
        <v>2.4513399153737665</v>
      </c>
      <c r="G170" s="4">
        <f t="shared" si="9"/>
        <v>1.0280015343306483</v>
      </c>
    </row>
    <row r="171" spans="1:7" x14ac:dyDescent="0.2">
      <c r="A171" s="4">
        <f>IF('True_Odds_Calculator_2-way'!A172="","",'True_Odds_Calculator_2-way'!A172)</f>
        <v>2.06</v>
      </c>
      <c r="B171" s="4">
        <f>IF('True_Odds_Calculator_2-way'!B172="","",'True_Odds_Calculator_2-way'!B172)</f>
        <v>1.85</v>
      </c>
      <c r="C171" s="4">
        <f t="shared" si="8"/>
        <v>2.5977433744424072E-2</v>
      </c>
      <c r="D171" s="4">
        <f t="shared" si="10"/>
        <v>2.1166342682588173</v>
      </c>
      <c r="E171" s="4">
        <f t="shared" si="11"/>
        <v>1.8955483710519774</v>
      </c>
      <c r="G171" s="4">
        <f t="shared" si="9"/>
        <v>1.0259774337444241</v>
      </c>
    </row>
    <row r="172" spans="1:7" x14ac:dyDescent="0.2">
      <c r="A172" s="4">
        <f>IF('True_Odds_Calculator_2-way'!A173="","",'True_Odds_Calculator_2-way'!A173)</f>
        <v>2.04</v>
      </c>
      <c r="B172" s="4">
        <f>IF('True_Odds_Calculator_2-way'!B173="","",'True_Odds_Calculator_2-way'!B173)</f>
        <v>1.87</v>
      </c>
      <c r="C172" s="4">
        <f t="shared" si="8"/>
        <v>2.4955436720142554E-2</v>
      </c>
      <c r="D172" s="4">
        <f t="shared" si="10"/>
        <v>2.0932835820895521</v>
      </c>
      <c r="E172" s="4">
        <f t="shared" si="11"/>
        <v>1.9146757679180888</v>
      </c>
      <c r="G172" s="4">
        <f t="shared" si="9"/>
        <v>1.0249554367201426</v>
      </c>
    </row>
    <row r="173" spans="1:7" x14ac:dyDescent="0.2">
      <c r="A173" s="4">
        <f>IF('True_Odds_Calculator_2-way'!A174="","",'True_Odds_Calculator_2-way'!A174)</f>
        <v>2.38</v>
      </c>
      <c r="B173" s="4">
        <f>IF('True_Odds_Calculator_2-way'!B174="","",'True_Odds_Calculator_2-way'!B174)</f>
        <v>1.61</v>
      </c>
      <c r="C173" s="4">
        <f t="shared" si="8"/>
        <v>4.1286079649250906E-2</v>
      </c>
      <c r="D173" s="4">
        <f t="shared" si="10"/>
        <v>2.5029721079103791</v>
      </c>
      <c r="E173" s="4">
        <f t="shared" si="11"/>
        <v>1.6653483419531487</v>
      </c>
      <c r="G173" s="4">
        <f t="shared" si="9"/>
        <v>1.0412860796492509</v>
      </c>
    </row>
    <row r="174" spans="1:7" x14ac:dyDescent="0.2">
      <c r="A174" s="4">
        <f>IF('True_Odds_Calculator_2-way'!A175="","",'True_Odds_Calculator_2-way'!A175)</f>
        <v>2.48</v>
      </c>
      <c r="B174" s="4">
        <f>IF('True_Odds_Calculator_2-way'!B175="","",'True_Odds_Calculator_2-way'!B175)</f>
        <v>1.56</v>
      </c>
      <c r="C174" s="4">
        <f t="shared" si="8"/>
        <v>4.4251447477253958E-2</v>
      </c>
      <c r="D174" s="4">
        <f t="shared" si="10"/>
        <v>2.6239826370048833</v>
      </c>
      <c r="E174" s="4">
        <f t="shared" si="11"/>
        <v>1.6157701303040428</v>
      </c>
      <c r="G174" s="4">
        <f t="shared" si="9"/>
        <v>1.044251447477254</v>
      </c>
    </row>
    <row r="175" spans="1:7" x14ac:dyDescent="0.2">
      <c r="A175" s="4">
        <f>IF('True_Odds_Calculator_2-way'!A176="","",'True_Odds_Calculator_2-way'!A176)</f>
        <v>2.44</v>
      </c>
      <c r="B175" s="4">
        <f>IF('True_Odds_Calculator_2-way'!B176="","",'True_Odds_Calculator_2-way'!B176)</f>
        <v>1.58</v>
      </c>
      <c r="C175" s="4">
        <f t="shared" si="8"/>
        <v>4.2747457978833836E-2</v>
      </c>
      <c r="D175" s="4">
        <f t="shared" si="10"/>
        <v>2.5742521367521367</v>
      </c>
      <c r="E175" s="4">
        <f t="shared" si="11"/>
        <v>1.6352222599253479</v>
      </c>
      <c r="G175" s="4">
        <f t="shared" si="9"/>
        <v>1.0427474579788338</v>
      </c>
    </row>
    <row r="176" spans="1:7" x14ac:dyDescent="0.2">
      <c r="A176" s="4">
        <f>IF('True_Odds_Calculator_2-way'!A177="","",'True_Odds_Calculator_2-way'!A177)</f>
        <v>2.2599999999999998</v>
      </c>
      <c r="B176" s="4">
        <f>IF('True_Odds_Calculator_2-way'!B177="","",'True_Odds_Calculator_2-way'!B177)</f>
        <v>1.67</v>
      </c>
      <c r="C176" s="4">
        <f t="shared" si="8"/>
        <v>4.1280271315775607E-2</v>
      </c>
      <c r="D176" s="4">
        <f t="shared" si="10"/>
        <v>2.3705797374536774</v>
      </c>
      <c r="E176" s="4">
        <f t="shared" si="11"/>
        <v>1.7296182576417214</v>
      </c>
      <c r="G176" s="4">
        <f t="shared" si="9"/>
        <v>1.0412802713157756</v>
      </c>
    </row>
    <row r="177" spans="1:7" x14ac:dyDescent="0.2">
      <c r="A177" s="4">
        <f>IF('True_Odds_Calculator_2-way'!A178="","",'True_Odds_Calculator_2-way'!A178)</f>
        <v>2.57</v>
      </c>
      <c r="B177" s="4">
        <f>IF('True_Odds_Calculator_2-way'!B178="","",'True_Odds_Calculator_2-way'!B178)</f>
        <v>1.53</v>
      </c>
      <c r="C177" s="4">
        <f t="shared" si="8"/>
        <v>4.2699829607588891E-2</v>
      </c>
      <c r="D177" s="4">
        <f t="shared" si="10"/>
        <v>2.7192005808927768</v>
      </c>
      <c r="E177" s="4">
        <f t="shared" si="11"/>
        <v>1.5816656945757326</v>
      </c>
      <c r="G177" s="4">
        <f t="shared" si="9"/>
        <v>1.0426998296075889</v>
      </c>
    </row>
    <row r="178" spans="1:7" x14ac:dyDescent="0.2">
      <c r="A178" s="4">
        <f>IF('True_Odds_Calculator_2-way'!A179="","",'True_Odds_Calculator_2-way'!A179)</f>
        <v>1.72</v>
      </c>
      <c r="B178" s="4">
        <f>IF('True_Odds_Calculator_2-way'!B179="","",'True_Odds_Calculator_2-way'!B179)</f>
        <v>2.2000000000000002</v>
      </c>
      <c r="C178" s="4">
        <f t="shared" si="8"/>
        <v>3.5940803382663811E-2</v>
      </c>
      <c r="D178" s="4">
        <f t="shared" si="10"/>
        <v>1.7748592870544089</v>
      </c>
      <c r="E178" s="4">
        <f t="shared" si="11"/>
        <v>2.2905569007263922</v>
      </c>
      <c r="G178" s="4">
        <f t="shared" si="9"/>
        <v>1.0359408033826638</v>
      </c>
    </row>
    <row r="179" spans="1:7" x14ac:dyDescent="0.2">
      <c r="A179" s="4">
        <f>IF('True_Odds_Calculator_2-way'!A180="","",'True_Odds_Calculator_2-way'!A180)</f>
        <v>1.77</v>
      </c>
      <c r="B179" s="4">
        <f>IF('True_Odds_Calculator_2-way'!B180="","",'True_Odds_Calculator_2-way'!B180)</f>
        <v>2.13</v>
      </c>
      <c r="C179" s="4">
        <f t="shared" si="8"/>
        <v>3.4455319487546765E-2</v>
      </c>
      <c r="D179" s="4">
        <f t="shared" si="10"/>
        <v>1.8256700806275876</v>
      </c>
      <c r="E179" s="4">
        <f t="shared" si="11"/>
        <v>2.2111375032990233</v>
      </c>
      <c r="G179" s="4">
        <f t="shared" si="9"/>
        <v>1.0344553194875468</v>
      </c>
    </row>
    <row r="180" spans="1:7" x14ac:dyDescent="0.2">
      <c r="A180" s="4">
        <f>IF('True_Odds_Calculator_2-way'!A181="","",'True_Odds_Calculator_2-way'!A181)</f>
        <v>1.88</v>
      </c>
      <c r="B180" s="4">
        <f>IF('True_Odds_Calculator_2-way'!B181="","",'True_Odds_Calculator_2-way'!B181)</f>
        <v>2.0099999999999998</v>
      </c>
      <c r="C180" s="4">
        <f t="shared" si="8"/>
        <v>2.9427331427966497E-2</v>
      </c>
      <c r="D180" s="4">
        <f t="shared" si="10"/>
        <v>1.9334834220221038</v>
      </c>
      <c r="E180" s="4">
        <f t="shared" si="11"/>
        <v>2.0712563034422273</v>
      </c>
      <c r="G180" s="4">
        <f t="shared" si="9"/>
        <v>1.0294273314279665</v>
      </c>
    </row>
    <row r="181" spans="1:7" x14ac:dyDescent="0.2">
      <c r="A181" s="4">
        <f>IF('True_Odds_Calculator_2-way'!A182="","",'True_Odds_Calculator_2-way'!A182)</f>
        <v>1.88</v>
      </c>
      <c r="B181" s="4">
        <f>IF('True_Odds_Calculator_2-way'!B182="","",'True_Odds_Calculator_2-way'!B182)</f>
        <v>2.0099999999999998</v>
      </c>
      <c r="C181" s="4">
        <f t="shared" si="8"/>
        <v>2.9427331427966497E-2</v>
      </c>
      <c r="D181" s="4">
        <f t="shared" si="10"/>
        <v>1.9334834220221038</v>
      </c>
      <c r="E181" s="4">
        <f t="shared" si="11"/>
        <v>2.0712563034422273</v>
      </c>
      <c r="G181" s="4">
        <f t="shared" si="9"/>
        <v>1.0294273314279665</v>
      </c>
    </row>
    <row r="182" spans="1:7" x14ac:dyDescent="0.2">
      <c r="A182" s="4">
        <f>IF('True_Odds_Calculator_2-way'!A183="","",'True_Odds_Calculator_2-way'!A183)</f>
        <v>2.17</v>
      </c>
      <c r="B182" s="4">
        <f>IF('True_Odds_Calculator_2-way'!B183="","",'True_Odds_Calculator_2-way'!B183)</f>
        <v>1.7</v>
      </c>
      <c r="C182" s="4">
        <f t="shared" si="8"/>
        <v>4.9064787205204574E-2</v>
      </c>
      <c r="D182" s="4">
        <f t="shared" si="10"/>
        <v>2.2920161540851192</v>
      </c>
      <c r="E182" s="4">
        <f t="shared" si="11"/>
        <v>1.773984130800673</v>
      </c>
      <c r="G182" s="4">
        <f t="shared" si="9"/>
        <v>1.0490647872052046</v>
      </c>
    </row>
    <row r="183" spans="1:7" x14ac:dyDescent="0.2">
      <c r="A183" s="4">
        <f>IF('True_Odds_Calculator_2-way'!A184="","",'True_Odds_Calculator_2-way'!A184)</f>
        <v>2.4700000000000002</v>
      </c>
      <c r="B183" s="4">
        <f>IF('True_Odds_Calculator_2-way'!B184="","",'True_Odds_Calculator_2-way'!B184)</f>
        <v>1.53</v>
      </c>
      <c r="C183" s="4">
        <f t="shared" si="8"/>
        <v>5.845307083697171E-2</v>
      </c>
      <c r="D183" s="4">
        <f t="shared" si="10"/>
        <v>2.6621816772920996</v>
      </c>
      <c r="E183" s="4">
        <f t="shared" si="11"/>
        <v>1.6016189527664173</v>
      </c>
      <c r="G183" s="4">
        <f t="shared" si="9"/>
        <v>1.0584530708369717</v>
      </c>
    </row>
    <row r="184" spans="1:7" x14ac:dyDescent="0.2">
      <c r="A184" s="4">
        <f>IF('True_Odds_Calculator_2-way'!A185="","",'True_Odds_Calculator_2-way'!A185)</f>
        <v>1.62</v>
      </c>
      <c r="B184" s="4">
        <f>IF('True_Odds_Calculator_2-way'!B185="","",'True_Odds_Calculator_2-way'!B185)</f>
        <v>2.44</v>
      </c>
      <c r="C184" s="4">
        <f t="shared" si="8"/>
        <v>2.7120016191054308E-2</v>
      </c>
      <c r="D184" s="4">
        <f t="shared" si="10"/>
        <v>1.6563861884009385</v>
      </c>
      <c r="E184" s="4">
        <f t="shared" si="11"/>
        <v>2.5234933605720116</v>
      </c>
      <c r="G184" s="4">
        <f t="shared" si="9"/>
        <v>1.0271200161910543</v>
      </c>
    </row>
    <row r="185" spans="1:7" x14ac:dyDescent="0.2">
      <c r="A185" s="4">
        <f>IF('True_Odds_Calculator_2-way'!A186="","",'True_Odds_Calculator_2-way'!A186)</f>
        <v>2.21</v>
      </c>
      <c r="B185" s="4">
        <f>IF('True_Odds_Calculator_2-way'!B186="","",'True_Odds_Calculator_2-way'!B186)</f>
        <v>1.74</v>
      </c>
      <c r="C185" s="4">
        <f t="shared" si="8"/>
        <v>2.720133146096626E-2</v>
      </c>
      <c r="D185" s="4">
        <f t="shared" si="10"/>
        <v>2.2784855128281092</v>
      </c>
      <c r="E185" s="4">
        <f t="shared" si="11"/>
        <v>1.7821754646150993</v>
      </c>
      <c r="G185" s="4">
        <f t="shared" si="9"/>
        <v>1.0272013314609663</v>
      </c>
    </row>
    <row r="186" spans="1:7" x14ac:dyDescent="0.2">
      <c r="A186" s="4">
        <f>IF('True_Odds_Calculator_2-way'!A187="","",'True_Odds_Calculator_2-way'!A187)</f>
        <v>2.23</v>
      </c>
      <c r="B186" s="4">
        <f>IF('True_Odds_Calculator_2-way'!B187="","",'True_Odds_Calculator_2-way'!B187)</f>
        <v>1.72</v>
      </c>
      <c r="C186" s="4">
        <f t="shared" si="8"/>
        <v>2.982584211075201E-2</v>
      </c>
      <c r="D186" s="4">
        <f t="shared" si="10"/>
        <v>2.3067115708443593</v>
      </c>
      <c r="E186" s="4">
        <f t="shared" si="11"/>
        <v>1.7652798232695142</v>
      </c>
      <c r="G186" s="4">
        <f t="shared" si="9"/>
        <v>1.029825842110752</v>
      </c>
    </row>
    <row r="187" spans="1:7" x14ac:dyDescent="0.2">
      <c r="A187" s="4">
        <f>IF('True_Odds_Calculator_2-way'!A188="","",'True_Odds_Calculator_2-way'!A188)</f>
        <v>2.39</v>
      </c>
      <c r="B187" s="4">
        <f>IF('True_Odds_Calculator_2-way'!B188="","",'True_Odds_Calculator_2-way'!B188)</f>
        <v>1.6</v>
      </c>
      <c r="C187" s="4">
        <f t="shared" si="8"/>
        <v>4.3410041841004166E-2</v>
      </c>
      <c r="D187" s="4">
        <f t="shared" si="10"/>
        <v>2.5207646671061306</v>
      </c>
      <c r="E187" s="4">
        <f t="shared" si="11"/>
        <v>1.6575639358474208</v>
      </c>
      <c r="G187" s="4">
        <f t="shared" si="9"/>
        <v>1.0434100418410042</v>
      </c>
    </row>
    <row r="188" spans="1:7" x14ac:dyDescent="0.2">
      <c r="A188" s="4">
        <f>IF('True_Odds_Calculator_2-way'!A189="","",'True_Odds_Calculator_2-way'!A189)</f>
        <v>2.63</v>
      </c>
      <c r="B188" s="4">
        <f>IF('True_Odds_Calculator_2-way'!B189="","",'True_Odds_Calculator_2-way'!B189)</f>
        <v>1.51</v>
      </c>
      <c r="C188" s="4">
        <f t="shared" si="8"/>
        <v>4.2479792511268322E-2</v>
      </c>
      <c r="D188" s="4">
        <f t="shared" si="10"/>
        <v>2.7856065654262965</v>
      </c>
      <c r="E188" s="4">
        <f t="shared" si="11"/>
        <v>1.5600337831202247</v>
      </c>
      <c r="G188" s="4">
        <f t="shared" si="9"/>
        <v>1.0424797925112683</v>
      </c>
    </row>
    <row r="189" spans="1:7" x14ac:dyDescent="0.2">
      <c r="A189" s="4">
        <f>IF('True_Odds_Calculator_2-way'!A190="","",'True_Odds_Calculator_2-way'!A190)</f>
        <v>1.9</v>
      </c>
      <c r="B189" s="4">
        <f>IF('True_Odds_Calculator_2-way'!B190="","",'True_Odds_Calculator_2-way'!B190)</f>
        <v>1.97</v>
      </c>
      <c r="C189" s="4">
        <f t="shared" si="8"/>
        <v>3.3930002671653803E-2</v>
      </c>
      <c r="D189" s="4">
        <f t="shared" si="10"/>
        <v>1.9632835038027801</v>
      </c>
      <c r="E189" s="4">
        <f t="shared" si="11"/>
        <v>2.0381159814865235</v>
      </c>
      <c r="G189" s="4">
        <f t="shared" si="9"/>
        <v>1.0339300026716538</v>
      </c>
    </row>
    <row r="190" spans="1:7" x14ac:dyDescent="0.2">
      <c r="A190" s="4">
        <f>IF('True_Odds_Calculator_2-way'!A191="","",'True_Odds_Calculator_2-way'!A191)</f>
        <v>1.78</v>
      </c>
      <c r="B190" s="4">
        <f>IF('True_Odds_Calculator_2-way'!B191="","",'True_Odds_Calculator_2-way'!B191)</f>
        <v>2.09</v>
      </c>
      <c r="C190" s="4">
        <f t="shared" si="8"/>
        <v>4.0266652330519959E-2</v>
      </c>
      <c r="D190" s="4">
        <f t="shared" si="10"/>
        <v>1.8461614808198106</v>
      </c>
      <c r="E190" s="4">
        <f t="shared" si="11"/>
        <v>2.1818075186206087</v>
      </c>
      <c r="G190" s="4">
        <f t="shared" si="9"/>
        <v>1.04026665233052</v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4.5599999999999996</v>
      </c>
      <c r="B2" s="4">
        <f>IF('True_Odds_Calculator_3-way'!B3="","",'True_Odds_Calculator_3-way'!B3)</f>
        <v>4.16</v>
      </c>
      <c r="C2" s="4">
        <f>IF('True_Odds_Calculator_3-way'!C3="","",'True_Odds_Calculator_3-way'!C3)</f>
        <v>1.74</v>
      </c>
      <c r="D2" s="4">
        <f>IF(A2="","",((1/A2)+(1/B2)+(1/C2))-1)</f>
        <v>3.4395504676811406E-2</v>
      </c>
      <c r="E2" s="4">
        <f>IF(A2="","",(3*A2)/(3-($D2*A2)))</f>
        <v>4.8115536399003611</v>
      </c>
      <c r="F2" s="4">
        <f>IF(B2="","",(3*B2)/(3-($D2*B2)))</f>
        <v>4.3683488336636689</v>
      </c>
      <c r="G2" s="4">
        <f>IF(C2="","",(3*C2)/(3-($D2*C2)))</f>
        <v>1.7754185213107643</v>
      </c>
      <c r="I2" s="4">
        <f>IF(A2="","",D2+1)</f>
        <v>1.0343955046768114</v>
      </c>
    </row>
    <row r="3" spans="1:9" x14ac:dyDescent="0.2">
      <c r="A3" s="4">
        <f>IF('True_Odds_Calculator_3-way'!A4="","",'True_Odds_Calculator_3-way'!A4)</f>
        <v>15.42</v>
      </c>
      <c r="B3" s="4">
        <f>IF('True_Odds_Calculator_3-way'!B4="","",'True_Odds_Calculator_3-way'!B4)</f>
        <v>7.65</v>
      </c>
      <c r="C3" s="4">
        <f>IF('True_Odds_Calculator_3-way'!C4="","",'True_Odds_Calculator_3-way'!C4)</f>
        <v>1.2</v>
      </c>
      <c r="D3" s="4">
        <f t="shared" ref="D3:D66" si="0">IF(A3="","",((1/A3)+(1/B3)+(1/C3))-1)</f>
        <v>2.8903130642659258E-2</v>
      </c>
      <c r="E3" s="4">
        <f t="shared" ref="E3:E66" si="1">IF(A3="","",(3*A3)/(3-($D3*A3)))</f>
        <v>18.11053964842252</v>
      </c>
      <c r="F3" s="4">
        <f t="shared" ref="F3:F66" si="2">IF(B3="","",(3*B3)/(3-($D3*B3)))</f>
        <v>8.258690096965033</v>
      </c>
      <c r="G3" s="4">
        <f t="shared" ref="G3:G66" si="3">IF(C3="","",(3*C3)/(3-($D3*C3)))</f>
        <v>1.2140357738303522</v>
      </c>
      <c r="I3" s="4">
        <f t="shared" ref="I3:I66" si="4">IF(A3="","",D3+1)</f>
        <v>1.0289031306426593</v>
      </c>
    </row>
    <row r="4" spans="1:9" x14ac:dyDescent="0.2">
      <c r="A4" s="4">
        <f>IF('True_Odds_Calculator_3-way'!A5="","",'True_Odds_Calculator_3-way'!A5)</f>
        <v>2.77</v>
      </c>
      <c r="B4" s="4">
        <f>IF('True_Odds_Calculator_3-way'!B5="","",'True_Odds_Calculator_3-way'!B5)</f>
        <v>3.42</v>
      </c>
      <c r="C4" s="4">
        <f>IF('True_Odds_Calculator_3-way'!C5="","",'True_Odds_Calculator_3-way'!C5)</f>
        <v>2.67</v>
      </c>
      <c r="D4" s="4">
        <f t="shared" si="0"/>
        <v>2.7940326349615852E-2</v>
      </c>
      <c r="E4" s="4">
        <f t="shared" si="1"/>
        <v>2.8433535008441044</v>
      </c>
      <c r="F4" s="4">
        <f t="shared" si="2"/>
        <v>3.5325176535258316</v>
      </c>
      <c r="G4" s="4">
        <f t="shared" si="3"/>
        <v>2.7380877275670708</v>
      </c>
      <c r="I4" s="4">
        <f t="shared" si="4"/>
        <v>1.0279403263496159</v>
      </c>
    </row>
    <row r="5" spans="1:9" x14ac:dyDescent="0.2">
      <c r="A5" s="4">
        <f>IF('True_Odds_Calculator_3-way'!A6="","",'True_Odds_Calculator_3-way'!A6)</f>
        <v>3.83</v>
      </c>
      <c r="B5" s="4">
        <f>IF('True_Odds_Calculator_3-way'!B6="","",'True_Odds_Calculator_3-way'!B6)</f>
        <v>3.53</v>
      </c>
      <c r="C5" s="4">
        <f>IF('True_Odds_Calculator_3-way'!C6="","",'True_Odds_Calculator_3-way'!C6)</f>
        <v>2.0699999999999998</v>
      </c>
      <c r="D5" s="4">
        <f t="shared" si="0"/>
        <v>2.7474512163908837E-2</v>
      </c>
      <c r="E5" s="4">
        <f t="shared" si="1"/>
        <v>3.969223671288634</v>
      </c>
      <c r="F5" s="4">
        <f t="shared" si="2"/>
        <v>3.6479315821372245</v>
      </c>
      <c r="G5" s="4">
        <f t="shared" si="3"/>
        <v>2.1100001450084194</v>
      </c>
      <c r="I5" s="4">
        <f t="shared" si="4"/>
        <v>1.0274745121639088</v>
      </c>
    </row>
    <row r="6" spans="1:9" x14ac:dyDescent="0.2">
      <c r="A6" s="4">
        <f>IF('True_Odds_Calculator_3-way'!A7="","",'True_Odds_Calculator_3-way'!A7)</f>
        <v>2.35</v>
      </c>
      <c r="B6" s="4">
        <f>IF('True_Odds_Calculator_3-way'!B7="","",'True_Odds_Calculator_3-way'!B7)</f>
        <v>3.49</v>
      </c>
      <c r="C6" s="4">
        <f>IF('True_Odds_Calculator_3-way'!C7="","",'True_Odds_Calculator_3-way'!C7)</f>
        <v>3.17</v>
      </c>
      <c r="D6" s="4">
        <f t="shared" si="0"/>
        <v>2.7522279432226737E-2</v>
      </c>
      <c r="E6" s="4">
        <f t="shared" si="1"/>
        <v>2.4017802663055208</v>
      </c>
      <c r="F6" s="4">
        <f t="shared" si="2"/>
        <v>3.6054373986355541</v>
      </c>
      <c r="G6" s="4">
        <f t="shared" si="3"/>
        <v>3.2649508946707799</v>
      </c>
      <c r="I6" s="4">
        <f t="shared" si="4"/>
        <v>1.0275222794322267</v>
      </c>
    </row>
    <row r="7" spans="1:9" x14ac:dyDescent="0.2">
      <c r="A7" s="4">
        <f>IF('True_Odds_Calculator_3-way'!A8="","",'True_Odds_Calculator_3-way'!A8)</f>
        <v>1.56</v>
      </c>
      <c r="B7" s="4">
        <f>IF('True_Odds_Calculator_3-way'!B8="","",'True_Odds_Calculator_3-way'!B8)</f>
        <v>3.97</v>
      </c>
      <c r="C7" s="4">
        <f>IF('True_Odds_Calculator_3-way'!C8="","",'True_Odds_Calculator_3-way'!C8)</f>
        <v>6.34</v>
      </c>
      <c r="D7" s="4">
        <f t="shared" si="0"/>
        <v>5.0643516415989742E-2</v>
      </c>
      <c r="E7" s="4">
        <f t="shared" si="1"/>
        <v>1.6021931617583292</v>
      </c>
      <c r="F7" s="4">
        <f t="shared" si="2"/>
        <v>4.2551743530108057</v>
      </c>
      <c r="G7" s="4">
        <f t="shared" si="3"/>
        <v>7.099875788736699</v>
      </c>
      <c r="I7" s="4">
        <f t="shared" si="4"/>
        <v>1.0506435164159897</v>
      </c>
    </row>
    <row r="8" spans="1:9" x14ac:dyDescent="0.2">
      <c r="A8" s="4">
        <f>IF('True_Odds_Calculator_3-way'!A9="","",'True_Odds_Calculator_3-way'!A9)</f>
        <v>2.19</v>
      </c>
      <c r="B8" s="4">
        <f>IF('True_Odds_Calculator_3-way'!B9="","",'True_Odds_Calculator_3-way'!B9)</f>
        <v>3.34</v>
      </c>
      <c r="C8" s="4">
        <f>IF('True_Odds_Calculator_3-way'!C9="","",'True_Odds_Calculator_3-way'!C9)</f>
        <v>3.75</v>
      </c>
      <c r="D8" s="4">
        <f t="shared" si="0"/>
        <v>2.2688868837667187E-2</v>
      </c>
      <c r="E8" s="4">
        <f t="shared" si="1"/>
        <v>2.2268835929222939</v>
      </c>
      <c r="F8" s="4">
        <f t="shared" si="2"/>
        <v>3.4265557366912138</v>
      </c>
      <c r="G8" s="4">
        <f t="shared" si="3"/>
        <v>3.8594584327050931</v>
      </c>
      <c r="I8" s="4">
        <f t="shared" si="4"/>
        <v>1.0226888688376672</v>
      </c>
    </row>
    <row r="9" spans="1:9" x14ac:dyDescent="0.2">
      <c r="A9" s="4">
        <f>IF('True_Odds_Calculator_3-way'!A10="","",'True_Odds_Calculator_3-way'!A10)</f>
        <v>3.77</v>
      </c>
      <c r="B9" s="4">
        <f>IF('True_Odds_Calculator_3-way'!B10="","",'True_Odds_Calculator_3-way'!B10)</f>
        <v>3.5</v>
      </c>
      <c r="C9" s="4">
        <f>IF('True_Odds_Calculator_3-way'!C10="","",'True_Odds_Calculator_3-way'!C10)</f>
        <v>2.02</v>
      </c>
      <c r="D9" s="4">
        <f t="shared" si="0"/>
        <v>4.6015780054701194E-2</v>
      </c>
      <c r="E9" s="4">
        <f t="shared" si="1"/>
        <v>4.0013861435684444</v>
      </c>
      <c r="F9" s="4">
        <f t="shared" si="2"/>
        <v>3.6985573342830844</v>
      </c>
      <c r="G9" s="4">
        <f t="shared" si="3"/>
        <v>2.0845888134311821</v>
      </c>
      <c r="I9" s="4">
        <f t="shared" si="4"/>
        <v>1.0460157800547012</v>
      </c>
    </row>
    <row r="10" spans="1:9" x14ac:dyDescent="0.2">
      <c r="A10" s="4">
        <f>IF('True_Odds_Calculator_3-way'!A11="","",'True_Odds_Calculator_3-way'!A11)</f>
        <v>3.61</v>
      </c>
      <c r="B10" s="4">
        <f>IF('True_Odds_Calculator_3-way'!B11="","",'True_Odds_Calculator_3-way'!B11)</f>
        <v>3.29</v>
      </c>
      <c r="C10" s="4">
        <f>IF('True_Odds_Calculator_3-way'!C11="","",'True_Odds_Calculator_3-way'!C11)</f>
        <v>2.27</v>
      </c>
      <c r="D10" s="4">
        <f t="shared" si="0"/>
        <v>2.1488312391695796E-2</v>
      </c>
      <c r="E10" s="4">
        <f t="shared" si="1"/>
        <v>3.7058237168956412</v>
      </c>
      <c r="F10" s="4">
        <f t="shared" si="2"/>
        <v>3.3694016891564393</v>
      </c>
      <c r="G10" s="4">
        <f t="shared" si="3"/>
        <v>2.3075190827814596</v>
      </c>
      <c r="I10" s="4">
        <f t="shared" si="4"/>
        <v>1.0214883123916958</v>
      </c>
    </row>
    <row r="11" spans="1:9" x14ac:dyDescent="0.2">
      <c r="A11" s="4">
        <f>IF('True_Odds_Calculator_3-way'!A12="","",'True_Odds_Calculator_3-way'!A12)</f>
        <v>2.2200000000000002</v>
      </c>
      <c r="B11" s="4">
        <f>IF('True_Odds_Calculator_3-way'!B12="","",'True_Odds_Calculator_3-way'!B12)</f>
        <v>3.12</v>
      </c>
      <c r="C11" s="4">
        <f>IF('True_Odds_Calculator_3-way'!C12="","",'True_Odds_Calculator_3-way'!C12)</f>
        <v>3.87</v>
      </c>
      <c r="D11" s="4">
        <f t="shared" si="0"/>
        <v>2.9361203779808331E-2</v>
      </c>
      <c r="E11" s="4">
        <f t="shared" si="1"/>
        <v>2.2693058685126446</v>
      </c>
      <c r="F11" s="4">
        <f t="shared" si="2"/>
        <v>3.2182720346699552</v>
      </c>
      <c r="G11" s="4">
        <f t="shared" si="3"/>
        <v>4.0223503523979982</v>
      </c>
      <c r="I11" s="4">
        <f t="shared" si="4"/>
        <v>1.0293612037798083</v>
      </c>
    </row>
    <row r="12" spans="1:9" x14ac:dyDescent="0.2">
      <c r="A12" s="4">
        <f>IF('True_Odds_Calculator_3-way'!A13="","",'True_Odds_Calculator_3-way'!A13)</f>
        <v>2.63</v>
      </c>
      <c r="B12" s="4">
        <f>IF('True_Odds_Calculator_3-way'!B13="","",'True_Odds_Calculator_3-way'!B13)</f>
        <v>3.67</v>
      </c>
      <c r="C12" s="4">
        <f>IF('True_Odds_Calculator_3-way'!C13="","",'True_Odds_Calculator_3-way'!C13)</f>
        <v>2.5499999999999998</v>
      </c>
      <c r="D12" s="4">
        <f t="shared" si="0"/>
        <v>4.4864563659924972E-2</v>
      </c>
      <c r="E12" s="4">
        <f t="shared" si="1"/>
        <v>2.7376762779485051</v>
      </c>
      <c r="F12" s="4">
        <f t="shared" si="2"/>
        <v>3.883122524520445</v>
      </c>
      <c r="G12" s="4">
        <f t="shared" si="3"/>
        <v>2.6510993533511265</v>
      </c>
      <c r="I12" s="4">
        <f t="shared" si="4"/>
        <v>1.044864563659925</v>
      </c>
    </row>
    <row r="13" spans="1:9" x14ac:dyDescent="0.2">
      <c r="A13" s="4">
        <f>IF('True_Odds_Calculator_3-way'!A14="","",'True_Odds_Calculator_3-way'!A14)</f>
        <v>1.78</v>
      </c>
      <c r="B13" s="4">
        <f>IF('True_Odds_Calculator_3-way'!B14="","",'True_Odds_Calculator_3-way'!B14)</f>
        <v>4.17</v>
      </c>
      <c r="C13" s="4">
        <f>IF('True_Odds_Calculator_3-way'!C14="","",'True_Odds_Calculator_3-way'!C14)</f>
        <v>4.09</v>
      </c>
      <c r="D13" s="4">
        <f t="shared" si="0"/>
        <v>4.6104683792319578E-2</v>
      </c>
      <c r="E13" s="4">
        <f t="shared" si="1"/>
        <v>1.8300621662470984</v>
      </c>
      <c r="F13" s="4">
        <f t="shared" si="2"/>
        <v>4.4555352509821722</v>
      </c>
      <c r="G13" s="4">
        <f t="shared" si="3"/>
        <v>4.3643241892159601</v>
      </c>
      <c r="I13" s="4">
        <f t="shared" si="4"/>
        <v>1.0461046837923196</v>
      </c>
    </row>
    <row r="14" spans="1:9" x14ac:dyDescent="0.2">
      <c r="A14" s="4">
        <f>IF('True_Odds_Calculator_3-way'!A15="","",'True_Odds_Calculator_3-way'!A15)</f>
        <v>6.9</v>
      </c>
      <c r="B14" s="4">
        <f>IF('True_Odds_Calculator_3-way'!B15="","",'True_Odds_Calculator_3-way'!B15)</f>
        <v>4.83</v>
      </c>
      <c r="C14" s="4">
        <f>IF('True_Odds_Calculator_3-way'!C15="","",'True_Odds_Calculator_3-way'!C15)</f>
        <v>1.43</v>
      </c>
      <c r="D14" s="4">
        <f t="shared" si="0"/>
        <v>5.1267573006703593E-2</v>
      </c>
      <c r="E14" s="4">
        <f t="shared" si="1"/>
        <v>7.8223791007588099</v>
      </c>
      <c r="F14" s="4">
        <f t="shared" si="2"/>
        <v>5.2645392413425158</v>
      </c>
      <c r="G14" s="4">
        <f t="shared" si="3"/>
        <v>1.465821065514046</v>
      </c>
      <c r="I14" s="4">
        <f t="shared" si="4"/>
        <v>1.0512675730067036</v>
      </c>
    </row>
    <row r="15" spans="1:9" x14ac:dyDescent="0.2">
      <c r="A15" s="4">
        <f>IF('True_Odds_Calculator_3-way'!A16="","",'True_Odds_Calculator_3-way'!A16)</f>
        <v>1.96</v>
      </c>
      <c r="B15" s="4">
        <f>IF('True_Odds_Calculator_3-way'!B16="","",'True_Odds_Calculator_3-way'!B16)</f>
        <v>3.87</v>
      </c>
      <c r="C15" s="4">
        <f>IF('True_Odds_Calculator_3-way'!C16="","",'True_Odds_Calculator_3-way'!C16)</f>
        <v>3.61</v>
      </c>
      <c r="D15" s="4">
        <f t="shared" si="0"/>
        <v>4.5610324698498017E-2</v>
      </c>
      <c r="E15" s="4">
        <f t="shared" si="1"/>
        <v>2.0201994079556802</v>
      </c>
      <c r="F15" s="4">
        <f t="shared" si="2"/>
        <v>4.11193524515524</v>
      </c>
      <c r="G15" s="4">
        <f t="shared" si="3"/>
        <v>3.8196386684095054</v>
      </c>
      <c r="I15" s="4">
        <f t="shared" si="4"/>
        <v>1.045610324698498</v>
      </c>
    </row>
    <row r="16" spans="1:9" x14ac:dyDescent="0.2">
      <c r="A16" s="4">
        <f>IF('True_Odds_Calculator_3-way'!A17="","",'True_Odds_Calculator_3-way'!A17)</f>
        <v>4.13</v>
      </c>
      <c r="B16" s="4">
        <f>IF('True_Odds_Calculator_3-way'!B17="","",'True_Odds_Calculator_3-way'!B17)</f>
        <v>3.48</v>
      </c>
      <c r="C16" s="4">
        <f>IF('True_Odds_Calculator_3-way'!C17="","",'True_Odds_Calculator_3-way'!C17)</f>
        <v>2.0299999999999998</v>
      </c>
      <c r="D16" s="4">
        <f t="shared" si="0"/>
        <v>2.2097909882830891E-2</v>
      </c>
      <c r="E16" s="4">
        <f t="shared" si="1"/>
        <v>4.2595827076582626</v>
      </c>
      <c r="F16" s="4">
        <f t="shared" si="2"/>
        <v>3.5715516384480295</v>
      </c>
      <c r="G16" s="4">
        <f t="shared" si="3"/>
        <v>2.0608152028447977</v>
      </c>
      <c r="I16" s="4">
        <f t="shared" si="4"/>
        <v>1.0220979098828309</v>
      </c>
    </row>
    <row r="17" spans="1:9" x14ac:dyDescent="0.2">
      <c r="A17" s="4">
        <f>IF('True_Odds_Calculator_3-way'!A18="","",'True_Odds_Calculator_3-way'!A18)</f>
        <v>1.37</v>
      </c>
      <c r="B17" s="4">
        <f>IF('True_Odds_Calculator_3-way'!B18="","",'True_Odds_Calculator_3-way'!B18)</f>
        <v>5.51</v>
      </c>
      <c r="C17" s="4">
        <f>IF('True_Odds_Calculator_3-way'!C18="","",'True_Odds_Calculator_3-way'!C18)</f>
        <v>8.9</v>
      </c>
      <c r="D17" s="4">
        <f t="shared" si="0"/>
        <v>2.3774761127855593E-2</v>
      </c>
      <c r="E17" s="4">
        <f t="shared" si="1"/>
        <v>1.3850375478294252</v>
      </c>
      <c r="F17" s="4">
        <f t="shared" si="2"/>
        <v>5.7615872628369171</v>
      </c>
      <c r="G17" s="4">
        <f t="shared" si="3"/>
        <v>9.5753678470489856</v>
      </c>
      <c r="I17" s="4">
        <f t="shared" si="4"/>
        <v>1.0237747611278556</v>
      </c>
    </row>
    <row r="18" spans="1:9" x14ac:dyDescent="0.2">
      <c r="A18" s="4">
        <f>IF('True_Odds_Calculator_3-way'!A19="","",'True_Odds_Calculator_3-way'!A19)</f>
        <v>4.1100000000000003</v>
      </c>
      <c r="B18" s="4">
        <f>IF('True_Odds_Calculator_3-way'!B19="","",'True_Odds_Calculator_3-way'!B19)</f>
        <v>4.3600000000000003</v>
      </c>
      <c r="C18" s="4">
        <f>IF('True_Odds_Calculator_3-way'!C19="","",'True_Odds_Calculator_3-way'!C19)</f>
        <v>1.81</v>
      </c>
      <c r="D18" s="4">
        <f t="shared" si="0"/>
        <v>2.5152988443531532E-2</v>
      </c>
      <c r="E18" s="4">
        <f t="shared" si="1"/>
        <v>4.2566835889761654</v>
      </c>
      <c r="F18" s="4">
        <f t="shared" si="2"/>
        <v>4.5254301611666108</v>
      </c>
      <c r="G18" s="4">
        <f t="shared" si="3"/>
        <v>1.8378911680370968</v>
      </c>
      <c r="I18" s="4">
        <f t="shared" si="4"/>
        <v>1.0251529884435315</v>
      </c>
    </row>
    <row r="19" spans="1:9" x14ac:dyDescent="0.2">
      <c r="A19" s="4">
        <f>IF('True_Odds_Calculator_3-way'!A20="","",'True_Odds_Calculator_3-way'!A20)</f>
        <v>1.42</v>
      </c>
      <c r="B19" s="4">
        <f>IF('True_Odds_Calculator_3-way'!B20="","",'True_Odds_Calculator_3-way'!B20)</f>
        <v>4.9800000000000004</v>
      </c>
      <c r="C19" s="4">
        <f>IF('True_Odds_Calculator_3-way'!C20="","",'True_Odds_Calculator_3-way'!C20)</f>
        <v>8.2899999999999991</v>
      </c>
      <c r="D19" s="4">
        <f t="shared" si="0"/>
        <v>2.5655826725239805E-2</v>
      </c>
      <c r="E19" s="4">
        <f t="shared" si="1"/>
        <v>1.4374561192234345</v>
      </c>
      <c r="F19" s="4">
        <f t="shared" si="2"/>
        <v>5.2015260904588185</v>
      </c>
      <c r="G19" s="4">
        <f t="shared" si="3"/>
        <v>8.9225710378349632</v>
      </c>
      <c r="I19" s="4">
        <f t="shared" si="4"/>
        <v>1.0256558267252398</v>
      </c>
    </row>
    <row r="20" spans="1:9" x14ac:dyDescent="0.2">
      <c r="A20" s="4">
        <f>IF('True_Odds_Calculator_3-way'!A21="","",'True_Odds_Calculator_3-way'!A21)</f>
        <v>1.33</v>
      </c>
      <c r="B20" s="4">
        <f>IF('True_Odds_Calculator_3-way'!B21="","",'True_Odds_Calculator_3-way'!B21)</f>
        <v>5.5</v>
      </c>
      <c r="C20" s="4">
        <f>IF('True_Odds_Calculator_3-way'!C21="","",'True_Odds_Calculator_3-way'!C21)</f>
        <v>11.2</v>
      </c>
      <c r="D20" s="4">
        <f t="shared" si="0"/>
        <v>2.2983595352016328E-2</v>
      </c>
      <c r="E20" s="4">
        <f t="shared" si="1"/>
        <v>1.3436914010179479</v>
      </c>
      <c r="F20" s="4">
        <f t="shared" si="2"/>
        <v>5.7419460343417814</v>
      </c>
      <c r="G20" s="4">
        <f t="shared" si="3"/>
        <v>12.251221214235862</v>
      </c>
      <c r="I20" s="4">
        <f t="shared" si="4"/>
        <v>1.0229835953520163</v>
      </c>
    </row>
    <row r="21" spans="1:9" x14ac:dyDescent="0.2">
      <c r="A21" s="4">
        <f>IF('True_Odds_Calculator_3-way'!A22="","",'True_Odds_Calculator_3-way'!A22)</f>
        <v>2.02</v>
      </c>
      <c r="B21" s="4">
        <f>IF('True_Odds_Calculator_3-way'!B22="","",'True_Odds_Calculator_3-way'!B22)</f>
        <v>3.45</v>
      </c>
      <c r="C21" s="4">
        <f>IF('True_Odds_Calculator_3-way'!C22="","",'True_Odds_Calculator_3-way'!C22)</f>
        <v>4.21</v>
      </c>
      <c r="D21" s="4">
        <f t="shared" si="0"/>
        <v>2.2434268625664444E-2</v>
      </c>
      <c r="E21" s="4">
        <f t="shared" si="1"/>
        <v>2.0509815965358733</v>
      </c>
      <c r="F21" s="4">
        <f t="shared" si="2"/>
        <v>3.5413651270459665</v>
      </c>
      <c r="G21" s="4">
        <f t="shared" si="3"/>
        <v>4.346850848865536</v>
      </c>
      <c r="I21" s="4">
        <f t="shared" si="4"/>
        <v>1.0224342686256644</v>
      </c>
    </row>
    <row r="22" spans="1:9" x14ac:dyDescent="0.2">
      <c r="A22" s="4">
        <f>IF('True_Odds_Calculator_3-way'!A23="","",'True_Odds_Calculator_3-way'!A23)</f>
        <v>2.67</v>
      </c>
      <c r="B22" s="4">
        <f>IF('True_Odds_Calculator_3-way'!B23="","",'True_Odds_Calculator_3-way'!B23)</f>
        <v>3.59</v>
      </c>
      <c r="C22" s="4">
        <f>IF('True_Odds_Calculator_3-way'!C23="","",'True_Odds_Calculator_3-way'!C23)</f>
        <v>2.67</v>
      </c>
      <c r="D22" s="4">
        <f t="shared" si="0"/>
        <v>2.7615202445411269E-2</v>
      </c>
      <c r="E22" s="4">
        <f t="shared" si="1"/>
        <v>2.7372754704768072</v>
      </c>
      <c r="F22" s="4">
        <f t="shared" si="2"/>
        <v>3.7126902766839245</v>
      </c>
      <c r="G22" s="4">
        <f t="shared" si="3"/>
        <v>2.7372754704768072</v>
      </c>
      <c r="I22" s="4">
        <f t="shared" si="4"/>
        <v>1.0276152024454113</v>
      </c>
    </row>
    <row r="23" spans="1:9" x14ac:dyDescent="0.2">
      <c r="A23" s="4">
        <f>IF('True_Odds_Calculator_3-way'!A24="","",'True_Odds_Calculator_3-way'!A24)</f>
        <v>1.71</v>
      </c>
      <c r="B23" s="4">
        <f>IF('True_Odds_Calculator_3-way'!B24="","",'True_Odds_Calculator_3-way'!B24)</f>
        <v>3.97</v>
      </c>
      <c r="C23" s="4">
        <f>IF('True_Odds_Calculator_3-way'!C24="","",'True_Odds_Calculator_3-way'!C24)</f>
        <v>5.16</v>
      </c>
      <c r="D23" s="4">
        <f t="shared" si="0"/>
        <v>3.0482940015573057E-2</v>
      </c>
      <c r="E23" s="4">
        <f t="shared" si="1"/>
        <v>1.7402370995780074</v>
      </c>
      <c r="F23" s="4">
        <f t="shared" si="2"/>
        <v>4.1368778921790001</v>
      </c>
      <c r="G23" s="4">
        <f t="shared" si="3"/>
        <v>5.4455117582426462</v>
      </c>
      <c r="I23" s="4">
        <f t="shared" si="4"/>
        <v>1.0304829400155731</v>
      </c>
    </row>
    <row r="24" spans="1:9" x14ac:dyDescent="0.2">
      <c r="A24" s="4">
        <f>IF('True_Odds_Calculator_3-way'!A25="","",'True_Odds_Calculator_3-way'!A25)</f>
        <v>2.04</v>
      </c>
      <c r="B24" s="4">
        <f>IF('True_Odds_Calculator_3-way'!B25="","",'True_Odds_Calculator_3-way'!B25)</f>
        <v>3.48</v>
      </c>
      <c r="C24" s="4">
        <f>IF('True_Odds_Calculator_3-way'!C25="","",'True_Odds_Calculator_3-way'!C25)</f>
        <v>3.97</v>
      </c>
      <c r="D24" s="4">
        <f t="shared" si="0"/>
        <v>2.9441569036196213E-2</v>
      </c>
      <c r="E24" s="4">
        <f t="shared" si="1"/>
        <v>2.0816757032716136</v>
      </c>
      <c r="F24" s="4">
        <f t="shared" si="2"/>
        <v>3.6030522328222419</v>
      </c>
      <c r="G24" s="4">
        <f t="shared" si="3"/>
        <v>4.1309458201321263</v>
      </c>
      <c r="I24" s="4">
        <f t="shared" si="4"/>
        <v>1.0294415690361962</v>
      </c>
    </row>
    <row r="25" spans="1:9" x14ac:dyDescent="0.2">
      <c r="A25" s="4">
        <f>IF('True_Odds_Calculator_3-way'!A26="","",'True_Odds_Calculator_3-way'!A26)</f>
        <v>2.36</v>
      </c>
      <c r="B25" s="4">
        <f>IF('True_Odds_Calculator_3-way'!B26="","",'True_Odds_Calculator_3-way'!B26)</f>
        <v>3.55</v>
      </c>
      <c r="C25" s="4">
        <f>IF('True_Odds_Calculator_3-way'!C26="","",'True_Odds_Calculator_3-way'!C26)</f>
        <v>3.1</v>
      </c>
      <c r="D25" s="4">
        <f t="shared" si="0"/>
        <v>2.7999599565682765E-2</v>
      </c>
      <c r="E25" s="4">
        <f t="shared" si="1"/>
        <v>2.4131529556055229</v>
      </c>
      <c r="F25" s="4">
        <f t="shared" si="2"/>
        <v>3.6716523410992981</v>
      </c>
      <c r="G25" s="4">
        <f t="shared" si="3"/>
        <v>3.1923644230296477</v>
      </c>
      <c r="I25" s="4">
        <f t="shared" si="4"/>
        <v>1.0279995995656828</v>
      </c>
    </row>
    <row r="26" spans="1:9" x14ac:dyDescent="0.2">
      <c r="A26" s="4">
        <f>IF('True_Odds_Calculator_3-way'!A27="","",'True_Odds_Calculator_3-way'!A27)</f>
        <v>4.92</v>
      </c>
      <c r="B26" s="4">
        <f>IF('True_Odds_Calculator_3-way'!B27="","",'True_Odds_Calculator_3-way'!B27)</f>
        <v>3.76</v>
      </c>
      <c r="C26" s="4">
        <f>IF('True_Odds_Calculator_3-way'!C27="","",'True_Odds_Calculator_3-way'!C27)</f>
        <v>1.8</v>
      </c>
      <c r="D26" s="4">
        <f t="shared" si="0"/>
        <v>2.4765034884391302E-2</v>
      </c>
      <c r="E26" s="4">
        <f t="shared" si="1"/>
        <v>5.1282834754324575</v>
      </c>
      <c r="F26" s="4">
        <f t="shared" si="2"/>
        <v>3.8804445107398564</v>
      </c>
      <c r="G26" s="4">
        <f t="shared" si="3"/>
        <v>1.8271496549665502</v>
      </c>
      <c r="I26" s="4">
        <f t="shared" si="4"/>
        <v>1.0247650348843913</v>
      </c>
    </row>
    <row r="27" spans="1:9" x14ac:dyDescent="0.2">
      <c r="A27" s="4">
        <f>IF('True_Odds_Calculator_3-way'!A28="","",'True_Odds_Calculator_3-way'!A28)</f>
        <v>2.48</v>
      </c>
      <c r="B27" s="4">
        <f>IF('True_Odds_Calculator_3-way'!B28="","",'True_Odds_Calculator_3-way'!B28)</f>
        <v>3.33</v>
      </c>
      <c r="C27" s="4">
        <f>IF('True_Odds_Calculator_3-way'!C28="","",'True_Odds_Calculator_3-way'!C28)</f>
        <v>3.14</v>
      </c>
      <c r="D27" s="4">
        <f t="shared" si="0"/>
        <v>2.1997444331530946E-2</v>
      </c>
      <c r="E27" s="4">
        <f t="shared" si="1"/>
        <v>2.5259329643417843</v>
      </c>
      <c r="F27" s="4">
        <f t="shared" si="2"/>
        <v>3.413344181976393</v>
      </c>
      <c r="G27" s="4">
        <f t="shared" si="3"/>
        <v>3.2139990884443628</v>
      </c>
      <c r="I27" s="4">
        <f t="shared" si="4"/>
        <v>1.0219974443315309</v>
      </c>
    </row>
    <row r="28" spans="1:9" x14ac:dyDescent="0.2">
      <c r="A28" s="4">
        <f>IF('True_Odds_Calculator_3-way'!A29="","",'True_Odds_Calculator_3-way'!A29)</f>
        <v>2.79</v>
      </c>
      <c r="B28" s="4">
        <f>IF('True_Odds_Calculator_3-way'!B29="","",'True_Odds_Calculator_3-way'!B29)</f>
        <v>3.29</v>
      </c>
      <c r="C28" s="4">
        <f>IF('True_Odds_Calculator_3-way'!C29="","",'True_Odds_Calculator_3-way'!C29)</f>
        <v>2.79</v>
      </c>
      <c r="D28" s="4">
        <f t="shared" si="0"/>
        <v>2.0797245917355767E-2</v>
      </c>
      <c r="E28" s="4">
        <f t="shared" si="1"/>
        <v>2.8450269136593285</v>
      </c>
      <c r="F28" s="4">
        <f t="shared" si="2"/>
        <v>3.3667885219645197</v>
      </c>
      <c r="G28" s="4">
        <f t="shared" si="3"/>
        <v>2.8450269136593285</v>
      </c>
      <c r="I28" s="4">
        <f t="shared" si="4"/>
        <v>1.0207972459173558</v>
      </c>
    </row>
    <row r="29" spans="1:9" x14ac:dyDescent="0.2">
      <c r="A29" s="4">
        <f>IF('True_Odds_Calculator_3-way'!A30="","",'True_Odds_Calculator_3-way'!A30)</f>
        <v>2.67</v>
      </c>
      <c r="B29" s="4">
        <f>IF('True_Odds_Calculator_3-way'!B30="","",'True_Odds_Calculator_3-way'!B30)</f>
        <v>3.42</v>
      </c>
      <c r="C29" s="4">
        <f>IF('True_Odds_Calculator_3-way'!C30="","",'True_Odds_Calculator_3-way'!C30)</f>
        <v>2.81</v>
      </c>
      <c r="D29" s="4">
        <f t="shared" si="0"/>
        <v>2.2801382145702487E-2</v>
      </c>
      <c r="E29" s="4">
        <f t="shared" si="1"/>
        <v>2.7253052464860468</v>
      </c>
      <c r="F29" s="4">
        <f t="shared" si="2"/>
        <v>3.5112704746979824</v>
      </c>
      <c r="G29" s="4">
        <f t="shared" si="3"/>
        <v>2.8713237063159149</v>
      </c>
      <c r="I29" s="4">
        <f t="shared" si="4"/>
        <v>1.0228013821457025</v>
      </c>
    </row>
    <row r="30" spans="1:9" x14ac:dyDescent="0.2">
      <c r="A30" s="4">
        <f>IF('True_Odds_Calculator_3-way'!A31="","",'True_Odds_Calculator_3-way'!A31)</f>
        <v>3.71</v>
      </c>
      <c r="B30" s="4">
        <f>IF('True_Odds_Calculator_3-way'!B31="","",'True_Odds_Calculator_3-way'!B31)</f>
        <v>3.54</v>
      </c>
      <c r="C30" s="4">
        <f>IF('True_Odds_Calculator_3-way'!C31="","",'True_Odds_Calculator_3-way'!C31)</f>
        <v>2.12</v>
      </c>
      <c r="D30" s="4">
        <f t="shared" si="0"/>
        <v>2.3725767889503091E-2</v>
      </c>
      <c r="E30" s="4">
        <f t="shared" si="1"/>
        <v>3.8221450467579832</v>
      </c>
      <c r="F30" s="4">
        <f t="shared" si="2"/>
        <v>3.6419618427863645</v>
      </c>
      <c r="G30" s="4">
        <f t="shared" si="3"/>
        <v>2.1561504700821961</v>
      </c>
      <c r="I30" s="4">
        <f t="shared" si="4"/>
        <v>1.0237257678895031</v>
      </c>
    </row>
    <row r="31" spans="1:9" x14ac:dyDescent="0.2">
      <c r="A31" s="4">
        <f>IF('True_Odds_Calculator_3-way'!A32="","",'True_Odds_Calculator_3-way'!A32)</f>
        <v>6.25</v>
      </c>
      <c r="B31" s="4">
        <f>IF('True_Odds_Calculator_3-way'!B32="","",'True_Odds_Calculator_3-way'!B32)</f>
        <v>4.6900000000000004</v>
      </c>
      <c r="C31" s="4">
        <f>IF('True_Odds_Calculator_3-way'!C32="","",'True_Odds_Calculator_3-way'!C32)</f>
        <v>1.53</v>
      </c>
      <c r="D31" s="4">
        <f t="shared" si="0"/>
        <v>2.6814387446520982E-2</v>
      </c>
      <c r="E31" s="4">
        <f t="shared" si="1"/>
        <v>6.6198041528645826</v>
      </c>
      <c r="F31" s="4">
        <f t="shared" si="2"/>
        <v>4.8952061903025026</v>
      </c>
      <c r="G31" s="4">
        <f t="shared" si="3"/>
        <v>1.5512133664726175</v>
      </c>
      <c r="I31" s="4">
        <f t="shared" si="4"/>
        <v>1.026814387446521</v>
      </c>
    </row>
    <row r="32" spans="1:9" x14ac:dyDescent="0.2">
      <c r="A32" s="4">
        <f>IF('True_Odds_Calculator_3-way'!A33="","",'True_Odds_Calculator_3-way'!A33)</f>
        <v>3.18</v>
      </c>
      <c r="B32" s="4">
        <f>IF('True_Odds_Calculator_3-way'!B33="","",'True_Odds_Calculator_3-way'!B33)</f>
        <v>3.28</v>
      </c>
      <c r="C32" s="4">
        <f>IF('True_Odds_Calculator_3-way'!C33="","",'True_Odds_Calculator_3-way'!C33)</f>
        <v>2.4900000000000002</v>
      </c>
      <c r="D32" s="4">
        <f t="shared" si="0"/>
        <v>2.0949883288330362E-2</v>
      </c>
      <c r="E32" s="4">
        <f t="shared" si="1"/>
        <v>3.2522216846034326</v>
      </c>
      <c r="F32" s="4">
        <f t="shared" si="2"/>
        <v>3.3568902620607499</v>
      </c>
      <c r="G32" s="4">
        <f t="shared" si="3"/>
        <v>2.5340633144671614</v>
      </c>
      <c r="I32" s="4">
        <f t="shared" si="4"/>
        <v>1.0209498832883304</v>
      </c>
    </row>
    <row r="33" spans="1:9" x14ac:dyDescent="0.2">
      <c r="A33" s="4">
        <f>IF('True_Odds_Calculator_3-way'!A34="","",'True_Odds_Calculator_3-way'!A34)</f>
        <v>1.47</v>
      </c>
      <c r="B33" s="4">
        <f>IF('True_Odds_Calculator_3-way'!B34="","",'True_Odds_Calculator_3-way'!B34)</f>
        <v>5</v>
      </c>
      <c r="C33" s="4">
        <f>IF('True_Odds_Calculator_3-way'!C34="","",'True_Odds_Calculator_3-way'!C34)</f>
        <v>6.84</v>
      </c>
      <c r="D33" s="4">
        <f t="shared" si="0"/>
        <v>2.6470939252894121E-2</v>
      </c>
      <c r="E33" s="4">
        <f t="shared" si="1"/>
        <v>1.4893175812586652</v>
      </c>
      <c r="F33" s="4">
        <f t="shared" si="2"/>
        <v>5.2307724321624764</v>
      </c>
      <c r="G33" s="4">
        <f t="shared" si="3"/>
        <v>7.2793351094636858</v>
      </c>
      <c r="I33" s="4">
        <f t="shared" si="4"/>
        <v>1.0264709392528941</v>
      </c>
    </row>
    <row r="34" spans="1:9" x14ac:dyDescent="0.2">
      <c r="A34" s="4">
        <f>IF('True_Odds_Calculator_3-way'!A35="","",'True_Odds_Calculator_3-way'!A35)</f>
        <v>2.04</v>
      </c>
      <c r="B34" s="4">
        <f>IF('True_Odds_Calculator_3-way'!B35="","",'True_Odds_Calculator_3-way'!B35)</f>
        <v>3.53</v>
      </c>
      <c r="C34" s="4">
        <f>IF('True_Odds_Calculator_3-way'!C35="","",'True_Odds_Calculator_3-way'!C35)</f>
        <v>3.92</v>
      </c>
      <c r="D34" s="4">
        <f t="shared" si="0"/>
        <v>2.858423822786893E-2</v>
      </c>
      <c r="E34" s="4">
        <f t="shared" si="1"/>
        <v>2.0804380612699327</v>
      </c>
      <c r="F34" s="4">
        <f t="shared" si="2"/>
        <v>3.6528607582356827</v>
      </c>
      <c r="G34" s="4">
        <f t="shared" si="3"/>
        <v>4.0720929624232758</v>
      </c>
      <c r="I34" s="4">
        <f t="shared" si="4"/>
        <v>1.0285842382278689</v>
      </c>
    </row>
    <row r="35" spans="1:9" x14ac:dyDescent="0.2">
      <c r="A35" s="4">
        <f>IF('True_Odds_Calculator_3-way'!A36="","",'True_Odds_Calculator_3-way'!A36)</f>
        <v>3.26</v>
      </c>
      <c r="B35" s="4">
        <f>IF('True_Odds_Calculator_3-way'!B36="","",'True_Odds_Calculator_3-way'!B36)</f>
        <v>3.47</v>
      </c>
      <c r="C35" s="4">
        <f>IF('True_Odds_Calculator_3-way'!C36="","",'True_Odds_Calculator_3-way'!C36)</f>
        <v>2.31</v>
      </c>
      <c r="D35" s="4">
        <f t="shared" si="0"/>
        <v>2.7833337198447383E-2</v>
      </c>
      <c r="E35" s="4">
        <f t="shared" si="1"/>
        <v>3.3616757652365701</v>
      </c>
      <c r="F35" s="4">
        <f t="shared" si="2"/>
        <v>3.5854289161755584</v>
      </c>
      <c r="G35" s="4">
        <f t="shared" si="3"/>
        <v>2.3605914153759784</v>
      </c>
      <c r="I35" s="4">
        <f t="shared" si="4"/>
        <v>1.0278333371984474</v>
      </c>
    </row>
    <row r="36" spans="1:9" x14ac:dyDescent="0.2">
      <c r="A36" s="4">
        <f>IF('True_Odds_Calculator_3-way'!A37="","",'True_Odds_Calculator_3-way'!A37)</f>
        <v>1.32</v>
      </c>
      <c r="B36" s="4">
        <f>IF('True_Odds_Calculator_3-way'!B37="","",'True_Odds_Calculator_3-way'!B37)</f>
        <v>5.53</v>
      </c>
      <c r="C36" s="4">
        <f>IF('True_Odds_Calculator_3-way'!C37="","",'True_Odds_Calculator_3-way'!C37)</f>
        <v>10.71</v>
      </c>
      <c r="D36" s="4">
        <f t="shared" si="0"/>
        <v>3.1778265583179977E-2</v>
      </c>
      <c r="E36" s="4">
        <f t="shared" si="1"/>
        <v>1.3387185475600161</v>
      </c>
      <c r="F36" s="4">
        <f t="shared" si="2"/>
        <v>5.8740921981637788</v>
      </c>
      <c r="G36" s="4">
        <f t="shared" si="3"/>
        <v>12.080515221266509</v>
      </c>
      <c r="I36" s="4">
        <f t="shared" si="4"/>
        <v>1.03177826558318</v>
      </c>
    </row>
    <row r="37" spans="1:9" x14ac:dyDescent="0.2">
      <c r="A37" s="4">
        <f>IF('True_Odds_Calculator_3-way'!A38="","",'True_Odds_Calculator_3-way'!A38)</f>
        <v>4.01</v>
      </c>
      <c r="B37" s="4">
        <f>IF('True_Odds_Calculator_3-way'!B38="","",'True_Odds_Calculator_3-way'!B38)</f>
        <v>3.32</v>
      </c>
      <c r="C37" s="4">
        <f>IF('True_Odds_Calculator_3-way'!C38="","",'True_Odds_Calculator_3-way'!C38)</f>
        <v>2.09</v>
      </c>
      <c r="D37" s="4">
        <f t="shared" si="0"/>
        <v>2.9050277402130842E-2</v>
      </c>
      <c r="E37" s="4">
        <f t="shared" si="1"/>
        <v>4.1720010427782999</v>
      </c>
      <c r="F37" s="4">
        <f t="shared" si="2"/>
        <v>3.4302799807416564</v>
      </c>
      <c r="G37" s="4">
        <f t="shared" si="3"/>
        <v>2.133171900705134</v>
      </c>
      <c r="I37" s="4">
        <f t="shared" si="4"/>
        <v>1.0290502774021308</v>
      </c>
    </row>
    <row r="38" spans="1:9" x14ac:dyDescent="0.2">
      <c r="A38" s="4">
        <f>IF('True_Odds_Calculator_3-way'!A39="","",'True_Odds_Calculator_3-way'!A39)</f>
        <v>2.68</v>
      </c>
      <c r="B38" s="4">
        <f>IF('True_Odds_Calculator_3-way'!B39="","",'True_Odds_Calculator_3-way'!B39)</f>
        <v>3.25</v>
      </c>
      <c r="C38" s="4">
        <f>IF('True_Odds_Calculator_3-way'!C39="","",'True_Odds_Calculator_3-way'!C39)</f>
        <v>2.88</v>
      </c>
      <c r="D38" s="4">
        <f t="shared" si="0"/>
        <v>2.804885827273873E-2</v>
      </c>
      <c r="E38" s="4">
        <f t="shared" si="1"/>
        <v>2.7488785961631184</v>
      </c>
      <c r="F38" s="4">
        <f t="shared" si="2"/>
        <v>3.3518502022127592</v>
      </c>
      <c r="G38" s="4">
        <f t="shared" si="3"/>
        <v>2.9596954346663309</v>
      </c>
      <c r="I38" s="4">
        <f t="shared" si="4"/>
        <v>1.0280488582727387</v>
      </c>
    </row>
    <row r="39" spans="1:9" x14ac:dyDescent="0.2">
      <c r="A39" s="4">
        <f>IF('True_Odds_Calculator_3-way'!A40="","",'True_Odds_Calculator_3-way'!A40)</f>
        <v>2.0699999999999998</v>
      </c>
      <c r="B39" s="4">
        <f>IF('True_Odds_Calculator_3-way'!B40="","",'True_Odds_Calculator_3-way'!B40)</f>
        <v>3.33</v>
      </c>
      <c r="C39" s="4">
        <f>IF('True_Odds_Calculator_3-way'!C40="","",'True_Odds_Calculator_3-way'!C40)</f>
        <v>4.0599999999999996</v>
      </c>
      <c r="D39" s="4">
        <f t="shared" si="0"/>
        <v>2.9697506459125833E-2</v>
      </c>
      <c r="E39" s="4">
        <f t="shared" si="1"/>
        <v>2.11330430917659</v>
      </c>
      <c r="F39" s="4">
        <f t="shared" si="2"/>
        <v>3.4435127538985943</v>
      </c>
      <c r="G39" s="4">
        <f t="shared" si="3"/>
        <v>4.2300066111835122</v>
      </c>
      <c r="I39" s="4">
        <f t="shared" si="4"/>
        <v>1.0296975064591258</v>
      </c>
    </row>
    <row r="40" spans="1:9" x14ac:dyDescent="0.2">
      <c r="A40" s="4">
        <f>IF('True_Odds_Calculator_3-way'!A41="","",'True_Odds_Calculator_3-way'!A41)</f>
        <v>2.1800000000000002</v>
      </c>
      <c r="B40" s="4">
        <f>IF('True_Odds_Calculator_3-way'!B41="","",'True_Odds_Calculator_3-way'!B41)</f>
        <v>3.4</v>
      </c>
      <c r="C40" s="4">
        <f>IF('True_Odds_Calculator_3-way'!C41="","",'True_Odds_Calculator_3-way'!C41)</f>
        <v>3.64</v>
      </c>
      <c r="D40" s="4">
        <f t="shared" si="0"/>
        <v>2.7558518114373376E-2</v>
      </c>
      <c r="E40" s="4">
        <f t="shared" si="1"/>
        <v>2.2245484888062164</v>
      </c>
      <c r="F40" s="4">
        <f t="shared" si="2"/>
        <v>3.50961578487283</v>
      </c>
      <c r="G40" s="4">
        <f t="shared" si="3"/>
        <v>3.7659237091298903</v>
      </c>
      <c r="I40" s="4">
        <f t="shared" si="4"/>
        <v>1.0275585181143734</v>
      </c>
    </row>
    <row r="41" spans="1:9" x14ac:dyDescent="0.2">
      <c r="A41" s="4">
        <f>IF('True_Odds_Calculator_3-way'!A42="","",'True_Odds_Calculator_3-way'!A42)</f>
        <v>3.2</v>
      </c>
      <c r="B41" s="4">
        <f>IF('True_Odds_Calculator_3-way'!B42="","",'True_Odds_Calculator_3-way'!B42)</f>
        <v>3.34</v>
      </c>
      <c r="C41" s="4">
        <f>IF('True_Odds_Calculator_3-way'!C42="","",'True_Odds_Calculator_3-way'!C42)</f>
        <v>2.4</v>
      </c>
      <c r="D41" s="4">
        <f t="shared" si="0"/>
        <v>2.8567864271457077E-2</v>
      </c>
      <c r="E41" s="4">
        <f t="shared" si="1"/>
        <v>3.3005764479824324</v>
      </c>
      <c r="F41" s="4">
        <f t="shared" si="2"/>
        <v>3.4497202696887102</v>
      </c>
      <c r="G41" s="4">
        <f t="shared" si="3"/>
        <v>2.4561331835359002</v>
      </c>
      <c r="I41" s="4">
        <f t="shared" si="4"/>
        <v>1.0285678642714571</v>
      </c>
    </row>
    <row r="42" spans="1:9" x14ac:dyDescent="0.2">
      <c r="A42" s="4">
        <f>IF('True_Odds_Calculator_3-way'!A43="","",'True_Odds_Calculator_3-way'!A43)</f>
        <v>1.53</v>
      </c>
      <c r="B42" s="4">
        <f>IF('True_Odds_Calculator_3-way'!B43="","",'True_Odds_Calculator_3-way'!B43)</f>
        <v>4.25</v>
      </c>
      <c r="C42" s="4">
        <f>IF('True_Odds_Calculator_3-way'!C43="","",'True_Odds_Calculator_3-way'!C43)</f>
        <v>6.9</v>
      </c>
      <c r="D42" s="4">
        <f t="shared" si="0"/>
        <v>3.3816425120772875E-2</v>
      </c>
      <c r="E42" s="4">
        <f t="shared" si="1"/>
        <v>1.5568500221206312</v>
      </c>
      <c r="F42" s="4">
        <f t="shared" si="2"/>
        <v>4.4638477801268488</v>
      </c>
      <c r="G42" s="4">
        <f t="shared" si="3"/>
        <v>7.4819277108433733</v>
      </c>
      <c r="I42" s="4">
        <f t="shared" si="4"/>
        <v>1.0338164251207729</v>
      </c>
    </row>
    <row r="43" spans="1:9" x14ac:dyDescent="0.2">
      <c r="A43" s="4">
        <f>IF('True_Odds_Calculator_3-way'!A44="","",'True_Odds_Calculator_3-way'!A44)</f>
        <v>1.9</v>
      </c>
      <c r="B43" s="4">
        <f>IF('True_Odds_Calculator_3-way'!B44="","",'True_Odds_Calculator_3-way'!B44)</f>
        <v>3.52</v>
      </c>
      <c r="C43" s="4">
        <f>IF('True_Odds_Calculator_3-way'!C44="","",'True_Odds_Calculator_3-way'!C44)</f>
        <v>4.5599999999999996</v>
      </c>
      <c r="D43" s="4">
        <f t="shared" si="0"/>
        <v>2.9704944178628345E-2</v>
      </c>
      <c r="E43" s="4">
        <f t="shared" si="1"/>
        <v>1.9364303178484104</v>
      </c>
      <c r="F43" s="4">
        <f t="shared" si="2"/>
        <v>3.6471158507028596</v>
      </c>
      <c r="G43" s="4">
        <f t="shared" si="3"/>
        <v>4.7756267851475718</v>
      </c>
      <c r="I43" s="4">
        <f t="shared" si="4"/>
        <v>1.0297049441786283</v>
      </c>
    </row>
    <row r="44" spans="1:9" x14ac:dyDescent="0.2">
      <c r="A44" s="4">
        <f>IF('True_Odds_Calculator_3-way'!A45="","",'True_Odds_Calculator_3-way'!A45)</f>
        <v>3.4</v>
      </c>
      <c r="B44" s="4">
        <f>IF('True_Odds_Calculator_3-way'!B45="","",'True_Odds_Calculator_3-way'!B45)</f>
        <v>3.41</v>
      </c>
      <c r="C44" s="4">
        <f>IF('True_Odds_Calculator_3-way'!C45="","",'True_Odds_Calculator_3-way'!C45)</f>
        <v>2.19</v>
      </c>
      <c r="D44" s="4">
        <f t="shared" si="0"/>
        <v>4.3993783589842961E-2</v>
      </c>
      <c r="E44" s="4">
        <f t="shared" si="1"/>
        <v>3.578418596435514</v>
      </c>
      <c r="F44" s="4">
        <f t="shared" si="2"/>
        <v>3.5894973648694504</v>
      </c>
      <c r="G44" s="4">
        <f t="shared" si="3"/>
        <v>2.262666582702014</v>
      </c>
      <c r="I44" s="4">
        <f t="shared" si="4"/>
        <v>1.043993783589843</v>
      </c>
    </row>
    <row r="45" spans="1:9" x14ac:dyDescent="0.2">
      <c r="A45" s="4">
        <f>IF('True_Odds_Calculator_3-way'!A46="","",'True_Odds_Calculator_3-way'!A46)</f>
        <v>2.5</v>
      </c>
      <c r="B45" s="4">
        <f>IF('True_Odds_Calculator_3-way'!B46="","",'True_Odds_Calculator_3-way'!B46)</f>
        <v>3.44</v>
      </c>
      <c r="C45" s="4">
        <f>IF('True_Odds_Calculator_3-way'!C46="","",'True_Odds_Calculator_3-way'!C46)</f>
        <v>2.83</v>
      </c>
      <c r="D45" s="4">
        <f t="shared" si="0"/>
        <v>4.405456487796866E-2</v>
      </c>
      <c r="E45" s="4">
        <f t="shared" si="1"/>
        <v>2.595278210241208</v>
      </c>
      <c r="F45" s="4">
        <f t="shared" si="2"/>
        <v>3.6230201262355606</v>
      </c>
      <c r="G45" s="4">
        <f t="shared" si="3"/>
        <v>2.9527090966442628</v>
      </c>
      <c r="I45" s="4">
        <f t="shared" si="4"/>
        <v>1.0440545648779687</v>
      </c>
    </row>
    <row r="46" spans="1:9" x14ac:dyDescent="0.2">
      <c r="A46" s="4">
        <f>IF('True_Odds_Calculator_3-way'!A47="","",'True_Odds_Calculator_3-way'!A47)</f>
        <v>2.46</v>
      </c>
      <c r="B46" s="4">
        <f>IF('True_Odds_Calculator_3-way'!B47="","",'True_Odds_Calculator_3-way'!B47)</f>
        <v>3.24</v>
      </c>
      <c r="C46" s="4">
        <f>IF('True_Odds_Calculator_3-way'!C47="","",'True_Odds_Calculator_3-way'!C47)</f>
        <v>3.04</v>
      </c>
      <c r="D46" s="4">
        <f t="shared" si="0"/>
        <v>4.4093408770345066E-2</v>
      </c>
      <c r="E46" s="4">
        <f t="shared" si="1"/>
        <v>2.5522818206026208</v>
      </c>
      <c r="F46" s="4">
        <f t="shared" si="2"/>
        <v>3.4020065507186477</v>
      </c>
      <c r="G46" s="4">
        <f t="shared" si="3"/>
        <v>3.1821841930522057</v>
      </c>
      <c r="I46" s="4">
        <f t="shared" si="4"/>
        <v>1.0440934087703451</v>
      </c>
    </row>
    <row r="47" spans="1:9" x14ac:dyDescent="0.2">
      <c r="A47" s="4">
        <f>IF('True_Odds_Calculator_3-way'!A48="","",'True_Odds_Calculator_3-way'!A48)</f>
        <v>2.46</v>
      </c>
      <c r="B47" s="4">
        <f>IF('True_Odds_Calculator_3-way'!B48="","",'True_Odds_Calculator_3-way'!B48)</f>
        <v>3.45</v>
      </c>
      <c r="C47" s="4">
        <f>IF('True_Odds_Calculator_3-way'!C48="","",'True_Odds_Calculator_3-way'!C48)</f>
        <v>2.88</v>
      </c>
      <c r="D47" s="4">
        <f t="shared" si="0"/>
        <v>4.3581359726640567E-2</v>
      </c>
      <c r="E47" s="4">
        <f t="shared" si="1"/>
        <v>2.5511704512719025</v>
      </c>
      <c r="F47" s="4">
        <f t="shared" si="2"/>
        <v>3.6320322390827551</v>
      </c>
      <c r="G47" s="4">
        <f t="shared" si="3"/>
        <v>3.0057550984269392</v>
      </c>
      <c r="I47" s="4">
        <f t="shared" si="4"/>
        <v>1.0435813597266406</v>
      </c>
    </row>
    <row r="48" spans="1:9" x14ac:dyDescent="0.2">
      <c r="A48" s="4">
        <f>IF('True_Odds_Calculator_3-way'!A49="","",'True_Odds_Calculator_3-way'!A49)</f>
        <v>3.51</v>
      </c>
      <c r="B48" s="4">
        <f>IF('True_Odds_Calculator_3-way'!B49="","",'True_Odds_Calculator_3-way'!B49)</f>
        <v>3.44</v>
      </c>
      <c r="C48" s="4">
        <f>IF('True_Odds_Calculator_3-way'!C49="","",'True_Odds_Calculator_3-way'!C49)</f>
        <v>2.13</v>
      </c>
      <c r="D48" s="4">
        <f t="shared" si="0"/>
        <v>4.5081527394006837E-2</v>
      </c>
      <c r="E48" s="4">
        <f t="shared" si="1"/>
        <v>3.705445138000012</v>
      </c>
      <c r="F48" s="4">
        <f t="shared" si="2"/>
        <v>3.6275191034361356</v>
      </c>
      <c r="G48" s="4">
        <f t="shared" si="3"/>
        <v>2.200431145856184</v>
      </c>
      <c r="I48" s="4">
        <f t="shared" si="4"/>
        <v>1.0450815273940068</v>
      </c>
    </row>
    <row r="49" spans="1:9" x14ac:dyDescent="0.2">
      <c r="A49" s="4">
        <f>IF('True_Odds_Calculator_3-way'!A50="","",'True_Odds_Calculator_3-way'!A50)</f>
        <v>2.0699999999999998</v>
      </c>
      <c r="B49" s="4">
        <f>IF('True_Odds_Calculator_3-way'!B50="","",'True_Odds_Calculator_3-way'!B50)</f>
        <v>3.58</v>
      </c>
      <c r="C49" s="4">
        <f>IF('True_Odds_Calculator_3-way'!C50="","",'True_Odds_Calculator_3-way'!C50)</f>
        <v>3.54</v>
      </c>
      <c r="D49" s="4">
        <f t="shared" si="0"/>
        <v>4.4907272084375727E-2</v>
      </c>
      <c r="E49" s="4">
        <f t="shared" si="1"/>
        <v>2.1361920858648515</v>
      </c>
      <c r="F49" s="4">
        <f t="shared" si="2"/>
        <v>3.7827131170848389</v>
      </c>
      <c r="G49" s="4">
        <f t="shared" si="3"/>
        <v>3.7380832008627074</v>
      </c>
      <c r="I49" s="4">
        <f t="shared" si="4"/>
        <v>1.0449072720843757</v>
      </c>
    </row>
    <row r="50" spans="1:9" x14ac:dyDescent="0.2">
      <c r="A50" s="4">
        <f>IF('True_Odds_Calculator_3-way'!A51="","",'True_Odds_Calculator_3-way'!A51)</f>
        <v>1.76</v>
      </c>
      <c r="B50" s="4">
        <f>IF('True_Odds_Calculator_3-way'!B51="","",'True_Odds_Calculator_3-way'!B51)</f>
        <v>3.79</v>
      </c>
      <c r="C50" s="4">
        <f>IF('True_Odds_Calculator_3-way'!C51="","",'True_Odds_Calculator_3-way'!C51)</f>
        <v>4.6500000000000004</v>
      </c>
      <c r="D50" s="4">
        <f t="shared" si="0"/>
        <v>4.7087824366741859E-2</v>
      </c>
      <c r="E50" s="4">
        <f t="shared" si="1"/>
        <v>1.8100010192577471</v>
      </c>
      <c r="F50" s="4">
        <f t="shared" si="2"/>
        <v>4.0297183460898545</v>
      </c>
      <c r="G50" s="4">
        <f t="shared" si="3"/>
        <v>5.0161061654949224</v>
      </c>
      <c r="I50" s="4">
        <f t="shared" si="4"/>
        <v>1.0470878243667419</v>
      </c>
    </row>
    <row r="51" spans="1:9" x14ac:dyDescent="0.2">
      <c r="A51" s="4">
        <f>IF('True_Odds_Calculator_3-way'!A52="","",'True_Odds_Calculator_3-way'!A52)</f>
        <v>1.78</v>
      </c>
      <c r="B51" s="4">
        <f>IF('True_Odds_Calculator_3-way'!B52="","",'True_Odds_Calculator_3-way'!B52)</f>
        <v>3.83</v>
      </c>
      <c r="C51" s="4">
        <f>IF('True_Odds_Calculator_3-way'!C52="","",'True_Odds_Calculator_3-way'!C52)</f>
        <v>4.4800000000000004</v>
      </c>
      <c r="D51" s="4">
        <f t="shared" si="0"/>
        <v>4.610864426739969E-2</v>
      </c>
      <c r="E51" s="4">
        <f t="shared" si="1"/>
        <v>1.8300665876364912</v>
      </c>
      <c r="F51" s="4">
        <f t="shared" si="2"/>
        <v>4.069555911111868</v>
      </c>
      <c r="G51" s="4">
        <f t="shared" si="3"/>
        <v>4.8112837083395297</v>
      </c>
      <c r="I51" s="4">
        <f t="shared" si="4"/>
        <v>1.0461086442673997</v>
      </c>
    </row>
    <row r="52" spans="1:9" x14ac:dyDescent="0.2">
      <c r="A52" s="4">
        <f>IF('True_Odds_Calculator_3-way'!A53="","",'True_Odds_Calculator_3-way'!A53)</f>
        <v>1.43</v>
      </c>
      <c r="B52" s="4">
        <f>IF('True_Odds_Calculator_3-way'!B53="","",'True_Odds_Calculator_3-way'!B53)</f>
        <v>4.4800000000000004</v>
      </c>
      <c r="C52" s="4">
        <f>IF('True_Odds_Calculator_3-way'!C53="","",'True_Odds_Calculator_3-way'!C53)</f>
        <v>7.88</v>
      </c>
      <c r="D52" s="4">
        <f t="shared" si="0"/>
        <v>4.94185383144774E-2</v>
      </c>
      <c r="E52" s="4">
        <f t="shared" si="1"/>
        <v>1.4644979628754888</v>
      </c>
      <c r="F52" s="4">
        <f t="shared" si="2"/>
        <v>4.8369596433546498</v>
      </c>
      <c r="G52" s="4">
        <f t="shared" si="3"/>
        <v>9.0554522868100999</v>
      </c>
      <c r="I52" s="4">
        <f t="shared" si="4"/>
        <v>1.0494185383144774</v>
      </c>
    </row>
    <row r="53" spans="1:9" x14ac:dyDescent="0.2">
      <c r="A53" s="4">
        <f>IF('True_Odds_Calculator_3-way'!A54="","",'True_Odds_Calculator_3-way'!A54)</f>
        <v>2.2999999999999998</v>
      </c>
      <c r="B53" s="4">
        <f>IF('True_Odds_Calculator_3-way'!B54="","",'True_Odds_Calculator_3-way'!B54)</f>
        <v>3.45</v>
      </c>
      <c r="C53" s="4">
        <f>IF('True_Odds_Calculator_3-way'!C54="","",'True_Odds_Calculator_3-way'!C54)</f>
        <v>3.13</v>
      </c>
      <c r="D53" s="4">
        <f t="shared" si="0"/>
        <v>4.4126499050794132E-2</v>
      </c>
      <c r="E53" s="4">
        <f t="shared" si="1"/>
        <v>2.380534224932946</v>
      </c>
      <c r="F53" s="4">
        <f t="shared" si="2"/>
        <v>3.6344309193919346</v>
      </c>
      <c r="G53" s="4">
        <f t="shared" si="3"/>
        <v>3.2810553501797743</v>
      </c>
      <c r="I53" s="4">
        <f t="shared" si="4"/>
        <v>1.0441264990507941</v>
      </c>
    </row>
    <row r="54" spans="1:9" x14ac:dyDescent="0.2">
      <c r="A54" s="4">
        <f>IF('True_Odds_Calculator_3-way'!A55="","",'True_Odds_Calculator_3-way'!A55)</f>
        <v>2.14</v>
      </c>
      <c r="B54" s="4">
        <f>IF('True_Odds_Calculator_3-way'!B55="","",'True_Odds_Calculator_3-way'!B55)</f>
        <v>3.46</v>
      </c>
      <c r="C54" s="4">
        <f>IF('True_Odds_Calculator_3-way'!C55="","",'True_Odds_Calculator_3-way'!C55)</f>
        <v>3.47</v>
      </c>
      <c r="D54" s="4">
        <f t="shared" si="0"/>
        <v>4.449149870697644E-2</v>
      </c>
      <c r="E54" s="4">
        <f t="shared" si="1"/>
        <v>2.2101439326921719</v>
      </c>
      <c r="F54" s="4">
        <f t="shared" si="2"/>
        <v>3.6471480346515901</v>
      </c>
      <c r="G54" s="4">
        <f t="shared" si="3"/>
        <v>3.6582608086504513</v>
      </c>
      <c r="I54" s="4">
        <f t="shared" si="4"/>
        <v>1.0444914987069764</v>
      </c>
    </row>
    <row r="55" spans="1:9" x14ac:dyDescent="0.2">
      <c r="A55" s="4">
        <f>IF('True_Odds_Calculator_3-way'!A56="","",'True_Odds_Calculator_3-way'!A56)</f>
        <v>1.97</v>
      </c>
      <c r="B55" s="4">
        <f>IF('True_Odds_Calculator_3-way'!B56="","",'True_Odds_Calculator_3-way'!B56)</f>
        <v>3.72</v>
      </c>
      <c r="C55" s="4">
        <f>IF('True_Odds_Calculator_3-way'!C56="","",'True_Odds_Calculator_3-way'!C56)</f>
        <v>3.69</v>
      </c>
      <c r="D55" s="4">
        <f t="shared" si="0"/>
        <v>4.7434127526145176E-2</v>
      </c>
      <c r="E55" s="4">
        <f t="shared" si="1"/>
        <v>2.0333351580001011</v>
      </c>
      <c r="F55" s="4">
        <f t="shared" si="2"/>
        <v>3.9524781151907153</v>
      </c>
      <c r="G55" s="4">
        <f t="shared" si="3"/>
        <v>3.9186283624931026</v>
      </c>
      <c r="I55" s="4">
        <f t="shared" si="4"/>
        <v>1.0474341275261452</v>
      </c>
    </row>
    <row r="56" spans="1:9" x14ac:dyDescent="0.2">
      <c r="A56" s="4">
        <f>IF('True_Odds_Calculator_3-way'!A57="","",'True_Odds_Calculator_3-way'!A57)</f>
        <v>2.1</v>
      </c>
      <c r="B56" s="4">
        <f>IF('True_Odds_Calculator_3-way'!B57="","",'True_Odds_Calculator_3-way'!B57)</f>
        <v>3.48</v>
      </c>
      <c r="C56" s="4">
        <f>IF('True_Odds_Calculator_3-way'!C57="","",'True_Odds_Calculator_3-way'!C57)</f>
        <v>3.55</v>
      </c>
      <c r="D56" s="4">
        <f t="shared" si="0"/>
        <v>4.5236938874626986E-2</v>
      </c>
      <c r="E56" s="4">
        <f t="shared" si="1"/>
        <v>2.1686728859464344</v>
      </c>
      <c r="F56" s="4">
        <f t="shared" si="2"/>
        <v>3.6727257283615042</v>
      </c>
      <c r="G56" s="4">
        <f t="shared" si="3"/>
        <v>3.7507807078417756</v>
      </c>
      <c r="I56" s="4">
        <f t="shared" si="4"/>
        <v>1.045236938874627</v>
      </c>
    </row>
    <row r="57" spans="1:9" x14ac:dyDescent="0.2">
      <c r="A57" s="4">
        <f>IF('True_Odds_Calculator_3-way'!A58="","",'True_Odds_Calculator_3-way'!A58)</f>
        <v>2.2000000000000002</v>
      </c>
      <c r="B57" s="4">
        <f>IF('True_Odds_Calculator_3-way'!B58="","",'True_Odds_Calculator_3-way'!B58)</f>
        <v>3.23</v>
      </c>
      <c r="C57" s="4">
        <f>IF('True_Odds_Calculator_3-way'!C58="","",'True_Odds_Calculator_3-way'!C58)</f>
        <v>3.56</v>
      </c>
      <c r="D57" s="4">
        <f t="shared" si="0"/>
        <v>4.5041854169763251E-2</v>
      </c>
      <c r="E57" s="4">
        <f t="shared" si="1"/>
        <v>2.2751497738403024</v>
      </c>
      <c r="F57" s="4">
        <f t="shared" si="2"/>
        <v>3.3946224284952602</v>
      </c>
      <c r="G57" s="4">
        <f t="shared" si="3"/>
        <v>3.7610255637666912</v>
      </c>
      <c r="I57" s="4">
        <f t="shared" si="4"/>
        <v>1.0450418541697633</v>
      </c>
    </row>
    <row r="58" spans="1:9" x14ac:dyDescent="0.2">
      <c r="A58" s="4">
        <f>IF('True_Odds_Calculator_3-way'!A59="","",'True_Odds_Calculator_3-way'!A59)</f>
        <v>2.4</v>
      </c>
      <c r="B58" s="4">
        <f>IF('True_Odds_Calculator_3-way'!B59="","",'True_Odds_Calculator_3-way'!B59)</f>
        <v>3.25</v>
      </c>
      <c r="C58" s="4">
        <f>IF('True_Odds_Calculator_3-way'!C59="","",'True_Odds_Calculator_3-way'!C59)</f>
        <v>3.12</v>
      </c>
      <c r="D58" s="4">
        <f t="shared" si="0"/>
        <v>4.4871794871794934E-2</v>
      </c>
      <c r="E58" s="4">
        <f t="shared" si="1"/>
        <v>2.4893617021276593</v>
      </c>
      <c r="F58" s="4">
        <f t="shared" si="2"/>
        <v>3.4160583941605842</v>
      </c>
      <c r="G58" s="4">
        <f t="shared" si="3"/>
        <v>3.2727272727272725</v>
      </c>
      <c r="I58" s="4">
        <f t="shared" si="4"/>
        <v>1.0448717948717949</v>
      </c>
    </row>
    <row r="59" spans="1:9" x14ac:dyDescent="0.2">
      <c r="A59" s="4">
        <f>IF('True_Odds_Calculator_3-way'!A60="","",'True_Odds_Calculator_3-way'!A60)</f>
        <v>1.78</v>
      </c>
      <c r="B59" s="4">
        <f>IF('True_Odds_Calculator_3-way'!B60="","",'True_Odds_Calculator_3-way'!B60)</f>
        <v>3.94</v>
      </c>
      <c r="C59" s="4">
        <f>IF('True_Odds_Calculator_3-way'!C60="","",'True_Odds_Calculator_3-way'!C60)</f>
        <v>4.29</v>
      </c>
      <c r="D59" s="4">
        <f t="shared" si="0"/>
        <v>4.8705092508206649E-2</v>
      </c>
      <c r="E59" s="4">
        <f t="shared" si="1"/>
        <v>1.8329698121303033</v>
      </c>
      <c r="F59" s="4">
        <f t="shared" si="2"/>
        <v>4.2092489059949374</v>
      </c>
      <c r="G59" s="4">
        <f t="shared" si="3"/>
        <v>4.6111593264367832</v>
      </c>
      <c r="I59" s="4">
        <f t="shared" si="4"/>
        <v>1.0487050925082066</v>
      </c>
    </row>
    <row r="60" spans="1:9" x14ac:dyDescent="0.2">
      <c r="A60" s="4">
        <f>IF('True_Odds_Calculator_3-way'!A61="","",'True_Odds_Calculator_3-way'!A61)</f>
        <v>2.44</v>
      </c>
      <c r="B60" s="4">
        <f>IF('True_Odds_Calculator_3-way'!B61="","",'True_Odds_Calculator_3-way'!B61)</f>
        <v>3.37</v>
      </c>
      <c r="C60" s="4">
        <f>IF('True_Odds_Calculator_3-way'!C61="","",'True_Odds_Calculator_3-way'!C61)</f>
        <v>2.96</v>
      </c>
      <c r="D60" s="4">
        <f t="shared" si="0"/>
        <v>4.440980845611886E-2</v>
      </c>
      <c r="E60" s="4">
        <f t="shared" si="1"/>
        <v>2.5314353894207491</v>
      </c>
      <c r="F60" s="4">
        <f t="shared" si="2"/>
        <v>3.5469465889139418</v>
      </c>
      <c r="G60" s="4">
        <f t="shared" si="3"/>
        <v>3.0956439278315693</v>
      </c>
      <c r="I60" s="4">
        <f t="shared" si="4"/>
        <v>1.0444098084561189</v>
      </c>
    </row>
    <row r="61" spans="1:9" x14ac:dyDescent="0.2">
      <c r="A61" s="4">
        <f>IF('True_Odds_Calculator_3-way'!A62="","",'True_Odds_Calculator_3-way'!A62)</f>
        <v>3.68</v>
      </c>
      <c r="B61" s="4">
        <f>IF('True_Odds_Calculator_3-way'!B62="","",'True_Odds_Calculator_3-way'!B62)</f>
        <v>3.34</v>
      </c>
      <c r="C61" s="4">
        <f>IF('True_Odds_Calculator_3-way'!C62="","",'True_Odds_Calculator_3-way'!C62)</f>
        <v>2.11</v>
      </c>
      <c r="D61" s="4">
        <f t="shared" si="0"/>
        <v>4.5073977328672576E-2</v>
      </c>
      <c r="E61" s="4">
        <f t="shared" si="1"/>
        <v>3.8953783744163188</v>
      </c>
      <c r="F61" s="4">
        <f t="shared" si="2"/>
        <v>3.5164644920831378</v>
      </c>
      <c r="G61" s="4">
        <f t="shared" si="3"/>
        <v>2.1790813023923619</v>
      </c>
      <c r="I61" s="4">
        <f t="shared" si="4"/>
        <v>1.0450739773286726</v>
      </c>
    </row>
    <row r="62" spans="1:9" x14ac:dyDescent="0.2">
      <c r="A62" s="4">
        <f>IF('True_Odds_Calculator_3-way'!A63="","",'True_Odds_Calculator_3-way'!A63)</f>
        <v>2.2200000000000002</v>
      </c>
      <c r="B62" s="4">
        <f>IF('True_Odds_Calculator_3-way'!B63="","",'True_Odds_Calculator_3-way'!B63)</f>
        <v>3.11</v>
      </c>
      <c r="C62" s="4">
        <f>IF('True_Odds_Calculator_3-way'!C63="","",'True_Odds_Calculator_3-way'!C63)</f>
        <v>3.67</v>
      </c>
      <c r="D62" s="4">
        <f t="shared" si="0"/>
        <v>4.44734228432766E-2</v>
      </c>
      <c r="E62" s="4">
        <f t="shared" si="1"/>
        <v>2.2955472233162473</v>
      </c>
      <c r="F62" s="4">
        <f t="shared" si="2"/>
        <v>3.2603138864010148</v>
      </c>
      <c r="G62" s="4">
        <f t="shared" si="3"/>
        <v>3.8811575620883669</v>
      </c>
      <c r="I62" s="4">
        <f t="shared" si="4"/>
        <v>1.0444734228432766</v>
      </c>
    </row>
    <row r="63" spans="1:9" x14ac:dyDescent="0.2">
      <c r="A63" s="4">
        <f>IF('True_Odds_Calculator_3-way'!A64="","",'True_Odds_Calculator_3-way'!A64)</f>
        <v>1.84</v>
      </c>
      <c r="B63" s="4">
        <f>IF('True_Odds_Calculator_3-way'!B64="","",'True_Odds_Calculator_3-way'!B64)</f>
        <v>3.55</v>
      </c>
      <c r="C63" s="4">
        <f>IF('True_Odds_Calculator_3-way'!C64="","",'True_Odds_Calculator_3-way'!C64)</f>
        <v>4.51</v>
      </c>
      <c r="D63" s="4">
        <f t="shared" si="0"/>
        <v>4.6897891736808583E-2</v>
      </c>
      <c r="E63" s="4">
        <f t="shared" si="1"/>
        <v>1.8944932810174167</v>
      </c>
      <c r="F63" s="4">
        <f t="shared" si="2"/>
        <v>3.7585858749099454</v>
      </c>
      <c r="G63" s="4">
        <f t="shared" si="3"/>
        <v>4.8520875218645445</v>
      </c>
      <c r="I63" s="4">
        <f t="shared" si="4"/>
        <v>1.0468978917368086</v>
      </c>
    </row>
    <row r="64" spans="1:9" x14ac:dyDescent="0.2">
      <c r="A64" s="4">
        <f>IF('True_Odds_Calculator_3-way'!A65="","",'True_Odds_Calculator_3-way'!A65)</f>
        <v>2.34</v>
      </c>
      <c r="B64" s="4">
        <f>IF('True_Odds_Calculator_3-way'!B65="","",'True_Odds_Calculator_3-way'!B65)</f>
        <v>3.13</v>
      </c>
      <c r="C64" s="4">
        <f>IF('True_Odds_Calculator_3-way'!C65="","",'True_Odds_Calculator_3-way'!C65)</f>
        <v>3.36</v>
      </c>
      <c r="D64" s="4">
        <f t="shared" si="0"/>
        <v>4.4458292860848792E-2</v>
      </c>
      <c r="E64" s="4">
        <f t="shared" si="1"/>
        <v>2.4240602736142183</v>
      </c>
      <c r="F64" s="4">
        <f t="shared" si="2"/>
        <v>3.2822464050327946</v>
      </c>
      <c r="G64" s="4">
        <f t="shared" si="3"/>
        <v>3.5360726856396663</v>
      </c>
      <c r="I64" s="4">
        <f t="shared" si="4"/>
        <v>1.0444582928608488</v>
      </c>
    </row>
    <row r="65" spans="1:9" x14ac:dyDescent="0.2">
      <c r="A65" s="4">
        <f>IF('True_Odds_Calculator_3-way'!A66="","",'True_Odds_Calculator_3-way'!A66)</f>
        <v>3.9</v>
      </c>
      <c r="B65" s="4">
        <f>IF('True_Odds_Calculator_3-way'!B66="","",'True_Odds_Calculator_3-way'!B66)</f>
        <v>3.49</v>
      </c>
      <c r="C65" s="4">
        <f>IF('True_Odds_Calculator_3-way'!C66="","",'True_Odds_Calculator_3-way'!C66)</f>
        <v>1.99</v>
      </c>
      <c r="D65" s="4">
        <f t="shared" si="0"/>
        <v>4.5455770513725069E-2</v>
      </c>
      <c r="E65" s="4">
        <f t="shared" si="1"/>
        <v>4.1449345519225833</v>
      </c>
      <c r="F65" s="4">
        <f t="shared" si="2"/>
        <v>3.6848559686084443</v>
      </c>
      <c r="G65" s="4">
        <f t="shared" si="3"/>
        <v>2.0518686150297754</v>
      </c>
      <c r="I65" s="4">
        <f t="shared" si="4"/>
        <v>1.0454557705137251</v>
      </c>
    </row>
    <row r="66" spans="1:9" x14ac:dyDescent="0.2">
      <c r="A66" s="4">
        <f>IF('True_Odds_Calculator_3-way'!A67="","",'True_Odds_Calculator_3-way'!A67)</f>
        <v>2.29</v>
      </c>
      <c r="B66" s="4">
        <f>IF('True_Odds_Calculator_3-way'!B67="","",'True_Odds_Calculator_3-way'!B67)</f>
        <v>3.28</v>
      </c>
      <c r="C66" s="4">
        <f>IF('True_Odds_Calculator_3-way'!C67="","",'True_Odds_Calculator_3-way'!C67)</f>
        <v>3.3</v>
      </c>
      <c r="D66" s="4">
        <f t="shared" si="0"/>
        <v>4.4589574518214325E-2</v>
      </c>
      <c r="E66" s="4">
        <f t="shared" si="1"/>
        <v>2.3706905016648196</v>
      </c>
      <c r="F66" s="4">
        <f t="shared" si="2"/>
        <v>3.4480992091166733</v>
      </c>
      <c r="G66" s="4">
        <f t="shared" si="3"/>
        <v>3.4702086393919078</v>
      </c>
      <c r="I66" s="4">
        <f t="shared" si="4"/>
        <v>1.0445895745182143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3.46</v>
      </c>
      <c r="C67" s="4">
        <f>IF('True_Odds_Calculator_3-way'!C68="","",'True_Odds_Calculator_3-way'!C68)</f>
        <v>3.08</v>
      </c>
      <c r="D67" s="4">
        <f t="shared" ref="D67:D130" si="5">IF(A67="","",((1/A67)+(1/B67)+(1/C67))-1)</f>
        <v>4.4727148474407841E-2</v>
      </c>
      <c r="E67" s="4">
        <f t="shared" ref="E67:E130" si="6">IF(A67="","",(3*A67)/(3-($D67*A67)))</f>
        <v>2.4031215591621926</v>
      </c>
      <c r="F67" s="4">
        <f t="shared" ref="F67:F130" si="7">IF(B67="","",(3*B67)/(3-($D67*B67)))</f>
        <v>3.6481931806913743</v>
      </c>
      <c r="G67" s="4">
        <f t="shared" ref="G67:G130" si="8">IF(C67="","",(3*C67)/(3-($D67*C67)))</f>
        <v>3.228240386744718</v>
      </c>
      <c r="I67" s="4">
        <f t="shared" ref="I67:I130" si="9">IF(A67="","",D67+1)</f>
        <v>1.0447271484744078</v>
      </c>
    </row>
    <row r="68" spans="1:9" x14ac:dyDescent="0.2">
      <c r="A68" s="4">
        <f>IF('True_Odds_Calculator_3-way'!A69="","",'True_Odds_Calculator_3-way'!A69)</f>
        <v>3.08</v>
      </c>
      <c r="B68" s="4">
        <f>IF('True_Odds_Calculator_3-way'!B69="","",'True_Odds_Calculator_3-way'!B69)</f>
        <v>3.66</v>
      </c>
      <c r="C68" s="4">
        <f>IF('True_Odds_Calculator_3-way'!C69="","",'True_Odds_Calculator_3-way'!C69)</f>
        <v>2.1800000000000002</v>
      </c>
      <c r="D68" s="4">
        <f t="shared" si="5"/>
        <v>5.6614964721446892E-2</v>
      </c>
      <c r="E68" s="4">
        <f t="shared" si="6"/>
        <v>3.2700719411185686</v>
      </c>
      <c r="F68" s="4">
        <f t="shared" si="7"/>
        <v>3.9315534038570168</v>
      </c>
      <c r="G68" s="4">
        <f t="shared" si="8"/>
        <v>2.2735336464212161</v>
      </c>
      <c r="I68" s="4">
        <f t="shared" si="9"/>
        <v>1.0566149647214469</v>
      </c>
    </row>
    <row r="69" spans="1:9" x14ac:dyDescent="0.2">
      <c r="A69" s="4">
        <f>IF('True_Odds_Calculator_3-way'!A70="","",'True_Odds_Calculator_3-way'!A70)</f>
        <v>1.6</v>
      </c>
      <c r="B69" s="4">
        <f>IF('True_Odds_Calculator_3-way'!B70="","",'True_Odds_Calculator_3-way'!B70)</f>
        <v>3.96</v>
      </c>
      <c r="C69" s="4">
        <f>IF('True_Odds_Calculator_3-way'!C70="","",'True_Odds_Calculator_3-way'!C70)</f>
        <v>5.43</v>
      </c>
      <c r="D69" s="4">
        <f t="shared" si="5"/>
        <v>6.168731514035386E-2</v>
      </c>
      <c r="E69" s="4">
        <f t="shared" si="6"/>
        <v>1.6544306037500676</v>
      </c>
      <c r="F69" s="4">
        <f t="shared" si="7"/>
        <v>4.3110358170353953</v>
      </c>
      <c r="G69" s="4">
        <f t="shared" si="8"/>
        <v>6.1124834771238108</v>
      </c>
      <c r="I69" s="4">
        <f t="shared" si="9"/>
        <v>1.0616873151403539</v>
      </c>
    </row>
    <row r="70" spans="1:9" x14ac:dyDescent="0.2">
      <c r="A70" s="4">
        <f>IF('True_Odds_Calculator_3-way'!A71="","",'True_Odds_Calculator_3-way'!A71)</f>
        <v>1.53</v>
      </c>
      <c r="B70" s="4">
        <f>IF('True_Odds_Calculator_3-way'!B71="","",'True_Odds_Calculator_3-way'!B71)</f>
        <v>4.41</v>
      </c>
      <c r="C70" s="4">
        <f>IF('True_Odds_Calculator_3-way'!C71="","",'True_Odds_Calculator_3-way'!C71)</f>
        <v>5.46</v>
      </c>
      <c r="D70" s="4">
        <f t="shared" si="5"/>
        <v>6.3502324006525557E-2</v>
      </c>
      <c r="E70" s="4">
        <f t="shared" si="6"/>
        <v>1.5812093385466519</v>
      </c>
      <c r="F70" s="4">
        <f t="shared" si="7"/>
        <v>4.864051504716274</v>
      </c>
      <c r="G70" s="4">
        <f t="shared" si="8"/>
        <v>6.1734971812250565</v>
      </c>
      <c r="I70" s="4">
        <f t="shared" si="9"/>
        <v>1.0635023240065256</v>
      </c>
    </row>
    <row r="71" spans="1:9" x14ac:dyDescent="0.2">
      <c r="A71" s="4">
        <f>IF('True_Odds_Calculator_3-way'!A72="","",'True_Odds_Calculator_3-way'!A72)</f>
        <v>1.83</v>
      </c>
      <c r="B71" s="4">
        <f>IF('True_Odds_Calculator_3-way'!B72="","",'True_Odds_Calculator_3-way'!B72)</f>
        <v>3.77</v>
      </c>
      <c r="C71" s="4">
        <f>IF('True_Odds_Calculator_3-way'!C72="","",'True_Odds_Calculator_3-way'!C72)</f>
        <v>4.05</v>
      </c>
      <c r="D71" s="4">
        <f t="shared" si="5"/>
        <v>5.8613657068528058E-2</v>
      </c>
      <c r="E71" s="4">
        <f t="shared" si="6"/>
        <v>1.8978565924394393</v>
      </c>
      <c r="F71" s="4">
        <f t="shared" si="7"/>
        <v>4.0697704565597839</v>
      </c>
      <c r="G71" s="4">
        <f t="shared" si="8"/>
        <v>4.398007456102726</v>
      </c>
      <c r="I71" s="4">
        <f t="shared" si="9"/>
        <v>1.0586136570685281</v>
      </c>
    </row>
    <row r="72" spans="1:9" x14ac:dyDescent="0.2">
      <c r="A72" s="4">
        <f>IF('True_Odds_Calculator_3-way'!A73="","",'True_Odds_Calculator_3-way'!A73)</f>
        <v>5.65</v>
      </c>
      <c r="B72" s="4">
        <f>IF('True_Odds_Calculator_3-way'!B73="","",'True_Odds_Calculator_3-way'!B73)</f>
        <v>4.09</v>
      </c>
      <c r="C72" s="4">
        <f>IF('True_Odds_Calculator_3-way'!C73="","",'True_Odds_Calculator_3-way'!C73)</f>
        <v>1.56</v>
      </c>
      <c r="D72" s="4">
        <f t="shared" si="5"/>
        <v>6.2515568974231384E-2</v>
      </c>
      <c r="E72" s="4">
        <f t="shared" si="6"/>
        <v>6.4039908666497709</v>
      </c>
      <c r="F72" s="4">
        <f t="shared" si="7"/>
        <v>4.4710670752378414</v>
      </c>
      <c r="G72" s="4">
        <f t="shared" si="8"/>
        <v>1.6124165931882608</v>
      </c>
      <c r="I72" s="4">
        <f t="shared" si="9"/>
        <v>1.0625155689742314</v>
      </c>
    </row>
    <row r="73" spans="1:9" x14ac:dyDescent="0.2">
      <c r="A73" s="4">
        <f>IF('True_Odds_Calculator_3-way'!A74="","",'True_Odds_Calculator_3-way'!A74)</f>
        <v>3.13</v>
      </c>
      <c r="B73" s="4">
        <f>IF('True_Odds_Calculator_3-way'!B74="","",'True_Odds_Calculator_3-way'!B74)</f>
        <v>3.54</v>
      </c>
      <c r="C73" s="4">
        <f>IF('True_Odds_Calculator_3-way'!C74="","",'True_Odds_Calculator_3-way'!C74)</f>
        <v>2.21</v>
      </c>
      <c r="D73" s="4">
        <f t="shared" si="5"/>
        <v>5.446338138039386E-2</v>
      </c>
      <c r="E73" s="4">
        <f t="shared" si="6"/>
        <v>3.3185727924442761</v>
      </c>
      <c r="F73" s="4">
        <f t="shared" si="7"/>
        <v>3.7831295953567787</v>
      </c>
      <c r="G73" s="4">
        <f t="shared" si="8"/>
        <v>2.302374386113216</v>
      </c>
      <c r="I73" s="4">
        <f t="shared" si="9"/>
        <v>1.0544633813803939</v>
      </c>
    </row>
    <row r="74" spans="1:9" x14ac:dyDescent="0.2">
      <c r="A74" s="4">
        <f>IF('True_Odds_Calculator_3-way'!A75="","",'True_Odds_Calculator_3-way'!A75)</f>
        <v>3.19</v>
      </c>
      <c r="B74" s="4">
        <f>IF('True_Odds_Calculator_3-way'!B75="","",'True_Odds_Calculator_3-way'!B75)</f>
        <v>3.34</v>
      </c>
      <c r="C74" s="4">
        <f>IF('True_Odds_Calculator_3-way'!C75="","",'True_Odds_Calculator_3-way'!C75)</f>
        <v>2.2599999999999998</v>
      </c>
      <c r="D74" s="4">
        <f t="shared" si="5"/>
        <v>5.5358697535436541E-2</v>
      </c>
      <c r="E74" s="4">
        <f t="shared" si="6"/>
        <v>3.38952344469805</v>
      </c>
      <c r="F74" s="4">
        <f t="shared" si="7"/>
        <v>3.5593737552473006</v>
      </c>
      <c r="G74" s="4">
        <f t="shared" si="8"/>
        <v>2.3583516406168483</v>
      </c>
      <c r="I74" s="4">
        <f t="shared" si="9"/>
        <v>1.0553586975354365</v>
      </c>
    </row>
    <row r="75" spans="1:9" x14ac:dyDescent="0.2">
      <c r="A75" s="4">
        <f>IF('True_Odds_Calculator_3-way'!A76="","",'True_Odds_Calculator_3-way'!A76)</f>
        <v>2.94</v>
      </c>
      <c r="B75" s="4">
        <f>IF('True_Odds_Calculator_3-way'!B76="","",'True_Odds_Calculator_3-way'!B76)</f>
        <v>3.67</v>
      </c>
      <c r="C75" s="4">
        <f>IF('True_Odds_Calculator_3-way'!C76="","",'True_Odds_Calculator_3-way'!C76)</f>
        <v>2.2599999999999998</v>
      </c>
      <c r="D75" s="4">
        <f t="shared" si="5"/>
        <v>5.5093494560660927E-2</v>
      </c>
      <c r="E75" s="4">
        <f t="shared" si="6"/>
        <v>3.1077948955501706</v>
      </c>
      <c r="F75" s="4">
        <f t="shared" si="7"/>
        <v>3.9352251574362382</v>
      </c>
      <c r="G75" s="4">
        <f t="shared" si="8"/>
        <v>2.3578600724786876</v>
      </c>
      <c r="I75" s="4">
        <f t="shared" si="9"/>
        <v>1.0550934945606609</v>
      </c>
    </row>
    <row r="76" spans="1:9" x14ac:dyDescent="0.2">
      <c r="A76" s="4">
        <f>IF('True_Odds_Calculator_3-way'!A77="","",'True_Odds_Calculator_3-way'!A77)</f>
        <v>3.06</v>
      </c>
      <c r="B76" s="4">
        <f>IF('True_Odds_Calculator_3-way'!B77="","",'True_Odds_Calculator_3-way'!B77)</f>
        <v>3.25</v>
      </c>
      <c r="C76" s="4">
        <f>IF('True_Odds_Calculator_3-way'!C77="","",'True_Odds_Calculator_3-way'!C77)</f>
        <v>2.38</v>
      </c>
      <c r="D76" s="4">
        <f t="shared" si="5"/>
        <v>5.4657760540113509E-2</v>
      </c>
      <c r="E76" s="4">
        <f t="shared" si="6"/>
        <v>3.2406703390488012</v>
      </c>
      <c r="F76" s="4">
        <f t="shared" si="7"/>
        <v>3.4545529732859155</v>
      </c>
      <c r="G76" s="4">
        <f t="shared" si="8"/>
        <v>2.4878789683721485</v>
      </c>
      <c r="I76" s="4">
        <f t="shared" si="9"/>
        <v>1.0546577605401135</v>
      </c>
    </row>
    <row r="77" spans="1:9" x14ac:dyDescent="0.2">
      <c r="A77" s="4">
        <f>IF('True_Odds_Calculator_3-way'!A78="","",'True_Odds_Calculator_3-way'!A78)</f>
        <v>1.38</v>
      </c>
      <c r="B77" s="4">
        <f>IF('True_Odds_Calculator_3-way'!B78="","",'True_Odds_Calculator_3-way'!B78)</f>
        <v>4.59</v>
      </c>
      <c r="C77" s="4">
        <f>IF('True_Odds_Calculator_3-way'!C78="","",'True_Odds_Calculator_3-way'!C78)</f>
        <v>8.2100000000000009</v>
      </c>
      <c r="D77" s="4">
        <f t="shared" si="5"/>
        <v>6.4305284565649545E-2</v>
      </c>
      <c r="E77" s="4">
        <f t="shared" si="6"/>
        <v>1.4220653044745803</v>
      </c>
      <c r="F77" s="4">
        <f t="shared" si="7"/>
        <v>5.0908765009896149</v>
      </c>
      <c r="G77" s="4">
        <f t="shared" si="8"/>
        <v>9.9633761433579604</v>
      </c>
      <c r="I77" s="4">
        <f t="shared" si="9"/>
        <v>1.0643052845656495</v>
      </c>
    </row>
    <row r="78" spans="1:9" x14ac:dyDescent="0.2">
      <c r="A78" s="4">
        <f>IF('True_Odds_Calculator_3-way'!A79="","",'True_Odds_Calculator_3-way'!A79)</f>
        <v>1.23</v>
      </c>
      <c r="B78" s="4">
        <f>IF('True_Odds_Calculator_3-way'!B79="","",'True_Odds_Calculator_3-way'!B79)</f>
        <v>6.89</v>
      </c>
      <c r="C78" s="4">
        <f>IF('True_Odds_Calculator_3-way'!C79="","",'True_Odds_Calculator_3-way'!C79)</f>
        <v>13.3</v>
      </c>
      <c r="D78" s="4">
        <f t="shared" si="5"/>
        <v>3.3333980993050405E-2</v>
      </c>
      <c r="E78" s="4">
        <f t="shared" si="6"/>
        <v>1.2470432556341362</v>
      </c>
      <c r="F78" s="4">
        <f t="shared" si="7"/>
        <v>7.4612080235993909</v>
      </c>
      <c r="G78" s="4">
        <f t="shared" si="8"/>
        <v>15.606310729125656</v>
      </c>
      <c r="I78" s="4">
        <f t="shared" si="9"/>
        <v>1.0333339809930504</v>
      </c>
    </row>
    <row r="79" spans="1:9" x14ac:dyDescent="0.2">
      <c r="A79" s="4">
        <f>IF('True_Odds_Calculator_3-way'!A80="","",'True_Odds_Calculator_3-way'!A80)</f>
        <v>1.53</v>
      </c>
      <c r="B79" s="4">
        <f>IF('True_Odds_Calculator_3-way'!B80="","",'True_Odds_Calculator_3-way'!B80)</f>
        <v>4.68</v>
      </c>
      <c r="C79" s="4">
        <f>IF('True_Odds_Calculator_3-way'!C80="","",'True_Odds_Calculator_3-way'!C80)</f>
        <v>6.33</v>
      </c>
      <c r="D79" s="4">
        <f t="shared" si="5"/>
        <v>2.524786801341028E-2</v>
      </c>
      <c r="E79" s="4">
        <f t="shared" si="6"/>
        <v>1.5499578975358979</v>
      </c>
      <c r="F79" s="4">
        <f t="shared" si="7"/>
        <v>4.8718874429727315</v>
      </c>
      <c r="G79" s="4">
        <f t="shared" si="8"/>
        <v>6.6861936018353303</v>
      </c>
      <c r="I79" s="4">
        <f t="shared" si="9"/>
        <v>1.0252478680134103</v>
      </c>
    </row>
    <row r="80" spans="1:9" x14ac:dyDescent="0.2">
      <c r="A80" s="4">
        <f>IF('True_Odds_Calculator_3-way'!A81="","",'True_Odds_Calculator_3-way'!A81)</f>
        <v>1.79</v>
      </c>
      <c r="B80" s="4">
        <f>IF('True_Odds_Calculator_3-way'!B81="","",'True_Odds_Calculator_3-way'!B81)</f>
        <v>3.48</v>
      </c>
      <c r="C80" s="4">
        <f>IF('True_Odds_Calculator_3-way'!C81="","",'True_Odds_Calculator_3-way'!C81)</f>
        <v>4.91</v>
      </c>
      <c r="D80" s="4">
        <f t="shared" si="5"/>
        <v>4.9681527496216127E-2</v>
      </c>
      <c r="E80" s="4">
        <f t="shared" si="6"/>
        <v>1.8446824977254119</v>
      </c>
      <c r="F80" s="4">
        <f t="shared" si="7"/>
        <v>3.6928192874424495</v>
      </c>
      <c r="G80" s="4">
        <f t="shared" si="8"/>
        <v>5.3445789369942061</v>
      </c>
      <c r="I80" s="4">
        <f t="shared" si="9"/>
        <v>1.0496815274962161</v>
      </c>
    </row>
    <row r="81" spans="1:9" x14ac:dyDescent="0.2">
      <c r="A81" s="4">
        <f>IF('True_Odds_Calculator_3-way'!A82="","",'True_Odds_Calculator_3-way'!A82)</f>
        <v>1.85</v>
      </c>
      <c r="B81" s="4">
        <f>IF('True_Odds_Calculator_3-way'!B82="","",'True_Odds_Calculator_3-way'!B82)</f>
        <v>3.36</v>
      </c>
      <c r="C81" s="4">
        <f>IF('True_Odds_Calculator_3-way'!C82="","",'True_Odds_Calculator_3-way'!C82)</f>
        <v>4.74</v>
      </c>
      <c r="D81" s="4">
        <f t="shared" si="5"/>
        <v>4.9130052294608983E-2</v>
      </c>
      <c r="E81" s="4">
        <f t="shared" si="6"/>
        <v>1.9078003714092573</v>
      </c>
      <c r="F81" s="4">
        <f t="shared" si="7"/>
        <v>3.5556520983578057</v>
      </c>
      <c r="G81" s="4">
        <f t="shared" si="8"/>
        <v>5.1389103999665107</v>
      </c>
      <c r="I81" s="4">
        <f t="shared" si="9"/>
        <v>1.049130052294609</v>
      </c>
    </row>
    <row r="82" spans="1:9" x14ac:dyDescent="0.2">
      <c r="A82" s="4">
        <f>IF('True_Odds_Calculator_3-way'!A83="","",'True_Odds_Calculator_3-way'!A83)</f>
        <v>2.77</v>
      </c>
      <c r="B82" s="4">
        <f>IF('True_Odds_Calculator_3-way'!B83="","",'True_Odds_Calculator_3-way'!B83)</f>
        <v>3.03</v>
      </c>
      <c r="C82" s="4">
        <f>IF('True_Odds_Calculator_3-way'!C83="","",'True_Odds_Calculator_3-way'!C83)</f>
        <v>2.83</v>
      </c>
      <c r="D82" s="4">
        <f t="shared" si="5"/>
        <v>4.4400724084603826E-2</v>
      </c>
      <c r="E82" s="4">
        <f t="shared" si="6"/>
        <v>2.8884154092288261</v>
      </c>
      <c r="F82" s="4">
        <f t="shared" si="7"/>
        <v>3.172259107364471</v>
      </c>
      <c r="G82" s="4">
        <f t="shared" si="8"/>
        <v>2.953715434816464</v>
      </c>
      <c r="I82" s="4">
        <f t="shared" si="9"/>
        <v>1.0444007240846038</v>
      </c>
    </row>
    <row r="83" spans="1:9" x14ac:dyDescent="0.2">
      <c r="A83" s="4">
        <f>IF('True_Odds_Calculator_3-way'!A84="","",'True_Odds_Calculator_3-way'!A84)</f>
        <v>3.96</v>
      </c>
      <c r="B83" s="4">
        <f>IF('True_Odds_Calculator_3-way'!B84="","",'True_Odds_Calculator_3-way'!B84)</f>
        <v>2.89</v>
      </c>
      <c r="C83" s="4">
        <f>IF('True_Odds_Calculator_3-way'!C84="","",'True_Odds_Calculator_3-way'!C84)</f>
        <v>2.2400000000000002</v>
      </c>
      <c r="D83" s="4">
        <f t="shared" si="5"/>
        <v>4.4974585199498707E-2</v>
      </c>
      <c r="E83" s="4">
        <f t="shared" si="6"/>
        <v>4.2099285214422535</v>
      </c>
      <c r="F83" s="4">
        <f t="shared" si="7"/>
        <v>3.0208812418258342</v>
      </c>
      <c r="G83" s="4">
        <f t="shared" si="8"/>
        <v>2.3178352813191077</v>
      </c>
      <c r="I83" s="4">
        <f t="shared" si="9"/>
        <v>1.0449745851994987</v>
      </c>
    </row>
    <row r="84" spans="1:9" x14ac:dyDescent="0.2">
      <c r="A84" s="4">
        <f>IF('True_Odds_Calculator_3-way'!A85="","",'True_Odds_Calculator_3-way'!A85)</f>
        <v>2.1</v>
      </c>
      <c r="B84" s="4">
        <f>IF('True_Odds_Calculator_3-way'!B85="","",'True_Odds_Calculator_3-way'!B85)</f>
        <v>2.99</v>
      </c>
      <c r="C84" s="4">
        <f>IF('True_Odds_Calculator_3-way'!C85="","",'True_Odds_Calculator_3-way'!C85)</f>
        <v>4.25</v>
      </c>
      <c r="D84" s="4">
        <f t="shared" si="5"/>
        <v>4.5932754372651985E-2</v>
      </c>
      <c r="E84" s="4">
        <f t="shared" si="6"/>
        <v>2.1697642746312344</v>
      </c>
      <c r="F84" s="4">
        <f t="shared" si="7"/>
        <v>3.1334481442703797</v>
      </c>
      <c r="G84" s="4">
        <f t="shared" si="8"/>
        <v>4.5458016892611255</v>
      </c>
      <c r="I84" s="4">
        <f t="shared" si="9"/>
        <v>1.045932754372652</v>
      </c>
    </row>
    <row r="85" spans="1:9" x14ac:dyDescent="0.2">
      <c r="A85" s="4">
        <f>IF('True_Odds_Calculator_3-way'!A86="","",'True_Odds_Calculator_3-way'!A86)</f>
        <v>2.81</v>
      </c>
      <c r="B85" s="4">
        <f>IF('True_Odds_Calculator_3-way'!B86="","",'True_Odds_Calculator_3-way'!B86)</f>
        <v>2.92</v>
      </c>
      <c r="C85" s="4">
        <f>IF('True_Odds_Calculator_3-way'!C86="","",'True_Odds_Calculator_3-way'!C86)</f>
        <v>2.9</v>
      </c>
      <c r="D85" s="4">
        <f t="shared" si="5"/>
        <v>4.3165225752550551E-2</v>
      </c>
      <c r="E85" s="4">
        <f t="shared" si="6"/>
        <v>2.9283993685820335</v>
      </c>
      <c r="F85" s="4">
        <f t="shared" si="7"/>
        <v>3.0480617321694217</v>
      </c>
      <c r="G85" s="4">
        <f t="shared" si="8"/>
        <v>3.0262755378896817</v>
      </c>
      <c r="I85" s="4">
        <f t="shared" si="9"/>
        <v>1.0431652257525506</v>
      </c>
    </row>
    <row r="86" spans="1:9" x14ac:dyDescent="0.2">
      <c r="A86" s="4">
        <f>IF('True_Odds_Calculator_3-way'!A87="","",'True_Odds_Calculator_3-way'!A87)</f>
        <v>2.0699999999999998</v>
      </c>
      <c r="B86" s="4">
        <f>IF('True_Odds_Calculator_3-way'!B87="","",'True_Odds_Calculator_3-way'!B87)</f>
        <v>3.1</v>
      </c>
      <c r="C86" s="4">
        <f>IF('True_Odds_Calculator_3-way'!C87="","",'True_Odds_Calculator_3-way'!C87)</f>
        <v>4.17</v>
      </c>
      <c r="D86" s="4">
        <f t="shared" si="5"/>
        <v>4.548058607812222E-2</v>
      </c>
      <c r="E86" s="4">
        <f t="shared" si="6"/>
        <v>2.1370645131148209</v>
      </c>
      <c r="F86" s="4">
        <f t="shared" si="7"/>
        <v>3.2528740382897157</v>
      </c>
      <c r="G86" s="4">
        <f t="shared" si="8"/>
        <v>4.4514092555224893</v>
      </c>
      <c r="I86" s="4">
        <f t="shared" si="9"/>
        <v>1.0454805860781222</v>
      </c>
    </row>
    <row r="87" spans="1:9" x14ac:dyDescent="0.2">
      <c r="A87" s="4">
        <f>IF('True_Odds_Calculator_3-way'!A88="","",'True_Odds_Calculator_3-way'!A88)</f>
        <v>2.2999999999999998</v>
      </c>
      <c r="B87" s="4">
        <f>IF('True_Odds_Calculator_3-way'!B88="","",'True_Odds_Calculator_3-way'!B88)</f>
        <v>3.13</v>
      </c>
      <c r="C87" s="4">
        <f>IF('True_Odds_Calculator_3-way'!C88="","",'True_Odds_Calculator_3-way'!C88)</f>
        <v>3.43</v>
      </c>
      <c r="D87" s="4">
        <f t="shared" si="5"/>
        <v>4.5816616091399087E-2</v>
      </c>
      <c r="E87" s="4">
        <f t="shared" si="6"/>
        <v>2.3837311114522057</v>
      </c>
      <c r="F87" s="4">
        <f t="shared" si="7"/>
        <v>3.2871314675800631</v>
      </c>
      <c r="G87" s="4">
        <f t="shared" si="8"/>
        <v>3.6196083490059205</v>
      </c>
      <c r="I87" s="4">
        <f t="shared" si="9"/>
        <v>1.0458166160913991</v>
      </c>
    </row>
    <row r="88" spans="1:9" x14ac:dyDescent="0.2">
      <c r="A88" s="4">
        <f>IF('True_Odds_Calculator_3-way'!A89="","",'True_Odds_Calculator_3-way'!A89)</f>
        <v>2.4700000000000002</v>
      </c>
      <c r="B88" s="4">
        <f>IF('True_Odds_Calculator_3-way'!B89="","",'True_Odds_Calculator_3-way'!B89)</f>
        <v>3.13</v>
      </c>
      <c r="C88" s="4">
        <f>IF('True_Odds_Calculator_3-way'!C89="","",'True_Odds_Calculator_3-way'!C89)</f>
        <v>3.13</v>
      </c>
      <c r="D88" s="4">
        <f t="shared" si="5"/>
        <v>4.3835935377889212E-2</v>
      </c>
      <c r="E88" s="4">
        <f t="shared" si="6"/>
        <v>2.562484117952514</v>
      </c>
      <c r="F88" s="4">
        <f t="shared" si="7"/>
        <v>3.2800130107055478</v>
      </c>
      <c r="G88" s="4">
        <f t="shared" si="8"/>
        <v>3.2800130107055478</v>
      </c>
      <c r="I88" s="4">
        <f t="shared" si="9"/>
        <v>1.0438359353778892</v>
      </c>
    </row>
    <row r="89" spans="1:9" x14ac:dyDescent="0.2">
      <c r="A89" s="4">
        <f>IF('True_Odds_Calculator_3-way'!A90="","",'True_Odds_Calculator_3-way'!A90)</f>
        <v>2.23</v>
      </c>
      <c r="B89" s="4">
        <f>IF('True_Odds_Calculator_3-way'!B90="","",'True_Odds_Calculator_3-way'!B90)</f>
        <v>3.24</v>
      </c>
      <c r="C89" s="4">
        <f>IF('True_Odds_Calculator_3-way'!C90="","",'True_Odds_Calculator_3-way'!C90)</f>
        <v>3.36</v>
      </c>
      <c r="D89" s="4">
        <f t="shared" si="5"/>
        <v>5.4691516201232249E-2</v>
      </c>
      <c r="E89" s="4">
        <f t="shared" si="6"/>
        <v>2.3245002979751477</v>
      </c>
      <c r="F89" s="4">
        <f t="shared" si="7"/>
        <v>3.4433901674613461</v>
      </c>
      <c r="G89" s="4">
        <f t="shared" si="8"/>
        <v>3.5792448468321409</v>
      </c>
      <c r="I89" s="4">
        <f t="shared" si="9"/>
        <v>1.0546915162012322</v>
      </c>
    </row>
    <row r="90" spans="1:9" x14ac:dyDescent="0.2">
      <c r="A90" s="4">
        <f>IF('True_Odds_Calculator_3-way'!A91="","",'True_Odds_Calculator_3-way'!A91)</f>
        <v>1.56</v>
      </c>
      <c r="B90" s="4">
        <f>IF('True_Odds_Calculator_3-way'!B91="","",'True_Odds_Calculator_3-way'!B91)</f>
        <v>3.69</v>
      </c>
      <c r="C90" s="4">
        <f>IF('True_Odds_Calculator_3-way'!C91="","",'True_Odds_Calculator_3-way'!C91)</f>
        <v>6.75</v>
      </c>
      <c r="D90" s="4">
        <f t="shared" si="5"/>
        <v>6.01764992008893E-2</v>
      </c>
      <c r="E90" s="4">
        <f t="shared" si="6"/>
        <v>1.6103920325263901</v>
      </c>
      <c r="F90" s="4">
        <f t="shared" si="7"/>
        <v>3.9849547720140293</v>
      </c>
      <c r="G90" s="4">
        <f t="shared" si="8"/>
        <v>7.8070524412296534</v>
      </c>
      <c r="I90" s="4">
        <f t="shared" si="9"/>
        <v>1.0601764992008893</v>
      </c>
    </row>
    <row r="91" spans="1:9" x14ac:dyDescent="0.2">
      <c r="A91" s="4">
        <f>IF('True_Odds_Calculator_3-way'!A92="","",'True_Odds_Calculator_3-way'!A92)</f>
        <v>3.18</v>
      </c>
      <c r="B91" s="4">
        <f>IF('True_Odds_Calculator_3-way'!B92="","",'True_Odds_Calculator_3-way'!B92)</f>
        <v>3.18</v>
      </c>
      <c r="C91" s="4">
        <f>IF('True_Odds_Calculator_3-way'!C92="","",'True_Odds_Calculator_3-way'!C92)</f>
        <v>2.35</v>
      </c>
      <c r="D91" s="4">
        <f t="shared" si="5"/>
        <v>5.4462732503679945E-2</v>
      </c>
      <c r="E91" s="4">
        <f t="shared" si="6"/>
        <v>3.3748306488032522</v>
      </c>
      <c r="F91" s="4">
        <f t="shared" si="7"/>
        <v>3.3748306488032522</v>
      </c>
      <c r="G91" s="4">
        <f t="shared" si="8"/>
        <v>2.4547246249863139</v>
      </c>
      <c r="I91" s="4">
        <f t="shared" si="9"/>
        <v>1.0544627325036799</v>
      </c>
    </row>
    <row r="92" spans="1:9" x14ac:dyDescent="0.2">
      <c r="A92" s="4">
        <f>IF('True_Odds_Calculator_3-way'!A93="","",'True_Odds_Calculator_3-way'!A93)</f>
        <v>1.27</v>
      </c>
      <c r="B92" s="4">
        <f>IF('True_Odds_Calculator_3-way'!B93="","",'True_Odds_Calculator_3-way'!B93)</f>
        <v>6.64</v>
      </c>
      <c r="C92" s="4">
        <f>IF('True_Odds_Calculator_3-way'!C93="","",'True_Odds_Calculator_3-way'!C93)</f>
        <v>10.89</v>
      </c>
      <c r="D92" s="4">
        <f t="shared" si="5"/>
        <v>2.98313489963411E-2</v>
      </c>
      <c r="E92" s="4">
        <f t="shared" si="6"/>
        <v>1.286243459827114</v>
      </c>
      <c r="F92" s="4">
        <f t="shared" si="7"/>
        <v>7.1094110890261693</v>
      </c>
      <c r="G92" s="4">
        <f t="shared" si="8"/>
        <v>12.212460434670284</v>
      </c>
      <c r="I92" s="4">
        <f t="shared" si="9"/>
        <v>1.0298313489963411</v>
      </c>
    </row>
    <row r="93" spans="1:9" x14ac:dyDescent="0.2">
      <c r="A93" s="4">
        <f>IF('True_Odds_Calculator_3-way'!A94="","",'True_Odds_Calculator_3-way'!A94)</f>
        <v>3.16</v>
      </c>
      <c r="B93" s="4">
        <f>IF('True_Odds_Calculator_3-way'!B94="","",'True_Odds_Calculator_3-way'!B94)</f>
        <v>3.43</v>
      </c>
      <c r="C93" s="4">
        <f>IF('True_Odds_Calculator_3-way'!C94="","",'True_Odds_Calculator_3-way'!C94)</f>
        <v>2.42</v>
      </c>
      <c r="D93" s="4">
        <f t="shared" si="5"/>
        <v>2.1224026202772528E-2</v>
      </c>
      <c r="E93" s="4">
        <f t="shared" si="6"/>
        <v>3.2322603287331462</v>
      </c>
      <c r="F93" s="4">
        <f t="shared" si="7"/>
        <v>3.5153028184718838</v>
      </c>
      <c r="G93" s="4">
        <f t="shared" si="8"/>
        <v>2.4621538327523513</v>
      </c>
      <c r="I93" s="4">
        <f t="shared" si="9"/>
        <v>1.0212240262027725</v>
      </c>
    </row>
    <row r="94" spans="1:9" x14ac:dyDescent="0.2">
      <c r="A94" s="4">
        <f>IF('True_Odds_Calculator_3-way'!A95="","",'True_Odds_Calculator_3-way'!A95)</f>
        <v>3.27</v>
      </c>
      <c r="B94" s="4">
        <f>IF('True_Odds_Calculator_3-way'!B95="","",'True_Odds_Calculator_3-way'!B95)</f>
        <v>3.51</v>
      </c>
      <c r="C94" s="4">
        <f>IF('True_Odds_Calculator_3-way'!C95="","",'True_Odds_Calculator_3-way'!C95)</f>
        <v>2.3199999999999998</v>
      </c>
      <c r="D94" s="4">
        <f t="shared" si="5"/>
        <v>2.1745165212422535E-2</v>
      </c>
      <c r="E94" s="4">
        <f t="shared" si="6"/>
        <v>3.3493879641588356</v>
      </c>
      <c r="F94" s="4">
        <f t="shared" si="7"/>
        <v>3.601632161060667</v>
      </c>
      <c r="G94" s="4">
        <f t="shared" si="8"/>
        <v>2.3596810120049398</v>
      </c>
      <c r="I94" s="4">
        <f t="shared" si="9"/>
        <v>1.0217451652124225</v>
      </c>
    </row>
    <row r="95" spans="1:9" x14ac:dyDescent="0.2">
      <c r="A95" s="4">
        <f>IF('True_Odds_Calculator_3-way'!A96="","",'True_Odds_Calculator_3-way'!A96)</f>
        <v>2.5299999999999998</v>
      </c>
      <c r="B95" s="4">
        <f>IF('True_Odds_Calculator_3-way'!B96="","",'True_Odds_Calculator_3-way'!B96)</f>
        <v>3.37</v>
      </c>
      <c r="C95" s="4">
        <f>IF('True_Odds_Calculator_3-way'!C96="","",'True_Odds_Calculator_3-way'!C96)</f>
        <v>2.98</v>
      </c>
      <c r="D95" s="4">
        <f t="shared" si="5"/>
        <v>2.7563291839215465E-2</v>
      </c>
      <c r="E95" s="4">
        <f t="shared" si="6"/>
        <v>2.5902095313774423</v>
      </c>
      <c r="F95" s="4">
        <f t="shared" si="7"/>
        <v>3.4776785416909428</v>
      </c>
      <c r="G95" s="4">
        <f t="shared" si="8"/>
        <v>3.0638878288259597</v>
      </c>
      <c r="I95" s="4">
        <f t="shared" si="9"/>
        <v>1.0275632918392155</v>
      </c>
    </row>
    <row r="96" spans="1:9" x14ac:dyDescent="0.2">
      <c r="A96" s="4">
        <f>IF('True_Odds_Calculator_3-way'!A97="","",'True_Odds_Calculator_3-way'!A97)</f>
        <v>2.77</v>
      </c>
      <c r="B96" s="4">
        <f>IF('True_Odds_Calculator_3-way'!B97="","",'True_Odds_Calculator_3-way'!B97)</f>
        <v>3.33</v>
      </c>
      <c r="C96" s="4">
        <f>IF('True_Odds_Calculator_3-way'!C97="","",'True_Odds_Calculator_3-way'!C97)</f>
        <v>2.73</v>
      </c>
      <c r="D96" s="4">
        <f t="shared" si="5"/>
        <v>2.7611496925576295E-2</v>
      </c>
      <c r="E96" s="4">
        <f t="shared" si="6"/>
        <v>2.8424676190023601</v>
      </c>
      <c r="F96" s="4">
        <f t="shared" si="7"/>
        <v>3.435287301487477</v>
      </c>
      <c r="G96" s="4">
        <f t="shared" si="8"/>
        <v>2.800363220615433</v>
      </c>
      <c r="I96" s="4">
        <f t="shared" si="9"/>
        <v>1.0276114969255763</v>
      </c>
    </row>
    <row r="97" spans="1:9" x14ac:dyDescent="0.2">
      <c r="A97" s="4">
        <f>IF('True_Odds_Calculator_3-way'!A98="","",'True_Odds_Calculator_3-way'!A98)</f>
        <v>1.8</v>
      </c>
      <c r="B97" s="4">
        <f>IF('True_Odds_Calculator_3-way'!B98="","",'True_Odds_Calculator_3-way'!B98)</f>
        <v>3.66</v>
      </c>
      <c r="C97" s="4">
        <f>IF('True_Odds_Calculator_3-way'!C98="","",'True_Odds_Calculator_3-way'!C98)</f>
        <v>4.9400000000000004</v>
      </c>
      <c r="D97" s="4">
        <f t="shared" si="5"/>
        <v>3.1208749068973418E-2</v>
      </c>
      <c r="E97" s="4">
        <f t="shared" si="6"/>
        <v>1.8343486357672034</v>
      </c>
      <c r="F97" s="4">
        <f t="shared" si="7"/>
        <v>3.8048691520604576</v>
      </c>
      <c r="G97" s="4">
        <f t="shared" si="8"/>
        <v>5.2076218029135415</v>
      </c>
      <c r="I97" s="4">
        <f t="shared" si="9"/>
        <v>1.0312087490689734</v>
      </c>
    </row>
    <row r="98" spans="1:9" x14ac:dyDescent="0.2">
      <c r="A98" s="4">
        <f>IF('True_Odds_Calculator_3-way'!A99="","",'True_Odds_Calculator_3-way'!A99)</f>
        <v>2.2400000000000002</v>
      </c>
      <c r="B98" s="4">
        <f>IF('True_Odds_Calculator_3-way'!B99="","",'True_Odds_Calculator_3-way'!B99)</f>
        <v>3.26</v>
      </c>
      <c r="C98" s="4">
        <f>IF('True_Odds_Calculator_3-way'!C99="","",'True_Odds_Calculator_3-way'!C99)</f>
        <v>3.65</v>
      </c>
      <c r="D98" s="4">
        <f t="shared" si="5"/>
        <v>2.7149640425966126E-2</v>
      </c>
      <c r="E98" s="4">
        <f t="shared" si="6"/>
        <v>2.2863482376300133</v>
      </c>
      <c r="F98" s="4">
        <f t="shared" si="7"/>
        <v>3.3591022821029419</v>
      </c>
      <c r="G98" s="4">
        <f t="shared" si="8"/>
        <v>3.7746856524587931</v>
      </c>
      <c r="I98" s="4">
        <f t="shared" si="9"/>
        <v>1.0271496404259661</v>
      </c>
    </row>
    <row r="99" spans="1:9" x14ac:dyDescent="0.2">
      <c r="A99" s="4">
        <f>IF('True_Odds_Calculator_3-way'!A100="","",'True_Odds_Calculator_3-way'!A100)</f>
        <v>2.23</v>
      </c>
      <c r="B99" s="4">
        <f>IF('True_Odds_Calculator_3-way'!B100="","",'True_Odds_Calculator_3-way'!B100)</f>
        <v>3.41</v>
      </c>
      <c r="C99" s="4">
        <f>IF('True_Odds_Calculator_3-way'!C100="","",'True_Odds_Calculator_3-way'!C100)</f>
        <v>3.48</v>
      </c>
      <c r="D99" s="4">
        <f t="shared" si="5"/>
        <v>2.9041947077432351E-2</v>
      </c>
      <c r="E99" s="4">
        <f t="shared" si="6"/>
        <v>2.2792030882986904</v>
      </c>
      <c r="F99" s="4">
        <f t="shared" si="7"/>
        <v>3.5264103795090618</v>
      </c>
      <c r="G99" s="4">
        <f t="shared" si="8"/>
        <v>3.6013237669274552</v>
      </c>
      <c r="I99" s="4">
        <f t="shared" si="9"/>
        <v>1.0290419470774324</v>
      </c>
    </row>
    <row r="100" spans="1:9" x14ac:dyDescent="0.2">
      <c r="A100" s="4">
        <f>IF('True_Odds_Calculator_3-way'!A101="","",'True_Odds_Calculator_3-way'!A101)</f>
        <v>3.56</v>
      </c>
      <c r="B100" s="4">
        <f>IF('True_Odds_Calculator_3-way'!B101="","",'True_Odds_Calculator_3-way'!B101)</f>
        <v>3.35</v>
      </c>
      <c r="C100" s="4">
        <f>IF('True_Odds_Calculator_3-way'!C101="","",'True_Odds_Calculator_3-way'!C101)</f>
        <v>2.23</v>
      </c>
      <c r="D100" s="4">
        <f t="shared" si="5"/>
        <v>2.7836832364604103E-2</v>
      </c>
      <c r="E100" s="4">
        <f t="shared" si="6"/>
        <v>3.6816149374422618</v>
      </c>
      <c r="F100" s="4">
        <f t="shared" si="7"/>
        <v>3.4574737130396498</v>
      </c>
      <c r="G100" s="4">
        <f t="shared" si="8"/>
        <v>2.2771182338556661</v>
      </c>
      <c r="I100" s="4">
        <f t="shared" si="9"/>
        <v>1.0278368323646041</v>
      </c>
    </row>
    <row r="101" spans="1:9" x14ac:dyDescent="0.2">
      <c r="A101" s="4">
        <f>IF('True_Odds_Calculator_3-way'!A102="","",'True_Odds_Calculator_3-way'!A102)</f>
        <v>1.44</v>
      </c>
      <c r="B101" s="4">
        <f>IF('True_Odds_Calculator_3-way'!B102="","",'True_Odds_Calculator_3-way'!B102)</f>
        <v>4.93</v>
      </c>
      <c r="C101" s="4">
        <f>IF('True_Odds_Calculator_3-way'!C102="","",'True_Odds_Calculator_3-way'!C102)</f>
        <v>7.37</v>
      </c>
      <c r="D101" s="4">
        <f t="shared" si="5"/>
        <v>3.2969411348812594E-2</v>
      </c>
      <c r="E101" s="4">
        <f t="shared" si="6"/>
        <v>1.4631548906188026</v>
      </c>
      <c r="F101" s="4">
        <f t="shared" si="7"/>
        <v>5.2124068072809049</v>
      </c>
      <c r="G101" s="4">
        <f t="shared" si="8"/>
        <v>8.0195416000855086</v>
      </c>
      <c r="I101" s="4">
        <f t="shared" si="9"/>
        <v>1.0329694113488126</v>
      </c>
    </row>
    <row r="102" spans="1:9" x14ac:dyDescent="0.2">
      <c r="A102" s="4">
        <f>IF('True_Odds_Calculator_3-way'!A103="","",'True_Odds_Calculator_3-way'!A103)</f>
        <v>2.79</v>
      </c>
      <c r="B102" s="4">
        <f>IF('True_Odds_Calculator_3-way'!B103="","",'True_Odds_Calculator_3-way'!B103)</f>
        <v>3.29</v>
      </c>
      <c r="C102" s="4">
        <f>IF('True_Odds_Calculator_3-way'!C103="","",'True_Odds_Calculator_3-way'!C103)</f>
        <v>2.74</v>
      </c>
      <c r="D102" s="4">
        <f t="shared" si="5"/>
        <v>2.7337810498890391E-2</v>
      </c>
      <c r="E102" s="4">
        <f t="shared" si="6"/>
        <v>2.8627838863473443</v>
      </c>
      <c r="F102" s="4">
        <f t="shared" si="7"/>
        <v>3.3916842733920722</v>
      </c>
      <c r="G102" s="4">
        <f t="shared" si="8"/>
        <v>2.8101657170979792</v>
      </c>
      <c r="I102" s="4">
        <f t="shared" si="9"/>
        <v>1.0273378104988904</v>
      </c>
    </row>
    <row r="103" spans="1:9" x14ac:dyDescent="0.2">
      <c r="A103" s="4">
        <f>IF('True_Odds_Calculator_3-way'!A104="","",'True_Odds_Calculator_3-way'!A104)</f>
        <v>1.4</v>
      </c>
      <c r="B103" s="4">
        <f>IF('True_Odds_Calculator_3-way'!B104="","",'True_Odds_Calculator_3-way'!B104)</f>
        <v>4.91</v>
      </c>
      <c r="C103" s="4">
        <f>IF('True_Odds_Calculator_3-way'!C104="","",'True_Odds_Calculator_3-way'!C104)</f>
        <v>8.9</v>
      </c>
      <c r="D103" s="4">
        <f t="shared" si="5"/>
        <v>3.0311252627552854E-2</v>
      </c>
      <c r="E103" s="4">
        <f t="shared" si="6"/>
        <v>1.4200874943710509</v>
      </c>
      <c r="F103" s="4">
        <f t="shared" si="7"/>
        <v>5.1662969802058241</v>
      </c>
      <c r="G103" s="4">
        <f t="shared" si="8"/>
        <v>9.7793964065730332</v>
      </c>
      <c r="I103" s="4">
        <f t="shared" si="9"/>
        <v>1.0303112526275529</v>
      </c>
    </row>
    <row r="104" spans="1:9" x14ac:dyDescent="0.2">
      <c r="A104" s="4">
        <f>IF('True_Odds_Calculator_3-way'!A105="","",'True_Odds_Calculator_3-way'!A105)</f>
        <v>1.71</v>
      </c>
      <c r="B104" s="4">
        <f>IF('True_Odds_Calculator_3-way'!B105="","",'True_Odds_Calculator_3-way'!B105)</f>
        <v>3.9</v>
      </c>
      <c r="C104" s="4">
        <f>IF('True_Odds_Calculator_3-way'!C105="","",'True_Odds_Calculator_3-way'!C105)</f>
        <v>5.27</v>
      </c>
      <c r="D104" s="4">
        <f t="shared" si="5"/>
        <v>3.0958898730795159E-2</v>
      </c>
      <c r="E104" s="4">
        <f t="shared" si="6"/>
        <v>1.7407177007188102</v>
      </c>
      <c r="F104" s="4">
        <f t="shared" si="7"/>
        <v>4.0635436888152512</v>
      </c>
      <c r="G104" s="4">
        <f t="shared" si="8"/>
        <v>5.5730894929047237</v>
      </c>
      <c r="I104" s="4">
        <f t="shared" si="9"/>
        <v>1.0309588987307952</v>
      </c>
    </row>
    <row r="105" spans="1:9" x14ac:dyDescent="0.2">
      <c r="A105" s="4">
        <f>IF('True_Odds_Calculator_3-way'!A106="","",'True_Odds_Calculator_3-way'!A106)</f>
        <v>3.17</v>
      </c>
      <c r="B105" s="4">
        <f>IF('True_Odds_Calculator_3-way'!B106="","",'True_Odds_Calculator_3-way'!B106)</f>
        <v>3.36</v>
      </c>
      <c r="C105" s="4">
        <f>IF('True_Odds_Calculator_3-way'!C106="","",'True_Odds_Calculator_3-way'!C106)</f>
        <v>2.41</v>
      </c>
      <c r="D105" s="4">
        <f t="shared" si="5"/>
        <v>2.8014220204358509E-2</v>
      </c>
      <c r="E105" s="4">
        <f t="shared" si="6"/>
        <v>3.2666998448948936</v>
      </c>
      <c r="F105" s="4">
        <f t="shared" si="7"/>
        <v>3.4688380067884705</v>
      </c>
      <c r="G105" s="4">
        <f t="shared" si="8"/>
        <v>2.4654851437955196</v>
      </c>
      <c r="I105" s="4">
        <f t="shared" si="9"/>
        <v>1.0280142202043585</v>
      </c>
    </row>
    <row r="106" spans="1:9" x14ac:dyDescent="0.2">
      <c r="A106" s="4">
        <f>IF('True_Odds_Calculator_3-way'!A107="","",'True_Odds_Calculator_3-way'!A107)</f>
        <v>3.66</v>
      </c>
      <c r="B106" s="4">
        <f>IF('True_Odds_Calculator_3-way'!B107="","",'True_Odds_Calculator_3-way'!B107)</f>
        <v>3.76</v>
      </c>
      <c r="C106" s="4">
        <f>IF('True_Odds_Calculator_3-way'!C107="","",'True_Odds_Calculator_3-way'!C107)</f>
        <v>2.0499999999999998</v>
      </c>
      <c r="D106" s="4">
        <f t="shared" si="5"/>
        <v>2.6986368573138186E-2</v>
      </c>
      <c r="E106" s="4">
        <f t="shared" si="6"/>
        <v>3.7846018455748598</v>
      </c>
      <c r="F106" s="4">
        <f t="shared" si="7"/>
        <v>3.891626141271161</v>
      </c>
      <c r="G106" s="4">
        <f t="shared" si="8"/>
        <v>2.0885136222259293</v>
      </c>
      <c r="I106" s="4">
        <f t="shared" si="9"/>
        <v>1.0269863685731382</v>
      </c>
    </row>
    <row r="107" spans="1:9" x14ac:dyDescent="0.2">
      <c r="A107" s="4">
        <f>IF('True_Odds_Calculator_3-way'!A108="","",'True_Odds_Calculator_3-way'!A108)</f>
        <v>1.89</v>
      </c>
      <c r="B107" s="4">
        <f>IF('True_Odds_Calculator_3-way'!B108="","",'True_Odds_Calculator_3-way'!B108)</f>
        <v>3.58</v>
      </c>
      <c r="C107" s="4">
        <f>IF('True_Odds_Calculator_3-way'!C108="","",'True_Odds_Calculator_3-way'!C108)</f>
        <v>4.5</v>
      </c>
      <c r="D107" s="4">
        <f t="shared" si="5"/>
        <v>3.0652360261298917E-2</v>
      </c>
      <c r="E107" s="4">
        <f t="shared" si="6"/>
        <v>1.9272164517782884</v>
      </c>
      <c r="F107" s="4">
        <f t="shared" si="7"/>
        <v>3.7159228206348636</v>
      </c>
      <c r="G107" s="4">
        <f t="shared" si="8"/>
        <v>4.7168750290468013</v>
      </c>
      <c r="I107" s="4">
        <f t="shared" si="9"/>
        <v>1.0306523602612989</v>
      </c>
    </row>
    <row r="108" spans="1:9" x14ac:dyDescent="0.2">
      <c r="A108" s="4">
        <f>IF('True_Odds_Calculator_3-way'!A109="","",'True_Odds_Calculator_3-way'!A109)</f>
        <v>1.91</v>
      </c>
      <c r="B108" s="4">
        <f>IF('True_Odds_Calculator_3-way'!B109="","",'True_Odds_Calculator_3-way'!B109)</f>
        <v>3.59</v>
      </c>
      <c r="C108" s="4">
        <f>IF('True_Odds_Calculator_3-way'!C109="","",'True_Odds_Calculator_3-way'!C109)</f>
        <v>3.91</v>
      </c>
      <c r="D108" s="4">
        <f t="shared" si="5"/>
        <v>5.7866217160834843E-2</v>
      </c>
      <c r="E108" s="4">
        <f t="shared" si="6"/>
        <v>1.9830588457945715</v>
      </c>
      <c r="F108" s="4">
        <f t="shared" si="7"/>
        <v>3.8570902847515685</v>
      </c>
      <c r="G108" s="4">
        <f t="shared" si="8"/>
        <v>4.2289424851488855</v>
      </c>
      <c r="I108" s="4">
        <f t="shared" si="9"/>
        <v>1.0578662171608348</v>
      </c>
    </row>
    <row r="109" spans="1:9" x14ac:dyDescent="0.2">
      <c r="A109" s="4">
        <f>IF('True_Odds_Calculator_3-way'!A110="","",'True_Odds_Calculator_3-way'!A110)</f>
        <v>2.12</v>
      </c>
      <c r="B109" s="4">
        <f>IF('True_Odds_Calculator_3-way'!B110="","",'True_Odds_Calculator_3-way'!B110)</f>
        <v>3.61</v>
      </c>
      <c r="C109" s="4">
        <f>IF('True_Odds_Calculator_3-way'!C110="","",'True_Odds_Calculator_3-way'!C110)</f>
        <v>3.26</v>
      </c>
      <c r="D109" s="4">
        <f t="shared" si="5"/>
        <v>5.5454889714523281E-2</v>
      </c>
      <c r="E109" s="4">
        <f t="shared" si="6"/>
        <v>2.2064673102878372</v>
      </c>
      <c r="F109" s="4">
        <f t="shared" si="7"/>
        <v>3.8681225953528133</v>
      </c>
      <c r="G109" s="4">
        <f t="shared" si="8"/>
        <v>3.469048247611052</v>
      </c>
      <c r="I109" s="4">
        <f t="shared" si="9"/>
        <v>1.0554548897145233</v>
      </c>
    </row>
    <row r="110" spans="1:9" x14ac:dyDescent="0.2">
      <c r="A110" s="4">
        <f>IF('True_Odds_Calculator_3-way'!A111="","",'True_Odds_Calculator_3-way'!A111)</f>
        <v>1.62</v>
      </c>
      <c r="B110" s="4">
        <f>IF('True_Odds_Calculator_3-way'!B111="","",'True_Odds_Calculator_3-way'!B111)</f>
        <v>3.99</v>
      </c>
      <c r="C110" s="4">
        <f>IF('True_Odds_Calculator_3-way'!C111="","",'True_Odds_Calculator_3-way'!C111)</f>
        <v>5.21</v>
      </c>
      <c r="D110" s="4">
        <f t="shared" si="5"/>
        <v>5.9849096687834447E-2</v>
      </c>
      <c r="E110" s="4">
        <f t="shared" si="6"/>
        <v>1.6741045689549836</v>
      </c>
      <c r="F110" s="4">
        <f t="shared" si="7"/>
        <v>4.3350684043465506</v>
      </c>
      <c r="G110" s="4">
        <f t="shared" si="8"/>
        <v>5.8143293658837063</v>
      </c>
      <c r="I110" s="4">
        <f t="shared" si="9"/>
        <v>1.0598490966878344</v>
      </c>
    </row>
    <row r="111" spans="1:9" x14ac:dyDescent="0.2">
      <c r="A111" s="4">
        <f>IF('True_Odds_Calculator_3-way'!A112="","",'True_Odds_Calculator_3-way'!A112)</f>
        <v>1.68</v>
      </c>
      <c r="B111" s="4">
        <f>IF('True_Odds_Calculator_3-way'!B112="","",'True_Odds_Calculator_3-way'!B112)</f>
        <v>3.67</v>
      </c>
      <c r="C111" s="4">
        <f>IF('True_Odds_Calculator_3-way'!C112="","",'True_Odds_Calculator_3-way'!C112)</f>
        <v>5.23</v>
      </c>
      <c r="D111" s="4">
        <f t="shared" si="5"/>
        <v>5.8922248180926617E-2</v>
      </c>
      <c r="E111" s="4">
        <f t="shared" si="6"/>
        <v>1.7373255926552442</v>
      </c>
      <c r="F111" s="4">
        <f t="shared" si="7"/>
        <v>3.955088942445677</v>
      </c>
      <c r="G111" s="4">
        <f t="shared" si="8"/>
        <v>5.8287340899937998</v>
      </c>
      <c r="I111" s="4">
        <f t="shared" si="9"/>
        <v>1.0589222481809266</v>
      </c>
    </row>
    <row r="112" spans="1:9" x14ac:dyDescent="0.2">
      <c r="A112" s="4">
        <f>IF('True_Odds_Calculator_3-way'!A113="","",'True_Odds_Calculator_3-way'!A113)</f>
        <v>2.5299999999999998</v>
      </c>
      <c r="B112" s="4">
        <f>IF('True_Odds_Calculator_3-way'!B113="","",'True_Odds_Calculator_3-way'!B113)</f>
        <v>3.49</v>
      </c>
      <c r="C112" s="4">
        <f>IF('True_Odds_Calculator_3-way'!C113="","",'True_Odds_Calculator_3-way'!C113)</f>
        <v>2.36</v>
      </c>
      <c r="D112" s="4">
        <f t="shared" si="5"/>
        <v>0.10551868184476776</v>
      </c>
      <c r="E112" s="4">
        <f t="shared" si="6"/>
        <v>2.7771296030739934</v>
      </c>
      <c r="F112" s="4">
        <f t="shared" si="7"/>
        <v>3.9783568263704447</v>
      </c>
      <c r="G112" s="4">
        <f t="shared" si="8"/>
        <v>2.573632132540852</v>
      </c>
      <c r="I112" s="4">
        <f t="shared" si="9"/>
        <v>1.1055186818447678</v>
      </c>
    </row>
    <row r="113" spans="1:9" x14ac:dyDescent="0.2">
      <c r="A113" s="4">
        <f>IF('True_Odds_Calculator_3-way'!A114="","",'True_Odds_Calculator_3-way'!A114)</f>
        <v>1.91</v>
      </c>
      <c r="B113" s="4">
        <f>IF('True_Odds_Calculator_3-way'!B114="","",'True_Odds_Calculator_3-way'!B114)</f>
        <v>3.79</v>
      </c>
      <c r="C113" s="4">
        <f>IF('True_Odds_Calculator_3-way'!C114="","",'True_Odds_Calculator_3-way'!C114)</f>
        <v>3.43</v>
      </c>
      <c r="D113" s="4">
        <f t="shared" si="5"/>
        <v>7.8957641672520396E-2</v>
      </c>
      <c r="E113" s="4">
        <f t="shared" si="6"/>
        <v>2.0110972526060427</v>
      </c>
      <c r="F113" s="4">
        <f t="shared" si="7"/>
        <v>4.209940844133814</v>
      </c>
      <c r="G113" s="4">
        <f t="shared" si="8"/>
        <v>3.7703697674662284</v>
      </c>
      <c r="I113" s="4">
        <f t="shared" si="9"/>
        <v>1.0789576416725204</v>
      </c>
    </row>
    <row r="114" spans="1:9" x14ac:dyDescent="0.2">
      <c r="A114" s="4">
        <f>IF('True_Odds_Calculator_3-way'!A115="","",'True_Odds_Calculator_3-way'!A115)</f>
        <v>2.3199999999999998</v>
      </c>
      <c r="B114" s="4">
        <f>IF('True_Odds_Calculator_3-way'!B115="","",'True_Odds_Calculator_3-way'!B115)</f>
        <v>3.26</v>
      </c>
      <c r="C114" s="4">
        <f>IF('True_Odds_Calculator_3-way'!C115="","",'True_Odds_Calculator_3-way'!C115)</f>
        <v>2.94</v>
      </c>
      <c r="D114" s="4">
        <f t="shared" si="5"/>
        <v>7.7919003438058132E-2</v>
      </c>
      <c r="E114" s="4">
        <f t="shared" si="6"/>
        <v>2.4687610286193409</v>
      </c>
      <c r="F114" s="4">
        <f t="shared" si="7"/>
        <v>3.5615647528260834</v>
      </c>
      <c r="G114" s="4">
        <f t="shared" si="8"/>
        <v>3.183060482679589</v>
      </c>
      <c r="I114" s="4">
        <f t="shared" si="9"/>
        <v>1.0779190034380581</v>
      </c>
    </row>
    <row r="115" spans="1:9" x14ac:dyDescent="0.2">
      <c r="A115" s="4">
        <f>IF('True_Odds_Calculator_3-way'!A116="","",'True_Odds_Calculator_3-way'!A116)</f>
        <v>2.08</v>
      </c>
      <c r="B115" s="4">
        <f>IF('True_Odds_Calculator_3-way'!B116="","",'True_Odds_Calculator_3-way'!B116)</f>
        <v>3.66</v>
      </c>
      <c r="C115" s="4">
        <f>IF('True_Odds_Calculator_3-way'!C116="","",'True_Odds_Calculator_3-way'!C116)</f>
        <v>3.08</v>
      </c>
      <c r="D115" s="4">
        <f t="shared" si="5"/>
        <v>7.8668599160402364E-2</v>
      </c>
      <c r="E115" s="4">
        <f t="shared" si="6"/>
        <v>2.1999955963978532</v>
      </c>
      <c r="F115" s="4">
        <f t="shared" si="7"/>
        <v>4.0485636984144229</v>
      </c>
      <c r="G115" s="4">
        <f t="shared" si="8"/>
        <v>3.3506174006222018</v>
      </c>
      <c r="I115" s="4">
        <f t="shared" si="9"/>
        <v>1.0786685991604024</v>
      </c>
    </row>
    <row r="116" spans="1:9" x14ac:dyDescent="0.2">
      <c r="A116" s="4">
        <f>IF('True_Odds_Calculator_3-way'!A117="","",'True_Odds_Calculator_3-way'!A117)</f>
        <v>3.67</v>
      </c>
      <c r="B116" s="4">
        <f>IF('True_Odds_Calculator_3-way'!B117="","",'True_Odds_Calculator_3-way'!B117)</f>
        <v>3.49</v>
      </c>
      <c r="C116" s="4">
        <f>IF('True_Odds_Calculator_3-way'!C117="","",'True_Odds_Calculator_3-way'!C117)</f>
        <v>1.93</v>
      </c>
      <c r="D116" s="4">
        <f t="shared" si="5"/>
        <v>7.7147230348002527E-2</v>
      </c>
      <c r="E116" s="4">
        <f t="shared" si="6"/>
        <v>4.052457923677566</v>
      </c>
      <c r="F116" s="4">
        <f t="shared" si="7"/>
        <v>3.8341028503503143</v>
      </c>
      <c r="G116" s="4">
        <f t="shared" si="8"/>
        <v>2.0307909681024485</v>
      </c>
      <c r="I116" s="4">
        <f t="shared" si="9"/>
        <v>1.0771472303480025</v>
      </c>
    </row>
    <row r="117" spans="1:9" x14ac:dyDescent="0.2">
      <c r="A117" s="4">
        <f>IF('True_Odds_Calculator_3-way'!A118="","",'True_Odds_Calculator_3-way'!A118)</f>
        <v>2.0499999999999998</v>
      </c>
      <c r="B117" s="4">
        <f>IF('True_Odds_Calculator_3-way'!B118="","",'True_Odds_Calculator_3-way'!B118)</f>
        <v>3.52</v>
      </c>
      <c r="C117" s="4">
        <f>IF('True_Odds_Calculator_3-way'!C118="","",'True_Odds_Calculator_3-way'!C118)</f>
        <v>3.28</v>
      </c>
      <c r="D117" s="4">
        <f t="shared" si="5"/>
        <v>7.6773835920177502E-2</v>
      </c>
      <c r="E117" s="4">
        <f t="shared" si="6"/>
        <v>2.1635018988606838</v>
      </c>
      <c r="F117" s="4">
        <f t="shared" si="7"/>
        <v>3.8684774839170841</v>
      </c>
      <c r="G117" s="4">
        <f t="shared" si="8"/>
        <v>3.5805491233873643</v>
      </c>
      <c r="I117" s="4">
        <f t="shared" si="9"/>
        <v>1.0767738359201775</v>
      </c>
    </row>
    <row r="118" spans="1:9" x14ac:dyDescent="0.2">
      <c r="A118" s="4">
        <f>IF('True_Odds_Calculator_3-way'!A119="","",'True_Odds_Calculator_3-way'!A119)</f>
        <v>1.52</v>
      </c>
      <c r="B118" s="4">
        <f>IF('True_Odds_Calculator_3-way'!B119="","",'True_Odds_Calculator_3-way'!B119)</f>
        <v>4.1399999999999997</v>
      </c>
      <c r="C118" s="4">
        <f>IF('True_Odds_Calculator_3-way'!C119="","",'True_Odds_Calculator_3-way'!C119)</f>
        <v>5.62</v>
      </c>
      <c r="D118" s="4">
        <f t="shared" si="5"/>
        <v>7.737657362241035E-2</v>
      </c>
      <c r="E118" s="4">
        <f t="shared" si="6"/>
        <v>1.5820217888791976</v>
      </c>
      <c r="F118" s="4">
        <f t="shared" si="7"/>
        <v>4.6349146659155034</v>
      </c>
      <c r="G118" s="4">
        <f t="shared" si="8"/>
        <v>6.5727313006320935</v>
      </c>
      <c r="I118" s="4">
        <f t="shared" si="9"/>
        <v>1.0773765736224103</v>
      </c>
    </row>
    <row r="119" spans="1:9" x14ac:dyDescent="0.2">
      <c r="A119" s="4">
        <f>IF('True_Odds_Calculator_3-way'!A120="","",'True_Odds_Calculator_3-way'!A120)</f>
        <v>1.35</v>
      </c>
      <c r="B119" s="4">
        <f>IF('True_Odds_Calculator_3-way'!B120="","",'True_Odds_Calculator_3-way'!B120)</f>
        <v>4.97</v>
      </c>
      <c r="C119" s="4">
        <f>IF('True_Odds_Calculator_3-way'!C120="","",'True_Odds_Calculator_3-way'!C120)</f>
        <v>7.38</v>
      </c>
      <c r="D119" s="4">
        <f t="shared" si="5"/>
        <v>7.7449339215055479E-2</v>
      </c>
      <c r="E119" s="4">
        <f t="shared" si="6"/>
        <v>1.3987495010631277</v>
      </c>
      <c r="F119" s="4">
        <f t="shared" si="7"/>
        <v>5.7015534269005039</v>
      </c>
      <c r="G119" s="4">
        <f t="shared" si="8"/>
        <v>9.1170245085313102</v>
      </c>
      <c r="I119" s="4">
        <f t="shared" si="9"/>
        <v>1.0774493392150555</v>
      </c>
    </row>
    <row r="120" spans="1:9" x14ac:dyDescent="0.2">
      <c r="A120" s="4">
        <f>IF('True_Odds_Calculator_3-way'!A121="","",'True_Odds_Calculator_3-way'!A121)</f>
        <v>1.88</v>
      </c>
      <c r="B120" s="4">
        <f>IF('True_Odds_Calculator_3-way'!B121="","",'True_Odds_Calculator_3-way'!B121)</f>
        <v>3.49</v>
      </c>
      <c r="C120" s="4">
        <f>IF('True_Odds_Calculator_3-way'!C121="","",'True_Odds_Calculator_3-way'!C121)</f>
        <v>3.49</v>
      </c>
      <c r="D120" s="4">
        <f t="shared" si="5"/>
        <v>0.10498079619581779</v>
      </c>
      <c r="E120" s="4">
        <f t="shared" si="6"/>
        <v>2.0123911176542753</v>
      </c>
      <c r="F120" s="4">
        <f t="shared" si="7"/>
        <v>3.9755210857973826</v>
      </c>
      <c r="G120" s="4">
        <f t="shared" si="8"/>
        <v>3.9755210857973826</v>
      </c>
      <c r="I120" s="4">
        <f t="shared" si="9"/>
        <v>1.1049807961958178</v>
      </c>
    </row>
    <row r="121" spans="1:9" x14ac:dyDescent="0.2">
      <c r="A121" s="4">
        <f>IF('True_Odds_Calculator_3-way'!A122="","",'True_Odds_Calculator_3-way'!A122)</f>
        <v>2.15</v>
      </c>
      <c r="B121" s="4">
        <f>IF('True_Odds_Calculator_3-way'!B122="","",'True_Odds_Calculator_3-way'!B122)</f>
        <v>3.27</v>
      </c>
      <c r="C121" s="4">
        <f>IF('True_Odds_Calculator_3-way'!C122="","",'True_Odds_Calculator_3-way'!C122)</f>
        <v>3.26</v>
      </c>
      <c r="D121" s="4">
        <f t="shared" si="5"/>
        <v>7.7675142880953008E-2</v>
      </c>
      <c r="E121" s="4">
        <f t="shared" si="6"/>
        <v>2.2767396912550293</v>
      </c>
      <c r="F121" s="4">
        <f t="shared" si="7"/>
        <v>3.5724660760555169</v>
      </c>
      <c r="G121" s="4">
        <f t="shared" si="8"/>
        <v>3.5605339483813303</v>
      </c>
      <c r="I121" s="4">
        <f t="shared" si="9"/>
        <v>1.077675142880953</v>
      </c>
    </row>
    <row r="122" spans="1:9" x14ac:dyDescent="0.2">
      <c r="A122" s="4">
        <f>IF('True_Odds_Calculator_3-way'!A123="","",'True_Odds_Calculator_3-way'!A123)</f>
        <v>2.86</v>
      </c>
      <c r="B122" s="4">
        <f>IF('True_Odds_Calculator_3-way'!B123="","",'True_Odds_Calculator_3-way'!B123)</f>
        <v>3.32</v>
      </c>
      <c r="C122" s="4">
        <f>IF('True_Odds_Calculator_3-way'!C123="","",'True_Odds_Calculator_3-way'!C123)</f>
        <v>2.69</v>
      </c>
      <c r="D122" s="4">
        <f t="shared" si="5"/>
        <v>2.2602380823369073E-2</v>
      </c>
      <c r="E122" s="4">
        <f t="shared" si="6"/>
        <v>2.9229832835197813</v>
      </c>
      <c r="F122" s="4">
        <f t="shared" si="7"/>
        <v>3.4051746602480537</v>
      </c>
      <c r="G122" s="4">
        <f t="shared" si="8"/>
        <v>2.7456454512723969</v>
      </c>
      <c r="I122" s="4">
        <f t="shared" si="9"/>
        <v>1.0226023808233691</v>
      </c>
    </row>
    <row r="123" spans="1:9" x14ac:dyDescent="0.2">
      <c r="A123" s="4">
        <f>IF('True_Odds_Calculator_3-way'!A124="","",'True_Odds_Calculator_3-way'!A124)</f>
        <v>1.42</v>
      </c>
      <c r="B123" s="4">
        <f>IF('True_Odds_Calculator_3-way'!B124="","",'True_Odds_Calculator_3-way'!B124)</f>
        <v>4.67</v>
      </c>
      <c r="C123" s="4">
        <f>IF('True_Odds_Calculator_3-way'!C124="","",'True_Odds_Calculator_3-way'!C124)</f>
        <v>9.34</v>
      </c>
      <c r="D123" s="4">
        <f t="shared" si="5"/>
        <v>2.5424495581626738E-2</v>
      </c>
      <c r="E123" s="4">
        <f t="shared" si="6"/>
        <v>1.4372968052364645</v>
      </c>
      <c r="F123" s="4">
        <f t="shared" si="7"/>
        <v>4.8624431734858478</v>
      </c>
      <c r="G123" s="4">
        <f t="shared" si="8"/>
        <v>10.142857142857141</v>
      </c>
      <c r="I123" s="4">
        <f t="shared" si="9"/>
        <v>1.0254244955816267</v>
      </c>
    </row>
    <row r="124" spans="1:9" x14ac:dyDescent="0.2">
      <c r="A124" s="4">
        <f>IF('True_Odds_Calculator_3-way'!A125="","",'True_Odds_Calculator_3-way'!A125)</f>
        <v>1.41</v>
      </c>
      <c r="B124" s="4">
        <f>IF('True_Odds_Calculator_3-way'!B125="","",'True_Odds_Calculator_3-way'!B125)</f>
        <v>4.66</v>
      </c>
      <c r="C124" s="4">
        <f>IF('True_Odds_Calculator_3-way'!C125="","",'True_Odds_Calculator_3-way'!C125)</f>
        <v>9.76</v>
      </c>
      <c r="D124" s="4">
        <f t="shared" si="5"/>
        <v>2.6271149227582669E-2</v>
      </c>
      <c r="E124" s="4">
        <f t="shared" si="6"/>
        <v>1.4276275456578913</v>
      </c>
      <c r="F124" s="4">
        <f t="shared" si="7"/>
        <v>4.8582549479222967</v>
      </c>
      <c r="G124" s="4">
        <f t="shared" si="8"/>
        <v>10.67213459590962</v>
      </c>
      <c r="I124" s="4">
        <f t="shared" si="9"/>
        <v>1.0262711492275827</v>
      </c>
    </row>
    <row r="125" spans="1:9" x14ac:dyDescent="0.2">
      <c r="A125" s="4">
        <f>IF('True_Odds_Calculator_3-way'!A126="","",'True_Odds_Calculator_3-way'!A126)</f>
        <v>1.39</v>
      </c>
      <c r="B125" s="4">
        <f>IF('True_Odds_Calculator_3-way'!B126="","",'True_Odds_Calculator_3-way'!B126)</f>
        <v>5.19</v>
      </c>
      <c r="C125" s="4">
        <f>IF('True_Odds_Calculator_3-way'!C126="","",'True_Odds_Calculator_3-way'!C126)</f>
        <v>8.9600000000000009</v>
      </c>
      <c r="D125" s="4">
        <f t="shared" si="5"/>
        <v>2.3709830649105923E-2</v>
      </c>
      <c r="E125" s="4">
        <f t="shared" si="6"/>
        <v>1.405439533103751</v>
      </c>
      <c r="F125" s="4">
        <f t="shared" si="7"/>
        <v>5.4119890029303424</v>
      </c>
      <c r="G125" s="4">
        <f t="shared" si="8"/>
        <v>9.6428420542169277</v>
      </c>
      <c r="I125" s="4">
        <f t="shared" si="9"/>
        <v>1.0237098306491059</v>
      </c>
    </row>
    <row r="126" spans="1:9" x14ac:dyDescent="0.2">
      <c r="A126" s="4">
        <f>IF('True_Odds_Calculator_3-way'!A127="","",'True_Odds_Calculator_3-way'!A127)</f>
        <v>1.74</v>
      </c>
      <c r="B126" s="4">
        <f>IF('True_Odds_Calculator_3-way'!B127="","",'True_Odds_Calculator_3-way'!B127)</f>
        <v>3.4</v>
      </c>
      <c r="C126" s="4">
        <f>IF('True_Odds_Calculator_3-way'!C127="","",'True_Odds_Calculator_3-way'!C127)</f>
        <v>5.73</v>
      </c>
      <c r="D126" s="4">
        <f t="shared" si="5"/>
        <v>4.335036054501229E-2</v>
      </c>
      <c r="E126" s="4">
        <f t="shared" si="6"/>
        <v>1.7848775494730456</v>
      </c>
      <c r="F126" s="4">
        <f t="shared" si="7"/>
        <v>3.5756743414807026</v>
      </c>
      <c r="G126" s="4">
        <f t="shared" si="8"/>
        <v>6.2472687867663312</v>
      </c>
      <c r="I126" s="4">
        <f t="shared" si="9"/>
        <v>1.0433503605450123</v>
      </c>
    </row>
    <row r="127" spans="1:9" x14ac:dyDescent="0.2">
      <c r="A127" s="4">
        <f>IF('True_Odds_Calculator_3-way'!A128="","",'True_Odds_Calculator_3-way'!A128)</f>
        <v>2.73</v>
      </c>
      <c r="B127" s="4">
        <f>IF('True_Odds_Calculator_3-way'!B128="","",'True_Odds_Calculator_3-way'!B128)</f>
        <v>2.97</v>
      </c>
      <c r="C127" s="4">
        <f>IF('True_Odds_Calculator_3-way'!C128="","",'True_Odds_Calculator_3-way'!C128)</f>
        <v>2.98</v>
      </c>
      <c r="D127" s="4">
        <f t="shared" si="5"/>
        <v>3.8571172799360731E-2</v>
      </c>
      <c r="E127" s="4">
        <f t="shared" si="6"/>
        <v>2.8293080541727078</v>
      </c>
      <c r="F127" s="4">
        <f t="shared" si="7"/>
        <v>3.0879133968054679</v>
      </c>
      <c r="G127" s="4">
        <f t="shared" si="8"/>
        <v>3.0987246336813361</v>
      </c>
      <c r="I127" s="4">
        <f t="shared" si="9"/>
        <v>1.0385711727993607</v>
      </c>
    </row>
    <row r="128" spans="1:9" x14ac:dyDescent="0.2">
      <c r="A128" s="4">
        <f>IF('True_Odds_Calculator_3-way'!A129="","",'True_Odds_Calculator_3-way'!A129)</f>
        <v>2.17</v>
      </c>
      <c r="B128" s="4">
        <f>IF('True_Odds_Calculator_3-way'!B129="","",'True_Odds_Calculator_3-way'!B129)</f>
        <v>3.2</v>
      </c>
      <c r="C128" s="4">
        <f>IF('True_Odds_Calculator_3-way'!C129="","",'True_Odds_Calculator_3-way'!C129)</f>
        <v>3.77</v>
      </c>
      <c r="D128" s="4">
        <f t="shared" si="5"/>
        <v>3.8581482477478168E-2</v>
      </c>
      <c r="E128" s="4">
        <f t="shared" si="6"/>
        <v>2.2322973294851516</v>
      </c>
      <c r="F128" s="4">
        <f t="shared" si="7"/>
        <v>3.3373436429679928</v>
      </c>
      <c r="G128" s="4">
        <f t="shared" si="8"/>
        <v>3.9620986399945926</v>
      </c>
      <c r="I128" s="4">
        <f t="shared" si="9"/>
        <v>1.0385814824774782</v>
      </c>
    </row>
    <row r="129" spans="1:9" x14ac:dyDescent="0.2">
      <c r="A129" s="4">
        <f>IF('True_Odds_Calculator_3-way'!A130="","",'True_Odds_Calculator_3-way'!A130)</f>
        <v>1.84</v>
      </c>
      <c r="B129" s="4">
        <f>IF('True_Odds_Calculator_3-way'!B130="","",'True_Odds_Calculator_3-way'!B130)</f>
        <v>3.73</v>
      </c>
      <c r="C129" s="4">
        <f>IF('True_Odds_Calculator_3-way'!C130="","",'True_Odds_Calculator_3-way'!C130)</f>
        <v>4.59</v>
      </c>
      <c r="D129" s="4">
        <f t="shared" si="5"/>
        <v>2.9439699362150185E-2</v>
      </c>
      <c r="E129" s="4">
        <f t="shared" si="6"/>
        <v>1.8738346116069957</v>
      </c>
      <c r="F129" s="4">
        <f t="shared" si="7"/>
        <v>3.8717178816609406</v>
      </c>
      <c r="G129" s="4">
        <f t="shared" si="8"/>
        <v>4.8064978322860092</v>
      </c>
      <c r="I129" s="4">
        <f t="shared" si="9"/>
        <v>1.0294396993621502</v>
      </c>
    </row>
    <row r="130" spans="1:9" x14ac:dyDescent="0.2">
      <c r="A130" s="4">
        <f>IF('True_Odds_Calculator_3-way'!A131="","",'True_Odds_Calculator_3-way'!A131)</f>
        <v>2</v>
      </c>
      <c r="B130" s="4">
        <f>IF('True_Odds_Calculator_3-way'!B131="","",'True_Odds_Calculator_3-way'!B131)</f>
        <v>3.29</v>
      </c>
      <c r="C130" s="4">
        <f>IF('True_Odds_Calculator_3-way'!C131="","",'True_Odds_Calculator_3-way'!C131)</f>
        <v>4.43</v>
      </c>
      <c r="D130" s="4">
        <f t="shared" si="5"/>
        <v>2.9685002092667334E-2</v>
      </c>
      <c r="E130" s="4">
        <f t="shared" si="6"/>
        <v>2.0403791053412599</v>
      </c>
      <c r="F130" s="4">
        <f t="shared" si="7"/>
        <v>3.4007085441401221</v>
      </c>
      <c r="G130" s="4">
        <f t="shared" si="8"/>
        <v>4.6330908570732241</v>
      </c>
      <c r="I130" s="4">
        <f t="shared" si="9"/>
        <v>1.0296850020926673</v>
      </c>
    </row>
    <row r="131" spans="1:9" x14ac:dyDescent="0.2">
      <c r="A131" s="4">
        <f>IF('True_Odds_Calculator_3-way'!A132="","",'True_Odds_Calculator_3-way'!A132)</f>
        <v>1.85</v>
      </c>
      <c r="B131" s="4">
        <f>IF('True_Odds_Calculator_3-way'!B132="","",'True_Odds_Calculator_3-way'!B132)</f>
        <v>3.57</v>
      </c>
      <c r="C131" s="4">
        <f>IF('True_Odds_Calculator_3-way'!C132="","",'True_Odds_Calculator_3-way'!C132)</f>
        <v>4.7699999999999996</v>
      </c>
      <c r="D131" s="4">
        <f t="shared" ref="D131:D194" si="10">IF(A131="","",((1/A131)+(1/B131)+(1/C131))-1)</f>
        <v>3.02961912284887E-2</v>
      </c>
      <c r="E131" s="4">
        <f t="shared" ref="E131:E194" si="11">IF(A131="","",(3*A131)/(3-($D131*A131)))</f>
        <v>1.8852209250868679</v>
      </c>
      <c r="F131" s="4">
        <f t="shared" ref="F131:F194" si="12">IF(B131="","",(3*B131)/(3-($D131*B131)))</f>
        <v>3.7035210733622095</v>
      </c>
      <c r="G131" s="4">
        <f t="shared" ref="G131:G194" si="13">IF(C131="","",(3*C131)/(3-($D131*C131)))</f>
        <v>5.0114040648356637</v>
      </c>
      <c r="I131" s="4">
        <f t="shared" ref="I131:I194" si="14">IF(A131="","",D131+1)</f>
        <v>1.0302961912284887</v>
      </c>
    </row>
    <row r="132" spans="1:9" x14ac:dyDescent="0.2">
      <c r="A132" s="4">
        <f>IF('True_Odds_Calculator_3-way'!A133="","",'True_Odds_Calculator_3-way'!A133)</f>
        <v>2.91</v>
      </c>
      <c r="B132" s="4">
        <f>IF('True_Odds_Calculator_3-way'!B133="","",'True_Odds_Calculator_3-way'!B133)</f>
        <v>3.74</v>
      </c>
      <c r="C132" s="4">
        <f>IF('True_Odds_Calculator_3-way'!C133="","",'True_Odds_Calculator_3-way'!C133)</f>
        <v>2.4</v>
      </c>
      <c r="D132" s="4">
        <f t="shared" si="10"/>
        <v>2.7688957494900412E-2</v>
      </c>
      <c r="E132" s="4">
        <f t="shared" si="11"/>
        <v>2.990314736711956</v>
      </c>
      <c r="F132" s="4">
        <f t="shared" si="12"/>
        <v>3.873716431456995</v>
      </c>
      <c r="G132" s="4">
        <f t="shared" si="13"/>
        <v>2.45436709288952</v>
      </c>
      <c r="I132" s="4">
        <f t="shared" si="14"/>
        <v>1.0276889574949004</v>
      </c>
    </row>
    <row r="133" spans="1:9" x14ac:dyDescent="0.2">
      <c r="A133" s="4">
        <f>IF('True_Odds_Calculator_3-way'!A134="","",'True_Odds_Calculator_3-way'!A134)</f>
        <v>1.41</v>
      </c>
      <c r="B133" s="4">
        <f>IF('True_Odds_Calculator_3-way'!B134="","",'True_Odds_Calculator_3-way'!B134)</f>
        <v>4.7699999999999996</v>
      </c>
      <c r="C133" s="4">
        <f>IF('True_Odds_Calculator_3-way'!C134="","",'True_Odds_Calculator_3-way'!C134)</f>
        <v>7.47</v>
      </c>
      <c r="D133" s="4">
        <f t="shared" si="10"/>
        <v>5.2732272593653207E-2</v>
      </c>
      <c r="E133" s="4">
        <f t="shared" si="11"/>
        <v>1.4458337876656606</v>
      </c>
      <c r="F133" s="4">
        <f t="shared" si="12"/>
        <v>5.2065386591952647</v>
      </c>
      <c r="G133" s="4">
        <f t="shared" si="13"/>
        <v>8.5990893084628723</v>
      </c>
      <c r="I133" s="4">
        <f t="shared" si="14"/>
        <v>1.0527322725936532</v>
      </c>
    </row>
    <row r="134" spans="1:9" x14ac:dyDescent="0.2">
      <c r="A134" s="4">
        <f>IF('True_Odds_Calculator_3-way'!A135="","",'True_Odds_Calculator_3-way'!A135)</f>
        <v>2.77</v>
      </c>
      <c r="B134" s="4">
        <f>IF('True_Odds_Calculator_3-way'!B135="","",'True_Odds_Calculator_3-way'!B135)</f>
        <v>3.83</v>
      </c>
      <c r="C134" s="4">
        <f>IF('True_Odds_Calculator_3-way'!C135="","",'True_Odds_Calculator_3-way'!C135)</f>
        <v>2.37</v>
      </c>
      <c r="D134" s="4">
        <f t="shared" si="10"/>
        <v>4.4048364339077217E-2</v>
      </c>
      <c r="E134" s="4">
        <f t="shared" si="11"/>
        <v>2.8874358357276728</v>
      </c>
      <c r="F134" s="4">
        <f t="shared" si="12"/>
        <v>4.058213981721905</v>
      </c>
      <c r="G134" s="4">
        <f t="shared" si="13"/>
        <v>2.4554450884995318</v>
      </c>
      <c r="I134" s="4">
        <f t="shared" si="14"/>
        <v>1.0440483643390772</v>
      </c>
    </row>
    <row r="135" spans="1:9" x14ac:dyDescent="0.2">
      <c r="A135" s="4">
        <f>IF('True_Odds_Calculator_3-way'!A136="","",'True_Odds_Calculator_3-way'!A136)</f>
        <v>5.99</v>
      </c>
      <c r="B135" s="4">
        <f>IF('True_Odds_Calculator_3-way'!B136="","",'True_Odds_Calculator_3-way'!B136)</f>
        <v>4.1500000000000004</v>
      </c>
      <c r="C135" s="4">
        <f>IF('True_Odds_Calculator_3-way'!C136="","",'True_Odds_Calculator_3-way'!C136)</f>
        <v>1.56</v>
      </c>
      <c r="D135" s="4">
        <f t="shared" si="10"/>
        <v>4.8934404627628325E-2</v>
      </c>
      <c r="E135" s="4">
        <f t="shared" si="11"/>
        <v>6.6386321668808446</v>
      </c>
      <c r="F135" s="4">
        <f t="shared" si="12"/>
        <v>4.4513214945461286</v>
      </c>
      <c r="G135" s="4">
        <f t="shared" si="13"/>
        <v>1.6007320523746846</v>
      </c>
      <c r="I135" s="4">
        <f t="shared" si="14"/>
        <v>1.0489344046276283</v>
      </c>
    </row>
    <row r="136" spans="1:9" x14ac:dyDescent="0.2">
      <c r="A136" s="4">
        <f>IF('True_Odds_Calculator_3-way'!A137="","",'True_Odds_Calculator_3-way'!A137)</f>
        <v>4.72</v>
      </c>
      <c r="B136" s="4">
        <f>IF('True_Odds_Calculator_3-way'!B137="","",'True_Odds_Calculator_3-way'!B137)</f>
        <v>3.93</v>
      </c>
      <c r="C136" s="4">
        <f>IF('True_Odds_Calculator_3-way'!C137="","",'True_Odds_Calculator_3-way'!C137)</f>
        <v>1.72</v>
      </c>
      <c r="D136" s="4">
        <f t="shared" si="10"/>
        <v>4.7712681825521797E-2</v>
      </c>
      <c r="E136" s="4">
        <f t="shared" si="11"/>
        <v>5.1030775871334724</v>
      </c>
      <c r="F136" s="4">
        <f t="shared" si="12"/>
        <v>4.1920161563273233</v>
      </c>
      <c r="G136" s="4">
        <f t="shared" si="13"/>
        <v>1.7683743596853241</v>
      </c>
      <c r="I136" s="4">
        <f t="shared" si="14"/>
        <v>1.0477126818255218</v>
      </c>
    </row>
    <row r="137" spans="1:9" x14ac:dyDescent="0.2">
      <c r="A137" s="4">
        <f>IF('True_Odds_Calculator_3-way'!A138="","",'True_Odds_Calculator_3-way'!A138)</f>
        <v>2.04</v>
      </c>
      <c r="B137" s="4">
        <f>IF('True_Odds_Calculator_3-way'!B138="","",'True_Odds_Calculator_3-way'!B138)</f>
        <v>3.7</v>
      </c>
      <c r="C137" s="4">
        <f>IF('True_Odds_Calculator_3-way'!C138="","",'True_Odds_Calculator_3-way'!C138)</f>
        <v>3.82</v>
      </c>
      <c r="D137" s="4">
        <f t="shared" si="10"/>
        <v>2.2246453413684586E-2</v>
      </c>
      <c r="E137" s="4">
        <f t="shared" si="11"/>
        <v>2.0713342924520171</v>
      </c>
      <c r="F137" s="4">
        <f t="shared" si="12"/>
        <v>3.8043819402417913</v>
      </c>
      <c r="G137" s="4">
        <f t="shared" si="13"/>
        <v>3.9313643503301421</v>
      </c>
      <c r="I137" s="4">
        <f t="shared" si="14"/>
        <v>1.0222464534136846</v>
      </c>
    </row>
    <row r="138" spans="1:9" x14ac:dyDescent="0.2">
      <c r="A138" s="4">
        <f>IF('True_Odds_Calculator_3-way'!A139="","",'True_Odds_Calculator_3-way'!A139)</f>
        <v>2.19</v>
      </c>
      <c r="B138" s="4">
        <f>IF('True_Odds_Calculator_3-way'!B139="","",'True_Odds_Calculator_3-way'!B139)</f>
        <v>3.53</v>
      </c>
      <c r="C138" s="4">
        <f>IF('True_Odds_Calculator_3-way'!C139="","",'True_Odds_Calculator_3-way'!C139)</f>
        <v>3.53</v>
      </c>
      <c r="D138" s="4">
        <f t="shared" si="10"/>
        <v>2.3193242526549973E-2</v>
      </c>
      <c r="E138" s="4">
        <f t="shared" si="11"/>
        <v>2.2277176366622804</v>
      </c>
      <c r="F138" s="4">
        <f t="shared" si="12"/>
        <v>3.629039072402084</v>
      </c>
      <c r="G138" s="4">
        <f t="shared" si="13"/>
        <v>3.629039072402084</v>
      </c>
      <c r="I138" s="4">
        <f t="shared" si="14"/>
        <v>1.02319324252655</v>
      </c>
    </row>
    <row r="139" spans="1:9" x14ac:dyDescent="0.2">
      <c r="A139" s="4">
        <f>IF('True_Odds_Calculator_3-way'!A140="","",'True_Odds_Calculator_3-way'!A140)</f>
        <v>3.11</v>
      </c>
      <c r="B139" s="4">
        <f>IF('True_Odds_Calculator_3-way'!B140="","",'True_Odds_Calculator_3-way'!B140)</f>
        <v>3.51</v>
      </c>
      <c r="C139" s="4">
        <f>IF('True_Odds_Calculator_3-way'!C140="","",'True_Odds_Calculator_3-way'!C140)</f>
        <v>2.37</v>
      </c>
      <c r="D139" s="4">
        <f t="shared" si="10"/>
        <v>2.8384621530455734E-2</v>
      </c>
      <c r="E139" s="4">
        <f t="shared" si="11"/>
        <v>3.2042874098687393</v>
      </c>
      <c r="F139" s="4">
        <f t="shared" si="12"/>
        <v>3.6305712989440377</v>
      </c>
      <c r="G139" s="4">
        <f t="shared" si="13"/>
        <v>2.4243635674277941</v>
      </c>
      <c r="I139" s="4">
        <f t="shared" si="14"/>
        <v>1.0283846215304557</v>
      </c>
    </row>
    <row r="140" spans="1:9" x14ac:dyDescent="0.2">
      <c r="A140" s="4">
        <f>IF('True_Odds_Calculator_3-way'!A141="","",'True_Odds_Calculator_3-way'!A141)</f>
        <v>2.2400000000000002</v>
      </c>
      <c r="B140" s="4">
        <f>IF('True_Odds_Calculator_3-way'!B141="","",'True_Odds_Calculator_3-way'!B141)</f>
        <v>3.43</v>
      </c>
      <c r="C140" s="4">
        <f>IF('True_Odds_Calculator_3-way'!C141="","",'True_Odds_Calculator_3-way'!C141)</f>
        <v>3.45</v>
      </c>
      <c r="D140" s="4">
        <f t="shared" si="10"/>
        <v>2.7828833396712715E-2</v>
      </c>
      <c r="E140" s="4">
        <f t="shared" si="11"/>
        <v>2.2875323189935002</v>
      </c>
      <c r="F140" s="4">
        <f t="shared" si="12"/>
        <v>3.5427209959396504</v>
      </c>
      <c r="G140" s="4">
        <f t="shared" si="13"/>
        <v>3.5640612156540401</v>
      </c>
      <c r="I140" s="4">
        <f t="shared" si="14"/>
        <v>1.0278288333967127</v>
      </c>
    </row>
    <row r="141" spans="1:9" x14ac:dyDescent="0.2">
      <c r="A141" s="4">
        <f>IF('True_Odds_Calculator_3-way'!A142="","",'True_Odds_Calculator_3-way'!A142)</f>
        <v>3.21</v>
      </c>
      <c r="B141" s="4">
        <f>IF('True_Odds_Calculator_3-way'!B142="","",'True_Odds_Calculator_3-way'!B142)</f>
        <v>3.44</v>
      </c>
      <c r="C141" s="4">
        <f>IF('True_Odds_Calculator_3-way'!C142="","",'True_Odds_Calculator_3-way'!C142)</f>
        <v>2.35</v>
      </c>
      <c r="D141" s="4">
        <f t="shared" si="10"/>
        <v>2.7756069063000544E-2</v>
      </c>
      <c r="E141" s="4">
        <f t="shared" si="11"/>
        <v>3.3082517484894867</v>
      </c>
      <c r="F141" s="4">
        <f t="shared" si="12"/>
        <v>3.5530838548550818</v>
      </c>
      <c r="G141" s="4">
        <f t="shared" si="13"/>
        <v>2.4022298927328531</v>
      </c>
      <c r="I141" s="4">
        <f t="shared" si="14"/>
        <v>1.0277560690630005</v>
      </c>
    </row>
    <row r="142" spans="1:9" x14ac:dyDescent="0.2">
      <c r="A142" s="4">
        <f>IF('True_Odds_Calculator_3-way'!A143="","",'True_Odds_Calculator_3-way'!A143)</f>
        <v>1.19</v>
      </c>
      <c r="B142" s="4">
        <f>IF('True_Odds_Calculator_3-way'!B143="","",'True_Odds_Calculator_3-way'!B143)</f>
        <v>7.71</v>
      </c>
      <c r="C142" s="4">
        <f>IF('True_Odds_Calculator_3-way'!C143="","",'True_Odds_Calculator_3-way'!C143)</f>
        <v>17.04</v>
      </c>
      <c r="D142" s="4">
        <f t="shared" si="10"/>
        <v>2.8723266585090723E-2</v>
      </c>
      <c r="E142" s="4">
        <f t="shared" si="11"/>
        <v>1.2037145973917214</v>
      </c>
      <c r="F142" s="4">
        <f t="shared" si="12"/>
        <v>8.3245049234502666</v>
      </c>
      <c r="G142" s="4">
        <f t="shared" si="13"/>
        <v>20.362027144455759</v>
      </c>
      <c r="I142" s="4">
        <f t="shared" si="14"/>
        <v>1.0287232665850907</v>
      </c>
    </row>
    <row r="143" spans="1:9" x14ac:dyDescent="0.2">
      <c r="A143" s="4">
        <f>IF('True_Odds_Calculator_3-way'!A144="","",'True_Odds_Calculator_3-way'!A144)</f>
        <v>1.77</v>
      </c>
      <c r="B143" s="4">
        <f>IF('True_Odds_Calculator_3-way'!B144="","",'True_Odds_Calculator_3-way'!B144)</f>
        <v>4.1500000000000004</v>
      </c>
      <c r="C143" s="4">
        <f>IF('True_Odds_Calculator_3-way'!C144="","",'True_Odds_Calculator_3-way'!C144)</f>
        <v>4.6100000000000003</v>
      </c>
      <c r="D143" s="4">
        <f t="shared" si="10"/>
        <v>2.2855346530428422E-2</v>
      </c>
      <c r="E143" s="4">
        <f t="shared" si="11"/>
        <v>1.7941940872886182</v>
      </c>
      <c r="F143" s="4">
        <f t="shared" si="12"/>
        <v>4.2854925437104292</v>
      </c>
      <c r="G143" s="4">
        <f t="shared" si="13"/>
        <v>4.7778013978094362</v>
      </c>
      <c r="I143" s="4">
        <f t="shared" si="14"/>
        <v>1.0228553465304284</v>
      </c>
    </row>
    <row r="144" spans="1:9" x14ac:dyDescent="0.2">
      <c r="A144" s="4">
        <f>IF('True_Odds_Calculator_3-way'!A145="","",'True_Odds_Calculator_3-way'!A145)</f>
        <v>4.8899999999999997</v>
      </c>
      <c r="B144" s="4">
        <f>IF('True_Odds_Calculator_3-way'!B145="","",'True_Odds_Calculator_3-way'!B145)</f>
        <v>3.41</v>
      </c>
      <c r="C144" s="4">
        <f>IF('True_Odds_Calculator_3-way'!C145="","",'True_Odds_Calculator_3-way'!C145)</f>
        <v>1.88</v>
      </c>
      <c r="D144" s="4">
        <f t="shared" si="10"/>
        <v>2.9669003086943091E-2</v>
      </c>
      <c r="E144" s="4">
        <f t="shared" si="11"/>
        <v>5.1385003162441985</v>
      </c>
      <c r="F144" s="4">
        <f t="shared" si="12"/>
        <v>3.529011563138567</v>
      </c>
      <c r="G144" s="4">
        <f t="shared" si="13"/>
        <v>1.9156162391099045</v>
      </c>
      <c r="I144" s="4">
        <f t="shared" si="14"/>
        <v>1.0296690030869431</v>
      </c>
    </row>
    <row r="145" spans="1:9" x14ac:dyDescent="0.2">
      <c r="A145" s="4">
        <f>IF('True_Odds_Calculator_3-way'!A146="","",'True_Odds_Calculator_3-way'!A146)</f>
        <v>3.34</v>
      </c>
      <c r="B145" s="4">
        <f>IF('True_Odds_Calculator_3-way'!B146="","",'True_Odds_Calculator_3-way'!B146)</f>
        <v>3.67</v>
      </c>
      <c r="C145" s="4">
        <f>IF('True_Odds_Calculator_3-way'!C146="","",'True_Odds_Calculator_3-way'!C146)</f>
        <v>2.2200000000000002</v>
      </c>
      <c r="D145" s="4">
        <f t="shared" si="10"/>
        <v>2.2331212087938423E-2</v>
      </c>
      <c r="E145" s="4">
        <f t="shared" si="11"/>
        <v>3.4251565250999851</v>
      </c>
      <c r="F145" s="4">
        <f t="shared" si="12"/>
        <v>3.7730748048825893</v>
      </c>
      <c r="G145" s="4">
        <f t="shared" si="13"/>
        <v>2.2573021366423385</v>
      </c>
      <c r="I145" s="4">
        <f t="shared" si="14"/>
        <v>1.0223312120879384</v>
      </c>
    </row>
    <row r="146" spans="1:9" x14ac:dyDescent="0.2">
      <c r="A146" s="4">
        <f>IF('True_Odds_Calculator_3-way'!A147="","",'True_Odds_Calculator_3-way'!A147)</f>
        <v>1.96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4.62</v>
      </c>
      <c r="D146" s="4">
        <f t="shared" si="10"/>
        <v>2.3390203127379827E-2</v>
      </c>
      <c r="E146" s="4">
        <f t="shared" si="11"/>
        <v>1.990416751387081</v>
      </c>
      <c r="F146" s="4">
        <f t="shared" si="12"/>
        <v>3.4609360776028146</v>
      </c>
      <c r="G146" s="4">
        <f t="shared" si="13"/>
        <v>4.7926350907641062</v>
      </c>
      <c r="I146" s="4">
        <f t="shared" si="14"/>
        <v>1.0233902031273798</v>
      </c>
    </row>
    <row r="147" spans="1:9" x14ac:dyDescent="0.2">
      <c r="A147" s="4">
        <f>IF('True_Odds_Calculator_3-way'!A148="","",'True_Odds_Calculator_3-way'!A148)</f>
        <v>2.46</v>
      </c>
      <c r="B147" s="4">
        <f>IF('True_Odds_Calculator_3-way'!B148="","",'True_Odds_Calculator_3-way'!B148)</f>
        <v>3.31</v>
      </c>
      <c r="C147" s="4">
        <f>IF('True_Odds_Calculator_3-way'!C148="","",'True_Odds_Calculator_3-way'!C148)</f>
        <v>3.18</v>
      </c>
      <c r="D147" s="4">
        <f t="shared" si="10"/>
        <v>2.3084277471059345E-2</v>
      </c>
      <c r="E147" s="4">
        <f t="shared" si="11"/>
        <v>2.5074640567484447</v>
      </c>
      <c r="F147" s="4">
        <f t="shared" si="12"/>
        <v>3.3965078763768504</v>
      </c>
      <c r="G147" s="4">
        <f t="shared" si="13"/>
        <v>3.2597642608489408</v>
      </c>
      <c r="I147" s="4">
        <f t="shared" si="14"/>
        <v>1.0230842774710593</v>
      </c>
    </row>
    <row r="148" spans="1:9" x14ac:dyDescent="0.2">
      <c r="A148" s="4">
        <f>IF('True_Odds_Calculator_3-way'!A149="","",'True_Odds_Calculator_3-way'!A149)</f>
        <v>2.0299999999999998</v>
      </c>
      <c r="B148" s="4">
        <f>IF('True_Odds_Calculator_3-way'!B149="","",'True_Odds_Calculator_3-way'!B149)</f>
        <v>3.39</v>
      </c>
      <c r="C148" s="4">
        <f>IF('True_Odds_Calculator_3-way'!C149="","",'True_Odds_Calculator_3-way'!C149)</f>
        <v>4.25</v>
      </c>
      <c r="D148" s="4">
        <f t="shared" si="10"/>
        <v>2.2890205822945653E-2</v>
      </c>
      <c r="E148" s="4">
        <f t="shared" si="11"/>
        <v>2.0619374298301945</v>
      </c>
      <c r="F148" s="4">
        <f t="shared" si="12"/>
        <v>3.4800138023898364</v>
      </c>
      <c r="G148" s="4">
        <f t="shared" si="13"/>
        <v>4.3924370326335227</v>
      </c>
      <c r="I148" s="4">
        <f t="shared" si="14"/>
        <v>1.0228902058229457</v>
      </c>
    </row>
    <row r="149" spans="1:9" x14ac:dyDescent="0.2">
      <c r="A149" s="4">
        <f>IF('True_Odds_Calculator_3-way'!A150="","",'True_Odds_Calculator_3-way'!A150)</f>
        <v>2.37</v>
      </c>
      <c r="B149" s="4">
        <f>IF('True_Odds_Calculator_3-way'!B150="","",'True_Odds_Calculator_3-way'!B150)</f>
        <v>3.39</v>
      </c>
      <c r="C149" s="4">
        <f>IF('True_Odds_Calculator_3-way'!C150="","",'True_Odds_Calculator_3-way'!C150)</f>
        <v>3.28</v>
      </c>
      <c r="D149" s="4">
        <f t="shared" si="10"/>
        <v>2.1804227787993069E-2</v>
      </c>
      <c r="E149" s="4">
        <f t="shared" si="11"/>
        <v>2.4115395892334943</v>
      </c>
      <c r="F149" s="4">
        <f t="shared" si="12"/>
        <v>3.4756354071211173</v>
      </c>
      <c r="G149" s="4">
        <f t="shared" si="13"/>
        <v>3.360102453623516</v>
      </c>
      <c r="I149" s="4">
        <f t="shared" si="14"/>
        <v>1.0218042277879931</v>
      </c>
    </row>
    <row r="150" spans="1:9" x14ac:dyDescent="0.2">
      <c r="A150" s="4">
        <f>IF('True_Odds_Calculator_3-way'!A151="","",'True_Odds_Calculator_3-way'!A151)</f>
        <v>3.45</v>
      </c>
      <c r="B150" s="4">
        <f>IF('True_Odds_Calculator_3-way'!B151="","",'True_Odds_Calculator_3-way'!B151)</f>
        <v>3.6</v>
      </c>
      <c r="C150" s="4">
        <f>IF('True_Odds_Calculator_3-way'!C151="","",'True_Odds_Calculator_3-way'!C151)</f>
        <v>2.2000000000000002</v>
      </c>
      <c r="D150" s="4">
        <f t="shared" si="10"/>
        <v>2.2178304787000558E-2</v>
      </c>
      <c r="E150" s="4">
        <f t="shared" si="11"/>
        <v>3.5402954133195141</v>
      </c>
      <c r="F150" s="4">
        <f t="shared" si="12"/>
        <v>3.6984298863021121</v>
      </c>
      <c r="G150" s="4">
        <f t="shared" si="13"/>
        <v>2.2363725650679331</v>
      </c>
      <c r="I150" s="4">
        <f t="shared" si="14"/>
        <v>1.0221783047870006</v>
      </c>
    </row>
    <row r="151" spans="1:9" x14ac:dyDescent="0.2">
      <c r="A151" s="4">
        <f>IF('True_Odds_Calculator_3-way'!A152="","",'True_Odds_Calculator_3-way'!A152)</f>
        <v>1.94</v>
      </c>
      <c r="B151" s="4">
        <f>IF('True_Odds_Calculator_3-way'!B152="","",'True_Odds_Calculator_3-way'!B152)</f>
        <v>4.03</v>
      </c>
      <c r="C151" s="4">
        <f>IF('True_Odds_Calculator_3-way'!C152="","",'True_Odds_Calculator_3-way'!C152)</f>
        <v>3.83</v>
      </c>
      <c r="D151" s="4">
        <f t="shared" si="10"/>
        <v>2.4699481086275732E-2</v>
      </c>
      <c r="E151" s="4">
        <f t="shared" si="11"/>
        <v>1.9714892795377235</v>
      </c>
      <c r="F151" s="4">
        <f t="shared" si="12"/>
        <v>4.1683027697175721</v>
      </c>
      <c r="G151" s="4">
        <f t="shared" si="13"/>
        <v>3.9547036879497193</v>
      </c>
      <c r="I151" s="4">
        <f t="shared" si="14"/>
        <v>1.0246994810862757</v>
      </c>
    </row>
    <row r="152" spans="1:9" x14ac:dyDescent="0.2">
      <c r="A152" s="4">
        <f>IF('True_Odds_Calculator_3-way'!A153="","",'True_Odds_Calculator_3-way'!A153)</f>
        <v>2.54</v>
      </c>
      <c r="B152" s="4">
        <f>IF('True_Odds_Calculator_3-way'!B153="","",'True_Odds_Calculator_3-way'!B153)</f>
        <v>2.77</v>
      </c>
      <c r="C152" s="4">
        <f>IF('True_Odds_Calculator_3-way'!C153="","",'True_Odds_Calculator_3-way'!C153)</f>
        <v>3.34</v>
      </c>
      <c r="D152" s="4">
        <f t="shared" si="10"/>
        <v>5.4112815331274877E-2</v>
      </c>
      <c r="E152" s="4">
        <f t="shared" si="11"/>
        <v>2.6619590290990267</v>
      </c>
      <c r="F152" s="4">
        <f t="shared" si="12"/>
        <v>2.9156794947320779</v>
      </c>
      <c r="G152" s="4">
        <f t="shared" si="13"/>
        <v>3.5541201018039525</v>
      </c>
      <c r="I152" s="4">
        <f t="shared" si="14"/>
        <v>1.0541128153312749</v>
      </c>
    </row>
    <row r="153" spans="1:9" x14ac:dyDescent="0.2">
      <c r="A153" s="4">
        <f>IF('True_Odds_Calculator_3-way'!A154="","",'True_Odds_Calculator_3-way'!A154)</f>
        <v>2.99</v>
      </c>
      <c r="B153" s="4">
        <f>IF('True_Odds_Calculator_3-way'!B154="","",'True_Odds_Calculator_3-way'!B154)</f>
        <v>3.42</v>
      </c>
      <c r="C153" s="4">
        <f>IF('True_Odds_Calculator_3-way'!C154="","",'True_Odds_Calculator_3-way'!C154)</f>
        <v>2.34</v>
      </c>
      <c r="D153" s="4">
        <f t="shared" si="10"/>
        <v>5.4196248704257766E-2</v>
      </c>
      <c r="E153" s="4">
        <f t="shared" si="11"/>
        <v>3.1607286364854001</v>
      </c>
      <c r="F153" s="4">
        <f t="shared" si="12"/>
        <v>3.6452149528268256</v>
      </c>
      <c r="G153" s="4">
        <f t="shared" si="13"/>
        <v>2.443285174978894</v>
      </c>
      <c r="I153" s="4">
        <f t="shared" si="14"/>
        <v>1.0541962487042578</v>
      </c>
    </row>
    <row r="154" spans="1:9" x14ac:dyDescent="0.2">
      <c r="A154" s="4">
        <f>IF('True_Odds_Calculator_3-way'!A155="","",'True_Odds_Calculator_3-way'!A155)</f>
        <v>7.16</v>
      </c>
      <c r="B154" s="4">
        <f>IF('True_Odds_Calculator_3-way'!B155="","",'True_Odds_Calculator_3-way'!B155)</f>
        <v>3.93</v>
      </c>
      <c r="C154" s="4">
        <f>IF('True_Odds_Calculator_3-way'!C155="","",'True_Odds_Calculator_3-way'!C155)</f>
        <v>1.5</v>
      </c>
      <c r="D154" s="4">
        <f t="shared" si="10"/>
        <v>6.0784397344591845E-2</v>
      </c>
      <c r="E154" s="4">
        <f t="shared" si="11"/>
        <v>8.374975197428471</v>
      </c>
      <c r="F154" s="4">
        <f t="shared" si="12"/>
        <v>4.2700105212042745</v>
      </c>
      <c r="G154" s="4">
        <f t="shared" si="13"/>
        <v>1.5470172557873594</v>
      </c>
      <c r="I154" s="4">
        <f t="shared" si="14"/>
        <v>1.0607843973445918</v>
      </c>
    </row>
    <row r="155" spans="1:9" x14ac:dyDescent="0.2">
      <c r="A155" s="4">
        <f>IF('True_Odds_Calculator_3-way'!A156="","",'True_Odds_Calculator_3-way'!A156)</f>
        <v>1.69</v>
      </c>
      <c r="B155" s="4">
        <f>IF('True_Odds_Calculator_3-way'!B156="","",'True_Odds_Calculator_3-way'!B156)</f>
        <v>4.2699999999999996</v>
      </c>
      <c r="C155" s="4">
        <f>IF('True_Odds_Calculator_3-way'!C156="","",'True_Odds_Calculator_3-way'!C156)</f>
        <v>5.03</v>
      </c>
      <c r="D155" s="4">
        <f t="shared" si="10"/>
        <v>2.4715170859741065E-2</v>
      </c>
      <c r="E155" s="4">
        <f t="shared" si="11"/>
        <v>1.713861892757012</v>
      </c>
      <c r="F155" s="4">
        <f t="shared" si="12"/>
        <v>4.4256864735846859</v>
      </c>
      <c r="G155" s="4">
        <f t="shared" si="13"/>
        <v>5.2474496054291997</v>
      </c>
      <c r="I155" s="4">
        <f t="shared" si="14"/>
        <v>1.0247151708597411</v>
      </c>
    </row>
    <row r="156" spans="1:9" x14ac:dyDescent="0.2">
      <c r="A156" s="4">
        <f>IF('True_Odds_Calculator_3-way'!A157="","",'True_Odds_Calculator_3-way'!A157)</f>
        <v>1.65</v>
      </c>
      <c r="B156" s="4">
        <f>IF('True_Odds_Calculator_3-way'!B157="","",'True_Odds_Calculator_3-way'!B157)</f>
        <v>4.16</v>
      </c>
      <c r="C156" s="4">
        <f>IF('True_Odds_Calculator_3-way'!C157="","",'True_Odds_Calculator_3-way'!C157)</f>
        <v>5.65</v>
      </c>
      <c r="D156" s="4">
        <f t="shared" si="10"/>
        <v>2.3436371887699314E-2</v>
      </c>
      <c r="E156" s="4">
        <f t="shared" si="11"/>
        <v>1.6715462386014412</v>
      </c>
      <c r="F156" s="4">
        <f t="shared" si="12"/>
        <v>4.2997346499818914</v>
      </c>
      <c r="G156" s="4">
        <f t="shared" si="13"/>
        <v>5.9108981816888608</v>
      </c>
      <c r="I156" s="4">
        <f t="shared" si="14"/>
        <v>1.0234363718876993</v>
      </c>
    </row>
    <row r="157" spans="1:9" x14ac:dyDescent="0.2">
      <c r="A157" s="4">
        <f>IF('True_Odds_Calculator_3-way'!A158="","",'True_Odds_Calculator_3-way'!A158)</f>
        <v>3.16</v>
      </c>
      <c r="B157" s="4">
        <f>IF('True_Odds_Calculator_3-way'!B158="","",'True_Odds_Calculator_3-way'!B158)</f>
        <v>3.35</v>
      </c>
      <c r="C157" s="4">
        <f>IF('True_Odds_Calculator_3-way'!C158="","",'True_Odds_Calculator_3-way'!C158)</f>
        <v>2.4500000000000002</v>
      </c>
      <c r="D157" s="4">
        <f t="shared" si="10"/>
        <v>2.3126424195221151E-2</v>
      </c>
      <c r="E157" s="4">
        <f t="shared" si="11"/>
        <v>3.2388990413234149</v>
      </c>
      <c r="F157" s="4">
        <f t="shared" si="12"/>
        <v>3.4388054556222434</v>
      </c>
      <c r="G157" s="4">
        <f t="shared" si="13"/>
        <v>2.4971628656340865</v>
      </c>
      <c r="I157" s="4">
        <f t="shared" si="14"/>
        <v>1.0231264241952212</v>
      </c>
    </row>
    <row r="158" spans="1:9" x14ac:dyDescent="0.2">
      <c r="A158" s="4">
        <f>IF('True_Odds_Calculator_3-way'!A159="","",'True_Odds_Calculator_3-way'!A159)</f>
        <v>2.2999999999999998</v>
      </c>
      <c r="B158" s="4">
        <f>IF('True_Odds_Calculator_3-way'!B159="","",'True_Odds_Calculator_3-way'!B159)</f>
        <v>3.49</v>
      </c>
      <c r="C158" s="4">
        <f>IF('True_Odds_Calculator_3-way'!C159="","",'True_Odds_Calculator_3-way'!C159)</f>
        <v>3.32</v>
      </c>
      <c r="D158" s="4">
        <f t="shared" si="10"/>
        <v>2.2520379262158885E-2</v>
      </c>
      <c r="E158" s="4">
        <f t="shared" si="11"/>
        <v>2.3404086153961443</v>
      </c>
      <c r="F158" s="4">
        <f t="shared" si="12"/>
        <v>3.5838933756024787</v>
      </c>
      <c r="G158" s="4">
        <f t="shared" si="13"/>
        <v>3.4048577478488844</v>
      </c>
      <c r="I158" s="4">
        <f t="shared" si="14"/>
        <v>1.0225203792621589</v>
      </c>
    </row>
    <row r="159" spans="1:9" x14ac:dyDescent="0.2">
      <c r="A159" s="4">
        <f>IF('True_Odds_Calculator_3-way'!A160="","",'True_Odds_Calculator_3-way'!A160)</f>
        <v>4.8899999999999997</v>
      </c>
      <c r="B159" s="4">
        <f>IF('True_Odds_Calculator_3-way'!B160="","",'True_Odds_Calculator_3-way'!B160)</f>
        <v>4.2699999999999996</v>
      </c>
      <c r="C159" s="4">
        <f>IF('True_Odds_Calculator_3-way'!C160="","",'True_Odds_Calculator_3-way'!C160)</f>
        <v>1.71</v>
      </c>
      <c r="D159" s="4">
        <f t="shared" si="10"/>
        <v>2.3486336613265379E-2</v>
      </c>
      <c r="E159" s="4">
        <f t="shared" si="11"/>
        <v>5.084654446609175</v>
      </c>
      <c r="F159" s="4">
        <f t="shared" si="12"/>
        <v>4.4176780551152621</v>
      </c>
      <c r="G159" s="4">
        <f t="shared" si="13"/>
        <v>1.7332027524600899</v>
      </c>
      <c r="I159" s="4">
        <f t="shared" si="14"/>
        <v>1.0234863366132654</v>
      </c>
    </row>
    <row r="160" spans="1:9" x14ac:dyDescent="0.2">
      <c r="A160" s="4">
        <f>IF('True_Odds_Calculator_3-way'!A161="","",'True_Odds_Calculator_3-way'!A161)</f>
        <v>1.51</v>
      </c>
      <c r="B160" s="4">
        <f>IF('True_Odds_Calculator_3-way'!B161="","",'True_Odds_Calculator_3-way'!B161)</f>
        <v>4.2699999999999996</v>
      </c>
      <c r="C160" s="4">
        <f>IF('True_Odds_Calculator_3-way'!C161="","",'True_Odds_Calculator_3-way'!C161)</f>
        <v>7.45</v>
      </c>
      <c r="D160" s="4">
        <f t="shared" si="10"/>
        <v>3.0671881019328273E-2</v>
      </c>
      <c r="E160" s="4">
        <f t="shared" si="11"/>
        <v>1.5336771846113233</v>
      </c>
      <c r="F160" s="4">
        <f t="shared" si="12"/>
        <v>4.4649220228618507</v>
      </c>
      <c r="G160" s="4">
        <f t="shared" si="13"/>
        <v>8.0642411917560217</v>
      </c>
      <c r="I160" s="4">
        <f t="shared" si="14"/>
        <v>1.0306718810193283</v>
      </c>
    </row>
    <row r="161" spans="1:9" x14ac:dyDescent="0.2">
      <c r="A161" s="4">
        <f>IF('True_Odds_Calculator_3-way'!A162="","",'True_Odds_Calculator_3-way'!A162)</f>
        <v>2.5299999999999998</v>
      </c>
      <c r="B161" s="4">
        <f>IF('True_Odds_Calculator_3-way'!B162="","",'True_Odds_Calculator_3-way'!B162)</f>
        <v>3</v>
      </c>
      <c r="C161" s="4">
        <f>IF('True_Odds_Calculator_3-way'!C162="","",'True_Odds_Calculator_3-way'!C162)</f>
        <v>3.34</v>
      </c>
      <c r="D161" s="4">
        <f t="shared" si="10"/>
        <v>2.7991447934171187E-2</v>
      </c>
      <c r="E161" s="4">
        <f t="shared" si="11"/>
        <v>2.5911674116877452</v>
      </c>
      <c r="F161" s="4">
        <f t="shared" si="12"/>
        <v>3.0863925977030151</v>
      </c>
      <c r="G161" s="4">
        <f t="shared" si="13"/>
        <v>3.4474352232960417</v>
      </c>
      <c r="I161" s="4">
        <f t="shared" si="14"/>
        <v>1.0279914479341712</v>
      </c>
    </row>
    <row r="162" spans="1:9" x14ac:dyDescent="0.2">
      <c r="A162" s="4">
        <f>IF('True_Odds_Calculator_3-way'!A163="","",'True_Odds_Calculator_3-way'!A163)</f>
        <v>2</v>
      </c>
      <c r="B162" s="4">
        <f>IF('True_Odds_Calculator_3-way'!B163="","",'True_Odds_Calculator_3-way'!B163)</f>
        <v>3.33</v>
      </c>
      <c r="C162" s="4">
        <f>IF('True_Odds_Calculator_3-way'!C163="","",'True_Odds_Calculator_3-way'!C163)</f>
        <v>4.37</v>
      </c>
      <c r="D162" s="4">
        <f t="shared" si="10"/>
        <v>2.9133252245380437E-2</v>
      </c>
      <c r="E162" s="4">
        <f t="shared" si="11"/>
        <v>2.0396137206716438</v>
      </c>
      <c r="F162" s="4">
        <f t="shared" si="12"/>
        <v>3.4412839299860876</v>
      </c>
      <c r="G162" s="4">
        <f t="shared" si="13"/>
        <v>4.5636704805013562</v>
      </c>
      <c r="I162" s="4">
        <f t="shared" si="14"/>
        <v>1.0291332522453804</v>
      </c>
    </row>
    <row r="163" spans="1:9" x14ac:dyDescent="0.2">
      <c r="A163" s="4">
        <f>IF('True_Odds_Calculator_3-way'!A164="","",'True_Odds_Calculator_3-way'!A164)</f>
        <v>2.81</v>
      </c>
      <c r="B163" s="4">
        <f>IF('True_Odds_Calculator_3-way'!B164="","",'True_Odds_Calculator_3-way'!B164)</f>
        <v>3.39</v>
      </c>
      <c r="C163" s="4">
        <f>IF('True_Odds_Calculator_3-way'!C164="","",'True_Odds_Calculator_3-way'!C164)</f>
        <v>2.65</v>
      </c>
      <c r="D163" s="4">
        <f t="shared" si="10"/>
        <v>2.8215627424497347E-2</v>
      </c>
      <c r="E163" s="4">
        <f t="shared" si="11"/>
        <v>2.8862804605568932</v>
      </c>
      <c r="F163" s="4">
        <f t="shared" si="12"/>
        <v>3.5016452634837512</v>
      </c>
      <c r="G163" s="4">
        <f t="shared" si="13"/>
        <v>2.7177363281786198</v>
      </c>
      <c r="I163" s="4">
        <f t="shared" si="14"/>
        <v>1.0282156274244973</v>
      </c>
    </row>
    <row r="164" spans="1:9" x14ac:dyDescent="0.2">
      <c r="A164" s="4">
        <f>IF('True_Odds_Calculator_3-way'!A165="","",'True_Odds_Calculator_3-way'!A165)</f>
        <v>2.4300000000000002</v>
      </c>
      <c r="B164" s="4">
        <f>IF('True_Odds_Calculator_3-way'!B165="","",'True_Odds_Calculator_3-way'!B165)</f>
        <v>3.31</v>
      </c>
      <c r="C164" s="4">
        <f>IF('True_Odds_Calculator_3-way'!C165="","",'True_Odds_Calculator_3-way'!C165)</f>
        <v>3.17</v>
      </c>
      <c r="D164" s="4">
        <f t="shared" si="10"/>
        <v>2.9094850619444834E-2</v>
      </c>
      <c r="E164" s="4">
        <f t="shared" si="11"/>
        <v>2.4886495790753469</v>
      </c>
      <c r="F164" s="4">
        <f t="shared" si="12"/>
        <v>3.419779428697785</v>
      </c>
      <c r="G164" s="4">
        <f t="shared" si="13"/>
        <v>3.2705482938495836</v>
      </c>
      <c r="I164" s="4">
        <f t="shared" si="14"/>
        <v>1.0290948506194448</v>
      </c>
    </row>
    <row r="165" spans="1:9" x14ac:dyDescent="0.2">
      <c r="A165" s="4">
        <f>IF('True_Odds_Calculator_3-way'!A166="","",'True_Odds_Calculator_3-way'!A166)</f>
        <v>1.21</v>
      </c>
      <c r="B165" s="4">
        <f>IF('True_Odds_Calculator_3-way'!B166="","",'True_Odds_Calculator_3-way'!B166)</f>
        <v>7.07</v>
      </c>
      <c r="C165" s="4">
        <f>IF('True_Odds_Calculator_3-way'!C166="","",'True_Odds_Calculator_3-way'!C166)</f>
        <v>14.77</v>
      </c>
      <c r="D165" s="4">
        <f t="shared" si="10"/>
        <v>3.5593803733176888E-2</v>
      </c>
      <c r="E165" s="4">
        <f t="shared" si="11"/>
        <v>1.227623975425236</v>
      </c>
      <c r="F165" s="4">
        <f t="shared" si="12"/>
        <v>7.717352611590127</v>
      </c>
      <c r="G165" s="4">
        <f t="shared" si="13"/>
        <v>17.908243455209092</v>
      </c>
      <c r="I165" s="4">
        <f t="shared" si="14"/>
        <v>1.0355938037331769</v>
      </c>
    </row>
    <row r="166" spans="1:9" x14ac:dyDescent="0.2">
      <c r="A166" s="4">
        <f>IF('True_Odds_Calculator_3-way'!A167="","",'True_Odds_Calculator_3-way'!A167)</f>
        <v>2.0299999999999998</v>
      </c>
      <c r="B166" s="4">
        <f>IF('True_Odds_Calculator_3-way'!B167="","",'True_Odds_Calculator_3-way'!B167)</f>
        <v>3.68</v>
      </c>
      <c r="C166" s="4">
        <f>IF('True_Odds_Calculator_3-way'!C167="","",'True_Odds_Calculator_3-way'!C167)</f>
        <v>3.78</v>
      </c>
      <c r="D166" s="4">
        <f t="shared" si="10"/>
        <v>2.890023242347084E-2</v>
      </c>
      <c r="E166" s="4">
        <f t="shared" si="11"/>
        <v>2.0704901406600085</v>
      </c>
      <c r="F166" s="4">
        <f t="shared" si="12"/>
        <v>3.815254399725601</v>
      </c>
      <c r="G166" s="4">
        <f t="shared" si="13"/>
        <v>3.9228477259113084</v>
      </c>
      <c r="I166" s="4">
        <f t="shared" si="14"/>
        <v>1.0289002324234708</v>
      </c>
    </row>
    <row r="167" spans="1:9" x14ac:dyDescent="0.2">
      <c r="A167" s="4">
        <f>IF('True_Odds_Calculator_3-way'!A168="","",'True_Odds_Calculator_3-way'!A168)</f>
        <v>23.24</v>
      </c>
      <c r="B167" s="4">
        <f>IF('True_Odds_Calculator_3-way'!B168="","",'True_Odds_Calculator_3-way'!B168)</f>
        <v>9.2799999999999994</v>
      </c>
      <c r="C167" s="4">
        <f>IF('True_Odds_Calculator_3-way'!C168="","",'True_Odds_Calculator_3-way'!C168)</f>
        <v>1.1299999999999999</v>
      </c>
      <c r="D167" s="4">
        <f t="shared" si="10"/>
        <v>3.574363279877435E-2</v>
      </c>
      <c r="E167" s="4">
        <f t="shared" si="11"/>
        <v>32.139133517282325</v>
      </c>
      <c r="F167" s="4">
        <f t="shared" si="12"/>
        <v>10.433612981802224</v>
      </c>
      <c r="G167" s="4">
        <f t="shared" si="13"/>
        <v>1.145421305315639</v>
      </c>
      <c r="I167" s="4">
        <f t="shared" si="14"/>
        <v>1.0357436327987743</v>
      </c>
    </row>
    <row r="168" spans="1:9" x14ac:dyDescent="0.2">
      <c r="A168" s="4">
        <f>IF('True_Odds_Calculator_3-way'!A169="","",'True_Odds_Calculator_3-way'!A169)</f>
        <v>4.3</v>
      </c>
      <c r="B168" s="4">
        <f>IF('True_Odds_Calculator_3-way'!B169="","",'True_Odds_Calculator_3-way'!B169)</f>
        <v>4</v>
      </c>
      <c r="C168" s="4">
        <f>IF('True_Odds_Calculator_3-way'!C169="","",'True_Odds_Calculator_3-way'!C169)</f>
        <v>1.83</v>
      </c>
      <c r="D168" s="4">
        <f t="shared" si="10"/>
        <v>2.900622696657762E-2</v>
      </c>
      <c r="E168" s="4">
        <f t="shared" si="11"/>
        <v>4.4865301468142711</v>
      </c>
      <c r="F168" s="4">
        <f t="shared" si="12"/>
        <v>4.1609235921388912</v>
      </c>
      <c r="G168" s="4">
        <f t="shared" si="13"/>
        <v>1.8629628898928718</v>
      </c>
      <c r="I168" s="4">
        <f t="shared" si="14"/>
        <v>1.0290062269665776</v>
      </c>
    </row>
    <row r="169" spans="1:9" x14ac:dyDescent="0.2">
      <c r="A169" s="4">
        <f>IF('True_Odds_Calculator_3-way'!A170="","",'True_Odds_Calculator_3-way'!A170)</f>
        <v>2.04</v>
      </c>
      <c r="B169" s="4">
        <f>IF('True_Odds_Calculator_3-way'!B170="","",'True_Odds_Calculator_3-way'!B170)</f>
        <v>3.19</v>
      </c>
      <c r="C169" s="4">
        <f>IF('True_Odds_Calculator_3-way'!C170="","",'True_Odds_Calculator_3-way'!C170)</f>
        <v>4.55</v>
      </c>
      <c r="D169" s="4">
        <f t="shared" si="10"/>
        <v>2.3455922036043741E-2</v>
      </c>
      <c r="E169" s="4">
        <f t="shared" si="11"/>
        <v>2.0730654498660179</v>
      </c>
      <c r="F169" s="4">
        <f t="shared" si="12"/>
        <v>3.2715984543015706</v>
      </c>
      <c r="G169" s="4">
        <f t="shared" si="13"/>
        <v>4.7178361486019957</v>
      </c>
      <c r="I169" s="4">
        <f t="shared" si="14"/>
        <v>1.0234559220360437</v>
      </c>
    </row>
    <row r="170" spans="1:9" x14ac:dyDescent="0.2">
      <c r="A170" s="4">
        <f>IF('True_Odds_Calculator_3-way'!A171="","",'True_Odds_Calculator_3-way'!A171)</f>
        <v>7.56</v>
      </c>
      <c r="B170" s="4">
        <f>IF('True_Odds_Calculator_3-way'!B171="","",'True_Odds_Calculator_3-way'!B171)</f>
        <v>4.63</v>
      </c>
      <c r="C170" s="4">
        <f>IF('True_Odds_Calculator_3-way'!C171="","",'True_Odds_Calculator_3-way'!C171)</f>
        <v>1.48</v>
      </c>
      <c r="D170" s="4">
        <f t="shared" si="10"/>
        <v>2.3933529333097336E-2</v>
      </c>
      <c r="E170" s="4">
        <f t="shared" si="11"/>
        <v>8.0452277497361937</v>
      </c>
      <c r="F170" s="4">
        <f t="shared" si="12"/>
        <v>4.8075795544367494</v>
      </c>
      <c r="G170" s="4">
        <f t="shared" si="13"/>
        <v>1.4976834598353812</v>
      </c>
      <c r="I170" s="4">
        <f t="shared" si="14"/>
        <v>1.0239335293330973</v>
      </c>
    </row>
    <row r="171" spans="1:9" x14ac:dyDescent="0.2">
      <c r="A171" s="4">
        <f>IF('True_Odds_Calculator_3-way'!A172="","",'True_Odds_Calculator_3-way'!A172)</f>
        <v>3.59</v>
      </c>
      <c r="B171" s="4">
        <f>IF('True_Odds_Calculator_3-way'!B172="","",'True_Odds_Calculator_3-way'!B172)</f>
        <v>3.43</v>
      </c>
      <c r="C171" s="4">
        <f>IF('True_Odds_Calculator_3-way'!C172="","",'True_Odds_Calculator_3-way'!C172)</f>
        <v>2.21</v>
      </c>
      <c r="D171" s="4">
        <f t="shared" si="10"/>
        <v>2.2585409320604821E-2</v>
      </c>
      <c r="E171" s="4">
        <f t="shared" si="11"/>
        <v>3.6897229027730241</v>
      </c>
      <c r="F171" s="4">
        <f t="shared" si="12"/>
        <v>3.5209194759649955</v>
      </c>
      <c r="G171" s="4">
        <f t="shared" si="13"/>
        <v>2.2473919229767314</v>
      </c>
      <c r="I171" s="4">
        <f t="shared" si="14"/>
        <v>1.0225854093206048</v>
      </c>
    </row>
    <row r="172" spans="1:9" x14ac:dyDescent="0.2">
      <c r="A172" s="4">
        <f>IF('True_Odds_Calculator_3-way'!A173="","",'True_Odds_Calculator_3-way'!A173)</f>
        <v>1.74</v>
      </c>
      <c r="B172" s="4">
        <f>IF('True_Odds_Calculator_3-way'!B173="","",'True_Odds_Calculator_3-way'!B173)</f>
        <v>4.03</v>
      </c>
      <c r="C172" s="4">
        <f>IF('True_Odds_Calculator_3-way'!C173="","",'True_Odds_Calculator_3-way'!C173)</f>
        <v>4.97</v>
      </c>
      <c r="D172" s="4">
        <f t="shared" si="10"/>
        <v>2.4058844955302749E-2</v>
      </c>
      <c r="E172" s="4">
        <f t="shared" si="11"/>
        <v>1.7646237898960171</v>
      </c>
      <c r="F172" s="4">
        <f t="shared" si="12"/>
        <v>4.1645957722892248</v>
      </c>
      <c r="G172" s="4">
        <f t="shared" si="13"/>
        <v>5.1763149011685936</v>
      </c>
      <c r="I172" s="4">
        <f t="shared" si="14"/>
        <v>1.0240588449553027</v>
      </c>
    </row>
    <row r="173" spans="1:9" x14ac:dyDescent="0.2">
      <c r="A173" s="4">
        <f>IF('True_Odds_Calculator_3-way'!A174="","",'True_Odds_Calculator_3-way'!A174)</f>
        <v>1.99</v>
      </c>
      <c r="B173" s="4">
        <f>IF('True_Odds_Calculator_3-way'!B174="","",'True_Odds_Calculator_3-way'!B174)</f>
        <v>3.35</v>
      </c>
      <c r="C173" s="4">
        <f>IF('True_Odds_Calculator_3-way'!C174="","",'True_Odds_Calculator_3-way'!C174)</f>
        <v>4.18</v>
      </c>
      <c r="D173" s="4">
        <f t="shared" si="10"/>
        <v>4.0254475261403133E-2</v>
      </c>
      <c r="E173" s="4">
        <f t="shared" si="11"/>
        <v>2.0445950536682935</v>
      </c>
      <c r="F173" s="4">
        <f t="shared" si="12"/>
        <v>3.5076728065063087</v>
      </c>
      <c r="G173" s="4">
        <f t="shared" si="13"/>
        <v>4.4283784578369163</v>
      </c>
      <c r="I173" s="4">
        <f t="shared" si="14"/>
        <v>1.0402544752614031</v>
      </c>
    </row>
    <row r="174" spans="1:9" x14ac:dyDescent="0.2">
      <c r="A174" s="4">
        <f>IF('True_Odds_Calculator_3-way'!A175="","",'True_Odds_Calculator_3-way'!A175)</f>
        <v>3.73</v>
      </c>
      <c r="B174" s="4">
        <f>IF('True_Odds_Calculator_3-way'!B175="","",'True_Odds_Calculator_3-way'!B175)</f>
        <v>3.04</v>
      </c>
      <c r="C174" s="4">
        <f>IF('True_Odds_Calculator_3-way'!C175="","",'True_Odds_Calculator_3-way'!C175)</f>
        <v>2.2599999999999998</v>
      </c>
      <c r="D174" s="4">
        <f t="shared" si="10"/>
        <v>3.9521759272555634E-2</v>
      </c>
      <c r="E174" s="4">
        <f t="shared" si="11"/>
        <v>3.9227593774019822</v>
      </c>
      <c r="F174" s="4">
        <f t="shared" si="12"/>
        <v>3.1668273701679381</v>
      </c>
      <c r="G174" s="4">
        <f t="shared" si="13"/>
        <v>2.3293519316831324</v>
      </c>
      <c r="I174" s="4">
        <f t="shared" si="14"/>
        <v>1.0395217592725556</v>
      </c>
    </row>
    <row r="175" spans="1:9" x14ac:dyDescent="0.2">
      <c r="A175" s="4">
        <f>IF('True_Odds_Calculator_3-way'!A176="","",'True_Odds_Calculator_3-way'!A176)</f>
        <v>2.08</v>
      </c>
      <c r="B175" s="4">
        <f>IF('True_Odds_Calculator_3-way'!B176="","",'True_Odds_Calculator_3-way'!B176)</f>
        <v>3.15</v>
      </c>
      <c r="C175" s="4">
        <f>IF('True_Odds_Calculator_3-way'!C176="","",'True_Odds_Calculator_3-way'!C176)</f>
        <v>4.13</v>
      </c>
      <c r="D175" s="4">
        <f t="shared" si="10"/>
        <v>4.0360298834875019E-2</v>
      </c>
      <c r="E175" s="4">
        <f t="shared" si="11"/>
        <v>2.1398805789485338</v>
      </c>
      <c r="F175" s="4">
        <f t="shared" si="12"/>
        <v>3.2893991910550882</v>
      </c>
      <c r="G175" s="4">
        <f t="shared" si="13"/>
        <v>4.3729741551595414</v>
      </c>
      <c r="I175" s="4">
        <f t="shared" si="14"/>
        <v>1.040360298834875</v>
      </c>
    </row>
    <row r="176" spans="1:9" x14ac:dyDescent="0.2">
      <c r="A176" s="4">
        <f>IF('True_Odds_Calculator_3-way'!A177="","",'True_Odds_Calculator_3-way'!A177)</f>
        <v>1.47</v>
      </c>
      <c r="B176" s="4">
        <f>IF('True_Odds_Calculator_3-way'!B177="","",'True_Odds_Calculator_3-way'!B177)</f>
        <v>4.21</v>
      </c>
      <c r="C176" s="4">
        <f>IF('True_Odds_Calculator_3-way'!C177="","",'True_Odds_Calculator_3-way'!C177)</f>
        <v>7.94</v>
      </c>
      <c r="D176" s="4">
        <f t="shared" si="10"/>
        <v>4.3746384437810315E-2</v>
      </c>
      <c r="E176" s="4">
        <f t="shared" si="11"/>
        <v>1.5022007676186802</v>
      </c>
      <c r="F176" s="4">
        <f t="shared" si="12"/>
        <v>4.4853596345718634</v>
      </c>
      <c r="G176" s="4">
        <f t="shared" si="13"/>
        <v>8.9796869949815044</v>
      </c>
      <c r="I176" s="4">
        <f t="shared" si="14"/>
        <v>1.0437463844378103</v>
      </c>
    </row>
    <row r="177" spans="1:9" x14ac:dyDescent="0.2">
      <c r="A177" s="4">
        <f>IF('True_Odds_Calculator_3-way'!A178="","",'True_Odds_Calculator_3-way'!A178)</f>
        <v>2.61</v>
      </c>
      <c r="B177" s="4">
        <f>IF('True_Odds_Calculator_3-way'!B178="","",'True_Odds_Calculator_3-way'!B178)</f>
        <v>3</v>
      </c>
      <c r="C177" s="4">
        <f>IF('True_Odds_Calculator_3-way'!C178="","",'True_Odds_Calculator_3-way'!C178)</f>
        <v>3.11</v>
      </c>
      <c r="D177" s="4">
        <f t="shared" si="10"/>
        <v>3.8018504145569398E-2</v>
      </c>
      <c r="E177" s="4">
        <f t="shared" si="11"/>
        <v>2.6992817079389013</v>
      </c>
      <c r="F177" s="4">
        <f t="shared" si="12"/>
        <v>3.1185631043094069</v>
      </c>
      <c r="G177" s="4">
        <f t="shared" si="13"/>
        <v>3.2376020421730001</v>
      </c>
      <c r="I177" s="4">
        <f t="shared" si="14"/>
        <v>1.0380185041455694</v>
      </c>
    </row>
    <row r="178" spans="1:9" x14ac:dyDescent="0.2">
      <c r="A178" s="4">
        <f>IF('True_Odds_Calculator_3-way'!A179="","",'True_Odds_Calculator_3-way'!A179)</f>
        <v>2.41</v>
      </c>
      <c r="B178" s="4">
        <f>IF('True_Odds_Calculator_3-way'!B179="","",'True_Odds_Calculator_3-way'!B179)</f>
        <v>3.6</v>
      </c>
      <c r="C178" s="4">
        <f>IF('True_Odds_Calculator_3-way'!C179="","",'True_Odds_Calculator_3-way'!C179)</f>
        <v>2.99</v>
      </c>
      <c r="D178" s="4">
        <f t="shared" si="10"/>
        <v>2.71636976489944E-2</v>
      </c>
      <c r="E178" s="4">
        <f t="shared" si="11"/>
        <v>2.4637630139163349</v>
      </c>
      <c r="F178" s="4">
        <f t="shared" si="12"/>
        <v>3.7213011594679686</v>
      </c>
      <c r="G178" s="4">
        <f t="shared" si="13"/>
        <v>3.0732012443856145</v>
      </c>
      <c r="I178" s="4">
        <f t="shared" si="14"/>
        <v>1.0271636976489944</v>
      </c>
    </row>
    <row r="179" spans="1:9" x14ac:dyDescent="0.2">
      <c r="A179" s="4">
        <f>IF('True_Odds_Calculator_3-way'!A180="","",'True_Odds_Calculator_3-way'!A180)</f>
        <v>2.25</v>
      </c>
      <c r="B179" s="4">
        <f>IF('True_Odds_Calculator_3-way'!B180="","",'True_Odds_Calculator_3-way'!B180)</f>
        <v>3.64</v>
      </c>
      <c r="C179" s="4">
        <f>IF('True_Odds_Calculator_3-way'!C180="","",'True_Odds_Calculator_3-way'!C180)</f>
        <v>3.23</v>
      </c>
      <c r="D179" s="4">
        <f t="shared" si="10"/>
        <v>2.8767242389533321E-2</v>
      </c>
      <c r="E179" s="4">
        <f t="shared" si="11"/>
        <v>2.2996151906950324</v>
      </c>
      <c r="F179" s="4">
        <f t="shared" si="12"/>
        <v>3.7716465080911528</v>
      </c>
      <c r="G179" s="4">
        <f t="shared" si="13"/>
        <v>3.3332395312696872</v>
      </c>
      <c r="I179" s="4">
        <f t="shared" si="14"/>
        <v>1.0287672423895333</v>
      </c>
    </row>
    <row r="180" spans="1:9" x14ac:dyDescent="0.2">
      <c r="A180" s="4">
        <f>IF('True_Odds_Calculator_3-way'!A181="","",'True_Odds_Calculator_3-way'!A181)</f>
        <v>1.68</v>
      </c>
      <c r="B180" s="4">
        <f>IF('True_Odds_Calculator_3-way'!B181="","",'True_Odds_Calculator_3-way'!B181)</f>
        <v>4.1100000000000003</v>
      </c>
      <c r="C180" s="4">
        <f>IF('True_Odds_Calculator_3-way'!C181="","",'True_Odds_Calculator_3-way'!C181)</f>
        <v>5.21</v>
      </c>
      <c r="D180" s="4">
        <f t="shared" si="10"/>
        <v>3.0485677325695848E-2</v>
      </c>
      <c r="E180" s="4">
        <f t="shared" si="11"/>
        <v>1.7091790697020306</v>
      </c>
      <c r="F180" s="4">
        <f t="shared" si="12"/>
        <v>4.2891374464722354</v>
      </c>
      <c r="G180" s="4">
        <f t="shared" si="13"/>
        <v>5.5012554983487361</v>
      </c>
      <c r="I180" s="4">
        <f t="shared" si="14"/>
        <v>1.0304856773256958</v>
      </c>
    </row>
    <row r="181" spans="1:9" x14ac:dyDescent="0.2">
      <c r="A181" s="4">
        <f>IF('True_Odds_Calculator_3-way'!A182="","",'True_Odds_Calculator_3-way'!A182)</f>
        <v>2.19</v>
      </c>
      <c r="B181" s="4">
        <f>IF('True_Odds_Calculator_3-way'!B182="","",'True_Odds_Calculator_3-way'!B182)</f>
        <v>3.41</v>
      </c>
      <c r="C181" s="4">
        <f>IF('True_Odds_Calculator_3-way'!C182="","",'True_Odds_Calculator_3-way'!C182)</f>
        <v>3.6</v>
      </c>
      <c r="D181" s="4">
        <f t="shared" si="10"/>
        <v>2.7653914308797045E-2</v>
      </c>
      <c r="E181" s="4">
        <f t="shared" si="11"/>
        <v>2.2351211904045329</v>
      </c>
      <c r="F181" s="4">
        <f t="shared" si="12"/>
        <v>3.5206660922084074</v>
      </c>
      <c r="G181" s="4">
        <f t="shared" si="13"/>
        <v>3.7235653898571757</v>
      </c>
      <c r="I181" s="4">
        <f t="shared" si="14"/>
        <v>1.027653914308797</v>
      </c>
    </row>
    <row r="182" spans="1:9" x14ac:dyDescent="0.2">
      <c r="A182" s="4">
        <f>IF('True_Odds_Calculator_3-way'!A183="","",'True_Odds_Calculator_3-way'!A183)</f>
        <v>2.78</v>
      </c>
      <c r="B182" s="4">
        <f>IF('True_Odds_Calculator_3-way'!B183="","",'True_Odds_Calculator_3-way'!B183)</f>
        <v>3.08</v>
      </c>
      <c r="C182" s="4">
        <f>IF('True_Odds_Calculator_3-way'!C183="","",'True_Odds_Calculator_3-way'!C183)</f>
        <v>2.78</v>
      </c>
      <c r="D182" s="4">
        <f t="shared" si="10"/>
        <v>4.4099785106979317E-2</v>
      </c>
      <c r="E182" s="4">
        <f t="shared" si="11"/>
        <v>2.8984473731720524</v>
      </c>
      <c r="F182" s="4">
        <f t="shared" si="12"/>
        <v>3.2260624937204865</v>
      </c>
      <c r="G182" s="4">
        <f t="shared" si="13"/>
        <v>2.8984473731720524</v>
      </c>
      <c r="I182" s="4">
        <f t="shared" si="14"/>
        <v>1.0440997851069793</v>
      </c>
    </row>
    <row r="183" spans="1:9" x14ac:dyDescent="0.2">
      <c r="A183" s="4">
        <f>IF('True_Odds_Calculator_3-way'!A184="","",'True_Odds_Calculator_3-way'!A184)</f>
        <v>3.93</v>
      </c>
      <c r="B183" s="4">
        <f>IF('True_Odds_Calculator_3-way'!B184="","",'True_Odds_Calculator_3-way'!B184)</f>
        <v>3.19</v>
      </c>
      <c r="C183" s="4">
        <f>IF('True_Odds_Calculator_3-way'!C184="","",'True_Odds_Calculator_3-way'!C184)</f>
        <v>2.0499999999999998</v>
      </c>
      <c r="D183" s="4">
        <f t="shared" si="10"/>
        <v>5.5737428081883422E-2</v>
      </c>
      <c r="E183" s="4">
        <f t="shared" si="11"/>
        <v>4.2395555160869325</v>
      </c>
      <c r="F183" s="4">
        <f t="shared" si="12"/>
        <v>3.3909744608300953</v>
      </c>
      <c r="G183" s="4">
        <f t="shared" si="13"/>
        <v>2.1311704040355317</v>
      </c>
      <c r="I183" s="4">
        <f t="shared" si="14"/>
        <v>1.0557374280818834</v>
      </c>
    </row>
    <row r="184" spans="1:9" x14ac:dyDescent="0.2">
      <c r="A184" s="4">
        <f>IF('True_Odds_Calculator_3-way'!A185="","",'True_Odds_Calculator_3-way'!A185)</f>
        <v>1.79</v>
      </c>
      <c r="B184" s="4">
        <f>IF('True_Odds_Calculator_3-way'!B185="","",'True_Odds_Calculator_3-way'!B185)</f>
        <v>4</v>
      </c>
      <c r="C184" s="4">
        <f>IF('True_Odds_Calculator_3-way'!C185="","",'True_Odds_Calculator_3-way'!C185)</f>
        <v>4.6399999999999997</v>
      </c>
      <c r="D184" s="4">
        <f t="shared" si="10"/>
        <v>2.4176459256405325E-2</v>
      </c>
      <c r="E184" s="4">
        <f t="shared" si="11"/>
        <v>1.8161991952883549</v>
      </c>
      <c r="F184" s="4">
        <f t="shared" si="12"/>
        <v>4.1332360161900334</v>
      </c>
      <c r="G184" s="4">
        <f t="shared" si="13"/>
        <v>4.820242977636771</v>
      </c>
      <c r="I184" s="4">
        <f t="shared" si="14"/>
        <v>1.0241764592564053</v>
      </c>
    </row>
    <row r="185" spans="1:9" x14ac:dyDescent="0.2">
      <c r="A185" s="4">
        <f>IF('True_Odds_Calculator_3-way'!A186="","",'True_Odds_Calculator_3-way'!A186)</f>
        <v>2.11</v>
      </c>
      <c r="B185" s="4">
        <f>IF('True_Odds_Calculator_3-way'!B186="","",'True_Odds_Calculator_3-way'!B186)</f>
        <v>3.45</v>
      </c>
      <c r="C185" s="4">
        <f>IF('True_Odds_Calculator_3-way'!C186="","",'True_Odds_Calculator_3-way'!C186)</f>
        <v>3.88</v>
      </c>
      <c r="D185" s="4">
        <f t="shared" si="10"/>
        <v>2.1520680515754176E-2</v>
      </c>
      <c r="E185" s="4">
        <f t="shared" si="11"/>
        <v>2.1424282480778838</v>
      </c>
      <c r="F185" s="4">
        <f t="shared" si="12"/>
        <v>3.5375500572798901</v>
      </c>
      <c r="G185" s="4">
        <f t="shared" si="13"/>
        <v>3.9910855338458622</v>
      </c>
      <c r="I185" s="4">
        <f t="shared" si="14"/>
        <v>1.0215206805157542</v>
      </c>
    </row>
    <row r="186" spans="1:9" x14ac:dyDescent="0.2">
      <c r="A186" s="4">
        <f>IF('True_Odds_Calculator_3-way'!A187="","",'True_Odds_Calculator_3-way'!A187)</f>
        <v>1.85</v>
      </c>
      <c r="B186" s="4">
        <f>IF('True_Odds_Calculator_3-way'!B187="","",'True_Odds_Calculator_3-way'!B187)</f>
        <v>3.5</v>
      </c>
      <c r="C186" s="4">
        <f>IF('True_Odds_Calculator_3-way'!C187="","",'True_Odds_Calculator_3-way'!C187)</f>
        <v>5.01</v>
      </c>
      <c r="D186" s="4">
        <f t="shared" si="10"/>
        <v>2.5855624658019716E-2</v>
      </c>
      <c r="E186" s="4">
        <f t="shared" si="11"/>
        <v>1.8799748871127424</v>
      </c>
      <c r="F186" s="4">
        <f t="shared" si="12"/>
        <v>3.6088609120490971</v>
      </c>
      <c r="G186" s="4">
        <f t="shared" si="13"/>
        <v>5.2360885062882492</v>
      </c>
      <c r="I186" s="4">
        <f t="shared" si="14"/>
        <v>1.0258556246580197</v>
      </c>
    </row>
    <row r="187" spans="1:9" x14ac:dyDescent="0.2">
      <c r="A187" s="4">
        <f>IF('True_Odds_Calculator_3-way'!A188="","",'True_Odds_Calculator_3-way'!A188)</f>
        <v>2.77</v>
      </c>
      <c r="B187" s="4">
        <f>IF('True_Odds_Calculator_3-way'!B188="","",'True_Odds_Calculator_3-way'!B188)</f>
        <v>3.03</v>
      </c>
      <c r="C187" s="4">
        <f>IF('True_Odds_Calculator_3-way'!C188="","",'True_Odds_Calculator_3-way'!C188)</f>
        <v>2.88</v>
      </c>
      <c r="D187" s="4">
        <f t="shared" si="10"/>
        <v>3.8266055847461899E-2</v>
      </c>
      <c r="E187" s="4">
        <f t="shared" si="11"/>
        <v>2.8714551876224448</v>
      </c>
      <c r="F187" s="4">
        <f t="shared" si="12"/>
        <v>3.1518135479802787</v>
      </c>
      <c r="G187" s="4">
        <f t="shared" si="13"/>
        <v>2.9898327424284852</v>
      </c>
      <c r="I187" s="4">
        <f t="shared" si="14"/>
        <v>1.0382660558474619</v>
      </c>
    </row>
    <row r="188" spans="1:9" x14ac:dyDescent="0.2">
      <c r="A188" s="4">
        <f>IF('True_Odds_Calculator_3-way'!A189="","",'True_Odds_Calculator_3-way'!A189)</f>
        <v>2.62</v>
      </c>
      <c r="B188" s="4">
        <f>IF('True_Odds_Calculator_3-way'!B189="","",'True_Odds_Calculator_3-way'!B189)</f>
        <v>2.86</v>
      </c>
      <c r="C188" s="4">
        <f>IF('True_Odds_Calculator_3-way'!C189="","",'True_Odds_Calculator_3-way'!C189)</f>
        <v>3.25</v>
      </c>
      <c r="D188" s="4">
        <f t="shared" si="10"/>
        <v>3.9022046655634579E-2</v>
      </c>
      <c r="E188" s="4">
        <f t="shared" si="11"/>
        <v>2.7124378589700275</v>
      </c>
      <c r="F188" s="4">
        <f t="shared" si="12"/>
        <v>2.9705058406892544</v>
      </c>
      <c r="G188" s="4">
        <f t="shared" si="13"/>
        <v>3.3934545015397628</v>
      </c>
      <c r="I188" s="4">
        <f t="shared" si="14"/>
        <v>1.0390220466556346</v>
      </c>
    </row>
    <row r="189" spans="1:9" x14ac:dyDescent="0.2">
      <c r="A189" s="4">
        <f>IF('True_Odds_Calculator_3-way'!A190="","",'True_Odds_Calculator_3-way'!A190)</f>
        <v>2.54</v>
      </c>
      <c r="B189" s="4">
        <f>IF('True_Odds_Calculator_3-way'!B190="","",'True_Odds_Calculator_3-way'!B190)</f>
        <v>3.48</v>
      </c>
      <c r="C189" s="4">
        <f>IF('True_Odds_Calculator_3-way'!C190="","",'True_Odds_Calculator_3-way'!C190)</f>
        <v>2.84</v>
      </c>
      <c r="D189" s="4">
        <f t="shared" si="10"/>
        <v>3.3169785296993215E-2</v>
      </c>
      <c r="E189" s="4">
        <f t="shared" si="11"/>
        <v>2.6133939051379795</v>
      </c>
      <c r="F189" s="4">
        <f t="shared" si="12"/>
        <v>3.6192580130226033</v>
      </c>
      <c r="G189" s="4">
        <f t="shared" si="13"/>
        <v>2.9320691107251688</v>
      </c>
      <c r="I189" s="4">
        <f t="shared" si="14"/>
        <v>1.0331697852969932</v>
      </c>
    </row>
    <row r="190" spans="1:9" x14ac:dyDescent="0.2">
      <c r="A190" s="4">
        <f>IF('True_Odds_Calculator_3-way'!A191="","",'True_Odds_Calculator_3-way'!A191)</f>
        <v>1.56</v>
      </c>
      <c r="B190" s="4">
        <f>IF('True_Odds_Calculator_3-way'!B191="","",'True_Odds_Calculator_3-way'!B191)</f>
        <v>4.3</v>
      </c>
      <c r="C190" s="4">
        <f>IF('True_Odds_Calculator_3-way'!C191="","",'True_Odds_Calculator_3-way'!C191)</f>
        <v>6.14</v>
      </c>
      <c r="D190" s="4">
        <f t="shared" si="10"/>
        <v>3.6450230071925382E-2</v>
      </c>
      <c r="E190" s="4">
        <f t="shared" si="11"/>
        <v>1.5901396980775426</v>
      </c>
      <c r="F190" s="4">
        <f t="shared" si="12"/>
        <v>4.5370391041759683</v>
      </c>
      <c r="G190" s="4">
        <f t="shared" si="13"/>
        <v>6.6349792081930019</v>
      </c>
      <c r="I190" s="4">
        <f t="shared" si="14"/>
        <v>1.0364502300719254</v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1.62</v>
      </c>
      <c r="B2" s="4">
        <f>IF('True_Odds_Calculator_2-way'!B3="","",'True_Odds_Calculator_2-way'!B3)</f>
        <v>2.37</v>
      </c>
      <c r="C2" s="4">
        <f>1/A2</f>
        <v>0.61728395061728392</v>
      </c>
      <c r="D2">
        <f>1/B2</f>
        <v>0.42194092827004215</v>
      </c>
      <c r="E2">
        <f>C2+D2-1</f>
        <v>3.9224878887325954E-2</v>
      </c>
      <c r="F2">
        <f>C2+D2-(C2*D2)-1</f>
        <v>-0.22123248424232966</v>
      </c>
      <c r="G2">
        <v>0</v>
      </c>
      <c r="H2">
        <f>C2*D2</f>
        <v>0.26045736312965562</v>
      </c>
      <c r="I2">
        <f>((-4*F2*H2)^0.5)/(2*F2)</f>
        <v>-1.0850353103361388</v>
      </c>
      <c r="J2">
        <f>(-((-4*F2*H2)^0.5))/(2*F2)</f>
        <v>1.0850353103361388</v>
      </c>
      <c r="K2">
        <f>IF(A2="","",(C2/($J2+C2-($J2*C2))))</f>
        <v>0.59782800986731122</v>
      </c>
      <c r="L2">
        <f>IF(B2="","",(D2/($J2+D2-($J2*D2))))</f>
        <v>0.40217199013268901</v>
      </c>
      <c r="M2">
        <f>IF(A2="","",1/K2)</f>
        <v>1.672721892408406</v>
      </c>
      <c r="N2">
        <f>IF(B2="","",1/L2)</f>
        <v>2.4864983751605103</v>
      </c>
    </row>
    <row r="3" spans="1:14" x14ac:dyDescent="0.25">
      <c r="A3" s="4">
        <f>IF('True_Odds_Calculator_2-way'!A4="","",'True_Odds_Calculator_2-way'!A4)</f>
        <v>1.34</v>
      </c>
      <c r="B3" s="4">
        <f>IF('True_Odds_Calculator_2-way'!B4="","",'True_Odds_Calculator_2-way'!B4)</f>
        <v>3.39</v>
      </c>
      <c r="C3" s="4">
        <f t="shared" ref="C3:C66" si="0">1/A3</f>
        <v>0.74626865671641784</v>
      </c>
      <c r="D3">
        <f t="shared" ref="D3:D66" si="1">1/B3</f>
        <v>0.29498525073746312</v>
      </c>
      <c r="E3">
        <f t="shared" ref="E3:E66" si="2">C3+D3-1</f>
        <v>4.1253907453880911E-2</v>
      </c>
      <c r="F3">
        <f t="shared" ref="F3:F66" si="3">C3+D3-(C3*D3)-1</f>
        <v>-0.17888433936512138</v>
      </c>
      <c r="G3">
        <v>0</v>
      </c>
      <c r="H3">
        <f t="shared" ref="H3:H66" si="4">C3*D3</f>
        <v>0.22013824681900232</v>
      </c>
      <c r="I3">
        <f t="shared" ref="I3:I66" si="5">((-4*F3*H3)^0.5)/(2*F3)</f>
        <v>-1.1093321279583495</v>
      </c>
      <c r="J3">
        <f t="shared" ref="J3:J66" si="6">(-((-4*F3*H3)^0.5))/(2*F3)</f>
        <v>1.1093321279583495</v>
      </c>
      <c r="K3">
        <f t="shared" ref="K3:K66" si="7">IF(A3="","",(C3/($J3+C3-($J3*C3))))</f>
        <v>0.7261252257663634</v>
      </c>
      <c r="L3">
        <f t="shared" ref="L3:L66" si="8">IF(B3="","",(D3/($J3+D3-($J3*D3))))</f>
        <v>0.27387477423363671</v>
      </c>
      <c r="M3">
        <f t="shared" ref="M3:M66" si="9">IF(A3="","",1/K3)</f>
        <v>1.377172923505839</v>
      </c>
      <c r="N3">
        <f t="shared" ref="N3:N66" si="10">IF(B3="","",1/L3)</f>
        <v>3.6513037858204545</v>
      </c>
    </row>
    <row r="4" spans="1:14" x14ac:dyDescent="0.25">
      <c r="A4" s="4">
        <f>IF('True_Odds_Calculator_2-way'!A5="","",'True_Odds_Calculator_2-way'!A5)</f>
        <v>1.77</v>
      </c>
      <c r="B4" s="4">
        <f>IF('True_Odds_Calculator_2-way'!B5="","",'True_Odds_Calculator_2-way'!B5)</f>
        <v>2.14</v>
      </c>
      <c r="C4" s="4">
        <f t="shared" si="0"/>
        <v>0.56497175141242939</v>
      </c>
      <c r="D4">
        <f t="shared" si="1"/>
        <v>0.46728971962616822</v>
      </c>
      <c r="E4">
        <f t="shared" si="2"/>
        <v>3.2261471038597556E-2</v>
      </c>
      <c r="F4">
        <f t="shared" si="3"/>
        <v>-0.2317440202756218</v>
      </c>
      <c r="G4">
        <v>0</v>
      </c>
      <c r="H4">
        <f t="shared" si="4"/>
        <v>0.26400549131421935</v>
      </c>
      <c r="I4">
        <f t="shared" si="5"/>
        <v>-1.0673385899176768</v>
      </c>
      <c r="J4">
        <f t="shared" si="6"/>
        <v>1.0673385899176768</v>
      </c>
      <c r="K4">
        <f t="shared" si="7"/>
        <v>0.54889239397368417</v>
      </c>
      <c r="L4">
        <f t="shared" si="8"/>
        <v>0.45110760602631583</v>
      </c>
      <c r="M4">
        <f t="shared" si="9"/>
        <v>1.8218507142366114</v>
      </c>
      <c r="N4">
        <f t="shared" si="10"/>
        <v>2.2167659925061516</v>
      </c>
    </row>
    <row r="5" spans="1:14" x14ac:dyDescent="0.25">
      <c r="A5" s="4">
        <f>IF('True_Odds_Calculator_2-way'!A6="","",'True_Odds_Calculator_2-way'!A6)</f>
        <v>1.96</v>
      </c>
      <c r="B5" s="4">
        <f>IF('True_Odds_Calculator_2-way'!B6="","",'True_Odds_Calculator_2-way'!B6)</f>
        <v>1.93</v>
      </c>
      <c r="C5" s="4">
        <f t="shared" si="0"/>
        <v>0.51020408163265307</v>
      </c>
      <c r="D5">
        <f t="shared" si="1"/>
        <v>0.5181347150259068</v>
      </c>
      <c r="E5">
        <f t="shared" si="2"/>
        <v>2.8338796658559762E-2</v>
      </c>
      <c r="F5">
        <f t="shared" si="3"/>
        <v>-0.23601564978322942</v>
      </c>
      <c r="G5">
        <v>0</v>
      </c>
      <c r="H5">
        <f t="shared" si="4"/>
        <v>0.26435444644178918</v>
      </c>
      <c r="I5">
        <f t="shared" si="5"/>
        <v>-1.0583343916682539</v>
      </c>
      <c r="J5">
        <f t="shared" si="6"/>
        <v>1.0583343916682539</v>
      </c>
      <c r="K5">
        <f t="shared" si="7"/>
        <v>0.49603149604724417</v>
      </c>
      <c r="L5">
        <f t="shared" si="8"/>
        <v>0.50396850395275605</v>
      </c>
      <c r="M5">
        <f t="shared" si="9"/>
        <v>2.0160010160015238</v>
      </c>
      <c r="N5">
        <f t="shared" si="10"/>
        <v>1.9842509842514759</v>
      </c>
    </row>
    <row r="6" spans="1:14" x14ac:dyDescent="0.25">
      <c r="A6" s="4">
        <f>IF('True_Odds_Calculator_2-way'!A7="","",'True_Odds_Calculator_2-way'!A7)</f>
        <v>1.93</v>
      </c>
      <c r="B6" s="4">
        <f>IF('True_Odds_Calculator_2-way'!B7="","",'True_Odds_Calculator_2-way'!B7)</f>
        <v>1.95</v>
      </c>
      <c r="C6" s="4">
        <f t="shared" si="0"/>
        <v>0.5181347150259068</v>
      </c>
      <c r="D6">
        <f t="shared" si="1"/>
        <v>0.51282051282051289</v>
      </c>
      <c r="E6">
        <f t="shared" si="2"/>
        <v>3.0955227846419575E-2</v>
      </c>
      <c r="F6">
        <f t="shared" si="3"/>
        <v>-0.23475488242327625</v>
      </c>
      <c r="G6">
        <v>0</v>
      </c>
      <c r="H6">
        <f t="shared" si="4"/>
        <v>0.26571011026969582</v>
      </c>
      <c r="I6">
        <f t="shared" si="5"/>
        <v>-1.0638899909514294</v>
      </c>
      <c r="J6">
        <f t="shared" si="6"/>
        <v>1.0638899909514294</v>
      </c>
      <c r="K6">
        <f t="shared" si="7"/>
        <v>0.50265964972060251</v>
      </c>
      <c r="L6">
        <f t="shared" si="8"/>
        <v>0.49734035027939766</v>
      </c>
      <c r="M6">
        <f t="shared" si="9"/>
        <v>1.9894176915848294</v>
      </c>
      <c r="N6">
        <f t="shared" si="10"/>
        <v>2.0106954914038573</v>
      </c>
    </row>
    <row r="7" spans="1:14" x14ac:dyDescent="0.25">
      <c r="A7" s="4">
        <f>IF('True_Odds_Calculator_2-way'!A8="","",'True_Odds_Calculator_2-way'!A8)</f>
        <v>2.19</v>
      </c>
      <c r="B7" s="4">
        <f>IF('True_Odds_Calculator_2-way'!B8="","",'True_Odds_Calculator_2-way'!B8)</f>
        <v>1.69</v>
      </c>
      <c r="C7" s="4">
        <f t="shared" si="0"/>
        <v>0.45662100456621008</v>
      </c>
      <c r="D7">
        <f t="shared" si="1"/>
        <v>0.59171597633136097</v>
      </c>
      <c r="E7">
        <f t="shared" si="2"/>
        <v>4.8336980897571102E-2</v>
      </c>
      <c r="F7">
        <f t="shared" si="3"/>
        <v>-0.2218529626327308</v>
      </c>
      <c r="G7">
        <v>0</v>
      </c>
      <c r="H7">
        <f t="shared" si="4"/>
        <v>0.27018994353030185</v>
      </c>
      <c r="I7">
        <f t="shared" si="5"/>
        <v>-1.1035753058718369</v>
      </c>
      <c r="J7">
        <f t="shared" si="6"/>
        <v>1.1035753058718369</v>
      </c>
      <c r="K7">
        <f t="shared" si="7"/>
        <v>0.43229136730273038</v>
      </c>
      <c r="L7">
        <f t="shared" si="8"/>
        <v>0.56770863269726979</v>
      </c>
      <c r="M7">
        <f t="shared" si="9"/>
        <v>2.3132546139874859</v>
      </c>
      <c r="N7">
        <f t="shared" si="10"/>
        <v>1.761466961051567</v>
      </c>
    </row>
    <row r="8" spans="1:14" x14ac:dyDescent="0.25">
      <c r="A8" s="4">
        <f>IF('True_Odds_Calculator_2-way'!A9="","",'True_Odds_Calculator_2-way'!A9)</f>
        <v>2.2400000000000002</v>
      </c>
      <c r="B8" s="4">
        <f>IF('True_Odds_Calculator_2-way'!B9="","",'True_Odds_Calculator_2-way'!B9)</f>
        <v>1.71</v>
      </c>
      <c r="C8" s="4">
        <f t="shared" si="0"/>
        <v>0.4464285714285714</v>
      </c>
      <c r="D8">
        <f t="shared" si="1"/>
        <v>0.58479532163742687</v>
      </c>
      <c r="E8">
        <f t="shared" si="2"/>
        <v>3.1223893065998265E-2</v>
      </c>
      <c r="F8">
        <f t="shared" si="3"/>
        <v>-0.22984544695071008</v>
      </c>
      <c r="G8">
        <v>0</v>
      </c>
      <c r="H8">
        <f t="shared" si="4"/>
        <v>0.2610693400167084</v>
      </c>
      <c r="I8">
        <f t="shared" si="5"/>
        <v>-1.0657613907987189</v>
      </c>
      <c r="J8">
        <f t="shared" si="6"/>
        <v>1.0657613907987189</v>
      </c>
      <c r="K8">
        <f t="shared" si="7"/>
        <v>0.4307477895456453</v>
      </c>
      <c r="L8">
        <f t="shared" si="8"/>
        <v>0.56925221045435459</v>
      </c>
      <c r="M8">
        <f t="shared" si="9"/>
        <v>2.3215441245904116</v>
      </c>
      <c r="N8">
        <f t="shared" si="10"/>
        <v>1.7566905874670904</v>
      </c>
    </row>
    <row r="9" spans="1:14" x14ac:dyDescent="0.25">
      <c r="A9" s="4">
        <f>IF('True_Odds_Calculator_2-way'!A10="","",'True_Odds_Calculator_2-way'!A10)</f>
        <v>2.04</v>
      </c>
      <c r="B9" s="4">
        <f>IF('True_Odds_Calculator_2-way'!B10="","",'True_Odds_Calculator_2-way'!B10)</f>
        <v>1.81</v>
      </c>
      <c r="C9" s="4">
        <f t="shared" si="0"/>
        <v>0.49019607843137253</v>
      </c>
      <c r="D9">
        <f t="shared" si="1"/>
        <v>0.5524861878453039</v>
      </c>
      <c r="E9">
        <f t="shared" si="2"/>
        <v>4.2682266276676373E-2</v>
      </c>
      <c r="F9">
        <f t="shared" si="3"/>
        <v>-0.22814429639259015</v>
      </c>
      <c r="G9">
        <v>0</v>
      </c>
      <c r="H9">
        <f t="shared" si="4"/>
        <v>0.27082656266926658</v>
      </c>
      <c r="I9">
        <f t="shared" si="5"/>
        <v>-1.0895340841010224</v>
      </c>
      <c r="J9">
        <f t="shared" si="6"/>
        <v>1.0895340841010224</v>
      </c>
      <c r="K9">
        <f t="shared" si="7"/>
        <v>0.46879788020304902</v>
      </c>
      <c r="L9">
        <f t="shared" si="8"/>
        <v>0.53120211979695098</v>
      </c>
      <c r="M9">
        <f t="shared" si="9"/>
        <v>2.1331154474650633</v>
      </c>
      <c r="N9">
        <f t="shared" si="10"/>
        <v>1.8825226081218283</v>
      </c>
    </row>
    <row r="10" spans="1:14" x14ac:dyDescent="0.25">
      <c r="A10" s="4">
        <f>IF('True_Odds_Calculator_2-way'!A11="","",'True_Odds_Calculator_2-way'!A11)</f>
        <v>2.2400000000000002</v>
      </c>
      <c r="B10" s="4">
        <f>IF('True_Odds_Calculator_2-way'!B11="","",'True_Odds_Calculator_2-way'!B11)</f>
        <v>1.71</v>
      </c>
      <c r="C10" s="4">
        <f t="shared" si="0"/>
        <v>0.4464285714285714</v>
      </c>
      <c r="D10">
        <f t="shared" si="1"/>
        <v>0.58479532163742687</v>
      </c>
      <c r="E10">
        <f t="shared" si="2"/>
        <v>3.1223893065998265E-2</v>
      </c>
      <c r="F10">
        <f t="shared" si="3"/>
        <v>-0.22984544695071008</v>
      </c>
      <c r="G10">
        <v>0</v>
      </c>
      <c r="H10">
        <f t="shared" si="4"/>
        <v>0.2610693400167084</v>
      </c>
      <c r="I10">
        <f t="shared" si="5"/>
        <v>-1.0657613907987189</v>
      </c>
      <c r="J10">
        <f t="shared" si="6"/>
        <v>1.0657613907987189</v>
      </c>
      <c r="K10">
        <f t="shared" si="7"/>
        <v>0.4307477895456453</v>
      </c>
      <c r="L10">
        <f t="shared" si="8"/>
        <v>0.56925221045435459</v>
      </c>
      <c r="M10">
        <f t="shared" si="9"/>
        <v>2.3215441245904116</v>
      </c>
      <c r="N10">
        <f t="shared" si="10"/>
        <v>1.7566905874670904</v>
      </c>
    </row>
    <row r="11" spans="1:14" x14ac:dyDescent="0.25">
      <c r="A11" s="4">
        <f>IF('True_Odds_Calculator_2-way'!A12="","",'True_Odds_Calculator_2-way'!A12)</f>
        <v>2.4</v>
      </c>
      <c r="B11" s="4">
        <f>IF('True_Odds_Calculator_2-way'!B12="","",'True_Odds_Calculator_2-way'!B12)</f>
        <v>1.62</v>
      </c>
      <c r="C11" s="4">
        <f t="shared" si="0"/>
        <v>0.41666666666666669</v>
      </c>
      <c r="D11">
        <f t="shared" si="1"/>
        <v>0.61728395061728392</v>
      </c>
      <c r="E11">
        <f t="shared" si="2"/>
        <v>3.3950617283950546E-2</v>
      </c>
      <c r="F11">
        <f t="shared" si="3"/>
        <v>-0.22325102880658443</v>
      </c>
      <c r="G11">
        <v>0</v>
      </c>
      <c r="H11">
        <f t="shared" si="4"/>
        <v>0.25720164609053497</v>
      </c>
      <c r="I11">
        <f t="shared" si="5"/>
        <v>-1.0733469768527295</v>
      </c>
      <c r="J11">
        <f t="shared" si="6"/>
        <v>1.0733469768527295</v>
      </c>
      <c r="K11">
        <f t="shared" si="7"/>
        <v>0.3995707383438068</v>
      </c>
      <c r="L11">
        <f t="shared" si="8"/>
        <v>0.60042926165619326</v>
      </c>
      <c r="M11">
        <f t="shared" si="9"/>
        <v>2.502685767593821</v>
      </c>
      <c r="N11">
        <f t="shared" si="10"/>
        <v>1.6654751256486924</v>
      </c>
    </row>
    <row r="12" spans="1:14" x14ac:dyDescent="0.25">
      <c r="A12" s="4">
        <f>IF('True_Odds_Calculator_2-way'!A13="","",'True_Odds_Calculator_2-way'!A13)</f>
        <v>1.83</v>
      </c>
      <c r="B12" s="4">
        <f>IF('True_Odds_Calculator_2-way'!B13="","",'True_Odds_Calculator_2-way'!B13)</f>
        <v>2.02</v>
      </c>
      <c r="C12" s="4">
        <f t="shared" si="0"/>
        <v>0.54644808743169393</v>
      </c>
      <c r="D12">
        <f t="shared" si="1"/>
        <v>0.49504950495049505</v>
      </c>
      <c r="E12">
        <f t="shared" si="2"/>
        <v>4.1497592382188975E-2</v>
      </c>
      <c r="F12">
        <f t="shared" si="3"/>
        <v>-0.22902126278201596</v>
      </c>
      <c r="G12">
        <v>0</v>
      </c>
      <c r="H12">
        <f t="shared" si="4"/>
        <v>0.27051885516420493</v>
      </c>
      <c r="I12">
        <f t="shared" si="5"/>
        <v>-1.0868281233544477</v>
      </c>
      <c r="J12">
        <f t="shared" si="6"/>
        <v>1.0868281233544477</v>
      </c>
      <c r="K12">
        <f t="shared" si="7"/>
        <v>0.52574374088486586</v>
      </c>
      <c r="L12">
        <f t="shared" si="8"/>
        <v>0.47425625911513414</v>
      </c>
      <c r="M12">
        <f t="shared" si="9"/>
        <v>1.9020673423841918</v>
      </c>
      <c r="N12">
        <f t="shared" si="10"/>
        <v>2.1085646858215363</v>
      </c>
    </row>
    <row r="13" spans="1:14" x14ac:dyDescent="0.25">
      <c r="A13" s="4">
        <f>IF('True_Odds_Calculator_2-way'!A14="","",'True_Odds_Calculator_2-way'!A14)</f>
        <v>1.65</v>
      </c>
      <c r="B13" s="4">
        <f>IF('True_Odds_Calculator_2-way'!B14="","",'True_Odds_Calculator_2-way'!B14)</f>
        <v>2.2599999999999998</v>
      </c>
      <c r="C13" s="4">
        <f t="shared" si="0"/>
        <v>0.60606060606060608</v>
      </c>
      <c r="D13">
        <f t="shared" si="1"/>
        <v>0.44247787610619471</v>
      </c>
      <c r="E13">
        <f t="shared" si="2"/>
        <v>4.85384821668009E-2</v>
      </c>
      <c r="F13">
        <f t="shared" si="3"/>
        <v>-0.21962992759452926</v>
      </c>
      <c r="G13">
        <v>0</v>
      </c>
      <c r="H13">
        <f t="shared" si="4"/>
        <v>0.26816840976133016</v>
      </c>
      <c r="I13">
        <f t="shared" si="5"/>
        <v>-1.1049892402196602</v>
      </c>
      <c r="J13">
        <f t="shared" si="6"/>
        <v>1.1049892402196602</v>
      </c>
      <c r="K13">
        <f t="shared" si="7"/>
        <v>0.58198985616409593</v>
      </c>
      <c r="L13">
        <f t="shared" si="8"/>
        <v>0.41801014383590385</v>
      </c>
      <c r="M13">
        <f t="shared" si="9"/>
        <v>1.7182430061427794</v>
      </c>
      <c r="N13">
        <f t="shared" si="10"/>
        <v>2.3922864426767716</v>
      </c>
    </row>
    <row r="14" spans="1:14" x14ac:dyDescent="0.25">
      <c r="A14" s="4">
        <f>IF('True_Odds_Calculator_2-way'!A15="","",'True_Odds_Calculator_2-way'!A15)</f>
        <v>1.5</v>
      </c>
      <c r="B14" s="4">
        <f>IF('True_Odds_Calculator_2-way'!B15="","",'True_Odds_Calculator_2-way'!B15)</f>
        <v>2.6</v>
      </c>
      <c r="C14" s="4">
        <f t="shared" si="0"/>
        <v>0.66666666666666663</v>
      </c>
      <c r="D14">
        <f t="shared" si="1"/>
        <v>0.38461538461538458</v>
      </c>
      <c r="E14">
        <f t="shared" si="2"/>
        <v>5.12820512820511E-2</v>
      </c>
      <c r="F14">
        <f t="shared" si="3"/>
        <v>-0.20512820512820529</v>
      </c>
      <c r="G14">
        <v>0</v>
      </c>
      <c r="H14">
        <f t="shared" si="4"/>
        <v>0.25641025641025639</v>
      </c>
      <c r="I14">
        <f t="shared" si="5"/>
        <v>-1.1180339887498945</v>
      </c>
      <c r="J14">
        <f t="shared" si="6"/>
        <v>1.1180339887498945</v>
      </c>
      <c r="K14">
        <f t="shared" si="7"/>
        <v>0.64142982636371293</v>
      </c>
      <c r="L14">
        <f t="shared" si="8"/>
        <v>0.35857017363628724</v>
      </c>
      <c r="M14">
        <f t="shared" si="9"/>
        <v>1.5590169943749472</v>
      </c>
      <c r="N14">
        <f t="shared" si="10"/>
        <v>2.788854381999831</v>
      </c>
    </row>
    <row r="15" spans="1:14" x14ac:dyDescent="0.25">
      <c r="A15" s="4">
        <f>IF('True_Odds_Calculator_2-way'!A16="","",'True_Odds_Calculator_2-way'!A16)</f>
        <v>1.71</v>
      </c>
      <c r="B15" s="4">
        <f>IF('True_Odds_Calculator_2-way'!B16="","",'True_Odds_Calculator_2-way'!B16)</f>
        <v>2.17</v>
      </c>
      <c r="C15" s="4">
        <f t="shared" si="0"/>
        <v>0.58479532163742687</v>
      </c>
      <c r="D15">
        <f t="shared" si="1"/>
        <v>0.46082949308755761</v>
      </c>
      <c r="E15">
        <f t="shared" si="2"/>
        <v>4.5624814724984475E-2</v>
      </c>
      <c r="F15">
        <f t="shared" si="3"/>
        <v>-0.22386611690516611</v>
      </c>
      <c r="G15">
        <v>0</v>
      </c>
      <c r="H15">
        <f t="shared" si="4"/>
        <v>0.26949093163015064</v>
      </c>
      <c r="I15">
        <f t="shared" si="5"/>
        <v>-1.097180031127722</v>
      </c>
      <c r="J15">
        <f t="shared" si="6"/>
        <v>1.097180031127722</v>
      </c>
      <c r="K15">
        <f t="shared" si="7"/>
        <v>0.56211423509174197</v>
      </c>
      <c r="L15">
        <f t="shared" si="8"/>
        <v>0.43788576490825809</v>
      </c>
      <c r="M15">
        <f t="shared" si="9"/>
        <v>1.7789978221006826</v>
      </c>
      <c r="N15">
        <f t="shared" si="10"/>
        <v>2.283700636419435</v>
      </c>
    </row>
    <row r="16" spans="1:14" x14ac:dyDescent="0.25">
      <c r="A16" s="4">
        <f>IF('True_Odds_Calculator_2-way'!A17="","",'True_Odds_Calculator_2-way'!A17)</f>
        <v>2.16</v>
      </c>
      <c r="B16" s="4">
        <f>IF('True_Odds_Calculator_2-way'!B17="","",'True_Odds_Calculator_2-way'!B17)</f>
        <v>1.77</v>
      </c>
      <c r="C16" s="4">
        <f t="shared" si="0"/>
        <v>0.46296296296296291</v>
      </c>
      <c r="D16">
        <f t="shared" si="1"/>
        <v>0.56497175141242939</v>
      </c>
      <c r="E16">
        <f t="shared" si="2"/>
        <v>2.79347143753923E-2</v>
      </c>
      <c r="F16">
        <f t="shared" si="3"/>
        <v>-0.23362628164888055</v>
      </c>
      <c r="G16">
        <v>0</v>
      </c>
      <c r="H16">
        <f t="shared" si="4"/>
        <v>0.26156099602427285</v>
      </c>
      <c r="I16">
        <f t="shared" si="5"/>
        <v>-1.0580973892262122</v>
      </c>
      <c r="J16">
        <f t="shared" si="6"/>
        <v>1.0580973892262122</v>
      </c>
      <c r="K16">
        <f t="shared" si="7"/>
        <v>0.44895535399193021</v>
      </c>
      <c r="L16">
        <f t="shared" si="8"/>
        <v>0.55104464600806979</v>
      </c>
      <c r="M16">
        <f t="shared" si="9"/>
        <v>2.2273929715024061</v>
      </c>
      <c r="N16">
        <f t="shared" si="10"/>
        <v>1.8147349897041836</v>
      </c>
    </row>
    <row r="17" spans="1:14" x14ac:dyDescent="0.25">
      <c r="A17" s="4">
        <f>IF('True_Odds_Calculator_2-way'!A18="","",'True_Odds_Calculator_2-way'!A18)</f>
        <v>1.49</v>
      </c>
      <c r="B17" s="4">
        <f>IF('True_Odds_Calculator_2-way'!B18="","",'True_Odds_Calculator_2-way'!B18)</f>
        <v>2.75</v>
      </c>
      <c r="C17" s="4">
        <f t="shared" si="0"/>
        <v>0.67114093959731547</v>
      </c>
      <c r="D17">
        <f t="shared" si="1"/>
        <v>0.36363636363636365</v>
      </c>
      <c r="E17">
        <f t="shared" si="2"/>
        <v>3.4777303233679113E-2</v>
      </c>
      <c r="F17">
        <f t="shared" si="3"/>
        <v>-0.2092739475289811</v>
      </c>
      <c r="G17">
        <v>0</v>
      </c>
      <c r="H17">
        <f t="shared" si="4"/>
        <v>0.24405125076266018</v>
      </c>
      <c r="I17">
        <f t="shared" si="5"/>
        <v>-1.0798984943120777</v>
      </c>
      <c r="J17">
        <f t="shared" si="6"/>
        <v>1.0798984943120777</v>
      </c>
      <c r="K17">
        <f t="shared" si="7"/>
        <v>0.65395796914872473</v>
      </c>
      <c r="L17">
        <f t="shared" si="8"/>
        <v>0.34604203085127527</v>
      </c>
      <c r="M17">
        <f t="shared" si="9"/>
        <v>1.5291502622129183</v>
      </c>
      <c r="N17">
        <f t="shared" si="10"/>
        <v>2.8898223650461352</v>
      </c>
    </row>
    <row r="18" spans="1:14" x14ac:dyDescent="0.25">
      <c r="A18" s="4">
        <f>IF('True_Odds_Calculator_2-way'!A19="","",'True_Odds_Calculator_2-way'!A19)</f>
        <v>1.6</v>
      </c>
      <c r="B18" s="4">
        <f>IF('True_Odds_Calculator_2-way'!B19="","",'True_Odds_Calculator_2-way'!B19)</f>
        <v>2.48</v>
      </c>
      <c r="C18" s="4">
        <f t="shared" si="0"/>
        <v>0.625</v>
      </c>
      <c r="D18">
        <f t="shared" si="1"/>
        <v>0.40322580645161293</v>
      </c>
      <c r="E18">
        <f t="shared" si="2"/>
        <v>2.8225806451612989E-2</v>
      </c>
      <c r="F18">
        <f t="shared" si="3"/>
        <v>-0.22379032258064502</v>
      </c>
      <c r="G18">
        <v>0</v>
      </c>
      <c r="H18">
        <f t="shared" si="4"/>
        <v>0.25201612903225806</v>
      </c>
      <c r="I18">
        <f t="shared" si="5"/>
        <v>-1.0611908999450224</v>
      </c>
      <c r="J18">
        <f t="shared" si="6"/>
        <v>1.0611908999450224</v>
      </c>
      <c r="K18">
        <f t="shared" si="7"/>
        <v>0.61098009187365931</v>
      </c>
      <c r="L18">
        <f t="shared" si="8"/>
        <v>0.38901990812634057</v>
      </c>
      <c r="M18">
        <f t="shared" si="9"/>
        <v>1.6367145399670135</v>
      </c>
      <c r="N18">
        <f t="shared" si="10"/>
        <v>2.5705625319186329</v>
      </c>
    </row>
    <row r="19" spans="1:14" x14ac:dyDescent="0.25">
      <c r="A19" s="4">
        <f>IF('True_Odds_Calculator_2-way'!A20="","",'True_Odds_Calculator_2-way'!A20)</f>
        <v>1.58</v>
      </c>
      <c r="B19" s="4">
        <f>IF('True_Odds_Calculator_2-way'!B20="","",'True_Odds_Calculator_2-way'!B20)</f>
        <v>2.5099999999999998</v>
      </c>
      <c r="C19" s="4">
        <f t="shared" si="0"/>
        <v>0.63291139240506322</v>
      </c>
      <c r="D19">
        <f t="shared" si="1"/>
        <v>0.39840637450199207</v>
      </c>
      <c r="E19">
        <f t="shared" si="2"/>
        <v>3.1317766907055233E-2</v>
      </c>
      <c r="F19">
        <f t="shared" si="3"/>
        <v>-0.22083816632205366</v>
      </c>
      <c r="G19">
        <v>0</v>
      </c>
      <c r="H19">
        <f t="shared" si="4"/>
        <v>0.2521559332291089</v>
      </c>
      <c r="I19">
        <f t="shared" si="5"/>
        <v>-1.0685565962365233</v>
      </c>
      <c r="J19">
        <f t="shared" si="6"/>
        <v>1.0685565962365233</v>
      </c>
      <c r="K19">
        <f t="shared" si="7"/>
        <v>0.61737433657640084</v>
      </c>
      <c r="L19">
        <f t="shared" si="8"/>
        <v>0.38262566342359927</v>
      </c>
      <c r="M19">
        <f t="shared" si="9"/>
        <v>1.6197628258171834</v>
      </c>
      <c r="N19">
        <f t="shared" si="10"/>
        <v>2.61352046031715</v>
      </c>
    </row>
    <row r="20" spans="1:14" x14ac:dyDescent="0.25">
      <c r="A20" s="4">
        <f>IF('True_Odds_Calculator_2-way'!A21="","",'True_Odds_Calculator_2-way'!A21)</f>
        <v>1.51</v>
      </c>
      <c r="B20" s="4">
        <f>IF('True_Odds_Calculator_2-way'!B21="","",'True_Odds_Calculator_2-way'!B21)</f>
        <v>2.7</v>
      </c>
      <c r="C20" s="4">
        <f t="shared" si="0"/>
        <v>0.66225165562913912</v>
      </c>
      <c r="D20">
        <f t="shared" si="1"/>
        <v>0.37037037037037035</v>
      </c>
      <c r="E20">
        <f t="shared" si="2"/>
        <v>3.2622025999509585E-2</v>
      </c>
      <c r="F20">
        <f t="shared" si="3"/>
        <v>-0.21265636497424567</v>
      </c>
      <c r="G20">
        <v>0</v>
      </c>
      <c r="H20">
        <f t="shared" si="4"/>
        <v>0.24527839097375523</v>
      </c>
      <c r="I20">
        <f t="shared" si="5"/>
        <v>-1.0739657990297378</v>
      </c>
      <c r="J20">
        <f t="shared" si="6"/>
        <v>1.0739657990297378</v>
      </c>
      <c r="K20">
        <f t="shared" si="7"/>
        <v>0.64611063213547693</v>
      </c>
      <c r="L20">
        <f t="shared" si="8"/>
        <v>0.35388936786452291</v>
      </c>
      <c r="M20">
        <f t="shared" si="9"/>
        <v>1.5477225575051663</v>
      </c>
      <c r="N20">
        <f t="shared" si="10"/>
        <v>2.8257418583505545</v>
      </c>
    </row>
    <row r="21" spans="1:14" x14ac:dyDescent="0.25">
      <c r="A21" s="4">
        <f>IF('True_Odds_Calculator_2-way'!A22="","",'True_Odds_Calculator_2-way'!A22)</f>
        <v>2.2999999999999998</v>
      </c>
      <c r="B21" s="4">
        <f>IF('True_Odds_Calculator_2-way'!B22="","",'True_Odds_Calculator_2-way'!B22)</f>
        <v>1.68</v>
      </c>
      <c r="C21" s="4">
        <f t="shared" si="0"/>
        <v>0.43478260869565222</v>
      </c>
      <c r="D21">
        <f t="shared" si="1"/>
        <v>0.59523809523809523</v>
      </c>
      <c r="E21">
        <f t="shared" si="2"/>
        <v>3.002070393374745E-2</v>
      </c>
      <c r="F21">
        <f t="shared" si="3"/>
        <v>-0.22877846790890266</v>
      </c>
      <c r="G21">
        <v>0</v>
      </c>
      <c r="H21">
        <f t="shared" si="4"/>
        <v>0.25879917184265011</v>
      </c>
      <c r="I21">
        <f t="shared" si="5"/>
        <v>-1.0635890745287928</v>
      </c>
      <c r="J21">
        <f t="shared" si="6"/>
        <v>1.0635890745287928</v>
      </c>
      <c r="K21">
        <f t="shared" si="7"/>
        <v>0.41969797077976234</v>
      </c>
      <c r="L21">
        <f t="shared" si="8"/>
        <v>0.58030202922023755</v>
      </c>
      <c r="M21">
        <f t="shared" si="9"/>
        <v>2.3826657968874305</v>
      </c>
      <c r="N21">
        <f t="shared" si="10"/>
        <v>1.7232405706795793</v>
      </c>
    </row>
    <row r="22" spans="1:14" x14ac:dyDescent="0.25">
      <c r="A22" s="4">
        <f>IF('True_Odds_Calculator_2-way'!A23="","",'True_Odds_Calculator_2-way'!A23)</f>
        <v>1.59</v>
      </c>
      <c r="B22" s="4">
        <f>IF('True_Odds_Calculator_2-way'!B23="","",'True_Odds_Calculator_2-way'!B23)</f>
        <v>2.4700000000000002</v>
      </c>
      <c r="C22" s="4">
        <f t="shared" si="0"/>
        <v>0.62893081761006286</v>
      </c>
      <c r="D22">
        <f t="shared" si="1"/>
        <v>0.40485829959514169</v>
      </c>
      <c r="E22">
        <f t="shared" si="2"/>
        <v>3.37891172052045E-2</v>
      </c>
      <c r="F22">
        <f t="shared" si="3"/>
        <v>-0.22083874417538774</v>
      </c>
      <c r="G22">
        <v>0</v>
      </c>
      <c r="H22">
        <f t="shared" si="4"/>
        <v>0.25462786138059224</v>
      </c>
      <c r="I22">
        <f t="shared" si="5"/>
        <v>-1.0737800400040409</v>
      </c>
      <c r="J22">
        <f t="shared" si="6"/>
        <v>1.0737800400040409</v>
      </c>
      <c r="K22">
        <f t="shared" si="7"/>
        <v>0.61217110375510797</v>
      </c>
      <c r="L22">
        <f t="shared" si="8"/>
        <v>0.38782889624489203</v>
      </c>
      <c r="M22">
        <f t="shared" si="9"/>
        <v>1.6335302236023845</v>
      </c>
      <c r="N22">
        <f t="shared" si="10"/>
        <v>2.5784566588059405</v>
      </c>
    </row>
    <row r="23" spans="1:14" x14ac:dyDescent="0.25">
      <c r="A23" s="4">
        <f>IF('True_Odds_Calculator_2-way'!A24="","",'True_Odds_Calculator_2-way'!A24)</f>
        <v>1.71</v>
      </c>
      <c r="B23" s="4">
        <f>IF('True_Odds_Calculator_2-way'!B24="","",'True_Odds_Calculator_2-way'!B24)</f>
        <v>2.23</v>
      </c>
      <c r="C23" s="4">
        <f t="shared" si="0"/>
        <v>0.58479532163742687</v>
      </c>
      <c r="D23">
        <f t="shared" si="1"/>
        <v>0.44843049327354262</v>
      </c>
      <c r="E23">
        <f t="shared" si="2"/>
        <v>3.3225814910969431E-2</v>
      </c>
      <c r="F23">
        <f t="shared" si="3"/>
        <v>-0.22901423963496192</v>
      </c>
      <c r="G23">
        <v>0</v>
      </c>
      <c r="H23">
        <f t="shared" si="4"/>
        <v>0.26224005454593136</v>
      </c>
      <c r="I23">
        <f t="shared" si="5"/>
        <v>-1.070084984173661</v>
      </c>
      <c r="J23">
        <f t="shared" si="6"/>
        <v>1.070084984173661</v>
      </c>
      <c r="K23">
        <f t="shared" si="7"/>
        <v>0.56825919869450314</v>
      </c>
      <c r="L23">
        <f t="shared" si="8"/>
        <v>0.43174080130549697</v>
      </c>
      <c r="M23">
        <f t="shared" si="9"/>
        <v>1.7597603387632996</v>
      </c>
      <c r="N23">
        <f t="shared" si="10"/>
        <v>2.3162045305336028</v>
      </c>
    </row>
    <row r="24" spans="1:14" x14ac:dyDescent="0.25">
      <c r="A24" s="4">
        <f>IF('True_Odds_Calculator_2-way'!A25="","",'True_Odds_Calculator_2-way'!A25)</f>
        <v>2.02</v>
      </c>
      <c r="B24" s="4">
        <f>IF('True_Odds_Calculator_2-way'!B25="","",'True_Odds_Calculator_2-way'!B25)</f>
        <v>1.87</v>
      </c>
      <c r="C24" s="4">
        <f t="shared" si="0"/>
        <v>0.49504950495049505</v>
      </c>
      <c r="D24">
        <f t="shared" si="1"/>
        <v>0.53475935828876997</v>
      </c>
      <c r="E24">
        <f t="shared" si="2"/>
        <v>2.9808863239265015E-2</v>
      </c>
      <c r="F24">
        <f t="shared" si="3"/>
        <v>-0.23492349234923493</v>
      </c>
      <c r="G24">
        <v>0</v>
      </c>
      <c r="H24">
        <f t="shared" si="4"/>
        <v>0.2647323555885</v>
      </c>
      <c r="I24">
        <f t="shared" si="5"/>
        <v>-1.0615495921641367</v>
      </c>
      <c r="J24">
        <f t="shared" si="6"/>
        <v>1.0615495921641367</v>
      </c>
      <c r="K24">
        <f t="shared" si="7"/>
        <v>0.48012738724303272</v>
      </c>
      <c r="L24">
        <f t="shared" si="8"/>
        <v>0.51987261275696728</v>
      </c>
      <c r="M24">
        <f t="shared" si="9"/>
        <v>2.0827805840074194</v>
      </c>
      <c r="N24">
        <f t="shared" si="10"/>
        <v>1.9235481451827992</v>
      </c>
    </row>
    <row r="25" spans="1:14" x14ac:dyDescent="0.25">
      <c r="A25" s="4">
        <f>IF('True_Odds_Calculator_2-way'!A26="","",'True_Odds_Calculator_2-way'!A26)</f>
        <v>1.82</v>
      </c>
      <c r="B25" s="4">
        <f>IF('True_Odds_Calculator_2-way'!B26="","",'True_Odds_Calculator_2-way'!B26)</f>
        <v>2.0699999999999998</v>
      </c>
      <c r="C25" s="4">
        <f t="shared" si="0"/>
        <v>0.54945054945054939</v>
      </c>
      <c r="D25">
        <f t="shared" si="1"/>
        <v>0.48309178743961356</v>
      </c>
      <c r="E25">
        <f t="shared" si="2"/>
        <v>3.2542336890162948E-2</v>
      </c>
      <c r="F25">
        <f t="shared" si="3"/>
        <v>-0.23289271115358079</v>
      </c>
      <c r="G25">
        <v>0</v>
      </c>
      <c r="H25">
        <f t="shared" si="4"/>
        <v>0.26543504804374368</v>
      </c>
      <c r="I25">
        <f t="shared" si="5"/>
        <v>-1.0675818579755179</v>
      </c>
      <c r="J25">
        <f t="shared" si="6"/>
        <v>1.0675818579755179</v>
      </c>
      <c r="K25">
        <f t="shared" si="7"/>
        <v>0.53321471124912212</v>
      </c>
      <c r="L25">
        <f t="shared" si="8"/>
        <v>0.4667852887508781</v>
      </c>
      <c r="M25">
        <f t="shared" si="9"/>
        <v>1.8754171235399244</v>
      </c>
      <c r="N25">
        <f t="shared" si="10"/>
        <v>2.1423125880338039</v>
      </c>
    </row>
    <row r="26" spans="1:14" x14ac:dyDescent="0.25">
      <c r="A26" s="4">
        <f>IF('True_Odds_Calculator_2-way'!A27="","",'True_Odds_Calculator_2-way'!A27)</f>
        <v>2.0699999999999998</v>
      </c>
      <c r="B26" s="4">
        <f>IF('True_Odds_Calculator_2-way'!B27="","",'True_Odds_Calculator_2-way'!B27)</f>
        <v>1.85</v>
      </c>
      <c r="C26" s="4">
        <f t="shared" si="0"/>
        <v>0.48309178743961356</v>
      </c>
      <c r="D26">
        <f t="shared" si="1"/>
        <v>0.54054054054054046</v>
      </c>
      <c r="E26">
        <f t="shared" si="2"/>
        <v>2.3632327980154022E-2</v>
      </c>
      <c r="F26">
        <f t="shared" si="3"/>
        <v>-0.2374983679331506</v>
      </c>
      <c r="G26">
        <v>0</v>
      </c>
      <c r="H26">
        <f t="shared" si="4"/>
        <v>0.26113069591330457</v>
      </c>
      <c r="I26">
        <f t="shared" si="5"/>
        <v>-1.0485729457933801</v>
      </c>
      <c r="J26">
        <f t="shared" si="6"/>
        <v>1.0485729457933801</v>
      </c>
      <c r="K26">
        <f t="shared" si="7"/>
        <v>0.47125951908672531</v>
      </c>
      <c r="L26">
        <f t="shared" si="8"/>
        <v>0.52874048091327497</v>
      </c>
      <c r="M26">
        <f t="shared" si="9"/>
        <v>2.1219730519989164</v>
      </c>
      <c r="N26">
        <f t="shared" si="10"/>
        <v>1.8912870039243732</v>
      </c>
    </row>
    <row r="27" spans="1:14" x14ac:dyDescent="0.25">
      <c r="A27" s="4">
        <f>IF('True_Odds_Calculator_2-way'!A28="","",'True_Odds_Calculator_2-way'!A28)</f>
        <v>2.16</v>
      </c>
      <c r="B27" s="4">
        <f>IF('True_Odds_Calculator_2-way'!B28="","",'True_Odds_Calculator_2-way'!B28)</f>
        <v>1.76</v>
      </c>
      <c r="C27" s="4">
        <f t="shared" si="0"/>
        <v>0.46296296296296291</v>
      </c>
      <c r="D27">
        <f t="shared" si="1"/>
        <v>0.56818181818181823</v>
      </c>
      <c r="E27">
        <f t="shared" si="2"/>
        <v>3.1144781144781142E-2</v>
      </c>
      <c r="F27">
        <f t="shared" si="3"/>
        <v>-0.23190235690235683</v>
      </c>
      <c r="G27">
        <v>0</v>
      </c>
      <c r="H27">
        <f t="shared" si="4"/>
        <v>0.26304713804713803</v>
      </c>
      <c r="I27">
        <f t="shared" si="5"/>
        <v>-1.0650358071057626</v>
      </c>
      <c r="J27">
        <f t="shared" si="6"/>
        <v>1.0650358071057626</v>
      </c>
      <c r="K27">
        <f t="shared" si="7"/>
        <v>0.44733891886110039</v>
      </c>
      <c r="L27">
        <f t="shared" si="8"/>
        <v>0.55266108113889945</v>
      </c>
      <c r="M27">
        <f t="shared" si="9"/>
        <v>2.2354415362426847</v>
      </c>
      <c r="N27">
        <f t="shared" si="10"/>
        <v>1.8094272134003797</v>
      </c>
    </row>
    <row r="28" spans="1:14" x14ac:dyDescent="0.25">
      <c r="A28" s="4">
        <f>IF('True_Odds_Calculator_2-way'!A29="","",'True_Odds_Calculator_2-way'!A29)</f>
        <v>2.21</v>
      </c>
      <c r="B28" s="4">
        <f>IF('True_Odds_Calculator_2-way'!B29="","",'True_Odds_Calculator_2-way'!B29)</f>
        <v>1.74</v>
      </c>
      <c r="C28" s="4">
        <f t="shared" si="0"/>
        <v>0.45248868778280543</v>
      </c>
      <c r="D28">
        <f t="shared" si="1"/>
        <v>0.57471264367816088</v>
      </c>
      <c r="E28">
        <f t="shared" si="2"/>
        <v>2.720133146096626E-2</v>
      </c>
      <c r="F28">
        <f t="shared" si="3"/>
        <v>-0.23284963852915186</v>
      </c>
      <c r="G28">
        <v>0</v>
      </c>
      <c r="H28">
        <f t="shared" si="4"/>
        <v>0.26005096999011806</v>
      </c>
      <c r="I28">
        <f t="shared" si="5"/>
        <v>-1.0567967158529021</v>
      </c>
      <c r="J28">
        <f t="shared" si="6"/>
        <v>1.0567967158529021</v>
      </c>
      <c r="K28">
        <f t="shared" si="7"/>
        <v>0.43884208377593403</v>
      </c>
      <c r="L28">
        <f t="shared" si="8"/>
        <v>0.56115791622406608</v>
      </c>
      <c r="M28">
        <f t="shared" si="9"/>
        <v>2.2787240261820116</v>
      </c>
      <c r="N28">
        <f t="shared" si="10"/>
        <v>1.7820295697311479</v>
      </c>
    </row>
    <row r="29" spans="1:14" x14ac:dyDescent="0.25">
      <c r="A29" s="4">
        <f>IF('True_Odds_Calculator_2-way'!A30="","",'True_Odds_Calculator_2-way'!A30)</f>
        <v>2.0099999999999998</v>
      </c>
      <c r="B29" s="4">
        <f>IF('True_Odds_Calculator_2-way'!B30="","",'True_Odds_Calculator_2-way'!B30)</f>
        <v>1.9</v>
      </c>
      <c r="C29" s="4">
        <f t="shared" si="0"/>
        <v>0.49751243781094534</v>
      </c>
      <c r="D29">
        <f t="shared" si="1"/>
        <v>0.52631578947368418</v>
      </c>
      <c r="E29">
        <f t="shared" si="2"/>
        <v>2.3828227284629522E-2</v>
      </c>
      <c r="F29">
        <f t="shared" si="3"/>
        <v>-0.23802042419481539</v>
      </c>
      <c r="G29">
        <v>0</v>
      </c>
      <c r="H29">
        <f t="shared" si="4"/>
        <v>0.26184865147944492</v>
      </c>
      <c r="I29">
        <f t="shared" si="5"/>
        <v>-1.0488612925459211</v>
      </c>
      <c r="J29">
        <f t="shared" si="6"/>
        <v>1.0488612925459211</v>
      </c>
      <c r="K29">
        <f t="shared" si="7"/>
        <v>0.48559013567492909</v>
      </c>
      <c r="L29">
        <f t="shared" si="8"/>
        <v>0.51440986432507074</v>
      </c>
      <c r="M29">
        <f t="shared" si="9"/>
        <v>2.0593499054713802</v>
      </c>
      <c r="N29">
        <f t="shared" si="10"/>
        <v>1.9439751632913294</v>
      </c>
    </row>
    <row r="30" spans="1:14" x14ac:dyDescent="0.25">
      <c r="A30" s="4">
        <f>IF('True_Odds_Calculator_2-way'!A31="","",'True_Odds_Calculator_2-way'!A31)</f>
        <v>2.04</v>
      </c>
      <c r="B30" s="4">
        <f>IF('True_Odds_Calculator_2-way'!B31="","",'True_Odds_Calculator_2-way'!B31)</f>
        <v>1.87</v>
      </c>
      <c r="C30" s="4">
        <f t="shared" si="0"/>
        <v>0.49019607843137253</v>
      </c>
      <c r="D30">
        <f t="shared" si="1"/>
        <v>0.53475935828876997</v>
      </c>
      <c r="E30">
        <f t="shared" si="2"/>
        <v>2.4955436720142554E-2</v>
      </c>
      <c r="F30">
        <f t="shared" si="3"/>
        <v>-0.2371815036174898</v>
      </c>
      <c r="G30">
        <v>0</v>
      </c>
      <c r="H30">
        <f t="shared" si="4"/>
        <v>0.26213694033763235</v>
      </c>
      <c r="I30">
        <f t="shared" si="5"/>
        <v>-1.0512928338279499</v>
      </c>
      <c r="J30">
        <f t="shared" si="6"/>
        <v>1.0512928338279499</v>
      </c>
      <c r="K30">
        <f t="shared" si="7"/>
        <v>0.47770444733840695</v>
      </c>
      <c r="L30">
        <f t="shared" si="8"/>
        <v>0.52229555266159289</v>
      </c>
      <c r="M30">
        <f t="shared" si="9"/>
        <v>2.0933445471810685</v>
      </c>
      <c r="N30">
        <f t="shared" si="10"/>
        <v>1.9146247654303168</v>
      </c>
    </row>
    <row r="31" spans="1:14" x14ac:dyDescent="0.25">
      <c r="A31" s="4">
        <f>IF('True_Odds_Calculator_2-way'!A32="","",'True_Odds_Calculator_2-way'!A32)</f>
        <v>1.68</v>
      </c>
      <c r="B31" s="4">
        <f>IF('True_Odds_Calculator_2-way'!B32="","",'True_Odds_Calculator_2-way'!B32)</f>
        <v>2.2999999999999998</v>
      </c>
      <c r="C31" s="4">
        <f t="shared" si="0"/>
        <v>0.59523809523809523</v>
      </c>
      <c r="D31">
        <f t="shared" si="1"/>
        <v>0.43478260869565222</v>
      </c>
      <c r="E31">
        <f t="shared" si="2"/>
        <v>3.002070393374745E-2</v>
      </c>
      <c r="F31">
        <f t="shared" si="3"/>
        <v>-0.22877846790890266</v>
      </c>
      <c r="G31">
        <v>0</v>
      </c>
      <c r="H31">
        <f t="shared" si="4"/>
        <v>0.25879917184265011</v>
      </c>
      <c r="I31">
        <f t="shared" si="5"/>
        <v>-1.0635890745287928</v>
      </c>
      <c r="J31">
        <f t="shared" si="6"/>
        <v>1.0635890745287928</v>
      </c>
      <c r="K31">
        <f t="shared" si="7"/>
        <v>0.58030202922023755</v>
      </c>
      <c r="L31">
        <f t="shared" si="8"/>
        <v>0.41969797077976234</v>
      </c>
      <c r="M31">
        <f t="shared" si="9"/>
        <v>1.7232405706795793</v>
      </c>
      <c r="N31">
        <f t="shared" si="10"/>
        <v>2.3826657968874305</v>
      </c>
    </row>
    <row r="32" spans="1:14" x14ac:dyDescent="0.25">
      <c r="A32" s="4">
        <f>IF('True_Odds_Calculator_2-way'!A33="","",'True_Odds_Calculator_2-way'!A33)</f>
        <v>2.13</v>
      </c>
      <c r="B32" s="4">
        <f>IF('True_Odds_Calculator_2-way'!B33="","",'True_Odds_Calculator_2-way'!B33)</f>
        <v>1.79</v>
      </c>
      <c r="C32" s="4">
        <f t="shared" si="0"/>
        <v>0.46948356807511737</v>
      </c>
      <c r="D32">
        <f t="shared" si="1"/>
        <v>0.55865921787709494</v>
      </c>
      <c r="E32">
        <f t="shared" si="2"/>
        <v>2.8142785952212312E-2</v>
      </c>
      <c r="F32">
        <f t="shared" si="3"/>
        <v>-0.2341385369947806</v>
      </c>
      <c r="G32">
        <v>0</v>
      </c>
      <c r="H32">
        <f t="shared" si="4"/>
        <v>0.26228132294699291</v>
      </c>
      <c r="I32">
        <f t="shared" si="5"/>
        <v>-1.0583936671670078</v>
      </c>
      <c r="J32">
        <f t="shared" si="6"/>
        <v>1.0583936671670078</v>
      </c>
      <c r="K32">
        <f t="shared" si="7"/>
        <v>0.45537654905878816</v>
      </c>
      <c r="L32">
        <f t="shared" si="8"/>
        <v>0.5446234509412119</v>
      </c>
      <c r="M32">
        <f t="shared" si="9"/>
        <v>2.1959848438987186</v>
      </c>
      <c r="N32">
        <f t="shared" si="10"/>
        <v>1.8361309970619364</v>
      </c>
    </row>
    <row r="33" spans="1:14" x14ac:dyDescent="0.25">
      <c r="A33" s="4">
        <f>IF('True_Odds_Calculator_2-way'!A34="","",'True_Odds_Calculator_2-way'!A34)</f>
        <v>1.48</v>
      </c>
      <c r="B33" s="4">
        <f>IF('True_Odds_Calculator_2-way'!B34="","",'True_Odds_Calculator_2-way'!B34)</f>
        <v>2.79</v>
      </c>
      <c r="C33" s="4">
        <f t="shared" si="0"/>
        <v>0.67567567567567566</v>
      </c>
      <c r="D33">
        <f t="shared" si="1"/>
        <v>0.35842293906810035</v>
      </c>
      <c r="E33">
        <f t="shared" si="2"/>
        <v>3.4098614743776068E-2</v>
      </c>
      <c r="F33">
        <f t="shared" si="3"/>
        <v>-0.20807904678872413</v>
      </c>
      <c r="G33">
        <v>0</v>
      </c>
      <c r="H33">
        <f t="shared" si="4"/>
        <v>0.24217766153250023</v>
      </c>
      <c r="I33">
        <f t="shared" si="5"/>
        <v>-1.0788296300052578</v>
      </c>
      <c r="J33">
        <f t="shared" si="6"/>
        <v>1.0788296300052578</v>
      </c>
      <c r="K33">
        <f t="shared" si="7"/>
        <v>0.65883174190800187</v>
      </c>
      <c r="L33">
        <f t="shared" si="8"/>
        <v>0.34116825809199797</v>
      </c>
      <c r="M33">
        <f t="shared" si="9"/>
        <v>1.517838222402524</v>
      </c>
      <c r="N33">
        <f t="shared" si="10"/>
        <v>2.9311050377094117</v>
      </c>
    </row>
    <row r="34" spans="1:14" x14ac:dyDescent="0.25">
      <c r="A34" s="4">
        <f>IF('True_Odds_Calculator_2-way'!A35="","",'True_Odds_Calculator_2-way'!A35)</f>
        <v>1.93</v>
      </c>
      <c r="B34" s="4">
        <f>IF('True_Odds_Calculator_2-way'!B35="","",'True_Odds_Calculator_2-way'!B35)</f>
        <v>1.95</v>
      </c>
      <c r="C34" s="4">
        <f t="shared" si="0"/>
        <v>0.5181347150259068</v>
      </c>
      <c r="D34">
        <f t="shared" si="1"/>
        <v>0.51282051282051289</v>
      </c>
      <c r="E34">
        <f t="shared" si="2"/>
        <v>3.0955227846419575E-2</v>
      </c>
      <c r="F34">
        <f t="shared" si="3"/>
        <v>-0.23475488242327625</v>
      </c>
      <c r="G34">
        <v>0</v>
      </c>
      <c r="H34">
        <f t="shared" si="4"/>
        <v>0.26571011026969582</v>
      </c>
      <c r="I34">
        <f t="shared" si="5"/>
        <v>-1.0638899909514294</v>
      </c>
      <c r="J34">
        <f t="shared" si="6"/>
        <v>1.0638899909514294</v>
      </c>
      <c r="K34">
        <f t="shared" si="7"/>
        <v>0.50265964972060251</v>
      </c>
      <c r="L34">
        <f t="shared" si="8"/>
        <v>0.49734035027939766</v>
      </c>
      <c r="M34">
        <f t="shared" si="9"/>
        <v>1.9894176915848294</v>
      </c>
      <c r="N34">
        <f t="shared" si="10"/>
        <v>2.0106954914038573</v>
      </c>
    </row>
    <row r="35" spans="1:14" x14ac:dyDescent="0.25">
      <c r="A35" s="4">
        <f>IF('True_Odds_Calculator_2-way'!A36="","",'True_Odds_Calculator_2-way'!A36)</f>
        <v>1.93</v>
      </c>
      <c r="B35" s="4">
        <f>IF('True_Odds_Calculator_2-way'!B36="","",'True_Odds_Calculator_2-way'!B36)</f>
        <v>1.96</v>
      </c>
      <c r="C35" s="4">
        <f t="shared" si="0"/>
        <v>0.5181347150259068</v>
      </c>
      <c r="D35">
        <f t="shared" si="1"/>
        <v>0.51020408163265307</v>
      </c>
      <c r="E35">
        <f t="shared" si="2"/>
        <v>2.8338796658559762E-2</v>
      </c>
      <c r="F35">
        <f t="shared" si="3"/>
        <v>-0.23601564978322942</v>
      </c>
      <c r="G35">
        <v>0</v>
      </c>
      <c r="H35">
        <f t="shared" si="4"/>
        <v>0.26435444644178918</v>
      </c>
      <c r="I35">
        <f t="shared" si="5"/>
        <v>-1.0583343916682539</v>
      </c>
      <c r="J35">
        <f t="shared" si="6"/>
        <v>1.0583343916682539</v>
      </c>
      <c r="K35">
        <f t="shared" si="7"/>
        <v>0.50396850395275605</v>
      </c>
      <c r="L35">
        <f t="shared" si="8"/>
        <v>0.49603149604724417</v>
      </c>
      <c r="M35">
        <f t="shared" si="9"/>
        <v>1.9842509842514759</v>
      </c>
      <c r="N35">
        <f t="shared" si="10"/>
        <v>2.0160010160015238</v>
      </c>
    </row>
    <row r="36" spans="1:14" x14ac:dyDescent="0.25">
      <c r="A36" s="4">
        <f>IF('True_Odds_Calculator_2-way'!A37="","",'True_Odds_Calculator_2-way'!A37)</f>
        <v>1.65</v>
      </c>
      <c r="B36" s="4">
        <f>IF('True_Odds_Calculator_2-way'!B37="","",'True_Odds_Calculator_2-way'!B37)</f>
        <v>2.35</v>
      </c>
      <c r="C36" s="4">
        <f t="shared" si="0"/>
        <v>0.60606060606060608</v>
      </c>
      <c r="D36">
        <f t="shared" si="1"/>
        <v>0.42553191489361702</v>
      </c>
      <c r="E36">
        <f t="shared" si="2"/>
        <v>3.1592520954223158E-2</v>
      </c>
      <c r="F36">
        <f t="shared" si="3"/>
        <v>-0.22630560928433263</v>
      </c>
      <c r="G36">
        <v>0</v>
      </c>
      <c r="H36">
        <f t="shared" si="4"/>
        <v>0.25789813023855579</v>
      </c>
      <c r="I36">
        <f t="shared" si="5"/>
        <v>-1.0675210253672478</v>
      </c>
      <c r="J36">
        <f t="shared" si="6"/>
        <v>1.0675210253672478</v>
      </c>
      <c r="K36">
        <f t="shared" si="7"/>
        <v>0.59035757177177173</v>
      </c>
      <c r="L36">
        <f t="shared" si="8"/>
        <v>0.40964242822822811</v>
      </c>
      <c r="M36">
        <f t="shared" si="9"/>
        <v>1.6938886664887112</v>
      </c>
      <c r="N36">
        <f t="shared" si="10"/>
        <v>2.4411533842457849</v>
      </c>
    </row>
    <row r="37" spans="1:14" x14ac:dyDescent="0.25">
      <c r="A37" s="4">
        <f>IF('True_Odds_Calculator_2-way'!A38="","",'True_Odds_Calculator_2-way'!A38)</f>
        <v>2.2799999999999998</v>
      </c>
      <c r="B37" s="4">
        <f>IF('True_Odds_Calculator_2-way'!B38="","",'True_Odds_Calculator_2-way'!B38)</f>
        <v>1.68</v>
      </c>
      <c r="C37" s="4">
        <f t="shared" si="0"/>
        <v>0.43859649122807021</v>
      </c>
      <c r="D37">
        <f t="shared" si="1"/>
        <v>0.59523809523809523</v>
      </c>
      <c r="E37">
        <f t="shared" si="2"/>
        <v>3.383458646616555E-2</v>
      </c>
      <c r="F37">
        <f t="shared" si="3"/>
        <v>-0.2272347535505429</v>
      </c>
      <c r="G37">
        <v>0</v>
      </c>
      <c r="H37">
        <f t="shared" si="4"/>
        <v>0.26106934001670845</v>
      </c>
      <c r="I37">
        <f t="shared" si="5"/>
        <v>-1.0718661571406805</v>
      </c>
      <c r="J37">
        <f t="shared" si="6"/>
        <v>1.0718661571406805</v>
      </c>
      <c r="K37">
        <f t="shared" si="7"/>
        <v>0.42158717195874679</v>
      </c>
      <c r="L37">
        <f t="shared" si="8"/>
        <v>0.57841282804125305</v>
      </c>
      <c r="M37">
        <f t="shared" si="9"/>
        <v>2.3719886811400706</v>
      </c>
      <c r="N37">
        <f t="shared" si="10"/>
        <v>1.728868986855663</v>
      </c>
    </row>
    <row r="38" spans="1:14" x14ac:dyDescent="0.25">
      <c r="A38" s="4">
        <f>IF('True_Odds_Calculator_2-way'!A39="","",'True_Odds_Calculator_2-way'!A39)</f>
        <v>2.34</v>
      </c>
      <c r="B38" s="4">
        <f>IF('True_Odds_Calculator_2-way'!B39="","",'True_Odds_Calculator_2-way'!B39)</f>
        <v>1.65</v>
      </c>
      <c r="C38" s="4">
        <f t="shared" si="0"/>
        <v>0.42735042735042739</v>
      </c>
      <c r="D38">
        <f t="shared" si="1"/>
        <v>0.60606060606060608</v>
      </c>
      <c r="E38">
        <f t="shared" si="2"/>
        <v>3.3411033411033575E-2</v>
      </c>
      <c r="F38">
        <f t="shared" si="3"/>
        <v>-0.22558922558922545</v>
      </c>
      <c r="G38">
        <v>0</v>
      </c>
      <c r="H38">
        <f t="shared" si="4"/>
        <v>0.25900025900025903</v>
      </c>
      <c r="I38">
        <f t="shared" si="5"/>
        <v>-1.0714969088698143</v>
      </c>
      <c r="J38">
        <f t="shared" si="6"/>
        <v>1.0714969088698143</v>
      </c>
      <c r="K38">
        <f t="shared" si="7"/>
        <v>0.41054175018204025</v>
      </c>
      <c r="L38">
        <f t="shared" si="8"/>
        <v>0.58945824981795969</v>
      </c>
      <c r="M38">
        <f t="shared" si="9"/>
        <v>2.4358058578855508</v>
      </c>
      <c r="N38">
        <f t="shared" si="10"/>
        <v>1.6964729907653791</v>
      </c>
    </row>
    <row r="39" spans="1:14" x14ac:dyDescent="0.25">
      <c r="A39" s="4">
        <f>IF('True_Odds_Calculator_2-way'!A40="","",'True_Odds_Calculator_2-way'!A40)</f>
        <v>2.34</v>
      </c>
      <c r="B39" s="4">
        <f>IF('True_Odds_Calculator_2-way'!B40="","",'True_Odds_Calculator_2-way'!B40)</f>
        <v>1.65</v>
      </c>
      <c r="C39" s="4">
        <f t="shared" si="0"/>
        <v>0.42735042735042739</v>
      </c>
      <c r="D39">
        <f t="shared" si="1"/>
        <v>0.60606060606060608</v>
      </c>
      <c r="E39">
        <f t="shared" si="2"/>
        <v>3.3411033411033575E-2</v>
      </c>
      <c r="F39">
        <f t="shared" si="3"/>
        <v>-0.22558922558922545</v>
      </c>
      <c r="G39">
        <v>0</v>
      </c>
      <c r="H39">
        <f t="shared" si="4"/>
        <v>0.25900025900025903</v>
      </c>
      <c r="I39">
        <f t="shared" si="5"/>
        <v>-1.0714969088698143</v>
      </c>
      <c r="J39">
        <f t="shared" si="6"/>
        <v>1.0714969088698143</v>
      </c>
      <c r="K39">
        <f t="shared" si="7"/>
        <v>0.41054175018204025</v>
      </c>
      <c r="L39">
        <f t="shared" si="8"/>
        <v>0.58945824981795969</v>
      </c>
      <c r="M39">
        <f t="shared" si="9"/>
        <v>2.4358058578855508</v>
      </c>
      <c r="N39">
        <f t="shared" si="10"/>
        <v>1.6964729907653791</v>
      </c>
    </row>
    <row r="40" spans="1:14" x14ac:dyDescent="0.25">
      <c r="A40" s="4">
        <f>IF('True_Odds_Calculator_2-way'!A41="","",'True_Odds_Calculator_2-way'!A41)</f>
        <v>2.11</v>
      </c>
      <c r="B40" s="4">
        <f>IF('True_Odds_Calculator_2-way'!B41="","",'True_Odds_Calculator_2-way'!B41)</f>
        <v>1.79</v>
      </c>
      <c r="C40" s="4">
        <f t="shared" si="0"/>
        <v>0.47393364928909953</v>
      </c>
      <c r="D40">
        <f t="shared" si="1"/>
        <v>0.55865921787709494</v>
      </c>
      <c r="E40">
        <f t="shared" si="2"/>
        <v>3.2592867166194583E-2</v>
      </c>
      <c r="F40">
        <f t="shared" si="3"/>
        <v>-0.23217453467129112</v>
      </c>
      <c r="G40">
        <v>0</v>
      </c>
      <c r="H40">
        <f t="shared" si="4"/>
        <v>0.26476740183748576</v>
      </c>
      <c r="I40">
        <f t="shared" si="5"/>
        <v>-1.0678861770883312</v>
      </c>
      <c r="J40">
        <f t="shared" si="6"/>
        <v>1.0678861770883312</v>
      </c>
      <c r="K40">
        <f t="shared" si="7"/>
        <v>0.45759183965236705</v>
      </c>
      <c r="L40">
        <f t="shared" si="8"/>
        <v>0.54240816034763273</v>
      </c>
      <c r="M40">
        <f t="shared" si="9"/>
        <v>2.1853536565680476</v>
      </c>
      <c r="N40">
        <f t="shared" si="10"/>
        <v>1.8436300798997822</v>
      </c>
    </row>
    <row r="41" spans="1:14" x14ac:dyDescent="0.25">
      <c r="A41" s="4">
        <f>IF('True_Odds_Calculator_2-way'!A42="","",'True_Odds_Calculator_2-way'!A42)</f>
        <v>2.12</v>
      </c>
      <c r="B41" s="4">
        <f>IF('True_Odds_Calculator_2-way'!B42="","",'True_Odds_Calculator_2-way'!B42)</f>
        <v>1.78</v>
      </c>
      <c r="C41" s="4">
        <f t="shared" si="0"/>
        <v>0.47169811320754712</v>
      </c>
      <c r="D41">
        <f t="shared" si="1"/>
        <v>0.5617977528089888</v>
      </c>
      <c r="E41">
        <f t="shared" si="2"/>
        <v>3.3495866016535869E-2</v>
      </c>
      <c r="F41">
        <f t="shared" si="3"/>
        <v>-0.23150307398770409</v>
      </c>
      <c r="G41">
        <v>0</v>
      </c>
      <c r="H41">
        <f t="shared" si="4"/>
        <v>0.26499894000423996</v>
      </c>
      <c r="I41">
        <f t="shared" si="5"/>
        <v>-1.0699012312772822</v>
      </c>
      <c r="J41">
        <f t="shared" si="6"/>
        <v>1.0699012312772822</v>
      </c>
      <c r="K41">
        <f t="shared" si="7"/>
        <v>0.45489916365833472</v>
      </c>
      <c r="L41">
        <f t="shared" si="8"/>
        <v>0.54510083634166528</v>
      </c>
      <c r="M41">
        <f t="shared" si="9"/>
        <v>2.1982893790305562</v>
      </c>
      <c r="N41">
        <f t="shared" si="10"/>
        <v>1.83452296039628</v>
      </c>
    </row>
    <row r="42" spans="1:14" x14ac:dyDescent="0.25">
      <c r="A42" s="4">
        <f>IF('True_Odds_Calculator_2-way'!A43="","",'True_Odds_Calculator_2-way'!A43)</f>
        <v>1.85</v>
      </c>
      <c r="B42" s="4">
        <f>IF('True_Odds_Calculator_2-way'!B43="","",'True_Odds_Calculator_2-way'!B43)</f>
        <v>2.0499999999999998</v>
      </c>
      <c r="C42" s="4">
        <f t="shared" si="0"/>
        <v>0.54054054054054046</v>
      </c>
      <c r="D42">
        <f t="shared" si="1"/>
        <v>0.48780487804878053</v>
      </c>
      <c r="E42">
        <f t="shared" si="2"/>
        <v>2.8345418589321048E-2</v>
      </c>
      <c r="F42">
        <f t="shared" si="3"/>
        <v>-0.2353328938694792</v>
      </c>
      <c r="G42">
        <v>0</v>
      </c>
      <c r="H42">
        <f t="shared" si="4"/>
        <v>0.26367831245880025</v>
      </c>
      <c r="I42">
        <f t="shared" si="5"/>
        <v>-1.0585122480499263</v>
      </c>
      <c r="J42">
        <f t="shared" si="6"/>
        <v>1.0585122480499263</v>
      </c>
      <c r="K42">
        <f t="shared" si="7"/>
        <v>0.52638909307720383</v>
      </c>
      <c r="L42">
        <f t="shared" si="8"/>
        <v>0.47361090692279612</v>
      </c>
      <c r="M42">
        <f t="shared" si="9"/>
        <v>1.8997354108424378</v>
      </c>
      <c r="N42">
        <f t="shared" si="10"/>
        <v>2.1114378604524222</v>
      </c>
    </row>
    <row r="43" spans="1:14" x14ac:dyDescent="0.25">
      <c r="A43" s="4">
        <f>IF('True_Odds_Calculator_2-way'!A44="","",'True_Odds_Calculator_2-way'!A44)</f>
        <v>2.11</v>
      </c>
      <c r="B43" s="4">
        <f>IF('True_Odds_Calculator_2-way'!B44="","",'True_Odds_Calculator_2-way'!B44)</f>
        <v>1.79</v>
      </c>
      <c r="C43" s="4">
        <f t="shared" si="0"/>
        <v>0.47393364928909953</v>
      </c>
      <c r="D43">
        <f t="shared" si="1"/>
        <v>0.55865921787709494</v>
      </c>
      <c r="E43">
        <f t="shared" si="2"/>
        <v>3.2592867166194583E-2</v>
      </c>
      <c r="F43">
        <f t="shared" si="3"/>
        <v>-0.23217453467129112</v>
      </c>
      <c r="G43">
        <v>0</v>
      </c>
      <c r="H43">
        <f t="shared" si="4"/>
        <v>0.26476740183748576</v>
      </c>
      <c r="I43">
        <f t="shared" si="5"/>
        <v>-1.0678861770883312</v>
      </c>
      <c r="J43">
        <f t="shared" si="6"/>
        <v>1.0678861770883312</v>
      </c>
      <c r="K43">
        <f t="shared" si="7"/>
        <v>0.45759183965236705</v>
      </c>
      <c r="L43">
        <f t="shared" si="8"/>
        <v>0.54240816034763273</v>
      </c>
      <c r="M43">
        <f t="shared" si="9"/>
        <v>2.1853536565680476</v>
      </c>
      <c r="N43">
        <f t="shared" si="10"/>
        <v>1.8436300798997822</v>
      </c>
    </row>
    <row r="44" spans="1:14" x14ac:dyDescent="0.25">
      <c r="A44" s="4">
        <f>IF('True_Odds_Calculator_2-way'!A45="","",'True_Odds_Calculator_2-way'!A45)</f>
        <v>1.97</v>
      </c>
      <c r="B44" s="4">
        <f>IF('True_Odds_Calculator_2-way'!B45="","",'True_Odds_Calculator_2-way'!B45)</f>
        <v>1.87</v>
      </c>
      <c r="C44" s="4">
        <f t="shared" si="0"/>
        <v>0.50761421319796951</v>
      </c>
      <c r="D44">
        <f t="shared" si="1"/>
        <v>0.53475935828876997</v>
      </c>
      <c r="E44">
        <f t="shared" si="2"/>
        <v>4.2373571486739481E-2</v>
      </c>
      <c r="F44">
        <f t="shared" si="3"/>
        <v>-0.22907787942126556</v>
      </c>
      <c r="G44">
        <v>0</v>
      </c>
      <c r="H44">
        <f t="shared" si="4"/>
        <v>0.27145145090800504</v>
      </c>
      <c r="I44">
        <f t="shared" si="5"/>
        <v>-1.0885653508392383</v>
      </c>
      <c r="J44">
        <f t="shared" si="6"/>
        <v>1.0885653508392383</v>
      </c>
      <c r="K44">
        <f t="shared" si="7"/>
        <v>0.48640299573233392</v>
      </c>
      <c r="L44">
        <f t="shared" si="8"/>
        <v>0.51359700426766597</v>
      </c>
      <c r="M44">
        <f t="shared" si="9"/>
        <v>2.0559083903140616</v>
      </c>
      <c r="N44">
        <f t="shared" si="10"/>
        <v>1.9470518552301377</v>
      </c>
    </row>
    <row r="45" spans="1:14" x14ac:dyDescent="0.25">
      <c r="A45" s="4">
        <f>IF('True_Odds_Calculator_2-way'!A46="","",'True_Odds_Calculator_2-way'!A46)</f>
        <v>1.85</v>
      </c>
      <c r="B45" s="4">
        <f>IF('True_Odds_Calculator_2-way'!B46="","",'True_Odds_Calculator_2-way'!B46)</f>
        <v>1.99</v>
      </c>
      <c r="C45" s="4">
        <f t="shared" si="0"/>
        <v>0.54054054054054046</v>
      </c>
      <c r="D45">
        <f t="shared" si="1"/>
        <v>0.50251256281407031</v>
      </c>
      <c r="E45">
        <f t="shared" si="2"/>
        <v>4.3053103354610656E-2</v>
      </c>
      <c r="F45">
        <f t="shared" si="3"/>
        <v>-0.22857530897731926</v>
      </c>
      <c r="G45">
        <v>0</v>
      </c>
      <c r="H45">
        <f t="shared" si="4"/>
        <v>0.27162841233192986</v>
      </c>
      <c r="I45">
        <f t="shared" si="5"/>
        <v>-1.0901165669462136</v>
      </c>
      <c r="J45">
        <f t="shared" si="6"/>
        <v>1.0901165669462136</v>
      </c>
      <c r="K45">
        <f t="shared" si="7"/>
        <v>0.51904934939114777</v>
      </c>
      <c r="L45">
        <f t="shared" si="8"/>
        <v>0.48095065060885256</v>
      </c>
      <c r="M45">
        <f t="shared" si="9"/>
        <v>1.9265990819042815</v>
      </c>
      <c r="N45">
        <f t="shared" si="10"/>
        <v>2.0792154012767514</v>
      </c>
    </row>
    <row r="46" spans="1:14" x14ac:dyDescent="0.25">
      <c r="A46" s="4">
        <f>IF('True_Odds_Calculator_2-way'!A47="","",'True_Odds_Calculator_2-way'!A47)</f>
        <v>2.17</v>
      </c>
      <c r="B46" s="4">
        <f>IF('True_Odds_Calculator_2-way'!B47="","",'True_Odds_Calculator_2-way'!B47)</f>
        <v>1.7</v>
      </c>
      <c r="C46" s="4">
        <f t="shared" si="0"/>
        <v>0.46082949308755761</v>
      </c>
      <c r="D46">
        <f t="shared" si="1"/>
        <v>0.58823529411764708</v>
      </c>
      <c r="E46">
        <f t="shared" si="2"/>
        <v>4.9064787205204574E-2</v>
      </c>
      <c r="F46">
        <f t="shared" si="3"/>
        <v>-0.22201138519924113</v>
      </c>
      <c r="G46">
        <v>0</v>
      </c>
      <c r="H46">
        <f t="shared" si="4"/>
        <v>0.27107617240444565</v>
      </c>
      <c r="I46">
        <f t="shared" si="5"/>
        <v>-1.1049892402196595</v>
      </c>
      <c r="J46">
        <f t="shared" si="6"/>
        <v>1.1049892402196595</v>
      </c>
      <c r="K46">
        <f t="shared" si="7"/>
        <v>0.43614082497851364</v>
      </c>
      <c r="L46">
        <f t="shared" si="8"/>
        <v>0.56385917502148641</v>
      </c>
      <c r="M46">
        <f t="shared" si="9"/>
        <v>2.2928374110570013</v>
      </c>
      <c r="N46">
        <f t="shared" si="10"/>
        <v>1.773492468153762</v>
      </c>
    </row>
    <row r="47" spans="1:14" x14ac:dyDescent="0.25">
      <c r="A47" s="4">
        <f>IF('True_Odds_Calculator_2-way'!A48="","",'True_Odds_Calculator_2-way'!A48)</f>
        <v>2.09</v>
      </c>
      <c r="B47" s="4">
        <f>IF('True_Odds_Calculator_2-way'!B48="","",'True_Odds_Calculator_2-way'!B48)</f>
        <v>1.76</v>
      </c>
      <c r="C47" s="4">
        <f t="shared" si="0"/>
        <v>0.47846889952153115</v>
      </c>
      <c r="D47">
        <f t="shared" si="1"/>
        <v>0.56818181818181823</v>
      </c>
      <c r="E47">
        <f t="shared" si="2"/>
        <v>4.6650717703349276E-2</v>
      </c>
      <c r="F47">
        <f t="shared" si="3"/>
        <v>-0.22520661157024802</v>
      </c>
      <c r="G47">
        <v>0</v>
      </c>
      <c r="H47">
        <f t="shared" si="4"/>
        <v>0.27185732927359729</v>
      </c>
      <c r="I47">
        <f t="shared" si="5"/>
        <v>-1.0987021007226223</v>
      </c>
      <c r="J47">
        <f t="shared" si="6"/>
        <v>1.0987021007226223</v>
      </c>
      <c r="K47">
        <f t="shared" si="7"/>
        <v>0.45504490981400092</v>
      </c>
      <c r="L47">
        <f t="shared" si="8"/>
        <v>0.54495509018599919</v>
      </c>
      <c r="M47">
        <f t="shared" si="9"/>
        <v>2.197585289787658</v>
      </c>
      <c r="N47">
        <f t="shared" si="10"/>
        <v>1.8350135965491927</v>
      </c>
    </row>
    <row r="48" spans="1:14" x14ac:dyDescent="0.25">
      <c r="A48" s="4">
        <f>IF('True_Odds_Calculator_2-way'!A49="","",'True_Odds_Calculator_2-way'!A49)</f>
        <v>2.0699999999999998</v>
      </c>
      <c r="B48" s="4">
        <f>IF('True_Odds_Calculator_2-way'!B49="","",'True_Odds_Calculator_2-way'!B49)</f>
        <v>1.77</v>
      </c>
      <c r="C48" s="4">
        <f t="shared" si="0"/>
        <v>0.48309178743961356</v>
      </c>
      <c r="D48">
        <f t="shared" si="1"/>
        <v>0.56497175141242939</v>
      </c>
      <c r="E48">
        <f t="shared" si="2"/>
        <v>4.8063538852042953E-2</v>
      </c>
      <c r="F48">
        <f t="shared" si="3"/>
        <v>-0.22486967439067662</v>
      </c>
      <c r="G48">
        <v>0</v>
      </c>
      <c r="H48">
        <f t="shared" si="4"/>
        <v>0.27293321324271952</v>
      </c>
      <c r="I48">
        <f t="shared" si="5"/>
        <v>-1.1016984757621029</v>
      </c>
      <c r="J48">
        <f t="shared" si="6"/>
        <v>1.1016984757621029</v>
      </c>
      <c r="K48">
        <f t="shared" si="7"/>
        <v>0.45896458060132206</v>
      </c>
      <c r="L48">
        <f t="shared" si="8"/>
        <v>0.54103541939867805</v>
      </c>
      <c r="M48">
        <f t="shared" si="9"/>
        <v>2.1788173690654498</v>
      </c>
      <c r="N48">
        <f t="shared" si="10"/>
        <v>1.8483078263368193</v>
      </c>
    </row>
    <row r="49" spans="1:14" x14ac:dyDescent="0.25">
      <c r="A49" s="4">
        <f>IF('True_Odds_Calculator_2-way'!A50="","",'True_Odds_Calculator_2-way'!A50)</f>
        <v>1.89</v>
      </c>
      <c r="B49" s="4">
        <f>IF('True_Odds_Calculator_2-way'!B50="","",'True_Odds_Calculator_2-way'!B50)</f>
        <v>1.94</v>
      </c>
      <c r="C49" s="4">
        <f t="shared" si="0"/>
        <v>0.52910052910052918</v>
      </c>
      <c r="D49">
        <f t="shared" si="1"/>
        <v>0.51546391752577325</v>
      </c>
      <c r="E49">
        <f t="shared" si="2"/>
        <v>4.4564446626302434E-2</v>
      </c>
      <c r="F49">
        <f t="shared" si="3"/>
        <v>-0.22816778486881573</v>
      </c>
      <c r="G49">
        <v>0</v>
      </c>
      <c r="H49">
        <f t="shared" si="4"/>
        <v>0.27273223149511816</v>
      </c>
      <c r="I49">
        <f t="shared" si="5"/>
        <v>-1.093304334427839</v>
      </c>
      <c r="J49">
        <f t="shared" si="6"/>
        <v>1.093304334427839</v>
      </c>
      <c r="K49">
        <f t="shared" si="7"/>
        <v>0.50683187635340188</v>
      </c>
      <c r="L49">
        <f t="shared" si="8"/>
        <v>0.49316812364659818</v>
      </c>
      <c r="M49">
        <f t="shared" si="9"/>
        <v>1.9730408576407765</v>
      </c>
      <c r="N49">
        <f t="shared" si="10"/>
        <v>2.0277060743621682</v>
      </c>
    </row>
    <row r="50" spans="1:14" x14ac:dyDescent="0.25">
      <c r="A50" s="4">
        <f>IF('True_Odds_Calculator_2-way'!A51="","",'True_Odds_Calculator_2-way'!A51)</f>
        <v>1.87</v>
      </c>
      <c r="B50" s="4">
        <f>IF('True_Odds_Calculator_2-way'!B51="","",'True_Odds_Calculator_2-way'!B51)</f>
        <v>1.97</v>
      </c>
      <c r="C50" s="4">
        <f t="shared" si="0"/>
        <v>0.53475935828876997</v>
      </c>
      <c r="D50">
        <f t="shared" si="1"/>
        <v>0.50761421319796951</v>
      </c>
      <c r="E50">
        <f t="shared" si="2"/>
        <v>4.2373571486739481E-2</v>
      </c>
      <c r="F50">
        <f t="shared" si="3"/>
        <v>-0.22907787942126556</v>
      </c>
      <c r="G50">
        <v>0</v>
      </c>
      <c r="H50">
        <f t="shared" si="4"/>
        <v>0.27145145090800504</v>
      </c>
      <c r="I50">
        <f t="shared" si="5"/>
        <v>-1.0885653508392383</v>
      </c>
      <c r="J50">
        <f t="shared" si="6"/>
        <v>1.0885653508392383</v>
      </c>
      <c r="K50">
        <f t="shared" si="7"/>
        <v>0.51359700426766597</v>
      </c>
      <c r="L50">
        <f t="shared" si="8"/>
        <v>0.48640299573233392</v>
      </c>
      <c r="M50">
        <f t="shared" si="9"/>
        <v>1.9470518552301377</v>
      </c>
      <c r="N50">
        <f t="shared" si="10"/>
        <v>2.0559083903140616</v>
      </c>
    </row>
    <row r="51" spans="1:14" x14ac:dyDescent="0.25">
      <c r="A51" s="4">
        <f>IF('True_Odds_Calculator_2-way'!A52="","",'True_Odds_Calculator_2-way'!A52)</f>
        <v>2.0299999999999998</v>
      </c>
      <c r="B51" s="4">
        <f>IF('True_Odds_Calculator_2-way'!B52="","",'True_Odds_Calculator_2-way'!B52)</f>
        <v>1.82</v>
      </c>
      <c r="C51" s="4">
        <f t="shared" si="0"/>
        <v>0.49261083743842371</v>
      </c>
      <c r="D51">
        <f t="shared" si="1"/>
        <v>0.54945054945054939</v>
      </c>
      <c r="E51">
        <f t="shared" si="2"/>
        <v>4.2061386888973207E-2</v>
      </c>
      <c r="F51">
        <f t="shared" si="3"/>
        <v>-0.22860390840686395</v>
      </c>
      <c r="G51">
        <v>0</v>
      </c>
      <c r="H51">
        <f t="shared" si="4"/>
        <v>0.27066529529583716</v>
      </c>
      <c r="I51">
        <f t="shared" si="5"/>
        <v>-1.0881141587390988</v>
      </c>
      <c r="J51">
        <f t="shared" si="6"/>
        <v>1.0881141587390988</v>
      </c>
      <c r="K51">
        <f t="shared" si="7"/>
        <v>0.47152961176687003</v>
      </c>
      <c r="L51">
        <f t="shared" si="8"/>
        <v>0.52847038823312997</v>
      </c>
      <c r="M51">
        <f t="shared" si="9"/>
        <v>2.1207575835012715</v>
      </c>
      <c r="N51">
        <f t="shared" si="10"/>
        <v>1.892253610166061</v>
      </c>
    </row>
    <row r="52" spans="1:14" x14ac:dyDescent="0.25">
      <c r="A52" s="4">
        <f>IF('True_Odds_Calculator_2-way'!A53="","",'True_Odds_Calculator_2-way'!A53)</f>
        <v>1.81</v>
      </c>
      <c r="B52" s="4">
        <f>IF('True_Odds_Calculator_2-way'!B53="","",'True_Odds_Calculator_2-way'!B53)</f>
        <v>2.02</v>
      </c>
      <c r="C52" s="4">
        <f t="shared" si="0"/>
        <v>0.5524861878453039</v>
      </c>
      <c r="D52">
        <f t="shared" si="1"/>
        <v>0.49504950495049505</v>
      </c>
      <c r="E52">
        <f t="shared" si="2"/>
        <v>4.7535692795798834E-2</v>
      </c>
      <c r="F52">
        <f t="shared" si="3"/>
        <v>-0.22597232098900499</v>
      </c>
      <c r="G52">
        <v>0</v>
      </c>
      <c r="H52">
        <f t="shared" si="4"/>
        <v>0.27350801378480388</v>
      </c>
      <c r="I52">
        <f t="shared" si="5"/>
        <v>-1.1001639366407492</v>
      </c>
      <c r="J52">
        <f t="shared" si="6"/>
        <v>1.1001639366407492</v>
      </c>
      <c r="K52">
        <f t="shared" si="7"/>
        <v>0.52878359784482387</v>
      </c>
      <c r="L52">
        <f t="shared" si="8"/>
        <v>0.47121640215517624</v>
      </c>
      <c r="M52">
        <f t="shared" si="9"/>
        <v>1.8911327886790064</v>
      </c>
      <c r="N52">
        <f t="shared" si="10"/>
        <v>2.1221672153735645</v>
      </c>
    </row>
    <row r="53" spans="1:14" x14ac:dyDescent="0.25">
      <c r="A53" s="4">
        <f>IF('True_Odds_Calculator_2-way'!A54="","",'True_Odds_Calculator_2-way'!A54)</f>
        <v>2.0099999999999998</v>
      </c>
      <c r="B53" s="4">
        <f>IF('True_Odds_Calculator_2-way'!B54="","",'True_Odds_Calculator_2-way'!B54)</f>
        <v>1.83</v>
      </c>
      <c r="C53" s="4">
        <f t="shared" si="0"/>
        <v>0.49751243781094534</v>
      </c>
      <c r="D53">
        <f t="shared" si="1"/>
        <v>0.54644808743169393</v>
      </c>
      <c r="E53">
        <f t="shared" si="2"/>
        <v>4.3960525242639381E-2</v>
      </c>
      <c r="F53">
        <f t="shared" si="3"/>
        <v>-0.22790419487263125</v>
      </c>
      <c r="G53">
        <v>0</v>
      </c>
      <c r="H53">
        <f t="shared" si="4"/>
        <v>0.27186472011527063</v>
      </c>
      <c r="I53">
        <f t="shared" si="5"/>
        <v>-1.0921952084562025</v>
      </c>
      <c r="J53">
        <f t="shared" si="6"/>
        <v>1.0921952084562025</v>
      </c>
      <c r="K53">
        <f t="shared" si="7"/>
        <v>0.47548468471574579</v>
      </c>
      <c r="L53">
        <f t="shared" si="8"/>
        <v>0.52451531528425399</v>
      </c>
      <c r="M53">
        <f t="shared" si="9"/>
        <v>2.1031171605407648</v>
      </c>
      <c r="N53">
        <f t="shared" si="10"/>
        <v>1.9065220230186481</v>
      </c>
    </row>
    <row r="54" spans="1:14" x14ac:dyDescent="0.25">
      <c r="A54" s="4">
        <f>IF('True_Odds_Calculator_2-way'!A55="","",'True_Odds_Calculator_2-way'!A55)</f>
        <v>1.99</v>
      </c>
      <c r="B54" s="4">
        <f>IF('True_Odds_Calculator_2-way'!B55="","",'True_Odds_Calculator_2-way'!B55)</f>
        <v>1.85</v>
      </c>
      <c r="C54" s="4">
        <f t="shared" si="0"/>
        <v>0.50251256281407031</v>
      </c>
      <c r="D54">
        <f t="shared" si="1"/>
        <v>0.54054054054054046</v>
      </c>
      <c r="E54">
        <f t="shared" si="2"/>
        <v>4.3053103354610656E-2</v>
      </c>
      <c r="F54">
        <f t="shared" si="3"/>
        <v>-0.22857530897731926</v>
      </c>
      <c r="G54">
        <v>0</v>
      </c>
      <c r="H54">
        <f t="shared" si="4"/>
        <v>0.27162841233192986</v>
      </c>
      <c r="I54">
        <f t="shared" si="5"/>
        <v>-1.0901165669462136</v>
      </c>
      <c r="J54">
        <f t="shared" si="6"/>
        <v>1.0901165669462136</v>
      </c>
      <c r="K54">
        <f t="shared" si="7"/>
        <v>0.48095065060885256</v>
      </c>
      <c r="L54">
        <f t="shared" si="8"/>
        <v>0.51904934939114777</v>
      </c>
      <c r="M54">
        <f t="shared" si="9"/>
        <v>2.0792154012767514</v>
      </c>
      <c r="N54">
        <f t="shared" si="10"/>
        <v>1.9265990819042815</v>
      </c>
    </row>
    <row r="55" spans="1:14" x14ac:dyDescent="0.25">
      <c r="A55" s="4">
        <f>IF('True_Odds_Calculator_2-way'!A56="","",'True_Odds_Calculator_2-way'!A56)</f>
        <v>1.92</v>
      </c>
      <c r="B55" s="4">
        <f>IF('True_Odds_Calculator_2-way'!B56="","",'True_Odds_Calculator_2-way'!B56)</f>
        <v>1.92</v>
      </c>
      <c r="C55" s="4">
        <f t="shared" si="0"/>
        <v>0.52083333333333337</v>
      </c>
      <c r="D55">
        <f t="shared" si="1"/>
        <v>0.52083333333333337</v>
      </c>
      <c r="E55">
        <f t="shared" si="2"/>
        <v>4.1666666666666741E-2</v>
      </c>
      <c r="F55">
        <f t="shared" si="3"/>
        <v>-0.22960069444444442</v>
      </c>
      <c r="G55">
        <v>0</v>
      </c>
      <c r="H55">
        <f t="shared" si="4"/>
        <v>0.27126736111111116</v>
      </c>
      <c r="I55">
        <f t="shared" si="5"/>
        <v>-1.0869565217391306</v>
      </c>
      <c r="J55">
        <f t="shared" si="6"/>
        <v>1.0869565217391306</v>
      </c>
      <c r="K55">
        <f t="shared" si="7"/>
        <v>0.50000000000000011</v>
      </c>
      <c r="L55">
        <f t="shared" si="8"/>
        <v>0.50000000000000011</v>
      </c>
      <c r="M55">
        <f t="shared" si="9"/>
        <v>1.9999999999999996</v>
      </c>
      <c r="N55">
        <f t="shared" si="10"/>
        <v>1.9999999999999996</v>
      </c>
    </row>
    <row r="56" spans="1:14" x14ac:dyDescent="0.25">
      <c r="A56" s="4">
        <f>IF('True_Odds_Calculator_2-way'!A57="","",'True_Odds_Calculator_2-way'!A57)</f>
        <v>2.0099999999999998</v>
      </c>
      <c r="B56" s="4">
        <f>IF('True_Odds_Calculator_2-way'!B57="","",'True_Odds_Calculator_2-way'!B57)</f>
        <v>1.83</v>
      </c>
      <c r="C56" s="4">
        <f t="shared" si="0"/>
        <v>0.49751243781094534</v>
      </c>
      <c r="D56">
        <f t="shared" si="1"/>
        <v>0.54644808743169393</v>
      </c>
      <c r="E56">
        <f t="shared" si="2"/>
        <v>4.3960525242639381E-2</v>
      </c>
      <c r="F56">
        <f t="shared" si="3"/>
        <v>-0.22790419487263125</v>
      </c>
      <c r="G56">
        <v>0</v>
      </c>
      <c r="H56">
        <f t="shared" si="4"/>
        <v>0.27186472011527063</v>
      </c>
      <c r="I56">
        <f t="shared" si="5"/>
        <v>-1.0921952084562025</v>
      </c>
      <c r="J56">
        <f t="shared" si="6"/>
        <v>1.0921952084562025</v>
      </c>
      <c r="K56">
        <f t="shared" si="7"/>
        <v>0.47548468471574579</v>
      </c>
      <c r="L56">
        <f t="shared" si="8"/>
        <v>0.52451531528425399</v>
      </c>
      <c r="M56">
        <f t="shared" si="9"/>
        <v>2.1031171605407648</v>
      </c>
      <c r="N56">
        <f t="shared" si="10"/>
        <v>1.9065220230186481</v>
      </c>
    </row>
    <row r="57" spans="1:14" x14ac:dyDescent="0.25">
      <c r="A57" s="4">
        <f>IF('True_Odds_Calculator_2-way'!A58="","",'True_Odds_Calculator_2-way'!A58)</f>
        <v>2.16</v>
      </c>
      <c r="B57" s="4">
        <f>IF('True_Odds_Calculator_2-way'!B58="","",'True_Odds_Calculator_2-way'!B58)</f>
        <v>1.71</v>
      </c>
      <c r="C57" s="4">
        <f t="shared" si="0"/>
        <v>0.46296296296296291</v>
      </c>
      <c r="D57">
        <f t="shared" si="1"/>
        <v>0.58479532163742687</v>
      </c>
      <c r="E57">
        <f t="shared" si="2"/>
        <v>4.7758284600389889E-2</v>
      </c>
      <c r="F57">
        <f t="shared" si="3"/>
        <v>-0.22298029023175214</v>
      </c>
      <c r="G57">
        <v>0</v>
      </c>
      <c r="H57">
        <f t="shared" si="4"/>
        <v>0.27073857483214203</v>
      </c>
      <c r="I57">
        <f t="shared" si="5"/>
        <v>-1.1018991068031498</v>
      </c>
      <c r="J57">
        <f t="shared" si="6"/>
        <v>1.1018991068031498</v>
      </c>
      <c r="K57">
        <f t="shared" si="7"/>
        <v>0.43894245414016486</v>
      </c>
      <c r="L57">
        <f t="shared" si="8"/>
        <v>0.56105754585983503</v>
      </c>
      <c r="M57">
        <f t="shared" si="9"/>
        <v>2.2782029638916539</v>
      </c>
      <c r="N57">
        <f t="shared" si="10"/>
        <v>1.7823483658302366</v>
      </c>
    </row>
    <row r="58" spans="1:14" x14ac:dyDescent="0.25">
      <c r="A58" s="4">
        <f>IF('True_Odds_Calculator_2-way'!A59="","",'True_Odds_Calculator_2-way'!A59)</f>
        <v>2.23</v>
      </c>
      <c r="B58" s="4">
        <f>IF('True_Odds_Calculator_2-way'!B59="","",'True_Odds_Calculator_2-way'!B59)</f>
        <v>1.67</v>
      </c>
      <c r="C58" s="4">
        <f t="shared" si="0"/>
        <v>0.44843049327354262</v>
      </c>
      <c r="D58">
        <f t="shared" si="1"/>
        <v>0.5988023952095809</v>
      </c>
      <c r="E58">
        <f t="shared" si="2"/>
        <v>4.7232888483123459E-2</v>
      </c>
      <c r="F58">
        <f t="shared" si="3"/>
        <v>-0.22128836497408777</v>
      </c>
      <c r="G58">
        <v>0</v>
      </c>
      <c r="H58">
        <f t="shared" si="4"/>
        <v>0.26852125345721117</v>
      </c>
      <c r="I58">
        <f t="shared" si="5"/>
        <v>-1.1015647826027291</v>
      </c>
      <c r="J58">
        <f t="shared" si="6"/>
        <v>1.1015647826027291</v>
      </c>
      <c r="K58">
        <f t="shared" si="7"/>
        <v>0.42464203096948078</v>
      </c>
      <c r="L58">
        <f t="shared" si="8"/>
        <v>0.57535796903051928</v>
      </c>
      <c r="M58">
        <f t="shared" si="9"/>
        <v>2.3549246826013568</v>
      </c>
      <c r="N58">
        <f t="shared" si="10"/>
        <v>1.7380484043438287</v>
      </c>
    </row>
    <row r="59" spans="1:14" x14ac:dyDescent="0.25">
      <c r="A59" s="4">
        <f>IF('True_Odds_Calculator_2-way'!A60="","",'True_Odds_Calculator_2-way'!A60)</f>
        <v>1.97</v>
      </c>
      <c r="B59" s="4">
        <f>IF('True_Odds_Calculator_2-way'!B60="","",'True_Odds_Calculator_2-way'!B60)</f>
        <v>1.87</v>
      </c>
      <c r="C59" s="4">
        <f t="shared" si="0"/>
        <v>0.50761421319796951</v>
      </c>
      <c r="D59">
        <f t="shared" si="1"/>
        <v>0.53475935828876997</v>
      </c>
      <c r="E59">
        <f t="shared" si="2"/>
        <v>4.2373571486739481E-2</v>
      </c>
      <c r="F59">
        <f t="shared" si="3"/>
        <v>-0.22907787942126556</v>
      </c>
      <c r="G59">
        <v>0</v>
      </c>
      <c r="H59">
        <f t="shared" si="4"/>
        <v>0.27145145090800504</v>
      </c>
      <c r="I59">
        <f t="shared" si="5"/>
        <v>-1.0885653508392383</v>
      </c>
      <c r="J59">
        <f t="shared" si="6"/>
        <v>1.0885653508392383</v>
      </c>
      <c r="K59">
        <f t="shared" si="7"/>
        <v>0.48640299573233392</v>
      </c>
      <c r="L59">
        <f t="shared" si="8"/>
        <v>0.51359700426766597</v>
      </c>
      <c r="M59">
        <f t="shared" si="9"/>
        <v>2.0559083903140616</v>
      </c>
      <c r="N59">
        <f t="shared" si="10"/>
        <v>1.9470518552301377</v>
      </c>
    </row>
    <row r="60" spans="1:14" x14ac:dyDescent="0.25">
      <c r="A60" s="4">
        <f>IF('True_Odds_Calculator_2-way'!A61="","",'True_Odds_Calculator_2-way'!A61)</f>
        <v>2.09</v>
      </c>
      <c r="B60" s="4">
        <f>IF('True_Odds_Calculator_2-way'!B61="","",'True_Odds_Calculator_2-way'!B61)</f>
        <v>1.76</v>
      </c>
      <c r="C60" s="4">
        <f t="shared" si="0"/>
        <v>0.47846889952153115</v>
      </c>
      <c r="D60">
        <f t="shared" si="1"/>
        <v>0.56818181818181823</v>
      </c>
      <c r="E60">
        <f t="shared" si="2"/>
        <v>4.6650717703349276E-2</v>
      </c>
      <c r="F60">
        <f t="shared" si="3"/>
        <v>-0.22520661157024802</v>
      </c>
      <c r="G60">
        <v>0</v>
      </c>
      <c r="H60">
        <f t="shared" si="4"/>
        <v>0.27185732927359729</v>
      </c>
      <c r="I60">
        <f t="shared" si="5"/>
        <v>-1.0987021007226223</v>
      </c>
      <c r="J60">
        <f t="shared" si="6"/>
        <v>1.0987021007226223</v>
      </c>
      <c r="K60">
        <f t="shared" si="7"/>
        <v>0.45504490981400092</v>
      </c>
      <c r="L60">
        <f t="shared" si="8"/>
        <v>0.54495509018599919</v>
      </c>
      <c r="M60">
        <f t="shared" si="9"/>
        <v>2.197585289787658</v>
      </c>
      <c r="N60">
        <f t="shared" si="10"/>
        <v>1.8350135965491927</v>
      </c>
    </row>
    <row r="61" spans="1:14" x14ac:dyDescent="0.25">
      <c r="A61" s="4">
        <f>IF('True_Odds_Calculator_2-way'!A62="","",'True_Odds_Calculator_2-way'!A62)</f>
        <v>2.13</v>
      </c>
      <c r="B61" s="4">
        <f>IF('True_Odds_Calculator_2-way'!B62="","",'True_Odds_Calculator_2-way'!B62)</f>
        <v>1.73</v>
      </c>
      <c r="C61" s="4">
        <f t="shared" si="0"/>
        <v>0.46948356807511737</v>
      </c>
      <c r="D61">
        <f t="shared" si="1"/>
        <v>0.5780346820809249</v>
      </c>
      <c r="E61">
        <f t="shared" si="2"/>
        <v>4.7518250156042274E-2</v>
      </c>
      <c r="F61">
        <f t="shared" si="3"/>
        <v>-0.22385953485847643</v>
      </c>
      <c r="G61">
        <v>0</v>
      </c>
      <c r="H61">
        <f t="shared" si="4"/>
        <v>0.27137778501451876</v>
      </c>
      <c r="I61">
        <f t="shared" si="5"/>
        <v>-1.1010304962695641</v>
      </c>
      <c r="J61">
        <f t="shared" si="6"/>
        <v>1.1010304962695641</v>
      </c>
      <c r="K61">
        <f t="shared" si="7"/>
        <v>0.44560014093190792</v>
      </c>
      <c r="L61">
        <f t="shared" si="8"/>
        <v>0.55439985906809197</v>
      </c>
      <c r="M61">
        <f t="shared" si="9"/>
        <v>2.244164460784607</v>
      </c>
      <c r="N61">
        <f t="shared" si="10"/>
        <v>1.8037522622767821</v>
      </c>
    </row>
    <row r="62" spans="1:14" x14ac:dyDescent="0.25">
      <c r="A62" s="4">
        <f>IF('True_Odds_Calculator_2-way'!A63="","",'True_Odds_Calculator_2-way'!A63)</f>
        <v>2.23</v>
      </c>
      <c r="B62" s="4">
        <f>IF('True_Odds_Calculator_2-way'!B63="","",'True_Odds_Calculator_2-way'!B63)</f>
        <v>1.67</v>
      </c>
      <c r="C62" s="4">
        <f t="shared" si="0"/>
        <v>0.44843049327354262</v>
      </c>
      <c r="D62">
        <f t="shared" si="1"/>
        <v>0.5988023952095809</v>
      </c>
      <c r="E62">
        <f t="shared" si="2"/>
        <v>4.7232888483123459E-2</v>
      </c>
      <c r="F62">
        <f t="shared" si="3"/>
        <v>-0.22128836497408777</v>
      </c>
      <c r="G62">
        <v>0</v>
      </c>
      <c r="H62">
        <f t="shared" si="4"/>
        <v>0.26852125345721117</v>
      </c>
      <c r="I62">
        <f t="shared" si="5"/>
        <v>-1.1015647826027291</v>
      </c>
      <c r="J62">
        <f t="shared" si="6"/>
        <v>1.1015647826027291</v>
      </c>
      <c r="K62">
        <f t="shared" si="7"/>
        <v>0.42464203096948078</v>
      </c>
      <c r="L62">
        <f t="shared" si="8"/>
        <v>0.57535796903051928</v>
      </c>
      <c r="M62">
        <f t="shared" si="9"/>
        <v>2.3549246826013568</v>
      </c>
      <c r="N62">
        <f t="shared" si="10"/>
        <v>1.7380484043438287</v>
      </c>
    </row>
    <row r="63" spans="1:14" x14ac:dyDescent="0.25">
      <c r="A63" s="4">
        <f>IF('True_Odds_Calculator_2-way'!A64="","",'True_Odds_Calculator_2-way'!A64)</f>
        <v>2.09</v>
      </c>
      <c r="B63" s="4">
        <f>IF('True_Odds_Calculator_2-way'!B64="","",'True_Odds_Calculator_2-way'!B64)</f>
        <v>1.76</v>
      </c>
      <c r="C63" s="4">
        <f t="shared" si="0"/>
        <v>0.47846889952153115</v>
      </c>
      <c r="D63">
        <f t="shared" si="1"/>
        <v>0.56818181818181823</v>
      </c>
      <c r="E63">
        <f t="shared" si="2"/>
        <v>4.6650717703349276E-2</v>
      </c>
      <c r="F63">
        <f t="shared" si="3"/>
        <v>-0.22520661157024802</v>
      </c>
      <c r="G63">
        <v>0</v>
      </c>
      <c r="H63">
        <f t="shared" si="4"/>
        <v>0.27185732927359729</v>
      </c>
      <c r="I63">
        <f t="shared" si="5"/>
        <v>-1.0987021007226223</v>
      </c>
      <c r="J63">
        <f t="shared" si="6"/>
        <v>1.0987021007226223</v>
      </c>
      <c r="K63">
        <f t="shared" si="7"/>
        <v>0.45504490981400092</v>
      </c>
      <c r="L63">
        <f t="shared" si="8"/>
        <v>0.54495509018599919</v>
      </c>
      <c r="M63">
        <f t="shared" si="9"/>
        <v>2.197585289787658</v>
      </c>
      <c r="N63">
        <f t="shared" si="10"/>
        <v>1.8350135965491927</v>
      </c>
    </row>
    <row r="64" spans="1:14" x14ac:dyDescent="0.25">
      <c r="A64" s="4">
        <f>IF('True_Odds_Calculator_2-way'!A65="","",'True_Odds_Calculator_2-way'!A65)</f>
        <v>2.0499999999999998</v>
      </c>
      <c r="B64" s="4">
        <f>IF('True_Odds_Calculator_2-way'!B65="","",'True_Odds_Calculator_2-way'!B65)</f>
        <v>1.8</v>
      </c>
      <c r="C64" s="4">
        <f t="shared" si="0"/>
        <v>0.48780487804878053</v>
      </c>
      <c r="D64">
        <f t="shared" si="1"/>
        <v>0.55555555555555558</v>
      </c>
      <c r="E64">
        <f t="shared" si="2"/>
        <v>4.3360433604336057E-2</v>
      </c>
      <c r="F64">
        <f t="shared" si="3"/>
        <v>-0.22764227642276424</v>
      </c>
      <c r="G64">
        <v>0</v>
      </c>
      <c r="H64">
        <f t="shared" si="4"/>
        <v>0.2710027100271003</v>
      </c>
      <c r="I64">
        <f t="shared" si="5"/>
        <v>-1.091089451179962</v>
      </c>
      <c r="J64">
        <f t="shared" si="6"/>
        <v>1.091089451179962</v>
      </c>
      <c r="K64">
        <f t="shared" si="7"/>
        <v>0.466060555964672</v>
      </c>
      <c r="L64">
        <f t="shared" si="8"/>
        <v>0.533939444035328</v>
      </c>
      <c r="M64">
        <f t="shared" si="9"/>
        <v>2.1456439237389602</v>
      </c>
      <c r="N64">
        <f t="shared" si="10"/>
        <v>1.8728715609439694</v>
      </c>
    </row>
    <row r="65" spans="1:14" x14ac:dyDescent="0.25">
      <c r="A65" s="4">
        <f>IF('True_Odds_Calculator_2-way'!A66="","",'True_Odds_Calculator_2-way'!A66)</f>
        <v>2.08</v>
      </c>
      <c r="B65" s="4">
        <f>IF('True_Odds_Calculator_2-way'!B66="","",'True_Odds_Calculator_2-way'!B66)</f>
        <v>1.77</v>
      </c>
      <c r="C65" s="4">
        <f t="shared" si="0"/>
        <v>0.48076923076923073</v>
      </c>
      <c r="D65">
        <f t="shared" si="1"/>
        <v>0.56497175141242939</v>
      </c>
      <c r="E65">
        <f t="shared" si="2"/>
        <v>4.5740982181660117E-2</v>
      </c>
      <c r="F65">
        <f t="shared" si="3"/>
        <v>-0.22588005215123863</v>
      </c>
      <c r="G65">
        <v>0</v>
      </c>
      <c r="H65">
        <f t="shared" si="4"/>
        <v>0.27162103433289875</v>
      </c>
      <c r="I65">
        <f t="shared" si="5"/>
        <v>-1.0965861582662815</v>
      </c>
      <c r="J65">
        <f t="shared" si="6"/>
        <v>1.0965861582662815</v>
      </c>
      <c r="K65">
        <f t="shared" si="7"/>
        <v>0.45780983617496723</v>
      </c>
      <c r="L65">
        <f t="shared" si="8"/>
        <v>0.54219016382503293</v>
      </c>
      <c r="M65">
        <f t="shared" si="9"/>
        <v>2.1843130509275839</v>
      </c>
      <c r="N65">
        <f t="shared" si="10"/>
        <v>1.8443713418650365</v>
      </c>
    </row>
    <row r="66" spans="1:14" x14ac:dyDescent="0.25">
      <c r="A66" s="4">
        <f>IF('True_Odds_Calculator_2-way'!A67="","",'True_Odds_Calculator_2-way'!A67)</f>
        <v>2.31</v>
      </c>
      <c r="B66" s="4">
        <f>IF('True_Odds_Calculator_2-way'!B67="","",'True_Odds_Calculator_2-way'!B67)</f>
        <v>1.63</v>
      </c>
      <c r="C66" s="4">
        <f t="shared" si="0"/>
        <v>0.4329004329004329</v>
      </c>
      <c r="D66">
        <f t="shared" si="1"/>
        <v>0.61349693251533743</v>
      </c>
      <c r="E66">
        <f t="shared" si="2"/>
        <v>4.6397365415770331E-2</v>
      </c>
      <c r="F66">
        <f t="shared" si="3"/>
        <v>-0.21918572225320698</v>
      </c>
      <c r="G66">
        <v>0</v>
      </c>
      <c r="H66">
        <f t="shared" si="4"/>
        <v>0.26558308766897726</v>
      </c>
      <c r="I66">
        <f t="shared" si="5"/>
        <v>-1.1007636444730438</v>
      </c>
      <c r="J66">
        <f t="shared" si="6"/>
        <v>1.1007636444730438</v>
      </c>
      <c r="K66">
        <f t="shared" si="7"/>
        <v>0.4095003467405931</v>
      </c>
      <c r="L66">
        <f t="shared" si="8"/>
        <v>0.59049965325940701</v>
      </c>
      <c r="M66">
        <f t="shared" si="9"/>
        <v>2.442000374259687</v>
      </c>
      <c r="N66">
        <f t="shared" si="10"/>
        <v>1.6934810960180178</v>
      </c>
    </row>
    <row r="67" spans="1:14" x14ac:dyDescent="0.25">
      <c r="A67" s="4">
        <f>IF('True_Odds_Calculator_2-way'!A68="","",'True_Odds_Calculator_2-way'!A68)</f>
        <v>2.08</v>
      </c>
      <c r="B67" s="4">
        <f>IF('True_Odds_Calculator_2-way'!B68="","",'True_Odds_Calculator_2-way'!B68)</f>
        <v>1.76</v>
      </c>
      <c r="C67" s="4">
        <f t="shared" ref="C67:C130" si="11">1/A67</f>
        <v>0.48076923076923073</v>
      </c>
      <c r="D67">
        <f t="shared" ref="D67:D130" si="12">1/B67</f>
        <v>0.56818181818181823</v>
      </c>
      <c r="E67">
        <f t="shared" ref="E67:E130" si="13">C67+D67-1</f>
        <v>4.8951048951048959E-2</v>
      </c>
      <c r="F67">
        <f t="shared" ref="F67:F130" si="14">C67+D67-(C67*D67)-1</f>
        <v>-0.22421328671328666</v>
      </c>
      <c r="G67">
        <v>0</v>
      </c>
      <c r="H67">
        <f t="shared" ref="H67:H130" si="15">C67*D67</f>
        <v>0.27316433566433568</v>
      </c>
      <c r="I67">
        <f t="shared" ref="I67:I130" si="16">((-4*F67*H67)^0.5)/(2*F67)</f>
        <v>-1.1037769642208699</v>
      </c>
      <c r="J67">
        <f t="shared" ref="J67:J130" si="17">(-((-4*F67*H67)^0.5))/(2*F67)</f>
        <v>1.1037769642208699</v>
      </c>
      <c r="K67">
        <f t="shared" ref="K67:K130" si="18">IF(A67="","",(C67/($J67+C67-($J67*C67))))</f>
        <v>0.45618791322653113</v>
      </c>
      <c r="L67">
        <f t="shared" ref="L67:L130" si="19">IF(B67="","",(D67/($J67+D67-($J67*D67))))</f>
        <v>0.54381208677346893</v>
      </c>
      <c r="M67">
        <f t="shared" ref="M67:M130" si="20">IF(A67="","",1/K67)</f>
        <v>2.1920791213585393</v>
      </c>
      <c r="N67">
        <f t="shared" ref="N67:N130" si="21">IF(B67="","",1/L67)</f>
        <v>1.838870492807861</v>
      </c>
    </row>
    <row r="68" spans="1:14" x14ac:dyDescent="0.25">
      <c r="A68" s="4">
        <f>IF('True_Odds_Calculator_2-way'!A69="","",'True_Odds_Calculator_2-way'!A69)</f>
        <v>1.73</v>
      </c>
      <c r="B68" s="4">
        <f>IF('True_Odds_Calculator_2-way'!B69="","",'True_Odds_Calculator_2-way'!B69)</f>
        <v>2.09</v>
      </c>
      <c r="C68" s="4">
        <f t="shared" si="11"/>
        <v>0.5780346820809249</v>
      </c>
      <c r="D68">
        <f t="shared" si="12"/>
        <v>0.47846889952153115</v>
      </c>
      <c r="E68">
        <f t="shared" si="13"/>
        <v>5.6503581602456165E-2</v>
      </c>
      <c r="F68">
        <f t="shared" si="14"/>
        <v>-0.22006803661808205</v>
      </c>
      <c r="G68">
        <v>0</v>
      </c>
      <c r="H68">
        <f t="shared" si="15"/>
        <v>0.27657161822053827</v>
      </c>
      <c r="I68">
        <f t="shared" si="16"/>
        <v>-1.1210508723689179</v>
      </c>
      <c r="J68">
        <f t="shared" si="17"/>
        <v>1.1210508723689179</v>
      </c>
      <c r="K68">
        <f t="shared" si="18"/>
        <v>0.54994394682236836</v>
      </c>
      <c r="L68">
        <f t="shared" si="19"/>
        <v>0.45005605317763153</v>
      </c>
      <c r="M68">
        <f t="shared" si="20"/>
        <v>1.8183671368293095</v>
      </c>
      <c r="N68">
        <f t="shared" si="21"/>
        <v>2.2219454508821204</v>
      </c>
    </row>
    <row r="69" spans="1:14" x14ac:dyDescent="0.25">
      <c r="A69" s="4">
        <f>IF('True_Odds_Calculator_2-way'!A70="","",'True_Odds_Calculator_2-way'!A70)</f>
        <v>1.82</v>
      </c>
      <c r="B69" s="4">
        <f>IF('True_Odds_Calculator_2-way'!B70="","",'True_Odds_Calculator_2-way'!B70)</f>
        <v>1.99</v>
      </c>
      <c r="C69" s="4">
        <f t="shared" si="11"/>
        <v>0.54945054945054939</v>
      </c>
      <c r="D69">
        <f t="shared" si="12"/>
        <v>0.50251256281407031</v>
      </c>
      <c r="E69">
        <f t="shared" si="13"/>
        <v>5.1963112264619582E-2</v>
      </c>
      <c r="F69">
        <f t="shared" si="14"/>
        <v>-0.22414269147937504</v>
      </c>
      <c r="G69">
        <v>0</v>
      </c>
      <c r="H69">
        <f t="shared" si="15"/>
        <v>0.27610580374399463</v>
      </c>
      <c r="I69">
        <f t="shared" si="16"/>
        <v>-1.1098785970200444</v>
      </c>
      <c r="J69">
        <f t="shared" si="17"/>
        <v>1.1098785970200444</v>
      </c>
      <c r="K69">
        <f t="shared" si="18"/>
        <v>0.52353267611251531</v>
      </c>
      <c r="L69">
        <f t="shared" si="19"/>
        <v>0.47646732388748464</v>
      </c>
      <c r="M69">
        <f t="shared" si="20"/>
        <v>1.9101004495564369</v>
      </c>
      <c r="N69">
        <f t="shared" si="21"/>
        <v>2.0987798110498446</v>
      </c>
    </row>
    <row r="70" spans="1:14" x14ac:dyDescent="0.25">
      <c r="A70" s="4">
        <f>IF('True_Odds_Calculator_2-way'!A71="","",'True_Odds_Calculator_2-way'!A71)</f>
        <v>1.61</v>
      </c>
      <c r="B70" s="4">
        <f>IF('True_Odds_Calculator_2-way'!B71="","",'True_Odds_Calculator_2-way'!B71)</f>
        <v>2.2999999999999998</v>
      </c>
      <c r="C70" s="4">
        <f t="shared" si="11"/>
        <v>0.6211180124223602</v>
      </c>
      <c r="D70">
        <f t="shared" si="12"/>
        <v>0.43478260869565222</v>
      </c>
      <c r="E70">
        <f t="shared" si="13"/>
        <v>5.5900621118012417E-2</v>
      </c>
      <c r="F70">
        <f t="shared" si="14"/>
        <v>-0.21415068863083986</v>
      </c>
      <c r="G70">
        <v>0</v>
      </c>
      <c r="H70">
        <f t="shared" si="15"/>
        <v>0.27005130974885228</v>
      </c>
      <c r="I70">
        <f t="shared" si="16"/>
        <v>-1.1229577231219765</v>
      </c>
      <c r="J70">
        <f t="shared" si="17"/>
        <v>1.1229577231219765</v>
      </c>
      <c r="K70">
        <f t="shared" si="18"/>
        <v>0.59347032690474288</v>
      </c>
      <c r="L70">
        <f t="shared" si="19"/>
        <v>0.40652967309525717</v>
      </c>
      <c r="M70">
        <f t="shared" si="20"/>
        <v>1.6850042111044057</v>
      </c>
      <c r="N70">
        <f t="shared" si="21"/>
        <v>2.4598450400585694</v>
      </c>
    </row>
    <row r="71" spans="1:14" x14ac:dyDescent="0.25">
      <c r="A71" s="4">
        <f>IF('True_Odds_Calculator_2-way'!A72="","",'True_Odds_Calculator_2-way'!A72)</f>
        <v>1.83</v>
      </c>
      <c r="B71" s="4">
        <f>IF('True_Odds_Calculator_2-way'!B72="","",'True_Odds_Calculator_2-way'!B72)</f>
        <v>1.98</v>
      </c>
      <c r="C71" s="4">
        <f t="shared" si="11"/>
        <v>0.54644808743169393</v>
      </c>
      <c r="D71">
        <f t="shared" si="12"/>
        <v>0.50505050505050508</v>
      </c>
      <c r="E71">
        <f t="shared" si="13"/>
        <v>5.1498592482198902E-2</v>
      </c>
      <c r="F71">
        <f t="shared" si="14"/>
        <v>-0.22448529005906059</v>
      </c>
      <c r="G71">
        <v>0</v>
      </c>
      <c r="H71">
        <f t="shared" si="15"/>
        <v>0.27598388254125955</v>
      </c>
      <c r="I71">
        <f t="shared" si="16"/>
        <v>-1.108786465294761</v>
      </c>
      <c r="J71">
        <f t="shared" si="17"/>
        <v>1.108786465294761</v>
      </c>
      <c r="K71">
        <f t="shared" si="18"/>
        <v>0.52075392752827476</v>
      </c>
      <c r="L71">
        <f t="shared" si="19"/>
        <v>0.47924607247172535</v>
      </c>
      <c r="M71">
        <f t="shared" si="20"/>
        <v>1.9202927661946518</v>
      </c>
      <c r="N71">
        <f t="shared" si="21"/>
        <v>2.0866107359888657</v>
      </c>
    </row>
    <row r="72" spans="1:14" x14ac:dyDescent="0.25">
      <c r="A72" s="4">
        <f>IF('True_Odds_Calculator_2-way'!A73="","",'True_Odds_Calculator_2-way'!A73)</f>
        <v>1.78</v>
      </c>
      <c r="B72" s="4">
        <f>IF('True_Odds_Calculator_2-way'!B73="","",'True_Odds_Calculator_2-way'!B73)</f>
        <v>2.0299999999999998</v>
      </c>
      <c r="C72" s="4">
        <f t="shared" si="11"/>
        <v>0.5617977528089888</v>
      </c>
      <c r="D72">
        <f t="shared" si="12"/>
        <v>0.49261083743842371</v>
      </c>
      <c r="E72">
        <f t="shared" si="13"/>
        <v>5.4408590247412514E-2</v>
      </c>
      <c r="F72">
        <f t="shared" si="14"/>
        <v>-0.22233907123484808</v>
      </c>
      <c r="G72">
        <v>0</v>
      </c>
      <c r="H72">
        <f t="shared" si="15"/>
        <v>0.27674766148226054</v>
      </c>
      <c r="I72">
        <f t="shared" si="16"/>
        <v>-1.1156657127357013</v>
      </c>
      <c r="J72">
        <f t="shared" si="17"/>
        <v>1.1156657127357013</v>
      </c>
      <c r="K72">
        <f t="shared" si="18"/>
        <v>0.53469666555255058</v>
      </c>
      <c r="L72">
        <f t="shared" si="19"/>
        <v>0.46530333444744953</v>
      </c>
      <c r="M72">
        <f t="shared" si="20"/>
        <v>1.8702192559338466</v>
      </c>
      <c r="N72">
        <f t="shared" si="21"/>
        <v>2.149135684117772</v>
      </c>
    </row>
    <row r="73" spans="1:14" x14ac:dyDescent="0.25">
      <c r="A73" s="4">
        <f>IF('True_Odds_Calculator_2-way'!A74="","",'True_Odds_Calculator_2-way'!A74)</f>
        <v>1.91</v>
      </c>
      <c r="B73" s="4">
        <f>IF('True_Odds_Calculator_2-way'!B74="","",'True_Odds_Calculator_2-way'!B74)</f>
        <v>1.89</v>
      </c>
      <c r="C73" s="4">
        <f t="shared" si="11"/>
        <v>0.52356020942408377</v>
      </c>
      <c r="D73">
        <f t="shared" si="12"/>
        <v>0.52910052910052918</v>
      </c>
      <c r="E73">
        <f t="shared" si="13"/>
        <v>5.2660738524612949E-2</v>
      </c>
      <c r="F73">
        <f t="shared" si="14"/>
        <v>-0.2243552452976536</v>
      </c>
      <c r="G73">
        <v>0</v>
      </c>
      <c r="H73">
        <f t="shared" si="15"/>
        <v>0.27701598382226661</v>
      </c>
      <c r="I73">
        <f t="shared" si="16"/>
        <v>-1.1111797045680469</v>
      </c>
      <c r="J73">
        <f t="shared" si="17"/>
        <v>1.1111797045680469</v>
      </c>
      <c r="K73">
        <f t="shared" si="18"/>
        <v>0.49722213648304747</v>
      </c>
      <c r="L73">
        <f t="shared" si="19"/>
        <v>0.50277786351695242</v>
      </c>
      <c r="M73">
        <f t="shared" si="20"/>
        <v>2.0111735311569228</v>
      </c>
      <c r="N73">
        <f t="shared" si="21"/>
        <v>1.9889499370655614</v>
      </c>
    </row>
    <row r="74" spans="1:14" x14ac:dyDescent="0.25">
      <c r="A74" s="4">
        <f>IF('True_Odds_Calculator_2-way'!A75="","",'True_Odds_Calculator_2-way'!A75)</f>
        <v>2.0099999999999998</v>
      </c>
      <c r="B74" s="4">
        <f>IF('True_Odds_Calculator_2-way'!B75="","",'True_Odds_Calculator_2-way'!B75)</f>
        <v>1.81</v>
      </c>
      <c r="C74" s="4">
        <f t="shared" si="11"/>
        <v>0.49751243781094534</v>
      </c>
      <c r="D74">
        <f t="shared" si="12"/>
        <v>0.5524861878453039</v>
      </c>
      <c r="E74">
        <f t="shared" si="13"/>
        <v>4.999862565624924E-2</v>
      </c>
      <c r="F74">
        <f t="shared" si="14"/>
        <v>-0.22487012451554378</v>
      </c>
      <c r="G74">
        <v>0</v>
      </c>
      <c r="H74">
        <f t="shared" si="15"/>
        <v>0.27486875017179302</v>
      </c>
      <c r="I74">
        <f t="shared" si="16"/>
        <v>-1.1055968780110992</v>
      </c>
      <c r="J74">
        <f t="shared" si="17"/>
        <v>1.1055968780110992</v>
      </c>
      <c r="K74">
        <f t="shared" si="18"/>
        <v>0.47244402950440073</v>
      </c>
      <c r="L74">
        <f t="shared" si="19"/>
        <v>0.52755597049559944</v>
      </c>
      <c r="M74">
        <f t="shared" si="20"/>
        <v>2.1166528467912094</v>
      </c>
      <c r="N74">
        <f t="shared" si="21"/>
        <v>1.89553347118899</v>
      </c>
    </row>
    <row r="75" spans="1:14" x14ac:dyDescent="0.25">
      <c r="A75" s="4">
        <f>IF('True_Odds_Calculator_2-way'!A76="","",'True_Odds_Calculator_2-way'!A76)</f>
        <v>1.75</v>
      </c>
      <c r="B75" s="4">
        <f>IF('True_Odds_Calculator_2-way'!B76="","",'True_Odds_Calculator_2-way'!B76)</f>
        <v>2.0699999999999998</v>
      </c>
      <c r="C75" s="4">
        <f t="shared" si="11"/>
        <v>0.5714285714285714</v>
      </c>
      <c r="D75">
        <f t="shared" si="12"/>
        <v>0.48309178743961356</v>
      </c>
      <c r="E75">
        <f t="shared" si="13"/>
        <v>5.452035886818507E-2</v>
      </c>
      <c r="F75">
        <f t="shared" si="14"/>
        <v>-0.22153209109730843</v>
      </c>
      <c r="G75">
        <v>0</v>
      </c>
      <c r="H75">
        <f t="shared" si="15"/>
        <v>0.27605244996549344</v>
      </c>
      <c r="I75">
        <f t="shared" si="16"/>
        <v>-1.1162911443718952</v>
      </c>
      <c r="J75">
        <f t="shared" si="17"/>
        <v>1.1162911443718952</v>
      </c>
      <c r="K75">
        <f t="shared" si="18"/>
        <v>0.54430111450485674</v>
      </c>
      <c r="L75">
        <f t="shared" si="19"/>
        <v>0.45569888549514331</v>
      </c>
      <c r="M75">
        <f t="shared" si="20"/>
        <v>1.8372183582789212</v>
      </c>
      <c r="N75">
        <f t="shared" si="21"/>
        <v>2.194431524477928</v>
      </c>
    </row>
    <row r="76" spans="1:14" x14ac:dyDescent="0.25">
      <c r="A76" s="4">
        <f>IF('True_Odds_Calculator_2-way'!A77="","",'True_Odds_Calculator_2-way'!A77)</f>
        <v>1.89</v>
      </c>
      <c r="B76" s="4">
        <f>IF('True_Odds_Calculator_2-way'!B77="","",'True_Odds_Calculator_2-way'!B77)</f>
        <v>1.91</v>
      </c>
      <c r="C76" s="4">
        <f t="shared" si="11"/>
        <v>0.52910052910052918</v>
      </c>
      <c r="D76">
        <f t="shared" si="12"/>
        <v>0.52356020942408377</v>
      </c>
      <c r="E76">
        <f t="shared" si="13"/>
        <v>5.2660738524612949E-2</v>
      </c>
      <c r="F76">
        <f t="shared" si="14"/>
        <v>-0.2243552452976536</v>
      </c>
      <c r="G76">
        <v>0</v>
      </c>
      <c r="H76">
        <f t="shared" si="15"/>
        <v>0.27701598382226661</v>
      </c>
      <c r="I76">
        <f t="shared" si="16"/>
        <v>-1.1111797045680469</v>
      </c>
      <c r="J76">
        <f t="shared" si="17"/>
        <v>1.1111797045680469</v>
      </c>
      <c r="K76">
        <f t="shared" si="18"/>
        <v>0.50277786351695242</v>
      </c>
      <c r="L76">
        <f t="shared" si="19"/>
        <v>0.49722213648304747</v>
      </c>
      <c r="M76">
        <f t="shared" si="20"/>
        <v>1.9889499370655614</v>
      </c>
      <c r="N76">
        <f t="shared" si="21"/>
        <v>2.0111735311569228</v>
      </c>
    </row>
    <row r="77" spans="1:14" x14ac:dyDescent="0.25">
      <c r="A77" s="4">
        <f>IF('True_Odds_Calculator_2-way'!A78="","",'True_Odds_Calculator_2-way'!A78)</f>
        <v>1.68</v>
      </c>
      <c r="B77" s="4">
        <f>IF('True_Odds_Calculator_2-way'!B78="","",'True_Odds_Calculator_2-way'!B78)</f>
        <v>2.17</v>
      </c>
      <c r="C77" s="4">
        <f t="shared" si="11"/>
        <v>0.59523809523809523</v>
      </c>
      <c r="D77">
        <f t="shared" si="12"/>
        <v>0.46082949308755761</v>
      </c>
      <c r="E77">
        <f t="shared" si="13"/>
        <v>5.6067588325652729E-2</v>
      </c>
      <c r="F77">
        <f t="shared" si="14"/>
        <v>-0.21823568136932203</v>
      </c>
      <c r="G77">
        <v>0</v>
      </c>
      <c r="H77">
        <f t="shared" si="15"/>
        <v>0.27430326969497476</v>
      </c>
      <c r="I77">
        <f t="shared" si="16"/>
        <v>-1.1211213233271871</v>
      </c>
      <c r="J77">
        <f t="shared" si="17"/>
        <v>1.1211213233271871</v>
      </c>
      <c r="K77">
        <f t="shared" si="18"/>
        <v>0.56742015338957086</v>
      </c>
      <c r="L77">
        <f t="shared" si="19"/>
        <v>0.43257984661042931</v>
      </c>
      <c r="M77">
        <f t="shared" si="20"/>
        <v>1.7623624998624872</v>
      </c>
      <c r="N77">
        <f t="shared" si="21"/>
        <v>2.311711948292809</v>
      </c>
    </row>
    <row r="78" spans="1:14" x14ac:dyDescent="0.25">
      <c r="A78" s="4">
        <f>IF('True_Odds_Calculator_2-way'!A79="","",'True_Odds_Calculator_2-way'!A79)</f>
        <v>1.51</v>
      </c>
      <c r="B78" s="4">
        <f>IF('True_Odds_Calculator_2-way'!B79="","",'True_Odds_Calculator_2-way'!B79)</f>
        <v>2.68</v>
      </c>
      <c r="C78" s="4">
        <f t="shared" si="11"/>
        <v>0.66225165562913912</v>
      </c>
      <c r="D78">
        <f t="shared" si="12"/>
        <v>0.37313432835820892</v>
      </c>
      <c r="E78">
        <f t="shared" si="13"/>
        <v>3.5385983987348046E-2</v>
      </c>
      <c r="F78">
        <f t="shared" si="14"/>
        <v>-0.21172284273994268</v>
      </c>
      <c r="G78">
        <v>0</v>
      </c>
      <c r="H78">
        <f t="shared" si="15"/>
        <v>0.2471088267272907</v>
      </c>
      <c r="I78">
        <f t="shared" si="16"/>
        <v>-1.0803395392536073</v>
      </c>
      <c r="J78">
        <f t="shared" si="17"/>
        <v>1.0803395392536073</v>
      </c>
      <c r="K78">
        <f t="shared" si="18"/>
        <v>0.64475648099787108</v>
      </c>
      <c r="L78">
        <f t="shared" si="19"/>
        <v>0.3552435190021288</v>
      </c>
      <c r="M78">
        <f t="shared" si="20"/>
        <v>1.5509731650193399</v>
      </c>
      <c r="N78">
        <f t="shared" si="21"/>
        <v>2.8149704259460604</v>
      </c>
    </row>
    <row r="79" spans="1:14" x14ac:dyDescent="0.25">
      <c r="A79" s="4">
        <f>IF('True_Odds_Calculator_2-way'!A80="","",'True_Odds_Calculator_2-way'!A80)</f>
        <v>1.68</v>
      </c>
      <c r="B79" s="4">
        <f>IF('True_Odds_Calculator_2-way'!B80="","",'True_Odds_Calculator_2-way'!B80)</f>
        <v>2.29</v>
      </c>
      <c r="C79" s="4">
        <f t="shared" si="11"/>
        <v>0.59523809523809523</v>
      </c>
      <c r="D79">
        <f t="shared" si="12"/>
        <v>0.4366812227074236</v>
      </c>
      <c r="E79">
        <f t="shared" si="13"/>
        <v>3.1919317945518833E-2</v>
      </c>
      <c r="F79">
        <f t="shared" si="14"/>
        <v>-0.22800998128509042</v>
      </c>
      <c r="G79">
        <v>0</v>
      </c>
      <c r="H79">
        <f t="shared" si="15"/>
        <v>0.25992929923060926</v>
      </c>
      <c r="I79">
        <f t="shared" si="16"/>
        <v>-1.0677035543974551</v>
      </c>
      <c r="J79">
        <f t="shared" si="17"/>
        <v>1.0677035543974551</v>
      </c>
      <c r="K79">
        <f t="shared" si="18"/>
        <v>0.57936138046320074</v>
      </c>
      <c r="L79">
        <f t="shared" si="19"/>
        <v>0.42063861953679943</v>
      </c>
      <c r="M79">
        <f t="shared" si="20"/>
        <v>1.7260384169902692</v>
      </c>
      <c r="N79">
        <f t="shared" si="21"/>
        <v>2.3773375851727168</v>
      </c>
    </row>
    <row r="80" spans="1:14" x14ac:dyDescent="0.25">
      <c r="A80" s="4">
        <f>IF('True_Odds_Calculator_2-way'!A81="","",'True_Odds_Calculator_2-way'!A81)</f>
        <v>2.1800000000000002</v>
      </c>
      <c r="B80" s="4">
        <f>IF('True_Odds_Calculator_2-way'!B81="","",'True_Odds_Calculator_2-way'!B81)</f>
        <v>1.7</v>
      </c>
      <c r="C80" s="4">
        <f t="shared" si="11"/>
        <v>0.4587155963302752</v>
      </c>
      <c r="D80">
        <f t="shared" si="12"/>
        <v>0.58823529411764708</v>
      </c>
      <c r="E80">
        <f t="shared" si="13"/>
        <v>4.6950890447922333E-2</v>
      </c>
      <c r="F80">
        <f t="shared" si="14"/>
        <v>-0.22288181327576895</v>
      </c>
      <c r="G80">
        <v>0</v>
      </c>
      <c r="H80">
        <f t="shared" si="15"/>
        <v>0.26983270372369128</v>
      </c>
      <c r="I80">
        <f t="shared" si="16"/>
        <v>-1.1002971203391541</v>
      </c>
      <c r="J80">
        <f t="shared" si="17"/>
        <v>1.1002971203391541</v>
      </c>
      <c r="K80">
        <f t="shared" si="18"/>
        <v>0.43509462791696046</v>
      </c>
      <c r="L80">
        <f t="shared" si="19"/>
        <v>0.56490537208303937</v>
      </c>
      <c r="M80">
        <f t="shared" si="20"/>
        <v>2.2983506020002022</v>
      </c>
      <c r="N80">
        <f t="shared" si="21"/>
        <v>1.7702079842374079</v>
      </c>
    </row>
    <row r="81" spans="1:14" x14ac:dyDescent="0.25">
      <c r="A81" s="4">
        <f>IF('True_Odds_Calculator_2-way'!A82="","",'True_Odds_Calculator_2-way'!A82)</f>
        <v>2.2400000000000002</v>
      </c>
      <c r="B81" s="4">
        <f>IF('True_Odds_Calculator_2-way'!B82="","",'True_Odds_Calculator_2-way'!B82)</f>
        <v>1.67</v>
      </c>
      <c r="C81" s="4">
        <f t="shared" si="11"/>
        <v>0.4464285714285714</v>
      </c>
      <c r="D81">
        <f t="shared" si="12"/>
        <v>0.5988023952095809</v>
      </c>
      <c r="E81">
        <f t="shared" si="13"/>
        <v>4.5230966638152292E-2</v>
      </c>
      <c r="F81">
        <f t="shared" si="14"/>
        <v>-0.22209153122326775</v>
      </c>
      <c r="G81">
        <v>0</v>
      </c>
      <c r="H81">
        <f t="shared" si="15"/>
        <v>0.26732249786142004</v>
      </c>
      <c r="I81">
        <f t="shared" si="16"/>
        <v>-1.0971139976028734</v>
      </c>
      <c r="J81">
        <f t="shared" si="17"/>
        <v>1.0971139976028734</v>
      </c>
      <c r="K81">
        <f t="shared" si="18"/>
        <v>0.42365317404994263</v>
      </c>
      <c r="L81">
        <f t="shared" si="19"/>
        <v>0.57634682595005737</v>
      </c>
      <c r="M81">
        <f t="shared" si="20"/>
        <v>2.3604213570275632</v>
      </c>
      <c r="N81">
        <f t="shared" si="21"/>
        <v>1.7350663783939253</v>
      </c>
    </row>
    <row r="82" spans="1:14" x14ac:dyDescent="0.25">
      <c r="A82" s="4">
        <f>IF('True_Odds_Calculator_2-way'!A83="","",'True_Odds_Calculator_2-way'!A83)</f>
        <v>2.31</v>
      </c>
      <c r="B82" s="4">
        <f>IF('True_Odds_Calculator_2-way'!B83="","",'True_Odds_Calculator_2-way'!B83)</f>
        <v>1.63</v>
      </c>
      <c r="C82" s="4">
        <f t="shared" si="11"/>
        <v>0.4329004329004329</v>
      </c>
      <c r="D82">
        <f t="shared" si="12"/>
        <v>0.61349693251533743</v>
      </c>
      <c r="E82">
        <f t="shared" si="13"/>
        <v>4.6397365415770331E-2</v>
      </c>
      <c r="F82">
        <f t="shared" si="14"/>
        <v>-0.21918572225320698</v>
      </c>
      <c r="G82">
        <v>0</v>
      </c>
      <c r="H82">
        <f t="shared" si="15"/>
        <v>0.26558308766897726</v>
      </c>
      <c r="I82">
        <f t="shared" si="16"/>
        <v>-1.1007636444730438</v>
      </c>
      <c r="J82">
        <f t="shared" si="17"/>
        <v>1.1007636444730438</v>
      </c>
      <c r="K82">
        <f t="shared" si="18"/>
        <v>0.4095003467405931</v>
      </c>
      <c r="L82">
        <f t="shared" si="19"/>
        <v>0.59049965325940701</v>
      </c>
      <c r="M82">
        <f t="shared" si="20"/>
        <v>2.442000374259687</v>
      </c>
      <c r="N82">
        <f t="shared" si="21"/>
        <v>1.6934810960180178</v>
      </c>
    </row>
    <row r="83" spans="1:14" x14ac:dyDescent="0.25">
      <c r="A83" s="4">
        <f>IF('True_Odds_Calculator_2-way'!A84="","",'True_Odds_Calculator_2-way'!A84)</f>
        <v>2.77</v>
      </c>
      <c r="B83" s="4">
        <f>IF('True_Odds_Calculator_2-way'!B84="","",'True_Odds_Calculator_2-way'!B84)</f>
        <v>1.45</v>
      </c>
      <c r="C83" s="4">
        <f t="shared" si="11"/>
        <v>0.36101083032490977</v>
      </c>
      <c r="D83">
        <f t="shared" si="12"/>
        <v>0.68965517241379315</v>
      </c>
      <c r="E83">
        <f t="shared" si="13"/>
        <v>5.066600273870292E-2</v>
      </c>
      <c r="F83">
        <f t="shared" si="14"/>
        <v>-0.19830698369226929</v>
      </c>
      <c r="G83">
        <v>0</v>
      </c>
      <c r="H83">
        <f t="shared" si="15"/>
        <v>0.24897298643097227</v>
      </c>
      <c r="I83">
        <f t="shared" si="16"/>
        <v>-1.1204877424213575</v>
      </c>
      <c r="J83">
        <f t="shared" si="17"/>
        <v>1.1204877424213575</v>
      </c>
      <c r="K83">
        <f t="shared" si="18"/>
        <v>0.33520339912015978</v>
      </c>
      <c r="L83">
        <f t="shared" si="19"/>
        <v>0.66479660087984005</v>
      </c>
      <c r="M83">
        <f t="shared" si="20"/>
        <v>2.9832633040858028</v>
      </c>
      <c r="N83">
        <f t="shared" si="21"/>
        <v>1.504219484089611</v>
      </c>
    </row>
    <row r="84" spans="1:14" x14ac:dyDescent="0.25">
      <c r="A84" s="4">
        <f>IF('True_Odds_Calculator_2-way'!A85="","",'True_Odds_Calculator_2-way'!A85)</f>
        <v>2.56</v>
      </c>
      <c r="B84" s="4">
        <f>IF('True_Odds_Calculator_2-way'!B85="","",'True_Odds_Calculator_2-way'!B85)</f>
        <v>1.52</v>
      </c>
      <c r="C84" s="4">
        <f t="shared" si="11"/>
        <v>0.390625</v>
      </c>
      <c r="D84">
        <f t="shared" si="12"/>
        <v>0.65789473684210531</v>
      </c>
      <c r="E84">
        <f t="shared" si="13"/>
        <v>4.851973684210531E-2</v>
      </c>
      <c r="F84">
        <f t="shared" si="14"/>
        <v>-0.20847039473684204</v>
      </c>
      <c r="G84">
        <v>0</v>
      </c>
      <c r="H84">
        <f t="shared" si="15"/>
        <v>0.2569901315789474</v>
      </c>
      <c r="I84">
        <f t="shared" si="16"/>
        <v>-1.110288979210819</v>
      </c>
      <c r="J84">
        <f t="shared" si="17"/>
        <v>1.110288979210819</v>
      </c>
      <c r="K84">
        <f t="shared" si="18"/>
        <v>0.3660254037844386</v>
      </c>
      <c r="L84">
        <f t="shared" si="19"/>
        <v>0.63397459621556129</v>
      </c>
      <c r="M84">
        <f t="shared" si="20"/>
        <v>2.7320508075688776</v>
      </c>
      <c r="N84">
        <f t="shared" si="21"/>
        <v>1.577350269189626</v>
      </c>
    </row>
    <row r="85" spans="1:14" x14ac:dyDescent="0.25">
      <c r="A85" s="4">
        <f>IF('True_Odds_Calculator_2-way'!A86="","",'True_Odds_Calculator_2-way'!A86)</f>
        <v>2.52</v>
      </c>
      <c r="B85" s="4">
        <f>IF('True_Odds_Calculator_2-way'!B86="","",'True_Odds_Calculator_2-way'!B86)</f>
        <v>1.53</v>
      </c>
      <c r="C85" s="4">
        <f t="shared" si="11"/>
        <v>0.3968253968253968</v>
      </c>
      <c r="D85">
        <f t="shared" si="12"/>
        <v>0.65359477124183007</v>
      </c>
      <c r="E85">
        <f t="shared" si="13"/>
        <v>5.0420168067226934E-2</v>
      </c>
      <c r="F85">
        <f t="shared" si="14"/>
        <v>-0.20894283639381672</v>
      </c>
      <c r="G85">
        <v>0</v>
      </c>
      <c r="H85">
        <f t="shared" si="15"/>
        <v>0.25936300446104366</v>
      </c>
      <c r="I85">
        <f t="shared" si="16"/>
        <v>-1.1141412945539662</v>
      </c>
      <c r="J85">
        <f t="shared" si="17"/>
        <v>1.1141412945539662</v>
      </c>
      <c r="K85">
        <f t="shared" si="18"/>
        <v>0.37126487564916671</v>
      </c>
      <c r="L85">
        <f t="shared" si="19"/>
        <v>0.62873512435083334</v>
      </c>
      <c r="M85">
        <f t="shared" si="20"/>
        <v>2.6934947677220284</v>
      </c>
      <c r="N85">
        <f t="shared" si="21"/>
        <v>1.5904948861136019</v>
      </c>
    </row>
    <row r="86" spans="1:14" x14ac:dyDescent="0.25">
      <c r="A86" s="4">
        <f>IF('True_Odds_Calculator_2-way'!A87="","",'True_Odds_Calculator_2-way'!A87)</f>
        <v>2.2000000000000002</v>
      </c>
      <c r="B86" s="4">
        <f>IF('True_Odds_Calculator_2-way'!B87="","",'True_Odds_Calculator_2-way'!B87)</f>
        <v>1.69</v>
      </c>
      <c r="C86" s="4">
        <f t="shared" si="11"/>
        <v>0.45454545454545453</v>
      </c>
      <c r="D86">
        <f t="shared" si="12"/>
        <v>0.59171597633136097</v>
      </c>
      <c r="E86">
        <f t="shared" si="13"/>
        <v>4.6261430876815446E-2</v>
      </c>
      <c r="F86">
        <f t="shared" si="14"/>
        <v>-0.22270037654653052</v>
      </c>
      <c r="G86">
        <v>0</v>
      </c>
      <c r="H86">
        <f t="shared" si="15"/>
        <v>0.26896180742334591</v>
      </c>
      <c r="I86">
        <f t="shared" si="16"/>
        <v>-1.0989674556596447</v>
      </c>
      <c r="J86">
        <f t="shared" si="17"/>
        <v>1.0989674556596447</v>
      </c>
      <c r="K86">
        <f t="shared" si="18"/>
        <v>0.43126481036507081</v>
      </c>
      <c r="L86">
        <f t="shared" si="19"/>
        <v>0.56873518963492942</v>
      </c>
      <c r="M86">
        <f t="shared" si="20"/>
        <v>2.3187609467915737</v>
      </c>
      <c r="N86">
        <f t="shared" si="21"/>
        <v>1.7582875444051547</v>
      </c>
    </row>
    <row r="87" spans="1:14" x14ac:dyDescent="0.25">
      <c r="A87" s="4">
        <f>IF('True_Odds_Calculator_2-way'!A88="","",'True_Odds_Calculator_2-way'!A88)</f>
        <v>2.34</v>
      </c>
      <c r="B87" s="4">
        <f>IF('True_Odds_Calculator_2-way'!B88="","",'True_Odds_Calculator_2-way'!B88)</f>
        <v>1.61</v>
      </c>
      <c r="C87" s="4">
        <f t="shared" si="11"/>
        <v>0.42735042735042739</v>
      </c>
      <c r="D87">
        <f t="shared" si="12"/>
        <v>0.6211180124223602</v>
      </c>
      <c r="E87">
        <f t="shared" si="13"/>
        <v>4.8468439772787697E-2</v>
      </c>
      <c r="F87">
        <f t="shared" si="14"/>
        <v>-0.21696660827095604</v>
      </c>
      <c r="G87">
        <v>0</v>
      </c>
      <c r="H87">
        <f t="shared" si="15"/>
        <v>0.26543504804374368</v>
      </c>
      <c r="I87">
        <f t="shared" si="16"/>
        <v>-1.1060701788398051</v>
      </c>
      <c r="J87">
        <f t="shared" si="17"/>
        <v>1.1060701788398051</v>
      </c>
      <c r="K87">
        <f t="shared" si="18"/>
        <v>0.40287912901870748</v>
      </c>
      <c r="L87">
        <f t="shared" si="19"/>
        <v>0.59712087098129241</v>
      </c>
      <c r="M87">
        <f t="shared" si="20"/>
        <v>2.4821340396453389</v>
      </c>
      <c r="N87">
        <f t="shared" si="21"/>
        <v>1.6747028090922811</v>
      </c>
    </row>
    <row r="88" spans="1:14" x14ac:dyDescent="0.25">
      <c r="A88" s="4">
        <f>IF('True_Odds_Calculator_2-way'!A89="","",'True_Odds_Calculator_2-way'!A89)</f>
        <v>2.21</v>
      </c>
      <c r="B88" s="4">
        <f>IF('True_Odds_Calculator_2-way'!B89="","",'True_Odds_Calculator_2-way'!B89)</f>
        <v>1.68</v>
      </c>
      <c r="C88" s="4">
        <f t="shared" si="11"/>
        <v>0.45248868778280543</v>
      </c>
      <c r="D88">
        <f t="shared" si="12"/>
        <v>0.59523809523809523</v>
      </c>
      <c r="E88">
        <f t="shared" si="13"/>
        <v>4.772678302090072E-2</v>
      </c>
      <c r="F88">
        <f t="shared" si="14"/>
        <v>-0.22161172161172149</v>
      </c>
      <c r="G88">
        <v>0</v>
      </c>
      <c r="H88">
        <f t="shared" si="15"/>
        <v>0.26933850463262227</v>
      </c>
      <c r="I88">
        <f t="shared" si="16"/>
        <v>-1.1024346592560592</v>
      </c>
      <c r="J88">
        <f t="shared" si="17"/>
        <v>1.1024346592560592</v>
      </c>
      <c r="K88">
        <f t="shared" si="18"/>
        <v>0.42845893893563264</v>
      </c>
      <c r="L88">
        <f t="shared" si="19"/>
        <v>0.57154106106436731</v>
      </c>
      <c r="M88">
        <f t="shared" si="20"/>
        <v>2.3339459376998315</v>
      </c>
      <c r="N88">
        <f t="shared" si="21"/>
        <v>1.7496555682941202</v>
      </c>
    </row>
    <row r="89" spans="1:14" x14ac:dyDescent="0.25">
      <c r="A89" s="4">
        <f>IF('True_Odds_Calculator_2-way'!A90="","",'True_Odds_Calculator_2-way'!A90)</f>
        <v>2.09</v>
      </c>
      <c r="B89" s="4">
        <f>IF('True_Odds_Calculator_2-way'!B90="","",'True_Odds_Calculator_2-way'!B90)</f>
        <v>1.73</v>
      </c>
      <c r="C89" s="4">
        <f t="shared" si="11"/>
        <v>0.47846889952153115</v>
      </c>
      <c r="D89">
        <f t="shared" si="12"/>
        <v>0.5780346820809249</v>
      </c>
      <c r="E89">
        <f t="shared" si="13"/>
        <v>5.6503581602456165E-2</v>
      </c>
      <c r="F89">
        <f t="shared" si="14"/>
        <v>-0.22006803661808205</v>
      </c>
      <c r="G89">
        <v>0</v>
      </c>
      <c r="H89">
        <f t="shared" si="15"/>
        <v>0.27657161822053827</v>
      </c>
      <c r="I89">
        <f t="shared" si="16"/>
        <v>-1.1210508723689179</v>
      </c>
      <c r="J89">
        <f t="shared" si="17"/>
        <v>1.1210508723689179</v>
      </c>
      <c r="K89">
        <f t="shared" si="18"/>
        <v>0.45005605317763153</v>
      </c>
      <c r="L89">
        <f t="shared" si="19"/>
        <v>0.54994394682236836</v>
      </c>
      <c r="M89">
        <f t="shared" si="20"/>
        <v>2.2219454508821204</v>
      </c>
      <c r="N89">
        <f t="shared" si="21"/>
        <v>1.8183671368293095</v>
      </c>
    </row>
    <row r="90" spans="1:14" x14ac:dyDescent="0.25">
      <c r="A90" s="4">
        <f>IF('True_Odds_Calculator_2-way'!A91="","",'True_Odds_Calculator_2-way'!A91)</f>
        <v>2.4700000000000002</v>
      </c>
      <c r="B90" s="4">
        <f>IF('True_Odds_Calculator_2-way'!B91="","",'True_Odds_Calculator_2-way'!B91)</f>
        <v>1.53</v>
      </c>
      <c r="C90" s="4">
        <f t="shared" si="11"/>
        <v>0.40485829959514169</v>
      </c>
      <c r="D90">
        <f t="shared" si="12"/>
        <v>0.65359477124183007</v>
      </c>
      <c r="E90">
        <f t="shared" si="13"/>
        <v>5.845307083697171E-2</v>
      </c>
      <c r="F90">
        <f t="shared" si="14"/>
        <v>-0.20616019687227127</v>
      </c>
      <c r="G90">
        <v>0</v>
      </c>
      <c r="H90">
        <f t="shared" si="15"/>
        <v>0.26461326770924293</v>
      </c>
      <c r="I90">
        <f t="shared" si="16"/>
        <v>-1.1329308367402056</v>
      </c>
      <c r="J90">
        <f t="shared" si="17"/>
        <v>1.1329308367402056</v>
      </c>
      <c r="K90">
        <f t="shared" si="18"/>
        <v>0.37517703713222816</v>
      </c>
      <c r="L90">
        <f t="shared" si="19"/>
        <v>0.62482296286777206</v>
      </c>
      <c r="M90">
        <f t="shared" si="20"/>
        <v>2.665408330008102</v>
      </c>
      <c r="N90">
        <f t="shared" si="21"/>
        <v>1.6004533434723087</v>
      </c>
    </row>
    <row r="91" spans="1:14" x14ac:dyDescent="0.25">
      <c r="A91" s="4">
        <f>IF('True_Odds_Calculator_2-way'!A92="","",'True_Odds_Calculator_2-way'!A92)</f>
        <v>2.62</v>
      </c>
      <c r="B91" s="4">
        <f>IF('True_Odds_Calculator_2-way'!B92="","",'True_Odds_Calculator_2-way'!B92)</f>
        <v>1.48</v>
      </c>
      <c r="C91" s="4">
        <f t="shared" si="11"/>
        <v>0.38167938931297707</v>
      </c>
      <c r="D91">
        <f t="shared" si="12"/>
        <v>0.67567567567567566</v>
      </c>
      <c r="E91">
        <f t="shared" si="13"/>
        <v>5.7355064988652726E-2</v>
      </c>
      <c r="F91">
        <f t="shared" si="14"/>
        <v>-0.2005364142768723</v>
      </c>
      <c r="G91">
        <v>0</v>
      </c>
      <c r="H91">
        <f t="shared" si="15"/>
        <v>0.25789147926552503</v>
      </c>
      <c r="I91">
        <f t="shared" si="16"/>
        <v>-1.134023029066286</v>
      </c>
      <c r="J91">
        <f t="shared" si="17"/>
        <v>1.134023029066286</v>
      </c>
      <c r="K91">
        <f t="shared" si="18"/>
        <v>0.35247044508942466</v>
      </c>
      <c r="L91">
        <f t="shared" si="19"/>
        <v>0.6475295549105754</v>
      </c>
      <c r="M91">
        <f t="shared" si="20"/>
        <v>2.8371173070873836</v>
      </c>
      <c r="N91">
        <f t="shared" si="21"/>
        <v>1.5443310539518171</v>
      </c>
    </row>
    <row r="92" spans="1:14" x14ac:dyDescent="0.25">
      <c r="A92" s="4">
        <f>IF('True_Odds_Calculator_2-way'!A93="","",'True_Odds_Calculator_2-way'!A93)</f>
        <v>1.39</v>
      </c>
      <c r="B92" s="4">
        <f>IF('True_Odds_Calculator_2-way'!B93="","",'True_Odds_Calculator_2-way'!B93)</f>
        <v>3.13</v>
      </c>
      <c r="C92" s="4">
        <f t="shared" si="11"/>
        <v>0.71942446043165476</v>
      </c>
      <c r="D92">
        <f t="shared" si="12"/>
        <v>0.31948881789137379</v>
      </c>
      <c r="E92">
        <f t="shared" si="13"/>
        <v>3.8913278323028599E-2</v>
      </c>
      <c r="F92">
        <f t="shared" si="14"/>
        <v>-0.19093479210242026</v>
      </c>
      <c r="G92">
        <v>0</v>
      </c>
      <c r="H92">
        <f t="shared" si="15"/>
        <v>0.2298480704254488</v>
      </c>
      <c r="I92">
        <f t="shared" si="16"/>
        <v>-1.0971800311277222</v>
      </c>
      <c r="J92">
        <f t="shared" si="17"/>
        <v>1.0971800311277222</v>
      </c>
      <c r="K92">
        <f t="shared" si="18"/>
        <v>0.70032905065643747</v>
      </c>
      <c r="L92">
        <f t="shared" si="19"/>
        <v>0.29967094934356248</v>
      </c>
      <c r="M92">
        <f t="shared" si="20"/>
        <v>1.4279002121398117</v>
      </c>
      <c r="N92">
        <f t="shared" si="21"/>
        <v>3.3369934663020482</v>
      </c>
    </row>
    <row r="93" spans="1:14" x14ac:dyDescent="0.25">
      <c r="A93" s="4">
        <f>IF('True_Odds_Calculator_2-way'!A94="","",'True_Odds_Calculator_2-way'!A94)</f>
        <v>1.94</v>
      </c>
      <c r="B93" s="4">
        <f>IF('True_Odds_Calculator_2-way'!B94="","",'True_Odds_Calculator_2-way'!B94)</f>
        <v>1.96</v>
      </c>
      <c r="C93" s="4">
        <f t="shared" si="11"/>
        <v>0.51546391752577325</v>
      </c>
      <c r="D93">
        <f t="shared" si="12"/>
        <v>0.51020408163265307</v>
      </c>
      <c r="E93">
        <f t="shared" si="13"/>
        <v>2.5667999158426325E-2</v>
      </c>
      <c r="F93">
        <f t="shared" si="14"/>
        <v>-0.23732379549758043</v>
      </c>
      <c r="G93">
        <v>0</v>
      </c>
      <c r="H93">
        <f t="shared" si="15"/>
        <v>0.26299179465600675</v>
      </c>
      <c r="I93">
        <f t="shared" si="16"/>
        <v>-1.052689901333149</v>
      </c>
      <c r="J93">
        <f t="shared" si="17"/>
        <v>1.052689901333149</v>
      </c>
      <c r="K93">
        <f t="shared" si="18"/>
        <v>0.50263165184833114</v>
      </c>
      <c r="L93">
        <f t="shared" si="19"/>
        <v>0.49736834815166897</v>
      </c>
      <c r="M93">
        <f t="shared" si="20"/>
        <v>1.9895285072531594</v>
      </c>
      <c r="N93">
        <f t="shared" si="21"/>
        <v>2.0105823052798226</v>
      </c>
    </row>
    <row r="94" spans="1:14" x14ac:dyDescent="0.25">
      <c r="A94" s="4">
        <f>IF('True_Odds_Calculator_2-way'!A95="","",'True_Odds_Calculator_2-way'!A95)</f>
        <v>1.86</v>
      </c>
      <c r="B94" s="4">
        <f>IF('True_Odds_Calculator_2-way'!B95="","",'True_Odds_Calculator_2-way'!B95)</f>
        <v>2.0499999999999998</v>
      </c>
      <c r="C94" s="4">
        <f t="shared" si="11"/>
        <v>0.5376344086021505</v>
      </c>
      <c r="D94">
        <f t="shared" si="12"/>
        <v>0.48780487804878053</v>
      </c>
      <c r="E94">
        <f t="shared" si="13"/>
        <v>2.5439286650930981E-2</v>
      </c>
      <c r="F94">
        <f t="shared" si="14"/>
        <v>-0.23682140047206923</v>
      </c>
      <c r="G94">
        <v>0</v>
      </c>
      <c r="H94">
        <f t="shared" si="15"/>
        <v>0.26226068712300027</v>
      </c>
      <c r="I94">
        <f t="shared" si="16"/>
        <v>-1.0523401123547818</v>
      </c>
      <c r="J94">
        <f t="shared" si="17"/>
        <v>1.0523401123547818</v>
      </c>
      <c r="K94">
        <f t="shared" si="18"/>
        <v>0.52493093970332627</v>
      </c>
      <c r="L94">
        <f t="shared" si="19"/>
        <v>0.47506906029667378</v>
      </c>
      <c r="M94">
        <f t="shared" si="20"/>
        <v>1.9050124966251125</v>
      </c>
      <c r="N94">
        <f t="shared" si="21"/>
        <v>2.1049571179725204</v>
      </c>
    </row>
    <row r="95" spans="1:14" x14ac:dyDescent="0.25">
      <c r="A95" s="4">
        <f>IF('True_Odds_Calculator_2-way'!A96="","",'True_Odds_Calculator_2-way'!A96)</f>
        <v>1.99</v>
      </c>
      <c r="B95" s="4">
        <f>IF('True_Odds_Calculator_2-way'!B96="","",'True_Odds_Calculator_2-way'!B96)</f>
        <v>1.9</v>
      </c>
      <c r="C95" s="4">
        <f t="shared" si="11"/>
        <v>0.50251256281407031</v>
      </c>
      <c r="D95">
        <f t="shared" si="12"/>
        <v>0.52631578947368418</v>
      </c>
      <c r="E95">
        <f t="shared" si="13"/>
        <v>2.8828352287754377E-2</v>
      </c>
      <c r="F95">
        <f t="shared" si="14"/>
        <v>-0.23565194393017741</v>
      </c>
      <c r="G95">
        <v>0</v>
      </c>
      <c r="H95">
        <f t="shared" si="15"/>
        <v>0.26448029621793173</v>
      </c>
      <c r="I95">
        <f t="shared" si="16"/>
        <v>-1.0594028769395465</v>
      </c>
      <c r="J95">
        <f t="shared" si="17"/>
        <v>1.0594028769395465</v>
      </c>
      <c r="K95">
        <f t="shared" si="18"/>
        <v>0.48808848170151553</v>
      </c>
      <c r="L95">
        <f t="shared" si="19"/>
        <v>0.51191151829848447</v>
      </c>
      <c r="M95">
        <f t="shared" si="20"/>
        <v>2.0488088481701512</v>
      </c>
      <c r="N95">
        <f t="shared" si="21"/>
        <v>1.9534625892455926</v>
      </c>
    </row>
    <row r="96" spans="1:14" x14ac:dyDescent="0.25">
      <c r="A96" s="4">
        <f>IF('True_Odds_Calculator_2-way'!A97="","",'True_Odds_Calculator_2-way'!A97)</f>
        <v>2.21</v>
      </c>
      <c r="B96" s="4">
        <f>IF('True_Odds_Calculator_2-way'!B97="","",'True_Odds_Calculator_2-way'!B97)</f>
        <v>1.72</v>
      </c>
      <c r="C96" s="4">
        <f t="shared" si="11"/>
        <v>0.45248868778280543</v>
      </c>
      <c r="D96">
        <f t="shared" si="12"/>
        <v>0.58139534883720934</v>
      </c>
      <c r="E96">
        <f t="shared" si="13"/>
        <v>3.3884036620014824E-2</v>
      </c>
      <c r="F96">
        <f t="shared" si="14"/>
        <v>-0.2291907818583605</v>
      </c>
      <c r="G96">
        <v>0</v>
      </c>
      <c r="H96">
        <f t="shared" si="15"/>
        <v>0.26307481847837527</v>
      </c>
      <c r="I96">
        <f t="shared" si="16"/>
        <v>-1.0713739108887084</v>
      </c>
      <c r="J96">
        <f t="shared" si="17"/>
        <v>1.0713739108887084</v>
      </c>
      <c r="K96">
        <f t="shared" si="18"/>
        <v>0.43547132891069945</v>
      </c>
      <c r="L96">
        <f t="shared" si="19"/>
        <v>0.56452867108930049</v>
      </c>
      <c r="M96">
        <f t="shared" si="20"/>
        <v>2.2963624321753371</v>
      </c>
      <c r="N96">
        <f t="shared" si="21"/>
        <v>1.7713892158398703</v>
      </c>
    </row>
    <row r="97" spans="1:14" x14ac:dyDescent="0.25">
      <c r="A97" s="4">
        <f>IF('True_Odds_Calculator_2-way'!A98="","",'True_Odds_Calculator_2-way'!A98)</f>
        <v>2.08</v>
      </c>
      <c r="B97" s="4">
        <f>IF('True_Odds_Calculator_2-way'!B98="","",'True_Odds_Calculator_2-way'!B98)</f>
        <v>1.81</v>
      </c>
      <c r="C97" s="4">
        <f t="shared" si="11"/>
        <v>0.48076923076923073</v>
      </c>
      <c r="D97">
        <f t="shared" si="12"/>
        <v>0.5524861878453039</v>
      </c>
      <c r="E97">
        <f t="shared" si="13"/>
        <v>3.3255418614534626E-2</v>
      </c>
      <c r="F97">
        <f t="shared" si="14"/>
        <v>-0.23236294092647691</v>
      </c>
      <c r="G97">
        <v>0</v>
      </c>
      <c r="H97">
        <f t="shared" si="15"/>
        <v>0.26561835954101148</v>
      </c>
      <c r="I97">
        <f t="shared" si="16"/>
        <v>-1.0691671651659735</v>
      </c>
      <c r="J97">
        <f t="shared" si="17"/>
        <v>1.0691671651659735</v>
      </c>
      <c r="K97">
        <f t="shared" si="18"/>
        <v>0.4641016151377545</v>
      </c>
      <c r="L97">
        <f t="shared" si="19"/>
        <v>0.5358983848622455</v>
      </c>
      <c r="M97">
        <f t="shared" si="20"/>
        <v>2.1547005383792519</v>
      </c>
      <c r="N97">
        <f t="shared" si="21"/>
        <v>1.8660254037844384</v>
      </c>
    </row>
    <row r="98" spans="1:14" x14ac:dyDescent="0.25">
      <c r="A98" s="4">
        <f>IF('True_Odds_Calculator_2-way'!A99="","",'True_Odds_Calculator_2-way'!A99)</f>
        <v>1.94</v>
      </c>
      <c r="B98" s="4">
        <f>IF('True_Odds_Calculator_2-way'!B99="","",'True_Odds_Calculator_2-way'!B99)</f>
        <v>1.94</v>
      </c>
      <c r="C98" s="4">
        <f t="shared" si="11"/>
        <v>0.51546391752577325</v>
      </c>
      <c r="D98">
        <f t="shared" si="12"/>
        <v>0.51546391752577325</v>
      </c>
      <c r="E98">
        <f t="shared" si="13"/>
        <v>3.0927835051546504E-2</v>
      </c>
      <c r="F98">
        <f t="shared" si="14"/>
        <v>-0.23477521521947065</v>
      </c>
      <c r="G98">
        <v>0</v>
      </c>
      <c r="H98">
        <f t="shared" si="15"/>
        <v>0.26570305027101715</v>
      </c>
      <c r="I98">
        <f t="shared" si="16"/>
        <v>-1.0638297872340428</v>
      </c>
      <c r="J98">
        <f t="shared" si="17"/>
        <v>1.0638297872340428</v>
      </c>
      <c r="K98">
        <f t="shared" si="18"/>
        <v>0.49999999999999989</v>
      </c>
      <c r="L98">
        <f t="shared" si="19"/>
        <v>0.49999999999999989</v>
      </c>
      <c r="M98">
        <f t="shared" si="20"/>
        <v>2.0000000000000004</v>
      </c>
      <c r="N98">
        <f t="shared" si="21"/>
        <v>2.0000000000000004</v>
      </c>
    </row>
    <row r="99" spans="1:14" x14ac:dyDescent="0.25">
      <c r="A99" s="4">
        <f>IF('True_Odds_Calculator_2-way'!A100="","",'True_Odds_Calculator_2-way'!A100)</f>
        <v>2.0499999999999998</v>
      </c>
      <c r="B99" s="4">
        <f>IF('True_Odds_Calculator_2-way'!B100="","",'True_Odds_Calculator_2-way'!B100)</f>
        <v>1.85</v>
      </c>
      <c r="C99" s="4">
        <f t="shared" si="11"/>
        <v>0.48780487804878053</v>
      </c>
      <c r="D99">
        <f t="shared" si="12"/>
        <v>0.54054054054054046</v>
      </c>
      <c r="E99">
        <f t="shared" si="13"/>
        <v>2.8345418589321048E-2</v>
      </c>
      <c r="F99">
        <f t="shared" si="14"/>
        <v>-0.2353328938694792</v>
      </c>
      <c r="G99">
        <v>0</v>
      </c>
      <c r="H99">
        <f t="shared" si="15"/>
        <v>0.26367831245880025</v>
      </c>
      <c r="I99">
        <f t="shared" si="16"/>
        <v>-1.0585122480499263</v>
      </c>
      <c r="J99">
        <f t="shared" si="17"/>
        <v>1.0585122480499263</v>
      </c>
      <c r="K99">
        <f t="shared" si="18"/>
        <v>0.47361090692279612</v>
      </c>
      <c r="L99">
        <f t="shared" si="19"/>
        <v>0.52638909307720383</v>
      </c>
      <c r="M99">
        <f t="shared" si="20"/>
        <v>2.1114378604524222</v>
      </c>
      <c r="N99">
        <f t="shared" si="21"/>
        <v>1.8997354108424378</v>
      </c>
    </row>
    <row r="100" spans="1:14" x14ac:dyDescent="0.25">
      <c r="A100" s="4">
        <f>IF('True_Odds_Calculator_2-way'!A101="","",'True_Odds_Calculator_2-way'!A101)</f>
        <v>1.99</v>
      </c>
      <c r="B100" s="4">
        <f>IF('True_Odds_Calculator_2-way'!B101="","",'True_Odds_Calculator_2-way'!B101)</f>
        <v>1.9</v>
      </c>
      <c r="C100" s="4">
        <f t="shared" si="11"/>
        <v>0.50251256281407031</v>
      </c>
      <c r="D100">
        <f t="shared" si="12"/>
        <v>0.52631578947368418</v>
      </c>
      <c r="E100">
        <f t="shared" si="13"/>
        <v>2.8828352287754377E-2</v>
      </c>
      <c r="F100">
        <f t="shared" si="14"/>
        <v>-0.23565194393017741</v>
      </c>
      <c r="G100">
        <v>0</v>
      </c>
      <c r="H100">
        <f t="shared" si="15"/>
        <v>0.26448029621793173</v>
      </c>
      <c r="I100">
        <f t="shared" si="16"/>
        <v>-1.0594028769395465</v>
      </c>
      <c r="J100">
        <f t="shared" si="17"/>
        <v>1.0594028769395465</v>
      </c>
      <c r="K100">
        <f t="shared" si="18"/>
        <v>0.48808848170151553</v>
      </c>
      <c r="L100">
        <f t="shared" si="19"/>
        <v>0.51191151829848447</v>
      </c>
      <c r="M100">
        <f t="shared" si="20"/>
        <v>2.0488088481701512</v>
      </c>
      <c r="N100">
        <f t="shared" si="21"/>
        <v>1.9534625892455926</v>
      </c>
    </row>
    <row r="101" spans="1:14" x14ac:dyDescent="0.25">
      <c r="A101" s="4">
        <f>IF('True_Odds_Calculator_2-way'!A102="","",'True_Odds_Calculator_2-way'!A102)</f>
        <v>1.56</v>
      </c>
      <c r="B101" s="4">
        <f>IF('True_Odds_Calculator_2-way'!B102="","",'True_Odds_Calculator_2-way'!B102)</f>
        <v>2.56</v>
      </c>
      <c r="C101" s="4">
        <f t="shared" si="11"/>
        <v>0.64102564102564097</v>
      </c>
      <c r="D101">
        <f t="shared" si="12"/>
        <v>0.390625</v>
      </c>
      <c r="E101">
        <f t="shared" si="13"/>
        <v>3.1650641025640969E-2</v>
      </c>
      <c r="F101">
        <f t="shared" si="14"/>
        <v>-0.21875</v>
      </c>
      <c r="G101">
        <v>0</v>
      </c>
      <c r="H101">
        <f t="shared" si="15"/>
        <v>0.25040064102564102</v>
      </c>
      <c r="I101">
        <f t="shared" si="16"/>
        <v>-1.0699012312772822</v>
      </c>
      <c r="J101">
        <f t="shared" si="17"/>
        <v>1.0699012312772822</v>
      </c>
      <c r="K101">
        <f t="shared" si="18"/>
        <v>0.62533428435616611</v>
      </c>
      <c r="L101">
        <f t="shared" si="19"/>
        <v>0.37466571564383383</v>
      </c>
      <c r="M101">
        <f t="shared" si="20"/>
        <v>1.5991446895152783</v>
      </c>
      <c r="N101">
        <f t="shared" si="21"/>
        <v>2.6690459207925601</v>
      </c>
    </row>
    <row r="102" spans="1:14" x14ac:dyDescent="0.25">
      <c r="A102" s="4">
        <f>IF('True_Odds_Calculator_2-way'!A103="","",'True_Odds_Calculator_2-way'!A103)</f>
        <v>2.1</v>
      </c>
      <c r="B102" s="4">
        <f>IF('True_Odds_Calculator_2-way'!B103="","",'True_Odds_Calculator_2-way'!B103)</f>
        <v>1.8</v>
      </c>
      <c r="C102" s="4">
        <f t="shared" si="11"/>
        <v>0.47619047619047616</v>
      </c>
      <c r="D102">
        <f t="shared" si="12"/>
        <v>0.55555555555555558</v>
      </c>
      <c r="E102">
        <f t="shared" si="13"/>
        <v>3.1746031746031633E-2</v>
      </c>
      <c r="F102">
        <f t="shared" si="14"/>
        <v>-0.2328042328042329</v>
      </c>
      <c r="G102">
        <v>0</v>
      </c>
      <c r="H102">
        <f t="shared" si="15"/>
        <v>0.26455026455026454</v>
      </c>
      <c r="I102">
        <f t="shared" si="16"/>
        <v>-1.066003581778052</v>
      </c>
      <c r="J102">
        <f t="shared" si="17"/>
        <v>1.066003581778052</v>
      </c>
      <c r="K102">
        <f t="shared" si="18"/>
        <v>0.46027717321561978</v>
      </c>
      <c r="L102">
        <f t="shared" si="19"/>
        <v>0.53972282678438044</v>
      </c>
      <c r="M102">
        <f t="shared" si="20"/>
        <v>2.1726039399558572</v>
      </c>
      <c r="N102">
        <f t="shared" si="21"/>
        <v>1.8528028654224413</v>
      </c>
    </row>
    <row r="103" spans="1:14" x14ac:dyDescent="0.25">
      <c r="A103" s="4">
        <f>IF('True_Odds_Calculator_2-way'!A104="","",'True_Odds_Calculator_2-way'!A104)</f>
        <v>1.64</v>
      </c>
      <c r="B103" s="4">
        <f>IF('True_Odds_Calculator_2-way'!B104="","",'True_Odds_Calculator_2-way'!B104)</f>
        <v>2.36</v>
      </c>
      <c r="C103" s="4">
        <f t="shared" si="11"/>
        <v>0.6097560975609756</v>
      </c>
      <c r="D103">
        <f t="shared" si="12"/>
        <v>0.42372881355932207</v>
      </c>
      <c r="E103">
        <f t="shared" si="13"/>
        <v>3.3484911120297722E-2</v>
      </c>
      <c r="F103">
        <f t="shared" si="14"/>
        <v>-0.22488631665977676</v>
      </c>
      <c r="G103">
        <v>0</v>
      </c>
      <c r="H103">
        <f t="shared" si="15"/>
        <v>0.25837122778007443</v>
      </c>
      <c r="I103">
        <f t="shared" si="16"/>
        <v>-1.0718661571406802</v>
      </c>
      <c r="J103">
        <f t="shared" si="17"/>
        <v>1.0718661571406802</v>
      </c>
      <c r="K103">
        <f t="shared" si="18"/>
        <v>0.59312180114548885</v>
      </c>
      <c r="L103">
        <f t="shared" si="19"/>
        <v>0.40687819885451121</v>
      </c>
      <c r="M103">
        <f t="shared" si="20"/>
        <v>1.6859943405700353</v>
      </c>
      <c r="N103">
        <f t="shared" si="21"/>
        <v>2.4577379737113252</v>
      </c>
    </row>
    <row r="104" spans="1:14" x14ac:dyDescent="0.25">
      <c r="A104" s="4">
        <f>IF('True_Odds_Calculator_2-way'!A105="","",'True_Odds_Calculator_2-way'!A105)</f>
        <v>1.71</v>
      </c>
      <c r="B104" s="4">
        <f>IF('True_Odds_Calculator_2-way'!B105="","",'True_Odds_Calculator_2-way'!B105)</f>
        <v>2.23</v>
      </c>
      <c r="C104" s="4">
        <f t="shared" si="11"/>
        <v>0.58479532163742687</v>
      </c>
      <c r="D104">
        <f t="shared" si="12"/>
        <v>0.44843049327354262</v>
      </c>
      <c r="E104">
        <f t="shared" si="13"/>
        <v>3.3225814910969431E-2</v>
      </c>
      <c r="F104">
        <f t="shared" si="14"/>
        <v>-0.22901423963496192</v>
      </c>
      <c r="G104">
        <v>0</v>
      </c>
      <c r="H104">
        <f t="shared" si="15"/>
        <v>0.26224005454593136</v>
      </c>
      <c r="I104">
        <f t="shared" si="16"/>
        <v>-1.070084984173661</v>
      </c>
      <c r="J104">
        <f t="shared" si="17"/>
        <v>1.070084984173661</v>
      </c>
      <c r="K104">
        <f t="shared" si="18"/>
        <v>0.56825919869450314</v>
      </c>
      <c r="L104">
        <f t="shared" si="19"/>
        <v>0.43174080130549697</v>
      </c>
      <c r="M104">
        <f t="shared" si="20"/>
        <v>1.7597603387632996</v>
      </c>
      <c r="N104">
        <f t="shared" si="21"/>
        <v>2.3162045305336028</v>
      </c>
    </row>
    <row r="105" spans="1:14" x14ac:dyDescent="0.25">
      <c r="A105" s="4">
        <f>IF('True_Odds_Calculator_2-way'!A106="","",'True_Odds_Calculator_2-way'!A106)</f>
        <v>2.33</v>
      </c>
      <c r="B105" s="4">
        <f>IF('True_Odds_Calculator_2-way'!B106="","",'True_Odds_Calculator_2-way'!B106)</f>
        <v>1.65</v>
      </c>
      <c r="C105" s="4">
        <f t="shared" si="11"/>
        <v>0.42918454935622319</v>
      </c>
      <c r="D105">
        <f t="shared" si="12"/>
        <v>0.60606060606060608</v>
      </c>
      <c r="E105">
        <f t="shared" si="13"/>
        <v>3.5245155416829377E-2</v>
      </c>
      <c r="F105">
        <f t="shared" si="14"/>
        <v>-0.22486669267785131</v>
      </c>
      <c r="G105">
        <v>0</v>
      </c>
      <c r="H105">
        <f t="shared" si="15"/>
        <v>0.26011184809468074</v>
      </c>
      <c r="I105">
        <f t="shared" si="16"/>
        <v>-1.0755175492958089</v>
      </c>
      <c r="J105">
        <f t="shared" si="17"/>
        <v>1.0755175492958089</v>
      </c>
      <c r="K105">
        <f t="shared" si="18"/>
        <v>0.41144841377386249</v>
      </c>
      <c r="L105">
        <f t="shared" si="19"/>
        <v>0.58855158622613757</v>
      </c>
      <c r="M105">
        <f t="shared" si="20"/>
        <v>2.4304383405634256</v>
      </c>
      <c r="N105">
        <f t="shared" si="21"/>
        <v>1.6990864070422753</v>
      </c>
    </row>
    <row r="106" spans="1:14" x14ac:dyDescent="0.25">
      <c r="A106" s="4">
        <f>IF('True_Odds_Calculator_2-way'!A107="","",'True_Odds_Calculator_2-way'!A107)</f>
        <v>2.0499999999999998</v>
      </c>
      <c r="B106" s="4">
        <f>IF('True_Odds_Calculator_2-way'!B107="","",'True_Odds_Calculator_2-way'!B107)</f>
        <v>1.85</v>
      </c>
      <c r="C106" s="4">
        <f t="shared" si="11"/>
        <v>0.48780487804878053</v>
      </c>
      <c r="D106">
        <f t="shared" si="12"/>
        <v>0.54054054054054046</v>
      </c>
      <c r="E106">
        <f t="shared" si="13"/>
        <v>2.8345418589321048E-2</v>
      </c>
      <c r="F106">
        <f t="shared" si="14"/>
        <v>-0.2353328938694792</v>
      </c>
      <c r="G106">
        <v>0</v>
      </c>
      <c r="H106">
        <f t="shared" si="15"/>
        <v>0.26367831245880025</v>
      </c>
      <c r="I106">
        <f t="shared" si="16"/>
        <v>-1.0585122480499263</v>
      </c>
      <c r="J106">
        <f t="shared" si="17"/>
        <v>1.0585122480499263</v>
      </c>
      <c r="K106">
        <f t="shared" si="18"/>
        <v>0.47361090692279612</v>
      </c>
      <c r="L106">
        <f t="shared" si="19"/>
        <v>0.52638909307720383</v>
      </c>
      <c r="M106">
        <f t="shared" si="20"/>
        <v>2.1114378604524222</v>
      </c>
      <c r="N106">
        <f t="shared" si="21"/>
        <v>1.8997354108424378</v>
      </c>
    </row>
    <row r="107" spans="1:14" x14ac:dyDescent="0.25">
      <c r="A107" s="4">
        <f>IF('True_Odds_Calculator_2-way'!A108="","",'True_Odds_Calculator_2-way'!A108)</f>
        <v>2.34</v>
      </c>
      <c r="B107" s="4">
        <f>IF('True_Odds_Calculator_2-way'!B108="","",'True_Odds_Calculator_2-way'!B108)</f>
        <v>1.65</v>
      </c>
      <c r="C107" s="4">
        <f t="shared" si="11"/>
        <v>0.42735042735042739</v>
      </c>
      <c r="D107">
        <f t="shared" si="12"/>
        <v>0.60606060606060608</v>
      </c>
      <c r="E107">
        <f t="shared" si="13"/>
        <v>3.3411033411033575E-2</v>
      </c>
      <c r="F107">
        <f t="shared" si="14"/>
        <v>-0.22558922558922545</v>
      </c>
      <c r="G107">
        <v>0</v>
      </c>
      <c r="H107">
        <f t="shared" si="15"/>
        <v>0.25900025900025903</v>
      </c>
      <c r="I107">
        <f t="shared" si="16"/>
        <v>-1.0714969088698143</v>
      </c>
      <c r="J107">
        <f t="shared" si="17"/>
        <v>1.0714969088698143</v>
      </c>
      <c r="K107">
        <f t="shared" si="18"/>
        <v>0.41054175018204025</v>
      </c>
      <c r="L107">
        <f t="shared" si="19"/>
        <v>0.58945824981795969</v>
      </c>
      <c r="M107">
        <f t="shared" si="20"/>
        <v>2.4358058578855508</v>
      </c>
      <c r="N107">
        <f t="shared" si="21"/>
        <v>1.6964729907653791</v>
      </c>
    </row>
    <row r="108" spans="1:14" x14ac:dyDescent="0.25">
      <c r="A108" s="4">
        <f>IF('True_Odds_Calculator_2-way'!A109="","",'True_Odds_Calculator_2-way'!A109)</f>
        <v>2.09</v>
      </c>
      <c r="B108" s="4">
        <f>IF('True_Odds_Calculator_2-way'!B109="","",'True_Odds_Calculator_2-way'!B109)</f>
        <v>1.73</v>
      </c>
      <c r="C108" s="4">
        <f t="shared" si="11"/>
        <v>0.47846889952153115</v>
      </c>
      <c r="D108">
        <f t="shared" si="12"/>
        <v>0.5780346820809249</v>
      </c>
      <c r="E108">
        <f t="shared" si="13"/>
        <v>5.6503581602456165E-2</v>
      </c>
      <c r="F108">
        <f t="shared" si="14"/>
        <v>-0.22006803661808205</v>
      </c>
      <c r="G108">
        <v>0</v>
      </c>
      <c r="H108">
        <f t="shared" si="15"/>
        <v>0.27657161822053827</v>
      </c>
      <c r="I108">
        <f t="shared" si="16"/>
        <v>-1.1210508723689179</v>
      </c>
      <c r="J108">
        <f t="shared" si="17"/>
        <v>1.1210508723689179</v>
      </c>
      <c r="K108">
        <f t="shared" si="18"/>
        <v>0.45005605317763153</v>
      </c>
      <c r="L108">
        <f t="shared" si="19"/>
        <v>0.54994394682236836</v>
      </c>
      <c r="M108">
        <f t="shared" si="20"/>
        <v>2.2219454508821204</v>
      </c>
      <c r="N108">
        <f t="shared" si="21"/>
        <v>1.8183671368293095</v>
      </c>
    </row>
    <row r="109" spans="1:14" x14ac:dyDescent="0.25">
      <c r="A109" s="4">
        <f>IF('True_Odds_Calculator_2-way'!A110="","",'True_Odds_Calculator_2-way'!A110)</f>
        <v>2.02</v>
      </c>
      <c r="B109" s="4">
        <f>IF('True_Odds_Calculator_2-way'!B110="","",'True_Odds_Calculator_2-way'!B110)</f>
        <v>1.79</v>
      </c>
      <c r="C109" s="4">
        <f t="shared" si="11"/>
        <v>0.49504950495049505</v>
      </c>
      <c r="D109">
        <f t="shared" si="12"/>
        <v>0.55865921787709494</v>
      </c>
      <c r="E109">
        <f t="shared" si="13"/>
        <v>5.3708722827590094E-2</v>
      </c>
      <c r="F109">
        <f t="shared" si="14"/>
        <v>-0.22285524641849652</v>
      </c>
      <c r="G109">
        <v>0</v>
      </c>
      <c r="H109">
        <f t="shared" si="15"/>
        <v>0.27656396924608662</v>
      </c>
      <c r="I109">
        <f t="shared" si="16"/>
        <v>-1.1140030207346867</v>
      </c>
      <c r="J109">
        <f t="shared" si="17"/>
        <v>1.1140030207346867</v>
      </c>
      <c r="K109">
        <f t="shared" si="18"/>
        <v>0.46810275699134951</v>
      </c>
      <c r="L109">
        <f t="shared" si="19"/>
        <v>0.53189724300865027</v>
      </c>
      <c r="M109">
        <f t="shared" si="20"/>
        <v>2.1362830811493807</v>
      </c>
      <c r="N109">
        <f t="shared" si="21"/>
        <v>1.8800623863804027</v>
      </c>
    </row>
    <row r="110" spans="1:14" x14ac:dyDescent="0.25">
      <c r="A110" s="4">
        <f>IF('True_Odds_Calculator_2-way'!A111="","",'True_Odds_Calculator_2-way'!A111)</f>
        <v>1.88</v>
      </c>
      <c r="B110" s="4">
        <f>IF('True_Odds_Calculator_2-way'!B111="","",'True_Odds_Calculator_2-way'!B111)</f>
        <v>1.92</v>
      </c>
      <c r="C110" s="4">
        <f t="shared" si="11"/>
        <v>0.53191489361702127</v>
      </c>
      <c r="D110">
        <f t="shared" si="12"/>
        <v>0.52083333333333337</v>
      </c>
      <c r="E110">
        <f t="shared" si="13"/>
        <v>5.2748226950354749E-2</v>
      </c>
      <c r="F110">
        <f t="shared" si="14"/>
        <v>-0.22429078014184389</v>
      </c>
      <c r="G110">
        <v>0</v>
      </c>
      <c r="H110">
        <f t="shared" si="15"/>
        <v>0.27703900709219859</v>
      </c>
      <c r="I110">
        <f t="shared" si="16"/>
        <v>-1.1113855611859678</v>
      </c>
      <c r="J110">
        <f t="shared" si="17"/>
        <v>1.1113855611859678</v>
      </c>
      <c r="K110">
        <f t="shared" si="18"/>
        <v>0.50555624159601487</v>
      </c>
      <c r="L110">
        <f t="shared" si="19"/>
        <v>0.49444375840398497</v>
      </c>
      <c r="M110">
        <f t="shared" si="20"/>
        <v>1.9780192938436518</v>
      </c>
      <c r="N110">
        <f t="shared" si="21"/>
        <v>2.0224747162910903</v>
      </c>
    </row>
    <row r="111" spans="1:14" x14ac:dyDescent="0.25">
      <c r="A111" s="4">
        <f>IF('True_Odds_Calculator_2-way'!A112="","",'True_Odds_Calculator_2-way'!A112)</f>
        <v>2.14</v>
      </c>
      <c r="B111" s="4">
        <f>IF('True_Odds_Calculator_2-way'!B112="","",'True_Odds_Calculator_2-way'!B112)</f>
        <v>1.69</v>
      </c>
      <c r="C111" s="4">
        <f t="shared" si="11"/>
        <v>0.46728971962616822</v>
      </c>
      <c r="D111">
        <f t="shared" si="12"/>
        <v>0.59171597633136097</v>
      </c>
      <c r="E111">
        <f t="shared" si="13"/>
        <v>5.9005695957529136E-2</v>
      </c>
      <c r="F111">
        <f t="shared" si="14"/>
        <v>-0.21749709672067685</v>
      </c>
      <c r="G111">
        <v>0</v>
      </c>
      <c r="H111">
        <f t="shared" si="15"/>
        <v>0.27650279267820604</v>
      </c>
      <c r="I111">
        <f t="shared" si="16"/>
        <v>-1.1275168191528973</v>
      </c>
      <c r="J111">
        <f t="shared" si="17"/>
        <v>1.1275168191528973</v>
      </c>
      <c r="K111">
        <f t="shared" si="18"/>
        <v>0.43756606654593105</v>
      </c>
      <c r="L111">
        <f t="shared" si="19"/>
        <v>0.56243393345406889</v>
      </c>
      <c r="M111">
        <f t="shared" si="20"/>
        <v>2.2853691738343027</v>
      </c>
      <c r="N111">
        <f t="shared" si="21"/>
        <v>1.7779866052154993</v>
      </c>
    </row>
    <row r="112" spans="1:14" x14ac:dyDescent="0.25">
      <c r="A112" s="4">
        <f>IF('True_Odds_Calculator_2-way'!A113="","",'True_Odds_Calculator_2-way'!A113)</f>
        <v>1.81</v>
      </c>
      <c r="B112" s="4">
        <f>IF('True_Odds_Calculator_2-way'!B113="","",'True_Odds_Calculator_2-way'!B113)</f>
        <v>1.98</v>
      </c>
      <c r="C112" s="4">
        <f t="shared" si="11"/>
        <v>0.5524861878453039</v>
      </c>
      <c r="D112">
        <f t="shared" si="12"/>
        <v>0.50505050505050508</v>
      </c>
      <c r="E112">
        <f t="shared" si="13"/>
        <v>5.7536692895808983E-2</v>
      </c>
      <c r="F112">
        <f t="shared" si="14"/>
        <v>-0.22149673530888991</v>
      </c>
      <c r="G112">
        <v>0</v>
      </c>
      <c r="H112">
        <f t="shared" si="15"/>
        <v>0.27903342820469895</v>
      </c>
      <c r="I112">
        <f t="shared" si="16"/>
        <v>-1.1223917161691233</v>
      </c>
      <c r="J112">
        <f t="shared" si="17"/>
        <v>1.1223917161691233</v>
      </c>
      <c r="K112">
        <f t="shared" si="18"/>
        <v>0.52379679826441239</v>
      </c>
      <c r="L112">
        <f t="shared" si="19"/>
        <v>0.47620320173558761</v>
      </c>
      <c r="M112">
        <f t="shared" si="20"/>
        <v>1.9091372900969898</v>
      </c>
      <c r="N112">
        <f t="shared" si="21"/>
        <v>2.0999438818457401</v>
      </c>
    </row>
    <row r="113" spans="1:14" x14ac:dyDescent="0.25">
      <c r="A113" s="4">
        <f>IF('True_Odds_Calculator_2-way'!A114="","",'True_Odds_Calculator_2-way'!A114)</f>
        <v>1.81</v>
      </c>
      <c r="B113" s="4">
        <f>IF('True_Odds_Calculator_2-way'!B114="","",'True_Odds_Calculator_2-way'!B114)</f>
        <v>1.98</v>
      </c>
      <c r="C113" s="4">
        <f t="shared" si="11"/>
        <v>0.5524861878453039</v>
      </c>
      <c r="D113">
        <f t="shared" si="12"/>
        <v>0.50505050505050508</v>
      </c>
      <c r="E113">
        <f t="shared" si="13"/>
        <v>5.7536692895808983E-2</v>
      </c>
      <c r="F113">
        <f t="shared" si="14"/>
        <v>-0.22149673530888991</v>
      </c>
      <c r="G113">
        <v>0</v>
      </c>
      <c r="H113">
        <f t="shared" si="15"/>
        <v>0.27903342820469895</v>
      </c>
      <c r="I113">
        <f t="shared" si="16"/>
        <v>-1.1223917161691233</v>
      </c>
      <c r="J113">
        <f t="shared" si="17"/>
        <v>1.1223917161691233</v>
      </c>
      <c r="K113">
        <f t="shared" si="18"/>
        <v>0.52379679826441239</v>
      </c>
      <c r="L113">
        <f t="shared" si="19"/>
        <v>0.47620320173558761</v>
      </c>
      <c r="M113">
        <f t="shared" si="20"/>
        <v>1.9091372900969898</v>
      </c>
      <c r="N113">
        <f t="shared" si="21"/>
        <v>2.0999438818457401</v>
      </c>
    </row>
    <row r="114" spans="1:14" x14ac:dyDescent="0.25">
      <c r="A114" s="4">
        <f>IF('True_Odds_Calculator_2-way'!A115="","",'True_Odds_Calculator_2-way'!A115)</f>
        <v>1.76</v>
      </c>
      <c r="B114" s="4">
        <f>IF('True_Odds_Calculator_2-way'!B115="","",'True_Odds_Calculator_2-way'!B115)</f>
        <v>2.0099999999999998</v>
      </c>
      <c r="C114" s="4">
        <f t="shared" si="11"/>
        <v>0.56818181818181823</v>
      </c>
      <c r="D114">
        <f t="shared" si="12"/>
        <v>0.49751243781094534</v>
      </c>
      <c r="E114">
        <f t="shared" si="13"/>
        <v>6.5694255992763573E-2</v>
      </c>
      <c r="F114">
        <f t="shared" si="14"/>
        <v>-0.21698326549072811</v>
      </c>
      <c r="G114">
        <v>0</v>
      </c>
      <c r="H114">
        <f t="shared" si="15"/>
        <v>0.28267752148349168</v>
      </c>
      <c r="I114">
        <f t="shared" si="16"/>
        <v>-1.1413859361026324</v>
      </c>
      <c r="J114">
        <f t="shared" si="17"/>
        <v>1.1413859361026324</v>
      </c>
      <c r="K114">
        <f t="shared" si="18"/>
        <v>0.53548862179047829</v>
      </c>
      <c r="L114">
        <f t="shared" si="19"/>
        <v>0.4645113782095216</v>
      </c>
      <c r="M114">
        <f t="shared" si="20"/>
        <v>1.867453311438001</v>
      </c>
      <c r="N114">
        <f t="shared" si="21"/>
        <v>2.152799795463658</v>
      </c>
    </row>
    <row r="115" spans="1:14" x14ac:dyDescent="0.25">
      <c r="A115" s="4">
        <f>IF('True_Odds_Calculator_2-way'!A116="","",'True_Odds_Calculator_2-way'!A116)</f>
        <v>1.75</v>
      </c>
      <c r="B115" s="4">
        <f>IF('True_Odds_Calculator_2-way'!B116="","",'True_Odds_Calculator_2-way'!B116)</f>
        <v>2.0299999999999998</v>
      </c>
      <c r="C115" s="4">
        <f t="shared" si="11"/>
        <v>0.5714285714285714</v>
      </c>
      <c r="D115">
        <f t="shared" si="12"/>
        <v>0.49261083743842371</v>
      </c>
      <c r="E115">
        <f t="shared" si="13"/>
        <v>6.4039408866995107E-2</v>
      </c>
      <c r="F115">
        <f t="shared" si="14"/>
        <v>-0.21745249824067558</v>
      </c>
      <c r="G115">
        <v>0</v>
      </c>
      <c r="H115">
        <f t="shared" si="15"/>
        <v>0.28149190710767069</v>
      </c>
      <c r="I115">
        <f t="shared" si="16"/>
        <v>-1.1377602479771487</v>
      </c>
      <c r="J115">
        <f t="shared" si="17"/>
        <v>1.1377602479771487</v>
      </c>
      <c r="K115">
        <f t="shared" si="18"/>
        <v>0.53957217299161675</v>
      </c>
      <c r="L115">
        <f t="shared" si="19"/>
        <v>0.46042782700838319</v>
      </c>
      <c r="M115">
        <f t="shared" si="20"/>
        <v>1.8533201859828616</v>
      </c>
      <c r="N115">
        <f t="shared" si="21"/>
        <v>2.1718930554164628</v>
      </c>
    </row>
    <row r="116" spans="1:14" x14ac:dyDescent="0.25">
      <c r="A116" s="4">
        <f>IF('True_Odds_Calculator_2-way'!A117="","",'True_Odds_Calculator_2-way'!A117)</f>
        <v>1.85</v>
      </c>
      <c r="B116" s="4">
        <f>IF('True_Odds_Calculator_2-way'!B117="","",'True_Odds_Calculator_2-way'!B117)</f>
        <v>1.93</v>
      </c>
      <c r="C116" s="4">
        <f t="shared" si="11"/>
        <v>0.54054054054054046</v>
      </c>
      <c r="D116">
        <f t="shared" si="12"/>
        <v>0.5181347150259068</v>
      </c>
      <c r="E116">
        <f t="shared" si="13"/>
        <v>5.8675255566447149E-2</v>
      </c>
      <c r="F116">
        <f t="shared" si="14"/>
        <v>-0.22139756336647543</v>
      </c>
      <c r="G116">
        <v>0</v>
      </c>
      <c r="H116">
        <f t="shared" si="15"/>
        <v>0.28007281893292257</v>
      </c>
      <c r="I116">
        <f t="shared" si="16"/>
        <v>-1.1247320293685124</v>
      </c>
      <c r="J116">
        <f t="shared" si="17"/>
        <v>1.1247320293685124</v>
      </c>
      <c r="K116">
        <f t="shared" si="18"/>
        <v>0.51124163480238349</v>
      </c>
      <c r="L116">
        <f t="shared" si="19"/>
        <v>0.48875836519761678</v>
      </c>
      <c r="M116">
        <f t="shared" si="20"/>
        <v>1.9560222249632353</v>
      </c>
      <c r="N116">
        <f t="shared" si="21"/>
        <v>2.0460007873127162</v>
      </c>
    </row>
    <row r="117" spans="1:14" x14ac:dyDescent="0.25">
      <c r="A117" s="4">
        <f>IF('True_Odds_Calculator_2-way'!A118="","",'True_Odds_Calculator_2-way'!A118)</f>
        <v>1.75</v>
      </c>
      <c r="B117" s="4">
        <f>IF('True_Odds_Calculator_2-way'!B118="","",'True_Odds_Calculator_2-way'!B118)</f>
        <v>2.0299999999999998</v>
      </c>
      <c r="C117" s="4">
        <f t="shared" si="11"/>
        <v>0.5714285714285714</v>
      </c>
      <c r="D117">
        <f t="shared" si="12"/>
        <v>0.49261083743842371</v>
      </c>
      <c r="E117">
        <f t="shared" si="13"/>
        <v>6.4039408866995107E-2</v>
      </c>
      <c r="F117">
        <f t="shared" si="14"/>
        <v>-0.21745249824067558</v>
      </c>
      <c r="G117">
        <v>0</v>
      </c>
      <c r="H117">
        <f t="shared" si="15"/>
        <v>0.28149190710767069</v>
      </c>
      <c r="I117">
        <f t="shared" si="16"/>
        <v>-1.1377602479771487</v>
      </c>
      <c r="J117">
        <f t="shared" si="17"/>
        <v>1.1377602479771487</v>
      </c>
      <c r="K117">
        <f t="shared" si="18"/>
        <v>0.53957217299161675</v>
      </c>
      <c r="L117">
        <f t="shared" si="19"/>
        <v>0.46042782700838319</v>
      </c>
      <c r="M117">
        <f t="shared" si="20"/>
        <v>1.8533201859828616</v>
      </c>
      <c r="N117">
        <f t="shared" si="21"/>
        <v>2.1718930554164628</v>
      </c>
    </row>
    <row r="118" spans="1:14" x14ac:dyDescent="0.25">
      <c r="A118" s="4">
        <f>IF('True_Odds_Calculator_2-way'!A119="","",'True_Odds_Calculator_2-way'!A119)</f>
        <v>1.76</v>
      </c>
      <c r="B118" s="4">
        <f>IF('True_Odds_Calculator_2-way'!B119="","",'True_Odds_Calculator_2-way'!B119)</f>
        <v>2.02</v>
      </c>
      <c r="C118" s="4">
        <f t="shared" si="11"/>
        <v>0.56818181818181823</v>
      </c>
      <c r="D118">
        <f t="shared" si="12"/>
        <v>0.49504950495049505</v>
      </c>
      <c r="E118">
        <f t="shared" si="13"/>
        <v>6.3231323132313388E-2</v>
      </c>
      <c r="F118">
        <f t="shared" si="14"/>
        <v>-0.21804680468046789</v>
      </c>
      <c r="G118">
        <v>0</v>
      </c>
      <c r="H118">
        <f t="shared" si="15"/>
        <v>0.28127812781278128</v>
      </c>
      <c r="I118">
        <f t="shared" si="16"/>
        <v>-1.1357771260606371</v>
      </c>
      <c r="J118">
        <f t="shared" si="17"/>
        <v>1.1357771260606371</v>
      </c>
      <c r="K118">
        <f t="shared" si="18"/>
        <v>0.536713737991517</v>
      </c>
      <c r="L118">
        <f t="shared" si="19"/>
        <v>0.46328626200848283</v>
      </c>
      <c r="M118">
        <f t="shared" si="20"/>
        <v>1.8631906158060845</v>
      </c>
      <c r="N118">
        <f t="shared" si="21"/>
        <v>2.1584926685818493</v>
      </c>
    </row>
    <row r="119" spans="1:14" x14ac:dyDescent="0.25">
      <c r="A119" s="4">
        <f>IF('True_Odds_Calculator_2-way'!A120="","",'True_Odds_Calculator_2-way'!A120)</f>
        <v>1.67</v>
      </c>
      <c r="B119" s="4">
        <f>IF('True_Odds_Calculator_2-way'!B120="","",'True_Odds_Calculator_2-way'!B120)</f>
        <v>2.15</v>
      </c>
      <c r="C119" s="4">
        <f t="shared" si="11"/>
        <v>0.5988023952095809</v>
      </c>
      <c r="D119">
        <f t="shared" si="12"/>
        <v>0.46511627906976744</v>
      </c>
      <c r="E119">
        <f t="shared" si="13"/>
        <v>6.3918674279348275E-2</v>
      </c>
      <c r="F119">
        <f t="shared" si="14"/>
        <v>-0.21459406767859635</v>
      </c>
      <c r="G119">
        <v>0</v>
      </c>
      <c r="H119">
        <f t="shared" si="15"/>
        <v>0.27851274195794462</v>
      </c>
      <c r="I119">
        <f t="shared" si="16"/>
        <v>-1.1392359428230208</v>
      </c>
      <c r="J119">
        <f t="shared" si="17"/>
        <v>1.1392359428230208</v>
      </c>
      <c r="K119">
        <f t="shared" si="18"/>
        <v>0.56712230428096344</v>
      </c>
      <c r="L119">
        <f t="shared" si="19"/>
        <v>0.43287769571903661</v>
      </c>
      <c r="M119">
        <f t="shared" si="20"/>
        <v>1.7632880816914238</v>
      </c>
      <c r="N119">
        <f t="shared" si="21"/>
        <v>2.3101213342464737</v>
      </c>
    </row>
    <row r="120" spans="1:14" x14ac:dyDescent="0.25">
      <c r="A120" s="4">
        <f>IF('True_Odds_Calculator_2-way'!A121="","",'True_Odds_Calculator_2-way'!A121)</f>
        <v>1.75</v>
      </c>
      <c r="B120" s="4">
        <f>IF('True_Odds_Calculator_2-way'!B121="","",'True_Odds_Calculator_2-way'!B121)</f>
        <v>1.96</v>
      </c>
      <c r="C120" s="4">
        <f t="shared" si="11"/>
        <v>0.5714285714285714</v>
      </c>
      <c r="D120">
        <f t="shared" si="12"/>
        <v>0.51020408163265307</v>
      </c>
      <c r="E120">
        <f t="shared" si="13"/>
        <v>8.163265306122458E-2</v>
      </c>
      <c r="F120">
        <f t="shared" si="14"/>
        <v>-0.20991253644314867</v>
      </c>
      <c r="G120">
        <v>0</v>
      </c>
      <c r="H120">
        <f t="shared" si="15"/>
        <v>0.29154518950437319</v>
      </c>
      <c r="I120">
        <f t="shared" si="16"/>
        <v>-1.1785113019775793</v>
      </c>
      <c r="J120">
        <f t="shared" si="17"/>
        <v>1.1785113019775793</v>
      </c>
      <c r="K120">
        <f t="shared" si="18"/>
        <v>0.53081839321972846</v>
      </c>
      <c r="L120">
        <f t="shared" si="19"/>
        <v>0.4691816067802716</v>
      </c>
      <c r="M120">
        <f t="shared" si="20"/>
        <v>1.8838834764831842</v>
      </c>
      <c r="N120">
        <f t="shared" si="21"/>
        <v>2.131370849898476</v>
      </c>
    </row>
    <row r="121" spans="1:14" x14ac:dyDescent="0.25">
      <c r="A121" s="4">
        <f>IF('True_Odds_Calculator_2-way'!A122="","",'True_Odds_Calculator_2-way'!A122)</f>
        <v>1.85</v>
      </c>
      <c r="B121" s="4">
        <f>IF('True_Odds_Calculator_2-way'!B122="","",'True_Odds_Calculator_2-way'!B122)</f>
        <v>1.93</v>
      </c>
      <c r="C121" s="4">
        <f t="shared" si="11"/>
        <v>0.54054054054054046</v>
      </c>
      <c r="D121">
        <f t="shared" si="12"/>
        <v>0.5181347150259068</v>
      </c>
      <c r="E121">
        <f t="shared" si="13"/>
        <v>5.8675255566447149E-2</v>
      </c>
      <c r="F121">
        <f t="shared" si="14"/>
        <v>-0.22139756336647543</v>
      </c>
      <c r="G121">
        <v>0</v>
      </c>
      <c r="H121">
        <f t="shared" si="15"/>
        <v>0.28007281893292257</v>
      </c>
      <c r="I121">
        <f t="shared" si="16"/>
        <v>-1.1247320293685124</v>
      </c>
      <c r="J121">
        <f t="shared" si="17"/>
        <v>1.1247320293685124</v>
      </c>
      <c r="K121">
        <f t="shared" si="18"/>
        <v>0.51124163480238349</v>
      </c>
      <c r="L121">
        <f t="shared" si="19"/>
        <v>0.48875836519761678</v>
      </c>
      <c r="M121">
        <f t="shared" si="20"/>
        <v>1.9560222249632353</v>
      </c>
      <c r="N121">
        <f t="shared" si="21"/>
        <v>2.0460007873127162</v>
      </c>
    </row>
    <row r="122" spans="1:14" x14ac:dyDescent="0.25">
      <c r="A122" s="4">
        <f>IF('True_Odds_Calculator_2-way'!A123="","",'True_Odds_Calculator_2-way'!A123)</f>
        <v>2.16</v>
      </c>
      <c r="B122" s="4">
        <f>IF('True_Odds_Calculator_2-way'!B123="","",'True_Odds_Calculator_2-way'!B123)</f>
        <v>1.77</v>
      </c>
      <c r="C122" s="4">
        <f t="shared" si="11"/>
        <v>0.46296296296296291</v>
      </c>
      <c r="D122">
        <f t="shared" si="12"/>
        <v>0.56497175141242939</v>
      </c>
      <c r="E122">
        <f t="shared" si="13"/>
        <v>2.79347143753923E-2</v>
      </c>
      <c r="F122">
        <f t="shared" si="14"/>
        <v>-0.23362628164888055</v>
      </c>
      <c r="G122">
        <v>0</v>
      </c>
      <c r="H122">
        <f t="shared" si="15"/>
        <v>0.26156099602427285</v>
      </c>
      <c r="I122">
        <f t="shared" si="16"/>
        <v>-1.0580973892262122</v>
      </c>
      <c r="J122">
        <f t="shared" si="17"/>
        <v>1.0580973892262122</v>
      </c>
      <c r="K122">
        <f t="shared" si="18"/>
        <v>0.44895535399193021</v>
      </c>
      <c r="L122">
        <f t="shared" si="19"/>
        <v>0.55104464600806979</v>
      </c>
      <c r="M122">
        <f t="shared" si="20"/>
        <v>2.2273929715024061</v>
      </c>
      <c r="N122">
        <f t="shared" si="21"/>
        <v>1.8147349897041836</v>
      </c>
    </row>
    <row r="123" spans="1:14" x14ac:dyDescent="0.25">
      <c r="A123" s="4">
        <f>IF('True_Odds_Calculator_2-way'!A124="","",'True_Odds_Calculator_2-way'!A124)</f>
        <v>2.0699999999999998</v>
      </c>
      <c r="B123" s="4">
        <f>IF('True_Odds_Calculator_2-way'!B124="","",'True_Odds_Calculator_2-way'!B124)</f>
        <v>1.85</v>
      </c>
      <c r="C123" s="4">
        <f t="shared" si="11"/>
        <v>0.48309178743961356</v>
      </c>
      <c r="D123">
        <f t="shared" si="12"/>
        <v>0.54054054054054046</v>
      </c>
      <c r="E123">
        <f t="shared" si="13"/>
        <v>2.3632327980154022E-2</v>
      </c>
      <c r="F123">
        <f t="shared" si="14"/>
        <v>-0.2374983679331506</v>
      </c>
      <c r="G123">
        <v>0</v>
      </c>
      <c r="H123">
        <f t="shared" si="15"/>
        <v>0.26113069591330457</v>
      </c>
      <c r="I123">
        <f t="shared" si="16"/>
        <v>-1.0485729457933801</v>
      </c>
      <c r="J123">
        <f t="shared" si="17"/>
        <v>1.0485729457933801</v>
      </c>
      <c r="K123">
        <f t="shared" si="18"/>
        <v>0.47125951908672531</v>
      </c>
      <c r="L123">
        <f t="shared" si="19"/>
        <v>0.52874048091327497</v>
      </c>
      <c r="M123">
        <f t="shared" si="20"/>
        <v>2.1219730519989164</v>
      </c>
      <c r="N123">
        <f t="shared" si="21"/>
        <v>1.8912870039243732</v>
      </c>
    </row>
    <row r="124" spans="1:14" x14ac:dyDescent="0.25">
      <c r="A124" s="4">
        <f>IF('True_Odds_Calculator_2-way'!A125="","",'True_Odds_Calculator_2-way'!A125)</f>
        <v>2.09</v>
      </c>
      <c r="B124" s="4">
        <f>IF('True_Odds_Calculator_2-way'!B125="","",'True_Odds_Calculator_2-way'!B125)</f>
        <v>1.81</v>
      </c>
      <c r="C124" s="4">
        <f t="shared" si="11"/>
        <v>0.47846889952153115</v>
      </c>
      <c r="D124">
        <f t="shared" si="12"/>
        <v>0.5524861878453039</v>
      </c>
      <c r="E124">
        <f t="shared" si="13"/>
        <v>3.0955087366835166E-2</v>
      </c>
      <c r="F124">
        <f t="shared" si="14"/>
        <v>-0.23339237093235332</v>
      </c>
      <c r="G124">
        <v>0</v>
      </c>
      <c r="H124">
        <f t="shared" si="15"/>
        <v>0.26434745829918849</v>
      </c>
      <c r="I124">
        <f t="shared" si="16"/>
        <v>-1.064251428023502</v>
      </c>
      <c r="J124">
        <f t="shared" si="17"/>
        <v>1.064251428023502</v>
      </c>
      <c r="K124">
        <f t="shared" si="18"/>
        <v>0.46295566357839102</v>
      </c>
      <c r="L124">
        <f t="shared" si="19"/>
        <v>0.53704433642160887</v>
      </c>
      <c r="M124">
        <f t="shared" si="20"/>
        <v>2.1600340565456171</v>
      </c>
      <c r="N124">
        <f t="shared" si="21"/>
        <v>1.8620436566990362</v>
      </c>
    </row>
    <row r="125" spans="1:14" x14ac:dyDescent="0.25">
      <c r="A125" s="4">
        <f>IF('True_Odds_Calculator_2-way'!A126="","",'True_Odds_Calculator_2-way'!A126)</f>
        <v>1.6</v>
      </c>
      <c r="B125" s="4">
        <f>IF('True_Odds_Calculator_2-way'!B126="","",'True_Odds_Calculator_2-way'!B126)</f>
        <v>2.48</v>
      </c>
      <c r="C125" s="4">
        <f t="shared" si="11"/>
        <v>0.625</v>
      </c>
      <c r="D125">
        <f t="shared" si="12"/>
        <v>0.40322580645161293</v>
      </c>
      <c r="E125">
        <f t="shared" si="13"/>
        <v>2.8225806451612989E-2</v>
      </c>
      <c r="F125">
        <f t="shared" si="14"/>
        <v>-0.22379032258064502</v>
      </c>
      <c r="G125">
        <v>0</v>
      </c>
      <c r="H125">
        <f t="shared" si="15"/>
        <v>0.25201612903225806</v>
      </c>
      <c r="I125">
        <f t="shared" si="16"/>
        <v>-1.0611908999450224</v>
      </c>
      <c r="J125">
        <f t="shared" si="17"/>
        <v>1.0611908999450224</v>
      </c>
      <c r="K125">
        <f t="shared" si="18"/>
        <v>0.61098009187365931</v>
      </c>
      <c r="L125">
        <f t="shared" si="19"/>
        <v>0.38901990812634057</v>
      </c>
      <c r="M125">
        <f t="shared" si="20"/>
        <v>1.6367145399670135</v>
      </c>
      <c r="N125">
        <f t="shared" si="21"/>
        <v>2.5705625319186329</v>
      </c>
    </row>
    <row r="126" spans="1:14" x14ac:dyDescent="0.25">
      <c r="A126" s="4">
        <f>IF('True_Odds_Calculator_2-way'!A127="","",'True_Odds_Calculator_2-way'!A127)</f>
        <v>2.6</v>
      </c>
      <c r="B126" s="4">
        <f>IF('True_Odds_Calculator_2-way'!B127="","",'True_Odds_Calculator_2-way'!B127)</f>
        <v>1.52</v>
      </c>
      <c r="C126" s="4">
        <f t="shared" si="11"/>
        <v>0.38461538461538458</v>
      </c>
      <c r="D126">
        <f t="shared" si="12"/>
        <v>0.65789473684210531</v>
      </c>
      <c r="E126">
        <f t="shared" si="13"/>
        <v>4.2510121457489891E-2</v>
      </c>
      <c r="F126">
        <f t="shared" si="14"/>
        <v>-0.21052631578947367</v>
      </c>
      <c r="G126">
        <v>0</v>
      </c>
      <c r="H126">
        <f t="shared" si="15"/>
        <v>0.25303643724696356</v>
      </c>
      <c r="I126">
        <f t="shared" si="16"/>
        <v>-1.0963225241337864</v>
      </c>
      <c r="J126">
        <f t="shared" si="17"/>
        <v>1.0963225241337864</v>
      </c>
      <c r="K126">
        <f t="shared" si="18"/>
        <v>0.36309290748084294</v>
      </c>
      <c r="L126">
        <f t="shared" si="19"/>
        <v>0.63690709251915711</v>
      </c>
      <c r="M126">
        <f t="shared" si="20"/>
        <v>2.7541160386140584</v>
      </c>
      <c r="N126">
        <f t="shared" si="21"/>
        <v>1.5700877125495689</v>
      </c>
    </row>
    <row r="127" spans="1:14" x14ac:dyDescent="0.25">
      <c r="A127" s="4">
        <f>IF('True_Odds_Calculator_2-way'!A128="","",'True_Odds_Calculator_2-way'!A128)</f>
        <v>2.5299999999999998</v>
      </c>
      <c r="B127" s="4">
        <f>IF('True_Odds_Calculator_2-way'!B128="","",'True_Odds_Calculator_2-way'!B128)</f>
        <v>1.54</v>
      </c>
      <c r="C127" s="4">
        <f t="shared" si="11"/>
        <v>0.39525691699604748</v>
      </c>
      <c r="D127">
        <f t="shared" si="12"/>
        <v>0.64935064935064934</v>
      </c>
      <c r="E127">
        <f t="shared" si="13"/>
        <v>4.4607566346696714E-2</v>
      </c>
      <c r="F127">
        <f t="shared" si="14"/>
        <v>-0.21205276936502249</v>
      </c>
      <c r="G127">
        <v>0</v>
      </c>
      <c r="H127">
        <f t="shared" si="15"/>
        <v>0.25666033571171915</v>
      </c>
      <c r="I127">
        <f t="shared" si="16"/>
        <v>-1.100163936640749</v>
      </c>
      <c r="J127">
        <f t="shared" si="17"/>
        <v>1.100163936640749</v>
      </c>
      <c r="K127">
        <f t="shared" si="18"/>
        <v>0.37268226712382535</v>
      </c>
      <c r="L127">
        <f t="shared" si="19"/>
        <v>0.62731773287617476</v>
      </c>
      <c r="M127">
        <f t="shared" si="20"/>
        <v>2.6832508230603458</v>
      </c>
      <c r="N127">
        <f t="shared" si="21"/>
        <v>1.5940885257860045</v>
      </c>
    </row>
    <row r="128" spans="1:14" x14ac:dyDescent="0.25">
      <c r="A128" s="4">
        <f>IF('True_Odds_Calculator_2-way'!A129="","",'True_Odds_Calculator_2-way'!A129)</f>
        <v>2.02</v>
      </c>
      <c r="B128" s="4">
        <f>IF('True_Odds_Calculator_2-way'!B129="","",'True_Odds_Calculator_2-way'!B129)</f>
        <v>1.84</v>
      </c>
      <c r="C128" s="4">
        <f t="shared" si="11"/>
        <v>0.49504950495049505</v>
      </c>
      <c r="D128">
        <f t="shared" si="12"/>
        <v>0.54347826086956519</v>
      </c>
      <c r="E128">
        <f t="shared" si="13"/>
        <v>3.8527765820060234E-2</v>
      </c>
      <c r="F128">
        <f t="shared" si="14"/>
        <v>-0.23052087817477407</v>
      </c>
      <c r="G128">
        <v>0</v>
      </c>
      <c r="H128">
        <f t="shared" si="15"/>
        <v>0.26904864399483425</v>
      </c>
      <c r="I128">
        <f t="shared" si="16"/>
        <v>-1.080339539253607</v>
      </c>
      <c r="J128">
        <f t="shared" si="17"/>
        <v>1.080339539253607</v>
      </c>
      <c r="K128">
        <f t="shared" si="18"/>
        <v>0.4757495401805043</v>
      </c>
      <c r="L128">
        <f t="shared" si="19"/>
        <v>0.52425045981949592</v>
      </c>
      <c r="M128">
        <f t="shared" si="20"/>
        <v>2.1019463300386789</v>
      </c>
      <c r="N128">
        <f t="shared" si="21"/>
        <v>1.9074852129730298</v>
      </c>
    </row>
    <row r="129" spans="1:14" x14ac:dyDescent="0.25">
      <c r="A129" s="4">
        <f>IF('True_Odds_Calculator_2-way'!A130="","",'True_Odds_Calculator_2-way'!A130)</f>
        <v>1.93</v>
      </c>
      <c r="B129" s="4">
        <f>IF('True_Odds_Calculator_2-way'!B130="","",'True_Odds_Calculator_2-way'!B130)</f>
        <v>1.95</v>
      </c>
      <c r="C129" s="4">
        <f t="shared" si="11"/>
        <v>0.5181347150259068</v>
      </c>
      <c r="D129">
        <f t="shared" si="12"/>
        <v>0.51282051282051289</v>
      </c>
      <c r="E129">
        <f t="shared" si="13"/>
        <v>3.0955227846419575E-2</v>
      </c>
      <c r="F129">
        <f t="shared" si="14"/>
        <v>-0.23475488242327625</v>
      </c>
      <c r="G129">
        <v>0</v>
      </c>
      <c r="H129">
        <f t="shared" si="15"/>
        <v>0.26571011026969582</v>
      </c>
      <c r="I129">
        <f t="shared" si="16"/>
        <v>-1.0638899909514294</v>
      </c>
      <c r="J129">
        <f t="shared" si="17"/>
        <v>1.0638899909514294</v>
      </c>
      <c r="K129">
        <f t="shared" si="18"/>
        <v>0.50265964972060251</v>
      </c>
      <c r="L129">
        <f t="shared" si="19"/>
        <v>0.49734035027939766</v>
      </c>
      <c r="M129">
        <f t="shared" si="20"/>
        <v>1.9894176915848294</v>
      </c>
      <c r="N129">
        <f t="shared" si="21"/>
        <v>2.0106954914038573</v>
      </c>
    </row>
    <row r="130" spans="1:14" x14ac:dyDescent="0.25">
      <c r="A130" s="4">
        <f>IF('True_Odds_Calculator_2-way'!A131="","",'True_Odds_Calculator_2-way'!A131)</f>
        <v>2.2200000000000002</v>
      </c>
      <c r="B130" s="4">
        <f>IF('True_Odds_Calculator_2-way'!B131="","",'True_Odds_Calculator_2-way'!B131)</f>
        <v>1.72</v>
      </c>
      <c r="C130" s="4">
        <f t="shared" si="11"/>
        <v>0.4504504504504504</v>
      </c>
      <c r="D130">
        <f t="shared" si="12"/>
        <v>0.58139534883720934</v>
      </c>
      <c r="E130">
        <f t="shared" si="13"/>
        <v>3.1845799287659737E-2</v>
      </c>
      <c r="F130">
        <f t="shared" si="14"/>
        <v>-0.23004399748585791</v>
      </c>
      <c r="G130">
        <v>0</v>
      </c>
      <c r="H130">
        <f t="shared" si="15"/>
        <v>0.2618897967735177</v>
      </c>
      <c r="I130">
        <f t="shared" si="16"/>
        <v>-1.0669739994407998</v>
      </c>
      <c r="J130">
        <f t="shared" si="17"/>
        <v>1.0669739994407998</v>
      </c>
      <c r="K130">
        <f t="shared" si="18"/>
        <v>0.43445992221759705</v>
      </c>
      <c r="L130">
        <f t="shared" si="19"/>
        <v>0.56554007778240289</v>
      </c>
      <c r="M130">
        <f t="shared" si="20"/>
        <v>2.3017082793177757</v>
      </c>
      <c r="N130">
        <f t="shared" si="21"/>
        <v>1.768221279597376</v>
      </c>
    </row>
    <row r="131" spans="1:14" x14ac:dyDescent="0.25">
      <c r="A131" s="4">
        <f>IF('True_Odds_Calculator_2-way'!A132="","",'True_Odds_Calculator_2-way'!A132)</f>
        <v>2.15</v>
      </c>
      <c r="B131" s="4">
        <f>IF('True_Odds_Calculator_2-way'!B132="","",'True_Odds_Calculator_2-way'!B132)</f>
        <v>1.76</v>
      </c>
      <c r="C131" s="4">
        <f t="shared" ref="C131:C194" si="22">1/A131</f>
        <v>0.46511627906976744</v>
      </c>
      <c r="D131">
        <f t="shared" ref="D131:D194" si="23">1/B131</f>
        <v>0.56818181818181823</v>
      </c>
      <c r="E131">
        <f t="shared" ref="E131:E194" si="24">C131+D131-1</f>
        <v>3.3298097251585723E-2</v>
      </c>
      <c r="F131">
        <f t="shared" ref="F131:F194" si="25">C131+D131-(C131*D131)-1</f>
        <v>-0.23097251585623668</v>
      </c>
      <c r="G131">
        <v>0</v>
      </c>
      <c r="H131">
        <f t="shared" ref="H131:H194" si="26">C131*D131</f>
        <v>0.26427061310782241</v>
      </c>
      <c r="I131">
        <f t="shared" ref="I131:I194" si="27">((-4*F131*H131)^0.5)/(2*F131)</f>
        <v>-1.0696563746013956</v>
      </c>
      <c r="J131">
        <f t="shared" ref="J131:J194" si="28">(-((-4*F131*H131)^0.5))/(2*F131)</f>
        <v>1.0696563746013956</v>
      </c>
      <c r="K131">
        <f t="shared" ref="K131:K194" si="29">IF(A131="","",(C131/($J131+C131-($J131*C131))))</f>
        <v>0.44840941385030625</v>
      </c>
      <c r="L131">
        <f t="shared" ref="L131:L194" si="30">IF(B131="","",(D131/($J131+D131-($J131*D131))))</f>
        <v>0.5515905861496937</v>
      </c>
      <c r="M131">
        <f t="shared" ref="M131:M194" si="31">IF(A131="","",1/K131)</f>
        <v>2.2301048307916052</v>
      </c>
      <c r="N131">
        <f t="shared" ref="N131:N194" si="32">IF(B131="","",1/L131)</f>
        <v>1.8129388446970602</v>
      </c>
    </row>
    <row r="132" spans="1:14" x14ac:dyDescent="0.25">
      <c r="A132" s="4">
        <f>IF('True_Odds_Calculator_2-way'!A133="","",'True_Odds_Calculator_2-way'!A133)</f>
        <v>1.78</v>
      </c>
      <c r="B132" s="4">
        <f>IF('True_Odds_Calculator_2-way'!B133="","",'True_Odds_Calculator_2-way'!B133)</f>
        <v>2.13</v>
      </c>
      <c r="C132" s="4">
        <f t="shared" si="22"/>
        <v>0.5617977528089888</v>
      </c>
      <c r="D132">
        <f t="shared" si="23"/>
        <v>0.46948356807511737</v>
      </c>
      <c r="E132">
        <f t="shared" si="24"/>
        <v>3.128132088410629E-2</v>
      </c>
      <c r="F132">
        <f t="shared" si="25"/>
        <v>-0.23247349264124062</v>
      </c>
      <c r="G132">
        <v>0</v>
      </c>
      <c r="H132">
        <f t="shared" si="26"/>
        <v>0.26375481352534685</v>
      </c>
      <c r="I132">
        <f t="shared" si="27"/>
        <v>-1.0651566348113084</v>
      </c>
      <c r="J132">
        <f t="shared" si="28"/>
        <v>1.0651566348113084</v>
      </c>
      <c r="K132">
        <f t="shared" si="29"/>
        <v>0.54620269164946567</v>
      </c>
      <c r="L132">
        <f t="shared" si="30"/>
        <v>0.45379730835053417</v>
      </c>
      <c r="M132">
        <f t="shared" si="31"/>
        <v>1.8308221751528204</v>
      </c>
      <c r="N132">
        <f t="shared" si="32"/>
        <v>2.2036269973367788</v>
      </c>
    </row>
    <row r="133" spans="1:14" x14ac:dyDescent="0.25">
      <c r="A133" s="4">
        <f>IF('True_Odds_Calculator_2-way'!A134="","",'True_Odds_Calculator_2-way'!A134)</f>
        <v>1.65</v>
      </c>
      <c r="B133" s="4">
        <f>IF('True_Odds_Calculator_2-way'!B134="","",'True_Odds_Calculator_2-way'!B134)</f>
        <v>2.2599999999999998</v>
      </c>
      <c r="C133" s="4">
        <f t="shared" si="22"/>
        <v>0.60606060606060608</v>
      </c>
      <c r="D133">
        <f t="shared" si="23"/>
        <v>0.44247787610619471</v>
      </c>
      <c r="E133">
        <f t="shared" si="24"/>
        <v>4.85384821668009E-2</v>
      </c>
      <c r="F133">
        <f t="shared" si="25"/>
        <v>-0.21962992759452926</v>
      </c>
      <c r="G133">
        <v>0</v>
      </c>
      <c r="H133">
        <f t="shared" si="26"/>
        <v>0.26816840976133016</v>
      </c>
      <c r="I133">
        <f t="shared" si="27"/>
        <v>-1.1049892402196602</v>
      </c>
      <c r="J133">
        <f t="shared" si="28"/>
        <v>1.1049892402196602</v>
      </c>
      <c r="K133">
        <f t="shared" si="29"/>
        <v>0.58198985616409593</v>
      </c>
      <c r="L133">
        <f t="shared" si="30"/>
        <v>0.41801014383590385</v>
      </c>
      <c r="M133">
        <f t="shared" si="31"/>
        <v>1.7182430061427794</v>
      </c>
      <c r="N133">
        <f t="shared" si="32"/>
        <v>2.3922864426767716</v>
      </c>
    </row>
    <row r="134" spans="1:14" x14ac:dyDescent="0.25">
      <c r="A134" s="4">
        <f>IF('True_Odds_Calculator_2-way'!A135="","",'True_Odds_Calculator_2-way'!A135)</f>
        <v>1.89</v>
      </c>
      <c r="B134" s="4">
        <f>IF('True_Odds_Calculator_2-way'!B135="","",'True_Odds_Calculator_2-way'!B135)</f>
        <v>1.94</v>
      </c>
      <c r="C134" s="4">
        <f t="shared" si="22"/>
        <v>0.52910052910052918</v>
      </c>
      <c r="D134">
        <f t="shared" si="23"/>
        <v>0.51546391752577325</v>
      </c>
      <c r="E134">
        <f t="shared" si="24"/>
        <v>4.4564446626302434E-2</v>
      </c>
      <c r="F134">
        <f t="shared" si="25"/>
        <v>-0.22816778486881573</v>
      </c>
      <c r="G134">
        <v>0</v>
      </c>
      <c r="H134">
        <f t="shared" si="26"/>
        <v>0.27273223149511816</v>
      </c>
      <c r="I134">
        <f t="shared" si="27"/>
        <v>-1.093304334427839</v>
      </c>
      <c r="J134">
        <f t="shared" si="28"/>
        <v>1.093304334427839</v>
      </c>
      <c r="K134">
        <f t="shared" si="29"/>
        <v>0.50683187635340188</v>
      </c>
      <c r="L134">
        <f t="shared" si="30"/>
        <v>0.49316812364659818</v>
      </c>
      <c r="M134">
        <f t="shared" si="31"/>
        <v>1.9730408576407765</v>
      </c>
      <c r="N134">
        <f t="shared" si="32"/>
        <v>2.0277060743621682</v>
      </c>
    </row>
    <row r="135" spans="1:14" x14ac:dyDescent="0.25">
      <c r="A135" s="4">
        <f>IF('True_Odds_Calculator_2-way'!A136="","",'True_Odds_Calculator_2-way'!A136)</f>
        <v>1.63</v>
      </c>
      <c r="B135" s="4">
        <f>IF('True_Odds_Calculator_2-way'!B136="","",'True_Odds_Calculator_2-way'!B136)</f>
        <v>2.31</v>
      </c>
      <c r="C135" s="4">
        <f t="shared" si="22"/>
        <v>0.61349693251533743</v>
      </c>
      <c r="D135">
        <f t="shared" si="23"/>
        <v>0.4329004329004329</v>
      </c>
      <c r="E135">
        <f t="shared" si="24"/>
        <v>4.6397365415770331E-2</v>
      </c>
      <c r="F135">
        <f t="shared" si="25"/>
        <v>-0.21918572225320698</v>
      </c>
      <c r="G135">
        <v>0</v>
      </c>
      <c r="H135">
        <f t="shared" si="26"/>
        <v>0.26558308766897726</v>
      </c>
      <c r="I135">
        <f t="shared" si="27"/>
        <v>-1.1007636444730438</v>
      </c>
      <c r="J135">
        <f t="shared" si="28"/>
        <v>1.1007636444730438</v>
      </c>
      <c r="K135">
        <f t="shared" si="29"/>
        <v>0.59049965325940701</v>
      </c>
      <c r="L135">
        <f t="shared" si="30"/>
        <v>0.4095003467405931</v>
      </c>
      <c r="M135">
        <f t="shared" si="31"/>
        <v>1.6934810960180178</v>
      </c>
      <c r="N135">
        <f t="shared" si="32"/>
        <v>2.442000374259687</v>
      </c>
    </row>
    <row r="136" spans="1:14" x14ac:dyDescent="0.25">
      <c r="A136" s="4">
        <f>IF('True_Odds_Calculator_2-way'!A137="","",'True_Odds_Calculator_2-way'!A137)</f>
        <v>1.57</v>
      </c>
      <c r="B136" s="4">
        <f>IF('True_Odds_Calculator_2-way'!B137="","",'True_Odds_Calculator_2-way'!B137)</f>
        <v>2.4300000000000002</v>
      </c>
      <c r="C136" s="4">
        <f t="shared" si="22"/>
        <v>0.63694267515923564</v>
      </c>
      <c r="D136">
        <f t="shared" si="23"/>
        <v>0.41152263374485593</v>
      </c>
      <c r="E136">
        <f t="shared" si="24"/>
        <v>4.846530890409162E-2</v>
      </c>
      <c r="F136">
        <f t="shared" si="25"/>
        <v>-0.21365101832193123</v>
      </c>
      <c r="G136">
        <v>0</v>
      </c>
      <c r="H136">
        <f t="shared" si="26"/>
        <v>0.26211632722602285</v>
      </c>
      <c r="I136">
        <f t="shared" si="27"/>
        <v>-1.1076296005915018</v>
      </c>
      <c r="J136">
        <f t="shared" si="28"/>
        <v>1.1076296005915018</v>
      </c>
      <c r="K136">
        <f t="shared" si="29"/>
        <v>0.61298966576496128</v>
      </c>
      <c r="L136">
        <f t="shared" si="30"/>
        <v>0.38701033423503856</v>
      </c>
      <c r="M136">
        <f t="shared" si="31"/>
        <v>1.6313488723371565</v>
      </c>
      <c r="N136">
        <f t="shared" si="32"/>
        <v>2.5839103288458478</v>
      </c>
    </row>
    <row r="137" spans="1:14" x14ac:dyDescent="0.25">
      <c r="A137" s="4">
        <f>IF('True_Odds_Calculator_2-way'!A138="","",'True_Odds_Calculator_2-way'!A138)</f>
        <v>1.77</v>
      </c>
      <c r="B137" s="4">
        <f>IF('True_Odds_Calculator_2-way'!B138="","",'True_Odds_Calculator_2-way'!B138)</f>
        <v>2.15</v>
      </c>
      <c r="C137" s="4">
        <f t="shared" si="22"/>
        <v>0.56497175141242939</v>
      </c>
      <c r="D137">
        <f t="shared" si="23"/>
        <v>0.46511627906976744</v>
      </c>
      <c r="E137">
        <f t="shared" si="24"/>
        <v>3.0088030482196881E-2</v>
      </c>
      <c r="F137">
        <f t="shared" si="25"/>
        <v>-0.23268952831428191</v>
      </c>
      <c r="G137">
        <v>0</v>
      </c>
      <c r="H137">
        <f t="shared" si="26"/>
        <v>0.26277755879647879</v>
      </c>
      <c r="I137">
        <f t="shared" si="27"/>
        <v>-1.0626878549845031</v>
      </c>
      <c r="J137">
        <f t="shared" si="28"/>
        <v>1.0626878549845031</v>
      </c>
      <c r="K137">
        <f t="shared" si="29"/>
        <v>0.54997343266111198</v>
      </c>
      <c r="L137">
        <f t="shared" si="30"/>
        <v>0.45002656733888785</v>
      </c>
      <c r="M137">
        <f t="shared" si="31"/>
        <v>1.8182696483380676</v>
      </c>
      <c r="N137">
        <f t="shared" si="32"/>
        <v>2.2220910332321786</v>
      </c>
    </row>
    <row r="138" spans="1:14" x14ac:dyDescent="0.25">
      <c r="A138" s="4">
        <f>IF('True_Odds_Calculator_2-way'!A139="","",'True_Odds_Calculator_2-way'!A139)</f>
        <v>1.78</v>
      </c>
      <c r="B138" s="4">
        <f>IF('True_Odds_Calculator_2-way'!B139="","",'True_Odds_Calculator_2-way'!B139)</f>
        <v>2.14</v>
      </c>
      <c r="C138" s="4">
        <f t="shared" si="22"/>
        <v>0.5617977528089888</v>
      </c>
      <c r="D138">
        <f t="shared" si="23"/>
        <v>0.46728971962616822</v>
      </c>
      <c r="E138">
        <f t="shared" si="24"/>
        <v>2.908747243515708E-2</v>
      </c>
      <c r="F138">
        <f t="shared" si="25"/>
        <v>-0.23343484196156661</v>
      </c>
      <c r="G138">
        <v>0</v>
      </c>
      <c r="H138">
        <f t="shared" si="26"/>
        <v>0.26252231439672374</v>
      </c>
      <c r="I138">
        <f t="shared" si="27"/>
        <v>-1.0604746049596299</v>
      </c>
      <c r="J138">
        <f t="shared" si="28"/>
        <v>1.0604746049596299</v>
      </c>
      <c r="K138">
        <f t="shared" si="29"/>
        <v>0.54729439241638145</v>
      </c>
      <c r="L138">
        <f t="shared" si="30"/>
        <v>0.45270560758361844</v>
      </c>
      <c r="M138">
        <f t="shared" si="31"/>
        <v>1.8271701918685113</v>
      </c>
      <c r="N138">
        <f t="shared" si="32"/>
        <v>2.2089410496539781</v>
      </c>
    </row>
    <row r="139" spans="1:14" x14ac:dyDescent="0.25">
      <c r="A139" s="4">
        <f>IF('True_Odds_Calculator_2-way'!A140="","",'True_Odds_Calculator_2-way'!A140)</f>
        <v>1.81</v>
      </c>
      <c r="B139" s="4">
        <f>IF('True_Odds_Calculator_2-way'!B140="","",'True_Odds_Calculator_2-way'!B140)</f>
        <v>2.08</v>
      </c>
      <c r="C139" s="4">
        <f t="shared" si="22"/>
        <v>0.5524861878453039</v>
      </c>
      <c r="D139">
        <f t="shared" si="23"/>
        <v>0.48076923076923073</v>
      </c>
      <c r="E139">
        <f t="shared" si="24"/>
        <v>3.3255418614534626E-2</v>
      </c>
      <c r="F139">
        <f t="shared" si="25"/>
        <v>-0.23236294092647691</v>
      </c>
      <c r="G139">
        <v>0</v>
      </c>
      <c r="H139">
        <f t="shared" si="26"/>
        <v>0.26561835954101148</v>
      </c>
      <c r="I139">
        <f t="shared" si="27"/>
        <v>-1.0691671651659735</v>
      </c>
      <c r="J139">
        <f t="shared" si="28"/>
        <v>1.0691671651659735</v>
      </c>
      <c r="K139">
        <f t="shared" si="29"/>
        <v>0.5358983848622455</v>
      </c>
      <c r="L139">
        <f t="shared" si="30"/>
        <v>0.4641016151377545</v>
      </c>
      <c r="M139">
        <f t="shared" si="31"/>
        <v>1.8660254037844384</v>
      </c>
      <c r="N139">
        <f t="shared" si="32"/>
        <v>2.1547005383792519</v>
      </c>
    </row>
    <row r="140" spans="1:14" x14ac:dyDescent="0.25">
      <c r="A140" s="4">
        <f>IF('True_Odds_Calculator_2-way'!A141="","",'True_Odds_Calculator_2-way'!A141)</f>
        <v>1.83</v>
      </c>
      <c r="B140" s="4">
        <f>IF('True_Odds_Calculator_2-way'!B141="","",'True_Odds_Calculator_2-way'!B141)</f>
        <v>2.06</v>
      </c>
      <c r="C140" s="4">
        <f t="shared" si="22"/>
        <v>0.54644808743169393</v>
      </c>
      <c r="D140">
        <f t="shared" si="23"/>
        <v>0.4854368932038835</v>
      </c>
      <c r="E140">
        <f t="shared" si="24"/>
        <v>3.1884980635577431E-2</v>
      </c>
      <c r="F140">
        <f t="shared" si="25"/>
        <v>-0.2333810812244681</v>
      </c>
      <c r="G140">
        <v>0</v>
      </c>
      <c r="H140">
        <f t="shared" si="26"/>
        <v>0.26526606186004559</v>
      </c>
      <c r="I140">
        <f t="shared" si="27"/>
        <v>-1.0661247392009334</v>
      </c>
      <c r="J140">
        <f t="shared" si="28"/>
        <v>1.0661247392009334</v>
      </c>
      <c r="K140">
        <f t="shared" si="29"/>
        <v>0.53053675848269044</v>
      </c>
      <c r="L140">
        <f t="shared" si="30"/>
        <v>0.46946324151730962</v>
      </c>
      <c r="M140">
        <f t="shared" si="31"/>
        <v>1.8848835335367746</v>
      </c>
      <c r="N140">
        <f t="shared" si="32"/>
        <v>2.1300922235529893</v>
      </c>
    </row>
    <row r="141" spans="1:14" x14ac:dyDescent="0.25">
      <c r="A141" s="4">
        <f>IF('True_Odds_Calculator_2-way'!A142="","",'True_Odds_Calculator_2-way'!A142)</f>
        <v>1.92</v>
      </c>
      <c r="B141" s="4">
        <f>IF('True_Odds_Calculator_2-way'!B142="","",'True_Odds_Calculator_2-way'!B142)</f>
        <v>1.97</v>
      </c>
      <c r="C141" s="4">
        <f t="shared" si="22"/>
        <v>0.52083333333333337</v>
      </c>
      <c r="D141">
        <f t="shared" si="23"/>
        <v>0.50761421319796951</v>
      </c>
      <c r="E141">
        <f t="shared" si="24"/>
        <v>2.844754653130277E-2</v>
      </c>
      <c r="F141">
        <f t="shared" si="25"/>
        <v>-0.2359348561759731</v>
      </c>
      <c r="G141">
        <v>0</v>
      </c>
      <c r="H141">
        <f t="shared" si="26"/>
        <v>0.26438240270727581</v>
      </c>
      <c r="I141">
        <f t="shared" si="27"/>
        <v>-1.0585715534396718</v>
      </c>
      <c r="J141">
        <f t="shared" si="28"/>
        <v>1.0585715534396718</v>
      </c>
      <c r="K141">
        <f t="shared" si="29"/>
        <v>0.50661491420873006</v>
      </c>
      <c r="L141">
        <f t="shared" si="30"/>
        <v>0.49338508579127022</v>
      </c>
      <c r="M141">
        <f t="shared" si="31"/>
        <v>1.9738858291644976</v>
      </c>
      <c r="N141">
        <f t="shared" si="32"/>
        <v>2.0268144068364817</v>
      </c>
    </row>
    <row r="142" spans="1:14" x14ac:dyDescent="0.25">
      <c r="A142" s="4">
        <f>IF('True_Odds_Calculator_2-way'!A143="","",'True_Odds_Calculator_2-way'!A143)</f>
        <v>1.53</v>
      </c>
      <c r="B142" s="4">
        <f>IF('True_Odds_Calculator_2-way'!B143="","",'True_Odds_Calculator_2-way'!B143)</f>
        <v>2.64</v>
      </c>
      <c r="C142" s="4">
        <f t="shared" si="22"/>
        <v>0.65359477124183007</v>
      </c>
      <c r="D142">
        <f t="shared" si="23"/>
        <v>0.37878787878787878</v>
      </c>
      <c r="E142">
        <f t="shared" si="24"/>
        <v>3.2382650029708859E-2</v>
      </c>
      <c r="F142">
        <f t="shared" si="25"/>
        <v>-0.21519112695583287</v>
      </c>
      <c r="G142">
        <v>0</v>
      </c>
      <c r="H142">
        <f t="shared" si="26"/>
        <v>0.2475737769855417</v>
      </c>
      <c r="I142">
        <f t="shared" si="27"/>
        <v>-1.0726058003503602</v>
      </c>
      <c r="J142">
        <f t="shared" si="28"/>
        <v>1.0726058003503602</v>
      </c>
      <c r="K142">
        <f t="shared" si="29"/>
        <v>0.63755949399591605</v>
      </c>
      <c r="L142">
        <f t="shared" si="30"/>
        <v>0.36244050600408406</v>
      </c>
      <c r="M142">
        <f t="shared" si="31"/>
        <v>1.5684810741856909</v>
      </c>
      <c r="N142">
        <f t="shared" si="32"/>
        <v>2.7590735125745902</v>
      </c>
    </row>
    <row r="143" spans="1:14" x14ac:dyDescent="0.25">
      <c r="A143" s="4">
        <f>IF('True_Odds_Calculator_2-way'!A144="","",'True_Odds_Calculator_2-way'!A144)</f>
        <v>1.81</v>
      </c>
      <c r="B143" s="4">
        <f>IF('True_Odds_Calculator_2-way'!B144="","",'True_Odds_Calculator_2-way'!B144)</f>
        <v>2.1</v>
      </c>
      <c r="C143" s="4">
        <f t="shared" si="22"/>
        <v>0.5524861878453039</v>
      </c>
      <c r="D143">
        <f t="shared" si="23"/>
        <v>0.47619047619047616</v>
      </c>
      <c r="E143">
        <f t="shared" si="24"/>
        <v>2.8676664035780064E-2</v>
      </c>
      <c r="F143">
        <f t="shared" si="25"/>
        <v>-0.23441199684293612</v>
      </c>
      <c r="G143">
        <v>0</v>
      </c>
      <c r="H143">
        <f t="shared" si="26"/>
        <v>0.26308866087871613</v>
      </c>
      <c r="I143">
        <f t="shared" si="27"/>
        <v>-1.0594028769395469</v>
      </c>
      <c r="J143">
        <f t="shared" si="28"/>
        <v>1.0594028769395469</v>
      </c>
      <c r="K143">
        <f t="shared" si="29"/>
        <v>0.5381794367133228</v>
      </c>
      <c r="L143">
        <f t="shared" si="30"/>
        <v>0.46182056328667725</v>
      </c>
      <c r="M143">
        <f t="shared" si="31"/>
        <v>1.8581163303210331</v>
      </c>
      <c r="N143">
        <f t="shared" si="32"/>
        <v>2.1653431646335015</v>
      </c>
    </row>
    <row r="144" spans="1:14" x14ac:dyDescent="0.25">
      <c r="A144" s="4">
        <f>IF('True_Odds_Calculator_2-way'!A145="","",'True_Odds_Calculator_2-way'!A145)</f>
        <v>2.2999999999999998</v>
      </c>
      <c r="B144" s="4">
        <f>IF('True_Odds_Calculator_2-way'!B145="","",'True_Odds_Calculator_2-way'!B145)</f>
        <v>1.67</v>
      </c>
      <c r="C144" s="4">
        <f t="shared" si="22"/>
        <v>0.43478260869565222</v>
      </c>
      <c r="D144">
        <f t="shared" si="23"/>
        <v>0.5988023952095809</v>
      </c>
      <c r="E144">
        <f t="shared" si="24"/>
        <v>3.3585003905233002E-2</v>
      </c>
      <c r="F144">
        <f t="shared" si="25"/>
        <v>-0.22676386357719358</v>
      </c>
      <c r="G144">
        <v>0</v>
      </c>
      <c r="H144">
        <f t="shared" si="26"/>
        <v>0.26034886748242653</v>
      </c>
      <c r="I144">
        <f t="shared" si="27"/>
        <v>-1.0714969088698136</v>
      </c>
      <c r="J144">
        <f t="shared" si="28"/>
        <v>1.0714969088698136</v>
      </c>
      <c r="K144">
        <f t="shared" si="29"/>
        <v>0.41789493273906014</v>
      </c>
      <c r="L144">
        <f t="shared" si="30"/>
        <v>0.58210506726094002</v>
      </c>
      <c r="M144">
        <f t="shared" si="31"/>
        <v>2.3929459815307572</v>
      </c>
      <c r="N144">
        <f t="shared" si="32"/>
        <v>1.7179029289427752</v>
      </c>
    </row>
    <row r="145" spans="1:14" x14ac:dyDescent="0.25">
      <c r="A145" s="4">
        <f>IF('True_Odds_Calculator_2-way'!A146="","",'True_Odds_Calculator_2-way'!A146)</f>
        <v>1.86</v>
      </c>
      <c r="B145" s="4">
        <f>IF('True_Odds_Calculator_2-way'!B146="","",'True_Odds_Calculator_2-way'!B146)</f>
        <v>2.06</v>
      </c>
      <c r="C145" s="4">
        <f t="shared" si="22"/>
        <v>0.5376344086021505</v>
      </c>
      <c r="D145">
        <f t="shared" si="23"/>
        <v>0.4854368932038835</v>
      </c>
      <c r="E145">
        <f t="shared" si="24"/>
        <v>2.3071301806034006E-2</v>
      </c>
      <c r="F145">
        <f t="shared" si="25"/>
        <v>-0.23791627518530123</v>
      </c>
      <c r="G145">
        <v>0</v>
      </c>
      <c r="H145">
        <f t="shared" si="26"/>
        <v>0.26098757699133518</v>
      </c>
      <c r="I145">
        <f t="shared" si="27"/>
        <v>-1.0473644811127694</v>
      </c>
      <c r="J145">
        <f t="shared" si="28"/>
        <v>1.0473644811127694</v>
      </c>
      <c r="K145">
        <f t="shared" si="29"/>
        <v>0.52611269508799574</v>
      </c>
      <c r="L145">
        <f t="shared" si="30"/>
        <v>0.47388730491200443</v>
      </c>
      <c r="M145">
        <f t="shared" si="31"/>
        <v>1.9007334537569818</v>
      </c>
      <c r="N145">
        <f t="shared" si="32"/>
        <v>2.1102063499795354</v>
      </c>
    </row>
    <row r="146" spans="1:14" x14ac:dyDescent="0.25">
      <c r="A146" s="4">
        <f>IF('True_Odds_Calculator_2-way'!A147="","",'True_Odds_Calculator_2-way'!A147)</f>
        <v>2.3199999999999998</v>
      </c>
      <c r="B146" s="4">
        <f>IF('True_Odds_Calculator_2-way'!B147="","",'True_Odds_Calculator_2-way'!B147)</f>
        <v>1.67</v>
      </c>
      <c r="C146" s="4">
        <f t="shared" si="22"/>
        <v>0.43103448275862072</v>
      </c>
      <c r="D146">
        <f t="shared" si="23"/>
        <v>0.5988023952095809</v>
      </c>
      <c r="E146">
        <f t="shared" si="24"/>
        <v>2.9836877968201669E-2</v>
      </c>
      <c r="F146">
        <f t="shared" si="25"/>
        <v>-0.22826760272558322</v>
      </c>
      <c r="G146">
        <v>0</v>
      </c>
      <c r="H146">
        <f t="shared" si="26"/>
        <v>0.25810448069378489</v>
      </c>
      <c r="I146">
        <f t="shared" si="27"/>
        <v>-1.0633485251477839</v>
      </c>
      <c r="J146">
        <f t="shared" si="28"/>
        <v>1.0633485251477839</v>
      </c>
      <c r="K146">
        <f t="shared" si="29"/>
        <v>0.41603913175492269</v>
      </c>
      <c r="L146">
        <f t="shared" si="30"/>
        <v>0.5839608682450772</v>
      </c>
      <c r="M146">
        <f t="shared" si="31"/>
        <v>2.4036200531950747</v>
      </c>
      <c r="N146">
        <f t="shared" si="32"/>
        <v>1.7124435118490151</v>
      </c>
    </row>
    <row r="147" spans="1:14" x14ac:dyDescent="0.25">
      <c r="A147" s="4">
        <f>IF('True_Odds_Calculator_2-way'!A148="","",'True_Odds_Calculator_2-way'!A148)</f>
        <v>2.13</v>
      </c>
      <c r="B147" s="4">
        <f>IF('True_Odds_Calculator_2-way'!B148="","",'True_Odds_Calculator_2-way'!B148)</f>
        <v>1.79</v>
      </c>
      <c r="C147" s="4">
        <f t="shared" si="22"/>
        <v>0.46948356807511737</v>
      </c>
      <c r="D147">
        <f t="shared" si="23"/>
        <v>0.55865921787709494</v>
      </c>
      <c r="E147">
        <f t="shared" si="24"/>
        <v>2.8142785952212312E-2</v>
      </c>
      <c r="F147">
        <f t="shared" si="25"/>
        <v>-0.2341385369947806</v>
      </c>
      <c r="G147">
        <v>0</v>
      </c>
      <c r="H147">
        <f t="shared" si="26"/>
        <v>0.26228132294699291</v>
      </c>
      <c r="I147">
        <f t="shared" si="27"/>
        <v>-1.0583936671670078</v>
      </c>
      <c r="J147">
        <f t="shared" si="28"/>
        <v>1.0583936671670078</v>
      </c>
      <c r="K147">
        <f t="shared" si="29"/>
        <v>0.45537654905878816</v>
      </c>
      <c r="L147">
        <f t="shared" si="30"/>
        <v>0.5446234509412119</v>
      </c>
      <c r="M147">
        <f t="shared" si="31"/>
        <v>2.1959848438987186</v>
      </c>
      <c r="N147">
        <f t="shared" si="32"/>
        <v>1.8361309970619364</v>
      </c>
    </row>
    <row r="148" spans="1:14" x14ac:dyDescent="0.25">
      <c r="A148" s="4">
        <f>IF('True_Odds_Calculator_2-way'!A149="","",'True_Odds_Calculator_2-way'!A149)</f>
        <v>2.4300000000000002</v>
      </c>
      <c r="B148" s="4">
        <f>IF('True_Odds_Calculator_2-way'!B149="","",'True_Odds_Calculator_2-way'!B149)</f>
        <v>1.62</v>
      </c>
      <c r="C148" s="4">
        <f t="shared" si="22"/>
        <v>0.41152263374485593</v>
      </c>
      <c r="D148">
        <f t="shared" si="23"/>
        <v>0.61728395061728392</v>
      </c>
      <c r="E148">
        <f t="shared" si="24"/>
        <v>2.8806584362139898E-2</v>
      </c>
      <c r="F148">
        <f t="shared" si="25"/>
        <v>-0.2252197327643144</v>
      </c>
      <c r="G148">
        <v>0</v>
      </c>
      <c r="H148">
        <f t="shared" si="26"/>
        <v>0.25402631712645424</v>
      </c>
      <c r="I148">
        <f t="shared" si="27"/>
        <v>-1.0620284147379508</v>
      </c>
      <c r="J148">
        <f t="shared" si="28"/>
        <v>1.0620284147379508</v>
      </c>
      <c r="K148">
        <f t="shared" si="29"/>
        <v>0.39703011420576217</v>
      </c>
      <c r="L148">
        <f t="shared" si="30"/>
        <v>0.60296988579423783</v>
      </c>
      <c r="M148">
        <f t="shared" si="31"/>
        <v>2.5187006330752704</v>
      </c>
      <c r="N148">
        <f t="shared" si="32"/>
        <v>1.6584576171375296</v>
      </c>
    </row>
    <row r="149" spans="1:14" x14ac:dyDescent="0.25">
      <c r="A149" s="4">
        <f>IF('True_Odds_Calculator_2-way'!A150="","",'True_Odds_Calculator_2-way'!A150)</f>
        <v>1.93</v>
      </c>
      <c r="B149" s="4">
        <f>IF('True_Odds_Calculator_2-way'!B150="","",'True_Odds_Calculator_2-way'!B150)</f>
        <v>1.98</v>
      </c>
      <c r="C149" s="4">
        <f t="shared" si="22"/>
        <v>0.5181347150259068</v>
      </c>
      <c r="D149">
        <f t="shared" si="23"/>
        <v>0.50505050505050508</v>
      </c>
      <c r="E149">
        <f t="shared" si="24"/>
        <v>2.3185220076411994E-2</v>
      </c>
      <c r="F149">
        <f t="shared" si="25"/>
        <v>-0.23849897943162168</v>
      </c>
      <c r="G149">
        <v>0</v>
      </c>
      <c r="H149">
        <f t="shared" si="26"/>
        <v>0.26168419950803373</v>
      </c>
      <c r="I149">
        <f t="shared" si="27"/>
        <v>-1.0474793930096669</v>
      </c>
      <c r="J149">
        <f t="shared" si="28"/>
        <v>1.0474793930096669</v>
      </c>
      <c r="K149">
        <f t="shared" si="29"/>
        <v>0.50654562421980165</v>
      </c>
      <c r="L149">
        <f t="shared" si="30"/>
        <v>0.49345437578019818</v>
      </c>
      <c r="M149">
        <f t="shared" si="31"/>
        <v>1.9741558354989901</v>
      </c>
      <c r="N149">
        <f t="shared" si="32"/>
        <v>2.0265298051494733</v>
      </c>
    </row>
    <row r="150" spans="1:14" x14ac:dyDescent="0.25">
      <c r="A150" s="4">
        <f>IF('True_Odds_Calculator_2-way'!A151="","",'True_Odds_Calculator_2-way'!A151)</f>
        <v>2.0299999999999998</v>
      </c>
      <c r="B150" s="4">
        <f>IF('True_Odds_Calculator_2-way'!B151="","",'True_Odds_Calculator_2-way'!B151)</f>
        <v>1.88</v>
      </c>
      <c r="C150" s="4">
        <f t="shared" si="22"/>
        <v>0.49261083743842371</v>
      </c>
      <c r="D150">
        <f t="shared" si="23"/>
        <v>0.53191489361702127</v>
      </c>
      <c r="E150">
        <f t="shared" si="24"/>
        <v>2.4525731055444977E-2</v>
      </c>
      <c r="F150">
        <f t="shared" si="25"/>
        <v>-0.23750131013520592</v>
      </c>
      <c r="G150">
        <v>0</v>
      </c>
      <c r="H150">
        <f t="shared" si="26"/>
        <v>0.2620270411906509</v>
      </c>
      <c r="I150">
        <f t="shared" si="27"/>
        <v>-1.0503645397539194</v>
      </c>
      <c r="J150">
        <f t="shared" si="28"/>
        <v>1.0503645397539194</v>
      </c>
      <c r="K150">
        <f t="shared" si="29"/>
        <v>0.48033612555301569</v>
      </c>
      <c r="L150">
        <f t="shared" si="30"/>
        <v>0.51966387444698414</v>
      </c>
      <c r="M150">
        <f t="shared" si="31"/>
        <v>2.081875475946537</v>
      </c>
      <c r="N150">
        <f t="shared" si="32"/>
        <v>1.9243207949834495</v>
      </c>
    </row>
    <row r="151" spans="1:14" x14ac:dyDescent="0.25">
      <c r="A151" s="4">
        <f>IF('True_Odds_Calculator_2-way'!A152="","",'True_Odds_Calculator_2-way'!A152)</f>
        <v>1.58</v>
      </c>
      <c r="B151" s="4">
        <f>IF('True_Odds_Calculator_2-way'!B152="","",'True_Odds_Calculator_2-way'!B152)</f>
        <v>2.5099999999999998</v>
      </c>
      <c r="C151" s="4">
        <f t="shared" si="22"/>
        <v>0.63291139240506322</v>
      </c>
      <c r="D151">
        <f t="shared" si="23"/>
        <v>0.39840637450199207</v>
      </c>
      <c r="E151">
        <f t="shared" si="24"/>
        <v>3.1317766907055233E-2</v>
      </c>
      <c r="F151">
        <f t="shared" si="25"/>
        <v>-0.22083816632205366</v>
      </c>
      <c r="G151">
        <v>0</v>
      </c>
      <c r="H151">
        <f t="shared" si="26"/>
        <v>0.2521559332291089</v>
      </c>
      <c r="I151">
        <f t="shared" si="27"/>
        <v>-1.0685565962365233</v>
      </c>
      <c r="J151">
        <f t="shared" si="28"/>
        <v>1.0685565962365233</v>
      </c>
      <c r="K151">
        <f t="shared" si="29"/>
        <v>0.61737433657640084</v>
      </c>
      <c r="L151">
        <f t="shared" si="30"/>
        <v>0.38262566342359927</v>
      </c>
      <c r="M151">
        <f t="shared" si="31"/>
        <v>1.6197628258171834</v>
      </c>
      <c r="N151">
        <f t="shared" si="32"/>
        <v>2.61352046031715</v>
      </c>
    </row>
    <row r="152" spans="1:14" x14ac:dyDescent="0.25">
      <c r="A152" s="4">
        <f>IF('True_Odds_Calculator_2-way'!A153="","",'True_Odds_Calculator_2-way'!A153)</f>
        <v>2.52</v>
      </c>
      <c r="B152" s="4">
        <f>IF('True_Odds_Calculator_2-way'!B153="","",'True_Odds_Calculator_2-way'!B153)</f>
        <v>1.52</v>
      </c>
      <c r="C152" s="4">
        <f t="shared" si="22"/>
        <v>0.3968253968253968</v>
      </c>
      <c r="D152">
        <f t="shared" si="23"/>
        <v>0.65789473684210531</v>
      </c>
      <c r="E152">
        <f t="shared" si="24"/>
        <v>5.4720133667502058E-2</v>
      </c>
      <c r="F152">
        <f t="shared" si="25"/>
        <v>-0.20634920634920639</v>
      </c>
      <c r="G152">
        <v>0</v>
      </c>
      <c r="H152">
        <f t="shared" si="26"/>
        <v>0.26106934001670845</v>
      </c>
      <c r="I152">
        <f t="shared" si="27"/>
        <v>-1.1248031766646189</v>
      </c>
      <c r="J152">
        <f t="shared" si="28"/>
        <v>1.1248031766646189</v>
      </c>
      <c r="K152">
        <f t="shared" si="29"/>
        <v>0.36904443083571475</v>
      </c>
      <c r="L152">
        <f t="shared" si="30"/>
        <v>0.63095556916428519</v>
      </c>
      <c r="M152">
        <f t="shared" si="31"/>
        <v>2.7097008285302207</v>
      </c>
      <c r="N152">
        <f t="shared" si="32"/>
        <v>1.5848976518656019</v>
      </c>
    </row>
    <row r="153" spans="1:14" x14ac:dyDescent="0.25">
      <c r="A153" s="4">
        <f>IF('True_Odds_Calculator_2-way'!A154="","",'True_Odds_Calculator_2-way'!A154)</f>
        <v>1.96</v>
      </c>
      <c r="B153" s="4">
        <f>IF('True_Odds_Calculator_2-way'!B154="","",'True_Odds_Calculator_2-way'!B154)</f>
        <v>1.85</v>
      </c>
      <c r="C153" s="4">
        <f t="shared" si="22"/>
        <v>0.51020408163265307</v>
      </c>
      <c r="D153">
        <f t="shared" si="23"/>
        <v>0.54054054054054046</v>
      </c>
      <c r="E153">
        <f t="shared" si="24"/>
        <v>5.0744622173193532E-2</v>
      </c>
      <c r="F153">
        <f t="shared" si="25"/>
        <v>-0.22504136789851081</v>
      </c>
      <c r="G153">
        <v>0</v>
      </c>
      <c r="H153">
        <f t="shared" si="26"/>
        <v>0.27578599007170435</v>
      </c>
      <c r="I153">
        <f t="shared" si="27"/>
        <v>-1.1070186069251189</v>
      </c>
      <c r="J153">
        <f t="shared" si="28"/>
        <v>1.1070186069251189</v>
      </c>
      <c r="K153">
        <f t="shared" si="29"/>
        <v>0.48479257500815626</v>
      </c>
      <c r="L153">
        <f t="shared" si="30"/>
        <v>0.51520742499184358</v>
      </c>
      <c r="M153">
        <f t="shared" si="31"/>
        <v>2.0627378626481145</v>
      </c>
      <c r="N153">
        <f t="shared" si="32"/>
        <v>1.9409658158863516</v>
      </c>
    </row>
    <row r="154" spans="1:14" x14ac:dyDescent="0.25">
      <c r="A154" s="4">
        <f>IF('True_Odds_Calculator_2-way'!A155="","",'True_Odds_Calculator_2-way'!A155)</f>
        <v>1.93</v>
      </c>
      <c r="B154" s="4">
        <f>IF('True_Odds_Calculator_2-way'!B155="","",'True_Odds_Calculator_2-way'!B155)</f>
        <v>1.88</v>
      </c>
      <c r="C154" s="4">
        <f t="shared" si="22"/>
        <v>0.5181347150259068</v>
      </c>
      <c r="D154">
        <f t="shared" si="23"/>
        <v>0.53191489361702127</v>
      </c>
      <c r="E154">
        <f t="shared" si="24"/>
        <v>5.0049608642928067E-2</v>
      </c>
      <c r="F154">
        <f t="shared" si="25"/>
        <v>-0.22555396317936283</v>
      </c>
      <c r="G154">
        <v>0</v>
      </c>
      <c r="H154">
        <f t="shared" si="26"/>
        <v>0.27560357182229084</v>
      </c>
      <c r="I154">
        <f t="shared" si="27"/>
        <v>-1.1053942207134546</v>
      </c>
      <c r="J154">
        <f t="shared" si="28"/>
        <v>1.1053942207134546</v>
      </c>
      <c r="K154">
        <f t="shared" si="29"/>
        <v>0.49309260463782639</v>
      </c>
      <c r="L154">
        <f t="shared" si="30"/>
        <v>0.50690739536217377</v>
      </c>
      <c r="M154">
        <f t="shared" si="31"/>
        <v>2.0280166252635121</v>
      </c>
      <c r="N154">
        <f t="shared" si="32"/>
        <v>1.97274691422784</v>
      </c>
    </row>
    <row r="155" spans="1:14" x14ac:dyDescent="0.25">
      <c r="A155" s="4">
        <f>IF('True_Odds_Calculator_2-way'!A156="","",'True_Odds_Calculator_2-way'!A156)</f>
        <v>1.64</v>
      </c>
      <c r="B155" s="4">
        <f>IF('True_Odds_Calculator_2-way'!B156="","",'True_Odds_Calculator_2-way'!B156)</f>
        <v>2.4</v>
      </c>
      <c r="C155" s="4">
        <f t="shared" si="22"/>
        <v>0.6097560975609756</v>
      </c>
      <c r="D155">
        <f t="shared" si="23"/>
        <v>0.41666666666666669</v>
      </c>
      <c r="E155">
        <f t="shared" si="24"/>
        <v>2.6422764227642226E-2</v>
      </c>
      <c r="F155">
        <f t="shared" si="25"/>
        <v>-0.22764227642276436</v>
      </c>
      <c r="G155">
        <v>0</v>
      </c>
      <c r="H155">
        <f t="shared" si="26"/>
        <v>0.25406504065040653</v>
      </c>
      <c r="I155">
        <f t="shared" si="27"/>
        <v>-1.0564428184106454</v>
      </c>
      <c r="J155">
        <f t="shared" si="28"/>
        <v>1.0564428184106454</v>
      </c>
      <c r="K155">
        <f t="shared" si="29"/>
        <v>0.59661478250534417</v>
      </c>
      <c r="L155">
        <f t="shared" si="30"/>
        <v>0.40338521749465606</v>
      </c>
      <c r="M155">
        <f t="shared" si="31"/>
        <v>1.6761234037828128</v>
      </c>
      <c r="N155">
        <f t="shared" si="32"/>
        <v>2.4790199457749038</v>
      </c>
    </row>
    <row r="156" spans="1:14" x14ac:dyDescent="0.25">
      <c r="A156" s="4">
        <f>IF('True_Odds_Calculator_2-way'!A157="","",'True_Odds_Calculator_2-way'!A157)</f>
        <v>1.75</v>
      </c>
      <c r="B156" s="4">
        <f>IF('True_Odds_Calculator_2-way'!B157="","",'True_Odds_Calculator_2-way'!B157)</f>
        <v>2.19</v>
      </c>
      <c r="C156" s="4">
        <f t="shared" si="22"/>
        <v>0.5714285714285714</v>
      </c>
      <c r="D156">
        <f t="shared" si="23"/>
        <v>0.45662100456621008</v>
      </c>
      <c r="E156">
        <f t="shared" si="24"/>
        <v>2.8049575994781417E-2</v>
      </c>
      <c r="F156">
        <f t="shared" si="25"/>
        <v>-0.23287671232876717</v>
      </c>
      <c r="G156">
        <v>0</v>
      </c>
      <c r="H156">
        <f t="shared" si="26"/>
        <v>0.26092628832354858</v>
      </c>
      <c r="I156">
        <f t="shared" si="27"/>
        <v>-1.0585122480499263</v>
      </c>
      <c r="J156">
        <f t="shared" si="28"/>
        <v>1.0585122480499263</v>
      </c>
      <c r="K156">
        <f t="shared" si="29"/>
        <v>0.55744958776236542</v>
      </c>
      <c r="L156">
        <f t="shared" si="30"/>
        <v>0.44255041223763469</v>
      </c>
      <c r="M156">
        <f t="shared" si="31"/>
        <v>1.7938841860374448</v>
      </c>
      <c r="N156">
        <f t="shared" si="32"/>
        <v>2.2596295751794115</v>
      </c>
    </row>
    <row r="157" spans="1:14" x14ac:dyDescent="0.25">
      <c r="A157" s="4">
        <f>IF('True_Odds_Calculator_2-way'!A158="","",'True_Odds_Calculator_2-way'!A158)</f>
        <v>1.96</v>
      </c>
      <c r="B157" s="4">
        <f>IF('True_Odds_Calculator_2-way'!B158="","",'True_Odds_Calculator_2-way'!B158)</f>
        <v>1.93</v>
      </c>
      <c r="C157" s="4">
        <f t="shared" si="22"/>
        <v>0.51020408163265307</v>
      </c>
      <c r="D157">
        <f t="shared" si="23"/>
        <v>0.5181347150259068</v>
      </c>
      <c r="E157">
        <f t="shared" si="24"/>
        <v>2.8338796658559762E-2</v>
      </c>
      <c r="F157">
        <f t="shared" si="25"/>
        <v>-0.23601564978322942</v>
      </c>
      <c r="G157">
        <v>0</v>
      </c>
      <c r="H157">
        <f t="shared" si="26"/>
        <v>0.26435444644178918</v>
      </c>
      <c r="I157">
        <f t="shared" si="27"/>
        <v>-1.0583343916682539</v>
      </c>
      <c r="J157">
        <f t="shared" si="28"/>
        <v>1.0583343916682539</v>
      </c>
      <c r="K157">
        <f t="shared" si="29"/>
        <v>0.49603149604724417</v>
      </c>
      <c r="L157">
        <f t="shared" si="30"/>
        <v>0.50396850395275605</v>
      </c>
      <c r="M157">
        <f t="shared" si="31"/>
        <v>2.0160010160015238</v>
      </c>
      <c r="N157">
        <f t="shared" si="32"/>
        <v>1.9842509842514759</v>
      </c>
    </row>
    <row r="158" spans="1:14" x14ac:dyDescent="0.25">
      <c r="A158" s="4">
        <f>IF('True_Odds_Calculator_2-way'!A159="","",'True_Odds_Calculator_2-way'!A159)</f>
        <v>1.83</v>
      </c>
      <c r="B158" s="4">
        <f>IF('True_Odds_Calculator_2-way'!B159="","",'True_Odds_Calculator_2-way'!B159)</f>
        <v>2.08</v>
      </c>
      <c r="C158" s="4">
        <f t="shared" si="22"/>
        <v>0.54644808743169393</v>
      </c>
      <c r="D158">
        <f t="shared" si="23"/>
        <v>0.48076923076923073</v>
      </c>
      <c r="E158">
        <f t="shared" si="24"/>
        <v>2.7217318200924545E-2</v>
      </c>
      <c r="F158">
        <f t="shared" si="25"/>
        <v>-0.23549810844892827</v>
      </c>
      <c r="G158">
        <v>0</v>
      </c>
      <c r="H158">
        <f t="shared" si="26"/>
        <v>0.26271542664985281</v>
      </c>
      <c r="I158">
        <f t="shared" si="27"/>
        <v>-1.0562070842074627</v>
      </c>
      <c r="J158">
        <f t="shared" si="28"/>
        <v>1.0562070842074627</v>
      </c>
      <c r="K158">
        <f t="shared" si="29"/>
        <v>0.53286387886572006</v>
      </c>
      <c r="L158">
        <f t="shared" si="30"/>
        <v>0.46713612113428016</v>
      </c>
      <c r="M158">
        <f t="shared" si="31"/>
        <v>1.8766518798921943</v>
      </c>
      <c r="N158">
        <f t="shared" si="32"/>
        <v>2.1407036509440598</v>
      </c>
    </row>
    <row r="159" spans="1:14" x14ac:dyDescent="0.25">
      <c r="A159" s="4">
        <f>IF('True_Odds_Calculator_2-way'!A160="","",'True_Odds_Calculator_2-way'!A160)</f>
        <v>1.63</v>
      </c>
      <c r="B159" s="4">
        <f>IF('True_Odds_Calculator_2-way'!B160="","",'True_Odds_Calculator_2-way'!B160)</f>
        <v>2.4</v>
      </c>
      <c r="C159" s="4">
        <f t="shared" si="22"/>
        <v>0.61349693251533743</v>
      </c>
      <c r="D159">
        <f t="shared" si="23"/>
        <v>0.41666666666666669</v>
      </c>
      <c r="E159">
        <f t="shared" si="24"/>
        <v>3.0163599182004175E-2</v>
      </c>
      <c r="F159">
        <f t="shared" si="25"/>
        <v>-0.22546012269938642</v>
      </c>
      <c r="G159">
        <v>0</v>
      </c>
      <c r="H159">
        <f t="shared" si="26"/>
        <v>0.2556237218813906</v>
      </c>
      <c r="I159">
        <f t="shared" si="27"/>
        <v>-1.0647942749999</v>
      </c>
      <c r="J159">
        <f t="shared" si="28"/>
        <v>1.0647942749999</v>
      </c>
      <c r="K159">
        <f t="shared" si="29"/>
        <v>0.59850837590920558</v>
      </c>
      <c r="L159">
        <f t="shared" si="30"/>
        <v>0.40149162409079431</v>
      </c>
      <c r="M159">
        <f t="shared" si="31"/>
        <v>1.670820393249937</v>
      </c>
      <c r="N159">
        <f t="shared" si="32"/>
        <v>2.4907119849998605</v>
      </c>
    </row>
    <row r="160" spans="1:14" x14ac:dyDescent="0.25">
      <c r="A160" s="4">
        <f>IF('True_Odds_Calculator_2-way'!A161="","",'True_Odds_Calculator_2-way'!A161)</f>
        <v>1.87</v>
      </c>
      <c r="B160" s="4">
        <f>IF('True_Odds_Calculator_2-way'!B161="","",'True_Odds_Calculator_2-way'!B161)</f>
        <v>2.02</v>
      </c>
      <c r="C160" s="4">
        <f t="shared" si="22"/>
        <v>0.53475935828876997</v>
      </c>
      <c r="D160">
        <f t="shared" si="23"/>
        <v>0.49504950495049505</v>
      </c>
      <c r="E160">
        <f t="shared" si="24"/>
        <v>2.9808863239265015E-2</v>
      </c>
      <c r="F160">
        <f t="shared" si="25"/>
        <v>-0.23492349234923493</v>
      </c>
      <c r="G160">
        <v>0</v>
      </c>
      <c r="H160">
        <f t="shared" si="26"/>
        <v>0.2647323555885</v>
      </c>
      <c r="I160">
        <f t="shared" si="27"/>
        <v>-1.0615495921641367</v>
      </c>
      <c r="J160">
        <f t="shared" si="28"/>
        <v>1.0615495921641367</v>
      </c>
      <c r="K160">
        <f t="shared" si="29"/>
        <v>0.51987261275696728</v>
      </c>
      <c r="L160">
        <f t="shared" si="30"/>
        <v>0.48012738724303272</v>
      </c>
      <c r="M160">
        <f t="shared" si="31"/>
        <v>1.9235481451827992</v>
      </c>
      <c r="N160">
        <f t="shared" si="32"/>
        <v>2.0827805840074194</v>
      </c>
    </row>
    <row r="161" spans="1:14" x14ac:dyDescent="0.25">
      <c r="A161" s="4">
        <f>IF('True_Odds_Calculator_2-way'!A162="","",'True_Odds_Calculator_2-way'!A162)</f>
        <v>2.37</v>
      </c>
      <c r="B161" s="4">
        <f>IF('True_Odds_Calculator_2-way'!B162="","",'True_Odds_Calculator_2-way'!B162)</f>
        <v>1.64</v>
      </c>
      <c r="C161" s="4">
        <f t="shared" si="22"/>
        <v>0.42194092827004215</v>
      </c>
      <c r="D161">
        <f t="shared" si="23"/>
        <v>0.6097560975609756</v>
      </c>
      <c r="E161">
        <f t="shared" si="24"/>
        <v>3.1697025831017633E-2</v>
      </c>
      <c r="F161">
        <f t="shared" si="25"/>
        <v>-0.2255840279921788</v>
      </c>
      <c r="G161">
        <v>0</v>
      </c>
      <c r="H161">
        <f t="shared" si="26"/>
        <v>0.25728105382319644</v>
      </c>
      <c r="I161">
        <f t="shared" si="27"/>
        <v>-1.0679470721459507</v>
      </c>
      <c r="J161">
        <f t="shared" si="28"/>
        <v>1.0679470721459507</v>
      </c>
      <c r="K161">
        <f t="shared" si="29"/>
        <v>0.40599451076379461</v>
      </c>
      <c r="L161">
        <f t="shared" si="30"/>
        <v>0.59400548923620555</v>
      </c>
      <c r="M161">
        <f t="shared" si="31"/>
        <v>2.4630874888399528</v>
      </c>
      <c r="N161">
        <f t="shared" si="32"/>
        <v>1.6834861261734084</v>
      </c>
    </row>
    <row r="162" spans="1:14" x14ac:dyDescent="0.25">
      <c r="A162" s="4">
        <f>IF('True_Odds_Calculator_2-way'!A163="","",'True_Odds_Calculator_2-way'!A163)</f>
        <v>2.1</v>
      </c>
      <c r="B162" s="4">
        <f>IF('True_Odds_Calculator_2-way'!B163="","",'True_Odds_Calculator_2-way'!B163)</f>
        <v>1.79</v>
      </c>
      <c r="C162" s="4">
        <f t="shared" si="22"/>
        <v>0.47619047619047616</v>
      </c>
      <c r="D162">
        <f t="shared" si="23"/>
        <v>0.55865921787709494</v>
      </c>
      <c r="E162">
        <f t="shared" si="24"/>
        <v>3.4849694067571102E-2</v>
      </c>
      <c r="F162">
        <f t="shared" si="25"/>
        <v>-0.2311785049215217</v>
      </c>
      <c r="G162">
        <v>0</v>
      </c>
      <c r="H162">
        <f t="shared" si="26"/>
        <v>0.2660281989890928</v>
      </c>
      <c r="I162">
        <f t="shared" si="27"/>
        <v>-1.072729223145815</v>
      </c>
      <c r="J162">
        <f t="shared" si="28"/>
        <v>1.072729223145815</v>
      </c>
      <c r="K162">
        <f t="shared" si="29"/>
        <v>0.4587151448829464</v>
      </c>
      <c r="L162">
        <f t="shared" si="30"/>
        <v>0.5412848551170536</v>
      </c>
      <c r="M162">
        <f t="shared" si="31"/>
        <v>2.1800021454603971</v>
      </c>
      <c r="N162">
        <f t="shared" si="32"/>
        <v>1.8474560862851939</v>
      </c>
    </row>
    <row r="163" spans="1:14" x14ac:dyDescent="0.25">
      <c r="A163" s="4">
        <f>IF('True_Odds_Calculator_2-way'!A164="","",'True_Odds_Calculator_2-way'!A164)</f>
        <v>1.78</v>
      </c>
      <c r="B163" s="4">
        <f>IF('True_Odds_Calculator_2-way'!B164="","",'True_Odds_Calculator_2-way'!B164)</f>
        <v>2.12</v>
      </c>
      <c r="C163" s="4">
        <f t="shared" si="22"/>
        <v>0.5617977528089888</v>
      </c>
      <c r="D163">
        <f t="shared" si="23"/>
        <v>0.47169811320754712</v>
      </c>
      <c r="E163">
        <f t="shared" si="24"/>
        <v>3.3495866016535869E-2</v>
      </c>
      <c r="F163">
        <f t="shared" si="25"/>
        <v>-0.23150307398770409</v>
      </c>
      <c r="G163">
        <v>0</v>
      </c>
      <c r="H163">
        <f t="shared" si="26"/>
        <v>0.26499894000423996</v>
      </c>
      <c r="I163">
        <f t="shared" si="27"/>
        <v>-1.0699012312772822</v>
      </c>
      <c r="J163">
        <f t="shared" si="28"/>
        <v>1.0699012312772822</v>
      </c>
      <c r="K163">
        <f t="shared" si="29"/>
        <v>0.54510083634166528</v>
      </c>
      <c r="L163">
        <f t="shared" si="30"/>
        <v>0.45489916365833472</v>
      </c>
      <c r="M163">
        <f t="shared" si="31"/>
        <v>1.83452296039628</v>
      </c>
      <c r="N163">
        <f t="shared" si="32"/>
        <v>2.1982893790305562</v>
      </c>
    </row>
    <row r="164" spans="1:14" x14ac:dyDescent="0.25">
      <c r="A164" s="4">
        <f>IF('True_Odds_Calculator_2-way'!A165="","",'True_Odds_Calculator_2-way'!A165)</f>
        <v>1.98</v>
      </c>
      <c r="B164" s="4">
        <f>IF('True_Odds_Calculator_2-way'!B165="","",'True_Odds_Calculator_2-way'!B165)</f>
        <v>1.91</v>
      </c>
      <c r="C164" s="4">
        <f t="shared" si="22"/>
        <v>0.50505050505050508</v>
      </c>
      <c r="D164">
        <f t="shared" si="23"/>
        <v>0.52356020942408377</v>
      </c>
      <c r="E164">
        <f t="shared" si="24"/>
        <v>2.861071447458885E-2</v>
      </c>
      <c r="F164">
        <f t="shared" si="25"/>
        <v>-0.23581363371939279</v>
      </c>
      <c r="G164">
        <v>0</v>
      </c>
      <c r="H164">
        <f t="shared" si="26"/>
        <v>0.2644243481939817</v>
      </c>
      <c r="I164">
        <f t="shared" si="27"/>
        <v>-1.0589275952301447</v>
      </c>
      <c r="J164">
        <f t="shared" si="28"/>
        <v>1.0589275952301447</v>
      </c>
      <c r="K164">
        <f t="shared" si="29"/>
        <v>0.4907375632320416</v>
      </c>
      <c r="L164">
        <f t="shared" si="30"/>
        <v>0.50926243676795835</v>
      </c>
      <c r="M164">
        <f t="shared" si="31"/>
        <v>2.0377490433255412</v>
      </c>
      <c r="N164">
        <f t="shared" si="32"/>
        <v>1.9636241116594322</v>
      </c>
    </row>
    <row r="165" spans="1:14" x14ac:dyDescent="0.25">
      <c r="A165" s="4">
        <f>IF('True_Odds_Calculator_2-way'!A166="","",'True_Odds_Calculator_2-way'!A166)</f>
        <v>1.48</v>
      </c>
      <c r="B165" s="4">
        <f>IF('True_Odds_Calculator_2-way'!B166="","",'True_Odds_Calculator_2-way'!B166)</f>
        <v>2.73</v>
      </c>
      <c r="C165" s="4">
        <f t="shared" si="22"/>
        <v>0.67567567567567566</v>
      </c>
      <c r="D165">
        <f t="shared" si="23"/>
        <v>0.36630036630036628</v>
      </c>
      <c r="E165">
        <f t="shared" si="24"/>
        <v>4.1976041976041989E-2</v>
      </c>
      <c r="F165">
        <f t="shared" si="25"/>
        <v>-0.20552420552420547</v>
      </c>
      <c r="G165">
        <v>0</v>
      </c>
      <c r="H165">
        <f t="shared" si="26"/>
        <v>0.24750024750024749</v>
      </c>
      <c r="I165">
        <f t="shared" si="27"/>
        <v>-1.0973782032653678</v>
      </c>
      <c r="J165">
        <f t="shared" si="28"/>
        <v>1.0973782032653678</v>
      </c>
      <c r="K165">
        <f t="shared" si="29"/>
        <v>0.65498971200675082</v>
      </c>
      <c r="L165">
        <f t="shared" si="30"/>
        <v>0.34501028799324901</v>
      </c>
      <c r="M165">
        <f t="shared" si="31"/>
        <v>1.5267415375673767</v>
      </c>
      <c r="N165">
        <f t="shared" si="32"/>
        <v>2.8984642916490868</v>
      </c>
    </row>
    <row r="166" spans="1:14" x14ac:dyDescent="0.25">
      <c r="A166" s="4">
        <f>IF('True_Odds_Calculator_2-way'!A167="","",'True_Odds_Calculator_2-way'!A167)</f>
        <v>1.75</v>
      </c>
      <c r="B166" s="4">
        <f>IF('True_Odds_Calculator_2-way'!B167="","",'True_Odds_Calculator_2-way'!B167)</f>
        <v>2.16</v>
      </c>
      <c r="C166" s="4">
        <f t="shared" si="22"/>
        <v>0.5714285714285714</v>
      </c>
      <c r="D166">
        <f t="shared" si="23"/>
        <v>0.46296296296296291</v>
      </c>
      <c r="E166">
        <f t="shared" si="24"/>
        <v>3.4391534391534417E-2</v>
      </c>
      <c r="F166">
        <f t="shared" si="25"/>
        <v>-0.23015873015873001</v>
      </c>
      <c r="G166">
        <v>0</v>
      </c>
      <c r="H166">
        <f t="shared" si="26"/>
        <v>0.26455026455026448</v>
      </c>
      <c r="I166">
        <f t="shared" si="27"/>
        <v>-1.0721125348377951</v>
      </c>
      <c r="J166">
        <f t="shared" si="28"/>
        <v>1.0721125348377951</v>
      </c>
      <c r="K166">
        <f t="shared" si="29"/>
        <v>0.55429779192955719</v>
      </c>
      <c r="L166">
        <f t="shared" si="30"/>
        <v>0.44570220807044264</v>
      </c>
      <c r="M166">
        <f t="shared" si="31"/>
        <v>1.8040844011283466</v>
      </c>
      <c r="N166">
        <f t="shared" si="32"/>
        <v>2.2436505404118421</v>
      </c>
    </row>
    <row r="167" spans="1:14" x14ac:dyDescent="0.25">
      <c r="A167" s="4">
        <f>IF('True_Odds_Calculator_2-way'!A168="","",'True_Odds_Calculator_2-way'!A168)</f>
        <v>1.34</v>
      </c>
      <c r="B167" s="4">
        <f>IF('True_Odds_Calculator_2-way'!B168="","",'True_Odds_Calculator_2-way'!B168)</f>
        <v>3.39</v>
      </c>
      <c r="C167" s="4">
        <f t="shared" si="22"/>
        <v>0.74626865671641784</v>
      </c>
      <c r="D167">
        <f t="shared" si="23"/>
        <v>0.29498525073746312</v>
      </c>
      <c r="E167">
        <f t="shared" si="24"/>
        <v>4.1253907453880911E-2</v>
      </c>
      <c r="F167">
        <f t="shared" si="25"/>
        <v>-0.17888433936512138</v>
      </c>
      <c r="G167">
        <v>0</v>
      </c>
      <c r="H167">
        <f t="shared" si="26"/>
        <v>0.22013824681900232</v>
      </c>
      <c r="I167">
        <f t="shared" si="27"/>
        <v>-1.1093321279583495</v>
      </c>
      <c r="J167">
        <f t="shared" si="28"/>
        <v>1.1093321279583495</v>
      </c>
      <c r="K167">
        <f t="shared" si="29"/>
        <v>0.7261252257663634</v>
      </c>
      <c r="L167">
        <f t="shared" si="30"/>
        <v>0.27387477423363671</v>
      </c>
      <c r="M167">
        <f t="shared" si="31"/>
        <v>1.377172923505839</v>
      </c>
      <c r="N167">
        <f t="shared" si="32"/>
        <v>3.6513037858204545</v>
      </c>
    </row>
    <row r="168" spans="1:14" x14ac:dyDescent="0.25">
      <c r="A168" s="4">
        <f>IF('True_Odds_Calculator_2-way'!A169="","",'True_Odds_Calculator_2-way'!A169)</f>
        <v>1.62</v>
      </c>
      <c r="B168" s="4">
        <f>IF('True_Odds_Calculator_2-way'!B169="","",'True_Odds_Calculator_2-way'!B169)</f>
        <v>2.41</v>
      </c>
      <c r="C168" s="4">
        <f t="shared" si="22"/>
        <v>0.61728395061728392</v>
      </c>
      <c r="D168">
        <f t="shared" si="23"/>
        <v>0.41493775933609955</v>
      </c>
      <c r="E168">
        <f t="shared" si="24"/>
        <v>3.2221709953383471E-2</v>
      </c>
      <c r="F168">
        <f t="shared" si="25"/>
        <v>-0.22391270938988783</v>
      </c>
      <c r="G168">
        <v>0</v>
      </c>
      <c r="H168">
        <f t="shared" si="26"/>
        <v>0.2561344193432713</v>
      </c>
      <c r="I168">
        <f t="shared" si="27"/>
        <v>-1.0695340092890231</v>
      </c>
      <c r="J168">
        <f t="shared" si="28"/>
        <v>1.0695340092890231</v>
      </c>
      <c r="K168">
        <f t="shared" si="29"/>
        <v>0.60128274567029871</v>
      </c>
      <c r="L168">
        <f t="shared" si="30"/>
        <v>0.39871725432970118</v>
      </c>
      <c r="M168">
        <f t="shared" si="31"/>
        <v>1.6631110857591944</v>
      </c>
      <c r="N168">
        <f t="shared" si="32"/>
        <v>2.5080429530975232</v>
      </c>
    </row>
    <row r="169" spans="1:14" x14ac:dyDescent="0.25">
      <c r="A169" s="4">
        <f>IF('True_Odds_Calculator_2-way'!A170="","",'True_Odds_Calculator_2-way'!A170)</f>
        <v>2.91</v>
      </c>
      <c r="B169" s="4">
        <f>IF('True_Odds_Calculator_2-way'!B170="","",'True_Odds_Calculator_2-way'!B170)</f>
        <v>1.45</v>
      </c>
      <c r="C169" s="4">
        <f t="shared" si="22"/>
        <v>0.3436426116838488</v>
      </c>
      <c r="D169">
        <f t="shared" si="23"/>
        <v>0.68965517241379315</v>
      </c>
      <c r="E169">
        <f t="shared" si="24"/>
        <v>3.3297784097642058E-2</v>
      </c>
      <c r="F169">
        <f t="shared" si="25"/>
        <v>-0.20369712051190891</v>
      </c>
      <c r="G169">
        <v>0</v>
      </c>
      <c r="H169">
        <f t="shared" si="26"/>
        <v>0.23699490460955092</v>
      </c>
      <c r="I169">
        <f t="shared" si="27"/>
        <v>-1.0786413361509561</v>
      </c>
      <c r="J169">
        <f t="shared" si="28"/>
        <v>1.0786413361509561</v>
      </c>
      <c r="K169">
        <f t="shared" si="29"/>
        <v>0.32677549891900448</v>
      </c>
      <c r="L169">
        <f t="shared" si="30"/>
        <v>0.67322450108099552</v>
      </c>
      <c r="M169">
        <f t="shared" si="31"/>
        <v>3.0602049520483261</v>
      </c>
      <c r="N169">
        <f t="shared" si="32"/>
        <v>1.48538860126793</v>
      </c>
    </row>
    <row r="170" spans="1:14" x14ac:dyDescent="0.25">
      <c r="A170" s="4">
        <f>IF('True_Odds_Calculator_2-way'!A171="","",'True_Odds_Calculator_2-way'!A171)</f>
        <v>1.65</v>
      </c>
      <c r="B170" s="4">
        <f>IF('True_Odds_Calculator_2-way'!B171="","",'True_Odds_Calculator_2-way'!B171)</f>
        <v>2.37</v>
      </c>
      <c r="C170" s="4">
        <f t="shared" si="22"/>
        <v>0.60606060606060608</v>
      </c>
      <c r="D170">
        <f t="shared" si="23"/>
        <v>0.42194092827004215</v>
      </c>
      <c r="E170">
        <f t="shared" si="24"/>
        <v>2.8001534330648337E-2</v>
      </c>
      <c r="F170">
        <f t="shared" si="25"/>
        <v>-0.22772024037846816</v>
      </c>
      <c r="G170">
        <v>0</v>
      </c>
      <c r="H170">
        <f t="shared" si="26"/>
        <v>0.25572177470911645</v>
      </c>
      <c r="I170">
        <f t="shared" si="27"/>
        <v>-1.0597002531915625</v>
      </c>
      <c r="J170">
        <f t="shared" si="28"/>
        <v>1.0597002531915625</v>
      </c>
      <c r="K170">
        <f t="shared" si="29"/>
        <v>0.59213461740682438</v>
      </c>
      <c r="L170">
        <f t="shared" si="30"/>
        <v>0.40786538259317556</v>
      </c>
      <c r="M170">
        <f t="shared" si="31"/>
        <v>1.6888051645745159</v>
      </c>
      <c r="N170">
        <f t="shared" si="32"/>
        <v>2.4517893468724408</v>
      </c>
    </row>
    <row r="171" spans="1:14" x14ac:dyDescent="0.25">
      <c r="A171" s="4">
        <f>IF('True_Odds_Calculator_2-way'!A172="","",'True_Odds_Calculator_2-way'!A172)</f>
        <v>2.06</v>
      </c>
      <c r="B171" s="4">
        <f>IF('True_Odds_Calculator_2-way'!B172="","",'True_Odds_Calculator_2-way'!B172)</f>
        <v>1.85</v>
      </c>
      <c r="C171" s="4">
        <f t="shared" si="22"/>
        <v>0.4854368932038835</v>
      </c>
      <c r="D171">
        <f t="shared" si="23"/>
        <v>0.54054054054054046</v>
      </c>
      <c r="E171">
        <f t="shared" si="24"/>
        <v>2.5977433744424072E-2</v>
      </c>
      <c r="F171">
        <f t="shared" si="25"/>
        <v>-0.23642088690632379</v>
      </c>
      <c r="G171">
        <v>0</v>
      </c>
      <c r="H171">
        <f t="shared" si="26"/>
        <v>0.26239832065074781</v>
      </c>
      <c r="I171">
        <f t="shared" si="27"/>
        <v>-1.0535074339697479</v>
      </c>
      <c r="J171">
        <f t="shared" si="28"/>
        <v>1.0535074339697479</v>
      </c>
      <c r="K171">
        <f t="shared" si="29"/>
        <v>0.47242951431782315</v>
      </c>
      <c r="L171">
        <f t="shared" si="30"/>
        <v>0.52757048568217679</v>
      </c>
      <c r="M171">
        <f t="shared" si="31"/>
        <v>2.1167178800079327</v>
      </c>
      <c r="N171">
        <f t="shared" si="32"/>
        <v>1.8954813188742858</v>
      </c>
    </row>
    <row r="172" spans="1:14" x14ac:dyDescent="0.25">
      <c r="A172" s="4">
        <f>IF('True_Odds_Calculator_2-way'!A173="","",'True_Odds_Calculator_2-way'!A173)</f>
        <v>2.04</v>
      </c>
      <c r="B172" s="4">
        <f>IF('True_Odds_Calculator_2-way'!B173="","",'True_Odds_Calculator_2-way'!B173)</f>
        <v>1.87</v>
      </c>
      <c r="C172" s="4">
        <f t="shared" si="22"/>
        <v>0.49019607843137253</v>
      </c>
      <c r="D172">
        <f t="shared" si="23"/>
        <v>0.53475935828876997</v>
      </c>
      <c r="E172">
        <f t="shared" si="24"/>
        <v>2.4955436720142554E-2</v>
      </c>
      <c r="F172">
        <f t="shared" si="25"/>
        <v>-0.2371815036174898</v>
      </c>
      <c r="G172">
        <v>0</v>
      </c>
      <c r="H172">
        <f t="shared" si="26"/>
        <v>0.26213694033763235</v>
      </c>
      <c r="I172">
        <f t="shared" si="27"/>
        <v>-1.0512928338279499</v>
      </c>
      <c r="J172">
        <f t="shared" si="28"/>
        <v>1.0512928338279499</v>
      </c>
      <c r="K172">
        <f t="shared" si="29"/>
        <v>0.47770444733840695</v>
      </c>
      <c r="L172">
        <f t="shared" si="30"/>
        <v>0.52229555266159289</v>
      </c>
      <c r="M172">
        <f t="shared" si="31"/>
        <v>2.0933445471810685</v>
      </c>
      <c r="N172">
        <f t="shared" si="32"/>
        <v>1.9146247654303168</v>
      </c>
    </row>
    <row r="173" spans="1:14" x14ac:dyDescent="0.25">
      <c r="A173" s="4">
        <f>IF('True_Odds_Calculator_2-way'!A174="","",'True_Odds_Calculator_2-way'!A174)</f>
        <v>2.38</v>
      </c>
      <c r="B173" s="4">
        <f>IF('True_Odds_Calculator_2-way'!B174="","",'True_Odds_Calculator_2-way'!B174)</f>
        <v>1.61</v>
      </c>
      <c r="C173" s="4">
        <f t="shared" si="22"/>
        <v>0.42016806722689076</v>
      </c>
      <c r="D173">
        <f t="shared" si="23"/>
        <v>0.6211180124223602</v>
      </c>
      <c r="E173">
        <f t="shared" si="24"/>
        <v>4.1286079649250906E-2</v>
      </c>
      <c r="F173">
        <f t="shared" si="25"/>
        <v>-0.21968787515006016</v>
      </c>
      <c r="G173">
        <v>0</v>
      </c>
      <c r="H173">
        <f t="shared" si="26"/>
        <v>0.26097395479931101</v>
      </c>
      <c r="I173">
        <f t="shared" si="27"/>
        <v>-1.0899223022085143</v>
      </c>
      <c r="J173">
        <f t="shared" si="28"/>
        <v>1.0899223022085143</v>
      </c>
      <c r="K173">
        <f t="shared" si="29"/>
        <v>0.39934622597289299</v>
      </c>
      <c r="L173">
        <f t="shared" si="30"/>
        <v>0.60065377402710718</v>
      </c>
      <c r="M173">
        <f t="shared" si="31"/>
        <v>2.5040927770477501</v>
      </c>
      <c r="N173">
        <f t="shared" si="32"/>
        <v>1.6648526043471934</v>
      </c>
    </row>
    <row r="174" spans="1:14" x14ac:dyDescent="0.25">
      <c r="A174" s="4">
        <f>IF('True_Odds_Calculator_2-way'!A175="","",'True_Odds_Calculator_2-way'!A175)</f>
        <v>2.48</v>
      </c>
      <c r="B174" s="4">
        <f>IF('True_Odds_Calculator_2-way'!B175="","",'True_Odds_Calculator_2-way'!B175)</f>
        <v>1.56</v>
      </c>
      <c r="C174" s="4">
        <f t="shared" si="22"/>
        <v>0.40322580645161293</v>
      </c>
      <c r="D174">
        <f t="shared" si="23"/>
        <v>0.64102564102564097</v>
      </c>
      <c r="E174">
        <f t="shared" si="24"/>
        <v>4.4251447477253958E-2</v>
      </c>
      <c r="F174">
        <f t="shared" si="25"/>
        <v>-0.2142266335814722</v>
      </c>
      <c r="G174">
        <v>0</v>
      </c>
      <c r="H174">
        <f t="shared" si="26"/>
        <v>0.25847808105872622</v>
      </c>
      <c r="I174">
        <f t="shared" si="27"/>
        <v>-1.0984369379093673</v>
      </c>
      <c r="J174">
        <f t="shared" si="28"/>
        <v>1.0984369379093673</v>
      </c>
      <c r="K174">
        <f t="shared" si="29"/>
        <v>0.38085275449922101</v>
      </c>
      <c r="L174">
        <f t="shared" si="30"/>
        <v>0.61914724550077893</v>
      </c>
      <c r="M174">
        <f t="shared" si="31"/>
        <v>2.6256866681058635</v>
      </c>
      <c r="N174">
        <f t="shared" si="32"/>
        <v>1.6151246852292456</v>
      </c>
    </row>
    <row r="175" spans="1:14" x14ac:dyDescent="0.25">
      <c r="A175" s="4">
        <f>IF('True_Odds_Calculator_2-way'!A176="","",'True_Odds_Calculator_2-way'!A176)</f>
        <v>2.44</v>
      </c>
      <c r="B175" s="4">
        <f>IF('True_Odds_Calculator_2-way'!B176="","",'True_Odds_Calculator_2-way'!B176)</f>
        <v>1.58</v>
      </c>
      <c r="C175" s="4">
        <f t="shared" si="22"/>
        <v>0.4098360655737705</v>
      </c>
      <c r="D175">
        <f t="shared" si="23"/>
        <v>0.63291139240506322</v>
      </c>
      <c r="E175">
        <f t="shared" si="24"/>
        <v>4.2747457978833836E-2</v>
      </c>
      <c r="F175">
        <f t="shared" si="25"/>
        <v>-0.21664245694127404</v>
      </c>
      <c r="G175">
        <v>0</v>
      </c>
      <c r="H175">
        <f t="shared" si="26"/>
        <v>0.25938991492010788</v>
      </c>
      <c r="I175">
        <f t="shared" si="27"/>
        <v>-1.0942202738310214</v>
      </c>
      <c r="J175">
        <f t="shared" si="28"/>
        <v>1.0942202738310214</v>
      </c>
      <c r="K175">
        <f t="shared" si="29"/>
        <v>0.38824741012054537</v>
      </c>
      <c r="L175">
        <f t="shared" si="30"/>
        <v>0.61175258987945458</v>
      </c>
      <c r="M175">
        <f t="shared" si="31"/>
        <v>2.5756771943166705</v>
      </c>
      <c r="N175">
        <f t="shared" si="32"/>
        <v>1.6346477588219925</v>
      </c>
    </row>
    <row r="176" spans="1:14" x14ac:dyDescent="0.25">
      <c r="A176" s="4">
        <f>IF('True_Odds_Calculator_2-way'!A177="","",'True_Odds_Calculator_2-way'!A177)</f>
        <v>2.2599999999999998</v>
      </c>
      <c r="B176" s="4">
        <f>IF('True_Odds_Calculator_2-way'!B177="","",'True_Odds_Calculator_2-way'!B177)</f>
        <v>1.67</v>
      </c>
      <c r="C176" s="4">
        <f t="shared" si="22"/>
        <v>0.44247787610619471</v>
      </c>
      <c r="D176">
        <f t="shared" si="23"/>
        <v>0.5988023952095809</v>
      </c>
      <c r="E176">
        <f t="shared" si="24"/>
        <v>4.1280271315775607E-2</v>
      </c>
      <c r="F176">
        <f t="shared" si="25"/>
        <v>-0.22367654072386189</v>
      </c>
      <c r="G176">
        <v>0</v>
      </c>
      <c r="H176">
        <f t="shared" si="26"/>
        <v>0.26495681203963756</v>
      </c>
      <c r="I176">
        <f t="shared" si="27"/>
        <v>-1.0883719140805657</v>
      </c>
      <c r="J176">
        <f t="shared" si="28"/>
        <v>1.0883719140805657</v>
      </c>
      <c r="K176">
        <f t="shared" si="29"/>
        <v>0.42170096587595468</v>
      </c>
      <c r="L176">
        <f t="shared" si="30"/>
        <v>0.57829903412404526</v>
      </c>
      <c r="M176">
        <f t="shared" si="31"/>
        <v>2.3713486117415123</v>
      </c>
      <c r="N176">
        <f t="shared" si="32"/>
        <v>1.729209182433979</v>
      </c>
    </row>
    <row r="177" spans="1:14" x14ac:dyDescent="0.25">
      <c r="A177" s="4">
        <f>IF('True_Odds_Calculator_2-way'!A178="","",'True_Odds_Calculator_2-way'!A178)</f>
        <v>2.57</v>
      </c>
      <c r="B177" s="4">
        <f>IF('True_Odds_Calculator_2-way'!B178="","",'True_Odds_Calculator_2-way'!B178)</f>
        <v>1.53</v>
      </c>
      <c r="C177" s="4">
        <f t="shared" si="22"/>
        <v>0.38910505836575876</v>
      </c>
      <c r="D177">
        <f t="shared" si="23"/>
        <v>0.65359477124183007</v>
      </c>
      <c r="E177">
        <f t="shared" si="24"/>
        <v>4.2699829607588891E-2</v>
      </c>
      <c r="F177">
        <f t="shared" si="25"/>
        <v>-0.21161720200401812</v>
      </c>
      <c r="G177">
        <v>0</v>
      </c>
      <c r="H177">
        <f t="shared" si="26"/>
        <v>0.25431703161160701</v>
      </c>
      <c r="I177">
        <f t="shared" si="27"/>
        <v>-1.0962566453052482</v>
      </c>
      <c r="J177">
        <f t="shared" si="28"/>
        <v>1.0962566453052482</v>
      </c>
      <c r="K177">
        <f t="shared" si="29"/>
        <v>0.36749534092163155</v>
      </c>
      <c r="L177">
        <f t="shared" si="30"/>
        <v>0.6325046590783685</v>
      </c>
      <c r="M177">
        <f t="shared" si="31"/>
        <v>2.7211229331292399</v>
      </c>
      <c r="N177">
        <f t="shared" si="32"/>
        <v>1.5810160220117813</v>
      </c>
    </row>
    <row r="178" spans="1:14" x14ac:dyDescent="0.25">
      <c r="A178" s="4">
        <f>IF('True_Odds_Calculator_2-way'!A179="","",'True_Odds_Calculator_2-way'!A179)</f>
        <v>1.72</v>
      </c>
      <c r="B178" s="4">
        <f>IF('True_Odds_Calculator_2-way'!B179="","",'True_Odds_Calculator_2-way'!B179)</f>
        <v>2.2000000000000002</v>
      </c>
      <c r="C178" s="4">
        <f t="shared" si="22"/>
        <v>0.58139534883720934</v>
      </c>
      <c r="D178">
        <f t="shared" si="23"/>
        <v>0.45454545454545453</v>
      </c>
      <c r="E178">
        <f t="shared" si="24"/>
        <v>3.5940803382663811E-2</v>
      </c>
      <c r="F178">
        <f t="shared" si="25"/>
        <v>-0.22832980972515859</v>
      </c>
      <c r="G178">
        <v>0</v>
      </c>
      <c r="H178">
        <f t="shared" si="26"/>
        <v>0.26427061310782241</v>
      </c>
      <c r="I178">
        <f t="shared" si="27"/>
        <v>-1.075828707279838</v>
      </c>
      <c r="J178">
        <f t="shared" si="28"/>
        <v>1.075828707279838</v>
      </c>
      <c r="K178">
        <f t="shared" si="29"/>
        <v>0.5635083268962916</v>
      </c>
      <c r="L178">
        <f t="shared" si="30"/>
        <v>0.4364916731037084</v>
      </c>
      <c r="M178">
        <f t="shared" si="31"/>
        <v>1.7745966692414832</v>
      </c>
      <c r="N178">
        <f t="shared" si="32"/>
        <v>2.2909944487358058</v>
      </c>
    </row>
    <row r="179" spans="1:14" x14ac:dyDescent="0.25">
      <c r="A179" s="4">
        <f>IF('True_Odds_Calculator_2-way'!A180="","",'True_Odds_Calculator_2-way'!A180)</f>
        <v>1.77</v>
      </c>
      <c r="B179" s="4">
        <f>IF('True_Odds_Calculator_2-way'!B180="","",'True_Odds_Calculator_2-way'!B180)</f>
        <v>2.13</v>
      </c>
      <c r="C179" s="4">
        <f t="shared" si="22"/>
        <v>0.56497175141242939</v>
      </c>
      <c r="D179">
        <f t="shared" si="23"/>
        <v>0.46948356807511737</v>
      </c>
      <c r="E179">
        <f t="shared" si="24"/>
        <v>3.4455319487546765E-2</v>
      </c>
      <c r="F179">
        <f t="shared" si="25"/>
        <v>-0.23078963422720888</v>
      </c>
      <c r="G179">
        <v>0</v>
      </c>
      <c r="H179">
        <f t="shared" si="26"/>
        <v>0.26524495371475559</v>
      </c>
      <c r="I179">
        <f t="shared" si="27"/>
        <v>-1.0720509244860594</v>
      </c>
      <c r="J179">
        <f t="shared" si="28"/>
        <v>1.0720509244860594</v>
      </c>
      <c r="K179">
        <f t="shared" si="29"/>
        <v>0.54780136279077696</v>
      </c>
      <c r="L179">
        <f t="shared" si="30"/>
        <v>0.45219863720922326</v>
      </c>
      <c r="M179">
        <f t="shared" si="31"/>
        <v>1.8254792118542653</v>
      </c>
      <c r="N179">
        <f t="shared" si="32"/>
        <v>2.2114175446692466</v>
      </c>
    </row>
    <row r="180" spans="1:14" x14ac:dyDescent="0.25">
      <c r="A180" s="4">
        <f>IF('True_Odds_Calculator_2-way'!A181="","",'True_Odds_Calculator_2-way'!A181)</f>
        <v>1.88</v>
      </c>
      <c r="B180" s="4">
        <f>IF('True_Odds_Calculator_2-way'!B181="","",'True_Odds_Calculator_2-way'!B181)</f>
        <v>2.0099999999999998</v>
      </c>
      <c r="C180" s="4">
        <f t="shared" si="22"/>
        <v>0.53191489361702127</v>
      </c>
      <c r="D180">
        <f t="shared" si="23"/>
        <v>0.49751243781094534</v>
      </c>
      <c r="E180">
        <f t="shared" si="24"/>
        <v>2.9427331427966497E-2</v>
      </c>
      <c r="F180">
        <f t="shared" si="25"/>
        <v>-0.23520694400338749</v>
      </c>
      <c r="G180">
        <v>0</v>
      </c>
      <c r="H180">
        <f t="shared" si="26"/>
        <v>0.26463427543135393</v>
      </c>
      <c r="I180">
        <f t="shared" si="27"/>
        <v>-1.060713208766217</v>
      </c>
      <c r="J180">
        <f t="shared" si="28"/>
        <v>1.060713208766217</v>
      </c>
      <c r="K180">
        <f t="shared" si="29"/>
        <v>0.5172161542198922</v>
      </c>
      <c r="L180">
        <f t="shared" si="30"/>
        <v>0.48278384578010813</v>
      </c>
      <c r="M180">
        <f t="shared" si="31"/>
        <v>1.9334276237142709</v>
      </c>
      <c r="N180">
        <f t="shared" si="32"/>
        <v>2.0713203408538785</v>
      </c>
    </row>
    <row r="181" spans="1:14" x14ac:dyDescent="0.25">
      <c r="A181" s="4">
        <f>IF('True_Odds_Calculator_2-way'!A182="","",'True_Odds_Calculator_2-way'!A182)</f>
        <v>1.88</v>
      </c>
      <c r="B181" s="4">
        <f>IF('True_Odds_Calculator_2-way'!B182="","",'True_Odds_Calculator_2-way'!B182)</f>
        <v>2.0099999999999998</v>
      </c>
      <c r="C181" s="4">
        <f t="shared" si="22"/>
        <v>0.53191489361702127</v>
      </c>
      <c r="D181">
        <f t="shared" si="23"/>
        <v>0.49751243781094534</v>
      </c>
      <c r="E181">
        <f t="shared" si="24"/>
        <v>2.9427331427966497E-2</v>
      </c>
      <c r="F181">
        <f t="shared" si="25"/>
        <v>-0.23520694400338749</v>
      </c>
      <c r="G181">
        <v>0</v>
      </c>
      <c r="H181">
        <f t="shared" si="26"/>
        <v>0.26463427543135393</v>
      </c>
      <c r="I181">
        <f t="shared" si="27"/>
        <v>-1.060713208766217</v>
      </c>
      <c r="J181">
        <f t="shared" si="28"/>
        <v>1.060713208766217</v>
      </c>
      <c r="K181">
        <f t="shared" si="29"/>
        <v>0.5172161542198922</v>
      </c>
      <c r="L181">
        <f t="shared" si="30"/>
        <v>0.48278384578010813</v>
      </c>
      <c r="M181">
        <f t="shared" si="31"/>
        <v>1.9334276237142709</v>
      </c>
      <c r="N181">
        <f t="shared" si="32"/>
        <v>2.0713203408538785</v>
      </c>
    </row>
    <row r="182" spans="1:14" x14ac:dyDescent="0.25">
      <c r="A182" s="4">
        <f>IF('True_Odds_Calculator_2-way'!A183="","",'True_Odds_Calculator_2-way'!A183)</f>
        <v>2.17</v>
      </c>
      <c r="B182" s="4">
        <f>IF('True_Odds_Calculator_2-way'!B183="","",'True_Odds_Calculator_2-way'!B183)</f>
        <v>1.7</v>
      </c>
      <c r="C182" s="4">
        <f t="shared" si="22"/>
        <v>0.46082949308755761</v>
      </c>
      <c r="D182">
        <f t="shared" si="23"/>
        <v>0.58823529411764708</v>
      </c>
      <c r="E182">
        <f t="shared" si="24"/>
        <v>4.9064787205204574E-2</v>
      </c>
      <c r="F182">
        <f t="shared" si="25"/>
        <v>-0.22201138519924113</v>
      </c>
      <c r="G182">
        <v>0</v>
      </c>
      <c r="H182">
        <f t="shared" si="26"/>
        <v>0.27107617240444565</v>
      </c>
      <c r="I182">
        <f t="shared" si="27"/>
        <v>-1.1049892402196595</v>
      </c>
      <c r="J182">
        <f t="shared" si="28"/>
        <v>1.1049892402196595</v>
      </c>
      <c r="K182">
        <f t="shared" si="29"/>
        <v>0.43614082497851364</v>
      </c>
      <c r="L182">
        <f t="shared" si="30"/>
        <v>0.56385917502148641</v>
      </c>
      <c r="M182">
        <f t="shared" si="31"/>
        <v>2.2928374110570013</v>
      </c>
      <c r="N182">
        <f t="shared" si="32"/>
        <v>1.773492468153762</v>
      </c>
    </row>
    <row r="183" spans="1:14" x14ac:dyDescent="0.25">
      <c r="A183" s="4">
        <f>IF('True_Odds_Calculator_2-way'!A184="","",'True_Odds_Calculator_2-way'!A184)</f>
        <v>2.4700000000000002</v>
      </c>
      <c r="B183" s="4">
        <f>IF('True_Odds_Calculator_2-way'!B184="","",'True_Odds_Calculator_2-way'!B184)</f>
        <v>1.53</v>
      </c>
      <c r="C183" s="4">
        <f t="shared" si="22"/>
        <v>0.40485829959514169</v>
      </c>
      <c r="D183">
        <f t="shared" si="23"/>
        <v>0.65359477124183007</v>
      </c>
      <c r="E183">
        <f t="shared" si="24"/>
        <v>5.845307083697171E-2</v>
      </c>
      <c r="F183">
        <f t="shared" si="25"/>
        <v>-0.20616019687227127</v>
      </c>
      <c r="G183">
        <v>0</v>
      </c>
      <c r="H183">
        <f t="shared" si="26"/>
        <v>0.26461326770924293</v>
      </c>
      <c r="I183">
        <f t="shared" si="27"/>
        <v>-1.1329308367402056</v>
      </c>
      <c r="J183">
        <f t="shared" si="28"/>
        <v>1.1329308367402056</v>
      </c>
      <c r="K183">
        <f t="shared" si="29"/>
        <v>0.37517703713222816</v>
      </c>
      <c r="L183">
        <f t="shared" si="30"/>
        <v>0.62482296286777206</v>
      </c>
      <c r="M183">
        <f t="shared" si="31"/>
        <v>2.665408330008102</v>
      </c>
      <c r="N183">
        <f t="shared" si="32"/>
        <v>1.6004533434723087</v>
      </c>
    </row>
    <row r="184" spans="1:14" x14ac:dyDescent="0.25">
      <c r="A184" s="4">
        <f>IF('True_Odds_Calculator_2-way'!A185="","",'True_Odds_Calculator_2-way'!A185)</f>
        <v>1.62</v>
      </c>
      <c r="B184" s="4">
        <f>IF('True_Odds_Calculator_2-way'!B185="","",'True_Odds_Calculator_2-way'!B185)</f>
        <v>2.44</v>
      </c>
      <c r="C184" s="4">
        <f t="shared" si="22"/>
        <v>0.61728395061728392</v>
      </c>
      <c r="D184">
        <f t="shared" si="23"/>
        <v>0.4098360655737705</v>
      </c>
      <c r="E184">
        <f t="shared" si="24"/>
        <v>2.7120016191054308E-2</v>
      </c>
      <c r="F184">
        <f t="shared" si="25"/>
        <v>-0.22586520947176703</v>
      </c>
      <c r="G184">
        <v>0</v>
      </c>
      <c r="H184">
        <f t="shared" si="26"/>
        <v>0.25298522566282128</v>
      </c>
      <c r="I184">
        <f t="shared" si="27"/>
        <v>-1.0583343916682537</v>
      </c>
      <c r="J184">
        <f t="shared" si="28"/>
        <v>1.0583343916682537</v>
      </c>
      <c r="K184">
        <f t="shared" si="29"/>
        <v>0.60380372575436903</v>
      </c>
      <c r="L184">
        <f t="shared" si="30"/>
        <v>0.39619627424563097</v>
      </c>
      <c r="M184">
        <f t="shared" si="31"/>
        <v>1.6561673228343179</v>
      </c>
      <c r="N184">
        <f t="shared" si="32"/>
        <v>2.5240015240022853</v>
      </c>
    </row>
    <row r="185" spans="1:14" x14ac:dyDescent="0.25">
      <c r="A185" s="4">
        <f>IF('True_Odds_Calculator_2-way'!A186="","",'True_Odds_Calculator_2-way'!A186)</f>
        <v>2.21</v>
      </c>
      <c r="B185" s="4">
        <f>IF('True_Odds_Calculator_2-way'!B186="","",'True_Odds_Calculator_2-way'!B186)</f>
        <v>1.74</v>
      </c>
      <c r="C185" s="4">
        <f t="shared" si="22"/>
        <v>0.45248868778280543</v>
      </c>
      <c r="D185">
        <f t="shared" si="23"/>
        <v>0.57471264367816088</v>
      </c>
      <c r="E185">
        <f t="shared" si="24"/>
        <v>2.720133146096626E-2</v>
      </c>
      <c r="F185">
        <f t="shared" si="25"/>
        <v>-0.23284963852915186</v>
      </c>
      <c r="G185">
        <v>0</v>
      </c>
      <c r="H185">
        <f t="shared" si="26"/>
        <v>0.26005096999011806</v>
      </c>
      <c r="I185">
        <f t="shared" si="27"/>
        <v>-1.0567967158529021</v>
      </c>
      <c r="J185">
        <f t="shared" si="28"/>
        <v>1.0567967158529021</v>
      </c>
      <c r="K185">
        <f t="shared" si="29"/>
        <v>0.43884208377593403</v>
      </c>
      <c r="L185">
        <f t="shared" si="30"/>
        <v>0.56115791622406608</v>
      </c>
      <c r="M185">
        <f t="shared" si="31"/>
        <v>2.2787240261820116</v>
      </c>
      <c r="N185">
        <f t="shared" si="32"/>
        <v>1.7820295697311479</v>
      </c>
    </row>
    <row r="186" spans="1:14" x14ac:dyDescent="0.25">
      <c r="A186" s="4">
        <f>IF('True_Odds_Calculator_2-way'!A187="","",'True_Odds_Calculator_2-way'!A187)</f>
        <v>2.23</v>
      </c>
      <c r="B186" s="4">
        <f>IF('True_Odds_Calculator_2-way'!B187="","",'True_Odds_Calculator_2-way'!B187)</f>
        <v>1.72</v>
      </c>
      <c r="C186" s="4">
        <f t="shared" si="22"/>
        <v>0.44843049327354262</v>
      </c>
      <c r="D186">
        <f t="shared" si="23"/>
        <v>0.58139534883720934</v>
      </c>
      <c r="E186">
        <f t="shared" si="24"/>
        <v>2.982584211075201E-2</v>
      </c>
      <c r="F186">
        <f t="shared" si="25"/>
        <v>-0.23088956095526114</v>
      </c>
      <c r="G186">
        <v>0</v>
      </c>
      <c r="H186">
        <f t="shared" si="26"/>
        <v>0.26071540306601315</v>
      </c>
      <c r="I186">
        <f t="shared" si="27"/>
        <v>-1.0626278551055641</v>
      </c>
      <c r="J186">
        <f t="shared" si="28"/>
        <v>1.0626278551055641</v>
      </c>
      <c r="K186">
        <f t="shared" si="29"/>
        <v>0.43345731074801436</v>
      </c>
      <c r="L186">
        <f t="shared" si="30"/>
        <v>0.56654268925198559</v>
      </c>
      <c r="M186">
        <f t="shared" si="31"/>
        <v>2.3070322617798436</v>
      </c>
      <c r="N186">
        <f t="shared" si="32"/>
        <v>1.7650920556760061</v>
      </c>
    </row>
    <row r="187" spans="1:14" x14ac:dyDescent="0.25">
      <c r="A187" s="4">
        <f>IF('True_Odds_Calculator_2-way'!A188="","",'True_Odds_Calculator_2-way'!A188)</f>
        <v>2.39</v>
      </c>
      <c r="B187" s="4">
        <f>IF('True_Odds_Calculator_2-way'!B188="","",'True_Odds_Calculator_2-way'!B188)</f>
        <v>1.6</v>
      </c>
      <c r="C187" s="4">
        <f t="shared" si="22"/>
        <v>0.41841004184100417</v>
      </c>
      <c r="D187">
        <f t="shared" si="23"/>
        <v>0.625</v>
      </c>
      <c r="E187">
        <f t="shared" si="24"/>
        <v>4.3410041841004166E-2</v>
      </c>
      <c r="F187">
        <f t="shared" si="25"/>
        <v>-0.21809623430962344</v>
      </c>
      <c r="G187">
        <v>0</v>
      </c>
      <c r="H187">
        <f t="shared" si="26"/>
        <v>0.2615062761506276</v>
      </c>
      <c r="I187">
        <f t="shared" si="27"/>
        <v>-1.0950071996960069</v>
      </c>
      <c r="J187">
        <f t="shared" si="28"/>
        <v>1.0950071996960069</v>
      </c>
      <c r="K187">
        <f t="shared" si="29"/>
        <v>0.39650127157781001</v>
      </c>
      <c r="L187">
        <f t="shared" si="30"/>
        <v>0.6034987284221901</v>
      </c>
      <c r="M187">
        <f t="shared" si="31"/>
        <v>2.52206000757745</v>
      </c>
      <c r="N187">
        <f t="shared" si="32"/>
        <v>1.6570043198176039</v>
      </c>
    </row>
    <row r="188" spans="1:14" x14ac:dyDescent="0.25">
      <c r="A188" s="4">
        <f>IF('True_Odds_Calculator_2-way'!A189="","",'True_Odds_Calculator_2-way'!A189)</f>
        <v>2.63</v>
      </c>
      <c r="B188" s="4">
        <f>IF('True_Odds_Calculator_2-way'!B189="","",'True_Odds_Calculator_2-way'!B189)</f>
        <v>1.51</v>
      </c>
      <c r="C188" s="4">
        <f t="shared" si="22"/>
        <v>0.38022813688212931</v>
      </c>
      <c r="D188">
        <f t="shared" si="23"/>
        <v>0.66225165562913912</v>
      </c>
      <c r="E188">
        <f t="shared" si="24"/>
        <v>4.2479792511268322E-2</v>
      </c>
      <c r="F188">
        <f t="shared" si="25"/>
        <v>-0.20932692065570468</v>
      </c>
      <c r="G188">
        <v>0</v>
      </c>
      <c r="H188">
        <f t="shared" si="26"/>
        <v>0.25180671316697306</v>
      </c>
      <c r="I188">
        <f t="shared" si="27"/>
        <v>-1.0967840087249536</v>
      </c>
      <c r="J188">
        <f t="shared" si="28"/>
        <v>1.0967840087249536</v>
      </c>
      <c r="K188">
        <f t="shared" si="29"/>
        <v>0.35871120219022673</v>
      </c>
      <c r="L188">
        <f t="shared" si="30"/>
        <v>0.64128879780977321</v>
      </c>
      <c r="M188">
        <f t="shared" si="31"/>
        <v>2.7877579342216747</v>
      </c>
      <c r="N188">
        <f t="shared" si="32"/>
        <v>1.5593598444497263</v>
      </c>
    </row>
    <row r="189" spans="1:14" x14ac:dyDescent="0.25">
      <c r="A189" s="4">
        <f>IF('True_Odds_Calculator_2-way'!A190="","",'True_Odds_Calculator_2-way'!A190)</f>
        <v>1.9</v>
      </c>
      <c r="B189" s="4">
        <f>IF('True_Odds_Calculator_2-way'!B190="","",'True_Odds_Calculator_2-way'!B190)</f>
        <v>1.97</v>
      </c>
      <c r="C189" s="4">
        <f t="shared" si="22"/>
        <v>0.52631578947368418</v>
      </c>
      <c r="D189">
        <f t="shared" si="23"/>
        <v>0.50761421319796951</v>
      </c>
      <c r="E189">
        <f t="shared" si="24"/>
        <v>3.3930002671653803E-2</v>
      </c>
      <c r="F189">
        <f t="shared" si="25"/>
        <v>-0.23323537269569861</v>
      </c>
      <c r="G189">
        <v>0</v>
      </c>
      <c r="H189">
        <f t="shared" si="26"/>
        <v>0.26716537536735235</v>
      </c>
      <c r="I189">
        <f t="shared" si="27"/>
        <v>-1.0702688317798925</v>
      </c>
      <c r="J189">
        <f t="shared" si="28"/>
        <v>1.0702688317798925</v>
      </c>
      <c r="K189">
        <f t="shared" si="29"/>
        <v>0.50936156937362553</v>
      </c>
      <c r="L189">
        <f t="shared" si="30"/>
        <v>0.49063843062637452</v>
      </c>
      <c r="M189">
        <f t="shared" si="31"/>
        <v>1.963241948601903</v>
      </c>
      <c r="N189">
        <f t="shared" si="32"/>
        <v>2.0381607668264961</v>
      </c>
    </row>
    <row r="190" spans="1:14" x14ac:dyDescent="0.25">
      <c r="A190" s="4">
        <f>IF('True_Odds_Calculator_2-way'!A191="","",'True_Odds_Calculator_2-way'!A191)</f>
        <v>1.78</v>
      </c>
      <c r="B190" s="4">
        <f>IF('True_Odds_Calculator_2-way'!B191="","",'True_Odds_Calculator_2-way'!B191)</f>
        <v>2.09</v>
      </c>
      <c r="C190" s="4">
        <f t="shared" si="22"/>
        <v>0.5617977528089888</v>
      </c>
      <c r="D190">
        <f t="shared" si="23"/>
        <v>0.47846889952153115</v>
      </c>
      <c r="E190">
        <f t="shared" si="24"/>
        <v>4.0266652330519959E-2</v>
      </c>
      <c r="F190">
        <f t="shared" si="25"/>
        <v>-0.22853610020966608</v>
      </c>
      <c r="G190">
        <v>0</v>
      </c>
      <c r="H190">
        <f t="shared" si="26"/>
        <v>0.26880275254018604</v>
      </c>
      <c r="I190">
        <f t="shared" si="27"/>
        <v>-1.084524705455941</v>
      </c>
      <c r="J190">
        <f t="shared" si="28"/>
        <v>1.084524705455941</v>
      </c>
      <c r="K190">
        <f t="shared" si="29"/>
        <v>0.54173256587535168</v>
      </c>
      <c r="L190">
        <f t="shared" si="30"/>
        <v>0.45826743412464838</v>
      </c>
      <c r="M190">
        <f t="shared" si="31"/>
        <v>1.8459292702556338</v>
      </c>
      <c r="N190">
        <f t="shared" si="32"/>
        <v>2.1821319289469754</v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W3" sqref="W3:W191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65" t="s">
        <v>9</v>
      </c>
      <c r="B1" s="66"/>
      <c r="C1" s="18"/>
      <c r="D1" s="67" t="s">
        <v>25</v>
      </c>
      <c r="E1" s="66"/>
      <c r="F1" s="67" t="s">
        <v>23</v>
      </c>
      <c r="G1" s="66"/>
      <c r="H1" s="67" t="s">
        <v>11</v>
      </c>
      <c r="I1" s="66"/>
      <c r="J1" s="67" t="s">
        <v>10</v>
      </c>
      <c r="K1" s="66"/>
      <c r="L1" s="63" t="s">
        <v>46</v>
      </c>
      <c r="M1" s="64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1.62</v>
      </c>
      <c r="B3">
        <v>2.37</v>
      </c>
      <c r="C3" s="29">
        <f t="shared" ref="C3:C56" si="0">IF(OR($A3="",$B3=""),"",(1/A3)+(1/B3)-1)</f>
        <v>3.9224878887325954E-2</v>
      </c>
      <c r="D3" s="30">
        <f>IF(OR($A3="",$B3=""),"",A3*'MPTO_working_2-way'!$G2)</f>
        <v>1.6835443037974682</v>
      </c>
      <c r="E3" s="32">
        <f>IF(OR($A3="",$B3=""),"",B3*'MPTO_working_2-way'!$G2)</f>
        <v>2.4629629629629628</v>
      </c>
      <c r="F3" s="30">
        <f>IF(OR($A3="",$B3=""),"",'MPTO_working_2-way'!D2)</f>
        <v>1.6731598901817231</v>
      </c>
      <c r="G3" s="32">
        <f>IF(OR($A3="",$B3=""),"",'MPTO_working_2-way'!E2)</f>
        <v>2.4855311711011843</v>
      </c>
      <c r="H3" s="30">
        <f>IF(OR($A3="",$B3=""),"",'OddsRatio_working_2-way'!M2)</f>
        <v>1.672721892408406</v>
      </c>
      <c r="I3" s="30">
        <f>IF(OR($A3="",$B3=""),"",'OddsRatio_working_2-way'!N2)</f>
        <v>2.4864983751605103</v>
      </c>
      <c r="J3" s="30">
        <f>IF('Log_working_2-way'!$D2="","",A3^('Log_working_2-way'!$D2))</f>
        <v>1.6679875530598065</v>
      </c>
      <c r="K3" s="32">
        <f>IF('Log_working_2-way'!$D2="","",B3^('Log_working_2-way'!$D2))</f>
        <v>2.4970338824714675</v>
      </c>
      <c r="L3" s="37">
        <f>(1/D3)</f>
        <v>0.59398496240601506</v>
      </c>
      <c r="M3" s="37">
        <f>(1/E3)</f>
        <v>0.406015037593985</v>
      </c>
      <c r="N3" s="38">
        <v>100</v>
      </c>
      <c r="O3" s="38">
        <f>(1/A3)*((N3*A3)-N3)</f>
        <v>38.271604938271601</v>
      </c>
      <c r="P3" s="38">
        <f>(1/B3)*((N3*B3)-N3)</f>
        <v>57.805907172995774</v>
      </c>
      <c r="Q3" s="38">
        <f>(1/B3)*N3</f>
        <v>42.194092827004212</v>
      </c>
      <c r="R3" s="38">
        <f>(1/A3)*N3</f>
        <v>61.728395061728392</v>
      </c>
      <c r="S3" s="39">
        <f>O3-Q3</f>
        <v>-3.9224878887326113</v>
      </c>
      <c r="T3" s="39">
        <f>P3-R3</f>
        <v>-3.9224878887326184</v>
      </c>
      <c r="U3" t="s">
        <v>182</v>
      </c>
      <c r="V3" t="s">
        <v>183</v>
      </c>
      <c r="W3" t="s">
        <v>457</v>
      </c>
      <c r="X3" t="s">
        <v>453</v>
      </c>
      <c r="Y3" s="41"/>
    </row>
    <row r="4" spans="1:25" s="12" customFormat="1" ht="15" x14ac:dyDescent="0.25">
      <c r="A4">
        <v>1.34</v>
      </c>
      <c r="B4">
        <v>3.39</v>
      </c>
      <c r="C4" s="29">
        <f t="shared" si="0"/>
        <v>4.1253907453880911E-2</v>
      </c>
      <c r="D4" s="30">
        <f>IF(OR($A4="",$B4=""),"",A4*'MPTO_working_2-way'!$G3)</f>
        <v>1.3952802359882006</v>
      </c>
      <c r="E4" s="32">
        <f>IF(OR($A4="",$B4=""),"",B4*'MPTO_working_2-way'!$G3)</f>
        <v>3.5298507462686564</v>
      </c>
      <c r="F4" s="30">
        <f>IF(OR($A4="",$B4=""),"",'MPTO_working_2-way'!D3)</f>
        <v>1.3780905864150714</v>
      </c>
      <c r="G4" s="32">
        <f>IF(OR($A4="",$B4=""),"",'MPTO_working_2-way'!E3)</f>
        <v>3.6448688116825796</v>
      </c>
      <c r="H4" s="30">
        <f>IF(OR($A4="",$B4=""),"",'OddsRatio_working_2-way'!M3)</f>
        <v>1.377172923505839</v>
      </c>
      <c r="I4" s="30">
        <f>IF(OR($A4="",$B4=""),"",'OddsRatio_working_2-way'!N3)</f>
        <v>3.6513037858204545</v>
      </c>
      <c r="J4" s="30">
        <f>IF('Log_working_2-way'!$D3="","",A4^('Log_working_2-way'!$D3))</f>
        <v>1.3691783969198192</v>
      </c>
      <c r="K4" s="32">
        <f>IF('Log_working_2-way'!$D3="","",B4^('Log_working_2-way'!$D3))</f>
        <v>3.7087175423517644</v>
      </c>
      <c r="L4" s="37">
        <f t="shared" ref="L4" si="1">(1/D4)</f>
        <v>0.71670190274841439</v>
      </c>
      <c r="M4" s="37">
        <f t="shared" ref="M4" si="2">(1/E4)</f>
        <v>0.28329809725158567</v>
      </c>
      <c r="N4" s="38">
        <v>101</v>
      </c>
      <c r="O4" s="38">
        <f t="shared" ref="O4" si="3">(1/A4)*((N4*A4)-N4)</f>
        <v>25.626865671641792</v>
      </c>
      <c r="P4" s="38">
        <f t="shared" ref="P4" si="4">(1/B4)*((N4*B4)-N4)</f>
        <v>71.206489675516224</v>
      </c>
      <c r="Q4" s="38">
        <f t="shared" ref="Q4" si="5">(1/B4)*N4</f>
        <v>29.793510324483776</v>
      </c>
      <c r="R4" s="38">
        <f t="shared" ref="R4" si="6">(1/A4)*N4</f>
        <v>75.373134328358205</v>
      </c>
      <c r="S4" s="39">
        <f t="shared" ref="S4" si="7">O4-Q4</f>
        <v>-4.1666446528419847</v>
      </c>
      <c r="T4" s="39">
        <f t="shared" ref="T4" si="8">P4-R4</f>
        <v>-4.1666446528419812</v>
      </c>
      <c r="U4" t="s">
        <v>184</v>
      </c>
      <c r="V4" t="s">
        <v>185</v>
      </c>
      <c r="W4" t="s">
        <v>458</v>
      </c>
      <c r="X4" t="s">
        <v>453</v>
      </c>
      <c r="Y4" s="41"/>
    </row>
    <row r="5" spans="1:25" s="12" customFormat="1" ht="15" x14ac:dyDescent="0.25">
      <c r="A5">
        <v>1.77</v>
      </c>
      <c r="B5">
        <v>2.14</v>
      </c>
      <c r="C5" s="29">
        <f t="shared" ref="C5:C68" si="9">IF(OR($A5="",$B5=""),"",(1/A5)+(1/B5)-1)</f>
        <v>3.2261471038597556E-2</v>
      </c>
      <c r="D5" s="30">
        <f>IF(OR($A5="",$B5=""),"",A5*'MPTO_working_2-way'!$G4)</f>
        <v>1.8271028037383177</v>
      </c>
      <c r="E5" s="32">
        <f>IF(OR($A5="",$B5=""),"",B5*'MPTO_working_2-way'!$G4)</f>
        <v>2.2090395480225991</v>
      </c>
      <c r="F5" s="30">
        <f>IF(OR($A5="",$B5=""),"",'MPTO_working_2-way'!D4)</f>
        <v>1.822021261243927</v>
      </c>
      <c r="G5" s="32">
        <f>IF(OR($A5="",$B5=""),"",'MPTO_working_2-way'!E4)</f>
        <v>2.216513546725964</v>
      </c>
      <c r="H5" s="30">
        <f>IF(OR($A5="",$B5=""),"",'OddsRatio_working_2-way'!M4)</f>
        <v>1.8218507142366114</v>
      </c>
      <c r="I5" s="30">
        <f>IF(OR($A5="",$B5=""),"",'OddsRatio_working_2-way'!N4)</f>
        <v>2.2167659925061516</v>
      </c>
      <c r="J5" s="30">
        <f>IF('Log_working_2-way'!$D4="","",A5^('Log_working_2-way'!$D4))</f>
        <v>1.8195461168991689</v>
      </c>
      <c r="K5" s="32">
        <f>IF('Log_working_2-way'!$D4="","",B5^('Log_working_2-way'!$D4))</f>
        <v>2.2201875884465903</v>
      </c>
      <c r="L5" s="37">
        <f t="shared" ref="L5:L68" si="10">(1/D5)</f>
        <v>0.54731457800511507</v>
      </c>
      <c r="M5" s="37">
        <f t="shared" ref="M5:M68" si="11">(1/E5)</f>
        <v>0.45268542199488487</v>
      </c>
      <c r="N5" s="38">
        <v>102</v>
      </c>
      <c r="O5" s="38">
        <f t="shared" ref="O5:O68" si="12">(1/A5)*((N5*A5)-N5)</f>
        <v>44.372881355932201</v>
      </c>
      <c r="P5" s="38">
        <f t="shared" ref="P5:P68" si="13">(1/B5)*((N5*B5)-N5)</f>
        <v>54.336448598130843</v>
      </c>
      <c r="Q5" s="38">
        <f t="shared" ref="Q5:Q68" si="14">(1/B5)*N5</f>
        <v>47.663551401869157</v>
      </c>
      <c r="R5" s="38">
        <f t="shared" ref="R5:R68" si="15">(1/A5)*N5</f>
        <v>57.627118644067799</v>
      </c>
      <c r="S5" s="39">
        <f t="shared" ref="S5:S68" si="16">O5-Q5</f>
        <v>-3.290670045936956</v>
      </c>
      <c r="T5" s="39">
        <f t="shared" ref="T5:T68" si="17">P5-R5</f>
        <v>-3.290670045936956</v>
      </c>
      <c r="U5" t="s">
        <v>186</v>
      </c>
      <c r="V5" t="s">
        <v>187</v>
      </c>
      <c r="W5" t="s">
        <v>459</v>
      </c>
      <c r="X5" t="s">
        <v>453</v>
      </c>
      <c r="Y5" s="41"/>
    </row>
    <row r="6" spans="1:25" s="12" customFormat="1" ht="15" x14ac:dyDescent="0.25">
      <c r="A6">
        <v>1.96</v>
      </c>
      <c r="B6">
        <v>1.93</v>
      </c>
      <c r="C6" s="29">
        <f t="shared" si="9"/>
        <v>2.8338796658559762E-2</v>
      </c>
      <c r="D6" s="30">
        <f>IF(OR($A6="",$B6=""),"",A6*'MPTO_working_2-way'!$G5)</f>
        <v>2.0155440414507773</v>
      </c>
      <c r="E6" s="32">
        <f>IF(OR($A6="",$B6=""),"",B6*'MPTO_working_2-way'!$G5)</f>
        <v>1.9846938775510203</v>
      </c>
      <c r="F6" s="30">
        <f>IF(OR($A6="",$B6=""),"",'MPTO_working_2-way'!D5)</f>
        <v>2.0159880622468553</v>
      </c>
      <c r="G6" s="32">
        <f>IF(OR($A6="",$B6=""),"",'MPTO_working_2-way'!E5)</f>
        <v>1.9842635333613092</v>
      </c>
      <c r="H6" s="30">
        <f>IF(OR($A6="",$B6=""),"",'OddsRatio_working_2-way'!M5)</f>
        <v>2.0160010160015238</v>
      </c>
      <c r="I6" s="30">
        <f>IF(OR($A6="",$B6=""),"",'OddsRatio_working_2-way'!N5)</f>
        <v>1.9842509842514759</v>
      </c>
      <c r="J6" s="30">
        <f>IF('Log_working_2-way'!$D5="","",A6^('Log_working_2-way'!$D5))</f>
        <v>2.0162023284286739</v>
      </c>
      <c r="K6" s="32">
        <f>IF('Log_working_2-way'!$D5="","",B6^('Log_working_2-way'!$D5))</f>
        <v>1.9840560014719333</v>
      </c>
      <c r="L6" s="37">
        <f t="shared" si="10"/>
        <v>0.49614395886889456</v>
      </c>
      <c r="M6" s="37">
        <f t="shared" si="11"/>
        <v>0.50385604113110538</v>
      </c>
      <c r="N6" s="38">
        <v>103</v>
      </c>
      <c r="O6" s="38">
        <f t="shared" si="12"/>
        <v>50.448979591836732</v>
      </c>
      <c r="P6" s="38">
        <f t="shared" si="13"/>
        <v>49.632124352331608</v>
      </c>
      <c r="Q6" s="38">
        <f t="shared" si="14"/>
        <v>53.367875647668399</v>
      </c>
      <c r="R6" s="38">
        <f t="shared" si="15"/>
        <v>52.551020408163268</v>
      </c>
      <c r="S6" s="39">
        <f t="shared" si="16"/>
        <v>-2.9188960558316666</v>
      </c>
      <c r="T6" s="39">
        <f t="shared" si="17"/>
        <v>-2.9188960558316595</v>
      </c>
      <c r="U6" t="s">
        <v>188</v>
      </c>
      <c r="V6" t="s">
        <v>189</v>
      </c>
      <c r="W6" t="s">
        <v>459</v>
      </c>
      <c r="X6" t="s">
        <v>453</v>
      </c>
      <c r="Y6" s="41"/>
    </row>
    <row r="7" spans="1:25" s="12" customFormat="1" ht="15" x14ac:dyDescent="0.25">
      <c r="A7">
        <v>1.93</v>
      </c>
      <c r="B7">
        <v>1.95</v>
      </c>
      <c r="C7" s="29">
        <f t="shared" si="9"/>
        <v>3.0955227846419575E-2</v>
      </c>
      <c r="D7" s="30">
        <f>IF(OR($A7="",$B7=""),"",A7*'MPTO_working_2-way'!$G6)</f>
        <v>1.9897435897435898</v>
      </c>
      <c r="E7" s="32">
        <f>IF(OR($A7="",$B7=""),"",B7*'MPTO_working_2-way'!$G6)</f>
        <v>2.0103626943005182</v>
      </c>
      <c r="F7" s="30">
        <f>IF(OR($A7="",$B7=""),"",'MPTO_working_2-way'!D6)</f>
        <v>1.9894277785119598</v>
      </c>
      <c r="G7" s="32">
        <f>IF(OR($A7="",$B7=""),"",'MPTO_working_2-way'!E6)</f>
        <v>2.0106851876586083</v>
      </c>
      <c r="H7" s="30">
        <f>IF(OR($A7="",$B7=""),"",'OddsRatio_working_2-way'!M6)</f>
        <v>1.9894176915848294</v>
      </c>
      <c r="I7" s="30">
        <f>IF(OR($A7="",$B7=""),"",'OddsRatio_working_2-way'!N6)</f>
        <v>2.0106954914038573</v>
      </c>
      <c r="J7" s="30">
        <f>IF('Log_working_2-way'!$D6="","",A7^('Log_working_2-way'!$D6))</f>
        <v>1.9892742724695103</v>
      </c>
      <c r="K7" s="32">
        <f>IF('Log_working_2-way'!$D6="","",B7^('Log_working_2-way'!$D6))</f>
        <v>2.0108420160403986</v>
      </c>
      <c r="L7" s="37">
        <f t="shared" si="10"/>
        <v>0.50257731958762886</v>
      </c>
      <c r="M7" s="37">
        <f t="shared" si="11"/>
        <v>0.49742268041237114</v>
      </c>
      <c r="N7" s="38">
        <v>104</v>
      </c>
      <c r="O7" s="38">
        <f t="shared" si="12"/>
        <v>50.113989637305707</v>
      </c>
      <c r="P7" s="38">
        <f t="shared" si="13"/>
        <v>50.666666666666664</v>
      </c>
      <c r="Q7" s="38">
        <f t="shared" si="14"/>
        <v>53.333333333333343</v>
      </c>
      <c r="R7" s="38">
        <f t="shared" si="15"/>
        <v>53.886010362694307</v>
      </c>
      <c r="S7" s="39">
        <f t="shared" si="16"/>
        <v>-3.2193436960276358</v>
      </c>
      <c r="T7" s="39">
        <f t="shared" si="17"/>
        <v>-3.2193436960276429</v>
      </c>
      <c r="U7" t="s">
        <v>190</v>
      </c>
      <c r="V7" t="s">
        <v>191</v>
      </c>
      <c r="W7" t="s">
        <v>460</v>
      </c>
      <c r="X7" t="s">
        <v>453</v>
      </c>
      <c r="Y7" s="41"/>
    </row>
    <row r="8" spans="1:25" ht="15" x14ac:dyDescent="0.25">
      <c r="A8">
        <v>2.19</v>
      </c>
      <c r="B8">
        <v>1.69</v>
      </c>
      <c r="C8" s="29">
        <f t="shared" si="9"/>
        <v>4.8336980897571102E-2</v>
      </c>
      <c r="D8" s="30">
        <f>IF(OR($A8="",$B8=""),"",A8*'MPTO_working_2-way'!$G7)</f>
        <v>2.2958579881656807</v>
      </c>
      <c r="E8" s="32">
        <f>IF(OR($A8="",$B8=""),"",B8*'MPTO_working_2-way'!$G7)</f>
        <v>1.7716894977168951</v>
      </c>
      <c r="F8" s="30">
        <f>IF(OR($A8="",$B8=""),"",'MPTO_working_2-way'!D7)</f>
        <v>2.3123926150385805</v>
      </c>
      <c r="G8" s="32">
        <f>IF(OR($A8="",$B8=""),"",'MPTO_working_2-way'!E7)</f>
        <v>1.7619671038537528</v>
      </c>
      <c r="H8" s="30">
        <f>IF(OR($A8="",$B8=""),"",'OddsRatio_working_2-way'!M7)</f>
        <v>2.3132546139874859</v>
      </c>
      <c r="I8" s="30">
        <f>IF(OR($A8="",$B8=""),"",'OddsRatio_working_2-way'!N7)</f>
        <v>1.761466961051567</v>
      </c>
      <c r="J8" s="30">
        <f>IF('Log_working_2-way'!$D7="","",A8^('Log_working_2-way'!$D7))</f>
        <v>2.3209867282319023</v>
      </c>
      <c r="K8" s="32">
        <f>IF('Log_working_2-way'!$D7="","",B8^('Log_working_2-way'!$D7))</f>
        <v>1.7570098765015589</v>
      </c>
      <c r="L8" s="37">
        <f t="shared" si="10"/>
        <v>0.4355670103092783</v>
      </c>
      <c r="M8" s="37">
        <f t="shared" si="11"/>
        <v>0.56443298969072164</v>
      </c>
      <c r="N8" s="38">
        <v>105</v>
      </c>
      <c r="O8" s="38">
        <f t="shared" si="12"/>
        <v>57.054794520547944</v>
      </c>
      <c r="P8" s="38">
        <f t="shared" si="13"/>
        <v>42.869822485207095</v>
      </c>
      <c r="Q8" s="38">
        <f t="shared" si="14"/>
        <v>62.130177514792905</v>
      </c>
      <c r="R8" s="38">
        <f t="shared" si="15"/>
        <v>47.945205479452056</v>
      </c>
      <c r="S8" s="39">
        <f t="shared" si="16"/>
        <v>-5.0753829942449613</v>
      </c>
      <c r="T8" s="39">
        <f t="shared" si="17"/>
        <v>-5.0753829942449613</v>
      </c>
      <c r="U8" t="s">
        <v>158</v>
      </c>
      <c r="V8" t="s">
        <v>169</v>
      </c>
      <c r="W8" t="s">
        <v>181</v>
      </c>
      <c r="X8" t="s">
        <v>453</v>
      </c>
      <c r="Y8" s="41"/>
    </row>
    <row r="9" spans="1:25" ht="15" x14ac:dyDescent="0.25">
      <c r="A9">
        <v>2.2400000000000002</v>
      </c>
      <c r="B9">
        <v>1.71</v>
      </c>
      <c r="C9" s="29">
        <f t="shared" si="9"/>
        <v>3.1223893065998265E-2</v>
      </c>
      <c r="D9" s="30">
        <f>IF(OR($A9="",$B9=""),"",A9*'MPTO_working_2-way'!$G8)</f>
        <v>2.3099415204678362</v>
      </c>
      <c r="E9" s="32">
        <f>IF(OR($A9="",$B9=""),"",B9*'MPTO_working_2-way'!$G8)</f>
        <v>1.763392857142857</v>
      </c>
      <c r="F9" s="30">
        <f>IF(OR($A9="",$B9=""),"",'MPTO_working_2-way'!D8)</f>
        <v>2.3211731911283482</v>
      </c>
      <c r="G9" s="32">
        <f>IF(OR($A9="",$B9=""),"",'MPTO_working_2-way'!E8)</f>
        <v>1.7569030364186771</v>
      </c>
      <c r="H9" s="30">
        <f>IF(OR($A9="",$B9=""),"",'OddsRatio_working_2-way'!M8)</f>
        <v>2.3215441245904116</v>
      </c>
      <c r="I9" s="30">
        <f>IF(OR($A9="",$B9=""),"",'OddsRatio_working_2-way'!N8)</f>
        <v>1.7566905874670904</v>
      </c>
      <c r="J9" s="30">
        <f>IF('Log_working_2-way'!$D8="","",A9^('Log_working_2-way'!$D8))</f>
        <v>2.3267011355498624</v>
      </c>
      <c r="K9" s="32">
        <f>IF('Log_working_2-way'!$D8="","",B9^('Log_working_2-way'!$D8))</f>
        <v>1.7537492606317167</v>
      </c>
      <c r="L9" s="37">
        <f t="shared" si="10"/>
        <v>0.43291139240506332</v>
      </c>
      <c r="M9" s="37">
        <f t="shared" si="11"/>
        <v>0.56708860759493673</v>
      </c>
      <c r="N9" s="38">
        <v>106</v>
      </c>
      <c r="O9" s="38">
        <f t="shared" si="12"/>
        <v>58.678571428571438</v>
      </c>
      <c r="P9" s="38">
        <f t="shared" si="13"/>
        <v>44.011695906432742</v>
      </c>
      <c r="Q9" s="38">
        <f t="shared" si="14"/>
        <v>61.988304093567251</v>
      </c>
      <c r="R9" s="38">
        <f t="shared" si="15"/>
        <v>47.321428571428569</v>
      </c>
      <c r="S9" s="39">
        <f t="shared" si="16"/>
        <v>-3.3097326649958134</v>
      </c>
      <c r="T9" s="39">
        <f t="shared" si="17"/>
        <v>-3.3097326649958276</v>
      </c>
      <c r="U9" t="s">
        <v>192</v>
      </c>
      <c r="V9" t="s">
        <v>193</v>
      </c>
      <c r="W9" t="s">
        <v>461</v>
      </c>
      <c r="X9" t="s">
        <v>453</v>
      </c>
      <c r="Y9" s="41"/>
    </row>
    <row r="10" spans="1:25" ht="14.25" customHeight="1" x14ac:dyDescent="0.25">
      <c r="A10">
        <v>2.04</v>
      </c>
      <c r="B10">
        <v>1.81</v>
      </c>
      <c r="C10" s="29">
        <f t="shared" si="9"/>
        <v>4.2682266276676373E-2</v>
      </c>
      <c r="D10" s="30">
        <f>IF(OR($A10="",$B10=""),"",A10*'MPTO_working_2-way'!$G9)</f>
        <v>2.1270718232044197</v>
      </c>
      <c r="E10" s="32">
        <f>IF(OR($A10="",$B10=""),"",B10*'MPTO_working_2-way'!$G9)</f>
        <v>1.8872549019607843</v>
      </c>
      <c r="F10" s="30">
        <f>IF(OR($A10="",$B10=""),"",'MPTO_working_2-way'!D9)</f>
        <v>2.1328558225508316</v>
      </c>
      <c r="G10" s="32">
        <f>IF(OR($A10="",$B10=""),"",'MPTO_working_2-way'!E9)</f>
        <v>1.8827248623291861</v>
      </c>
      <c r="H10" s="30">
        <f>IF(OR($A10="",$B10=""),"",'OddsRatio_working_2-way'!M9)</f>
        <v>2.1331154474650633</v>
      </c>
      <c r="I10" s="30">
        <f>IF(OR($A10="",$B10=""),"",'OddsRatio_working_2-way'!N9)</f>
        <v>1.8825226081218283</v>
      </c>
      <c r="J10" s="30">
        <f>IF('Log_working_2-way'!$D9="","",A10^('Log_working_2-way'!$D9))</f>
        <v>2.1357821160163764</v>
      </c>
      <c r="K10" s="32">
        <f>IF('Log_working_2-way'!$D9="","",B10^('Log_working_2-way'!$D9))</f>
        <v>1.8804505599252526</v>
      </c>
      <c r="L10" s="37">
        <f t="shared" si="10"/>
        <v>0.47012987012987018</v>
      </c>
      <c r="M10" s="37">
        <f t="shared" si="11"/>
        <v>0.52987012987012994</v>
      </c>
      <c r="N10" s="38">
        <v>107</v>
      </c>
      <c r="O10" s="38">
        <f t="shared" si="12"/>
        <v>54.549019607843135</v>
      </c>
      <c r="P10" s="38">
        <f t="shared" si="13"/>
        <v>47.883977900552495</v>
      </c>
      <c r="Q10" s="38">
        <f t="shared" si="14"/>
        <v>59.11602209944752</v>
      </c>
      <c r="R10" s="38">
        <f t="shared" si="15"/>
        <v>52.450980392156858</v>
      </c>
      <c r="S10" s="39">
        <f t="shared" si="16"/>
        <v>-4.5670024916043843</v>
      </c>
      <c r="T10" s="39">
        <f t="shared" si="17"/>
        <v>-4.567002491604363</v>
      </c>
      <c r="U10" t="s">
        <v>80</v>
      </c>
      <c r="V10" t="s">
        <v>74</v>
      </c>
      <c r="W10" t="s">
        <v>69</v>
      </c>
      <c r="X10" t="s">
        <v>453</v>
      </c>
      <c r="Y10" s="41"/>
    </row>
    <row r="11" spans="1:25" ht="15" x14ac:dyDescent="0.25">
      <c r="A11">
        <v>2.2400000000000002</v>
      </c>
      <c r="B11">
        <v>1.71</v>
      </c>
      <c r="C11" s="29">
        <f t="shared" si="9"/>
        <v>3.1223893065998265E-2</v>
      </c>
      <c r="D11" s="30">
        <f>IF(OR($A11="",$B11=""),"",A11*'MPTO_working_2-way'!$G10)</f>
        <v>2.3099415204678362</v>
      </c>
      <c r="E11" s="32">
        <f>IF(OR($A11="",$B11=""),"",B11*'MPTO_working_2-way'!$G10)</f>
        <v>1.763392857142857</v>
      </c>
      <c r="F11" s="30">
        <f>IF(OR($A11="",$B11=""),"",'MPTO_working_2-way'!D10)</f>
        <v>2.3211731911283482</v>
      </c>
      <c r="G11" s="32">
        <f>IF(OR($A11="",$B11=""),"",'MPTO_working_2-way'!E10)</f>
        <v>1.7569030364186771</v>
      </c>
      <c r="H11" s="30">
        <f>IF(OR($A11="",$B11=""),"",'OddsRatio_working_2-way'!M10)</f>
        <v>2.3215441245904116</v>
      </c>
      <c r="I11" s="30">
        <f>IF(OR($A11="",$B11=""),"",'OddsRatio_working_2-way'!N10)</f>
        <v>1.7566905874670904</v>
      </c>
      <c r="J11" s="30">
        <f>IF('Log_working_2-way'!$D10="","",A11^('Log_working_2-way'!$D10))</f>
        <v>2.3267011355498624</v>
      </c>
      <c r="K11" s="32">
        <f>IF('Log_working_2-way'!$D10="","",B11^('Log_working_2-way'!$D10))</f>
        <v>1.7537492606317167</v>
      </c>
      <c r="L11" s="37">
        <f t="shared" si="10"/>
        <v>0.43291139240506332</v>
      </c>
      <c r="M11" s="37">
        <f t="shared" si="11"/>
        <v>0.56708860759493673</v>
      </c>
      <c r="N11" s="38">
        <v>108</v>
      </c>
      <c r="O11" s="38">
        <f t="shared" si="12"/>
        <v>59.785714285714292</v>
      </c>
      <c r="P11" s="38">
        <f t="shared" si="13"/>
        <v>44.842105263157897</v>
      </c>
      <c r="Q11" s="38">
        <f t="shared" si="14"/>
        <v>63.157894736842103</v>
      </c>
      <c r="R11" s="38">
        <f t="shared" si="15"/>
        <v>48.214285714285708</v>
      </c>
      <c r="S11" s="39">
        <f t="shared" si="16"/>
        <v>-3.3721804511278108</v>
      </c>
      <c r="T11" s="39">
        <f t="shared" si="17"/>
        <v>-3.3721804511278108</v>
      </c>
      <c r="U11" t="s">
        <v>194</v>
      </c>
      <c r="V11" t="s">
        <v>195</v>
      </c>
      <c r="W11" t="s">
        <v>462</v>
      </c>
      <c r="X11" t="s">
        <v>453</v>
      </c>
      <c r="Y11" s="41"/>
    </row>
    <row r="12" spans="1:25" ht="15" x14ac:dyDescent="0.25">
      <c r="A12">
        <v>2.4</v>
      </c>
      <c r="B12">
        <v>1.62</v>
      </c>
      <c r="C12" s="29">
        <f t="shared" si="9"/>
        <v>3.3950617283950546E-2</v>
      </c>
      <c r="D12" s="30">
        <f>IF(OR($A12="",$B12=""),"",A12*'MPTO_working_2-way'!$G11)</f>
        <v>2.4814814814814814</v>
      </c>
      <c r="E12" s="32">
        <f>IF(OR($A12="",$B12=""),"",B12*'MPTO_working_2-way'!$G11)</f>
        <v>1.675</v>
      </c>
      <c r="F12" s="30">
        <f>IF(OR($A12="",$B12=""),"",'MPTO_working_2-way'!D11)</f>
        <v>2.5019305019305014</v>
      </c>
      <c r="G12" s="32">
        <f>IF(OR($A12="",$B12=""),"",'MPTO_working_2-way'!E11)</f>
        <v>1.6658097686375322</v>
      </c>
      <c r="H12" s="30">
        <f>IF(OR($A12="",$B12=""),"",'OddsRatio_working_2-way'!M11)</f>
        <v>2.502685767593821</v>
      </c>
      <c r="I12" s="30">
        <f>IF(OR($A12="",$B12=""),"",'OddsRatio_working_2-way'!N11)</f>
        <v>1.6654751256486924</v>
      </c>
      <c r="J12" s="30">
        <f>IF('Log_working_2-way'!$D11="","",A12^('Log_working_2-way'!$D11))</f>
        <v>2.5121786003771214</v>
      </c>
      <c r="K12" s="32">
        <f>IF('Log_working_2-way'!$D11="","",B12^('Log_working_2-way'!$D11))</f>
        <v>1.6612975476246807</v>
      </c>
      <c r="L12" s="37">
        <f t="shared" si="10"/>
        <v>0.40298507462686567</v>
      </c>
      <c r="M12" s="37">
        <f t="shared" si="11"/>
        <v>0.59701492537313428</v>
      </c>
      <c r="N12" s="38">
        <v>109</v>
      </c>
      <c r="O12" s="38">
        <f t="shared" si="12"/>
        <v>63.583333333333321</v>
      </c>
      <c r="P12" s="38">
        <f t="shared" si="13"/>
        <v>41.716049382716058</v>
      </c>
      <c r="Q12" s="38">
        <f t="shared" si="14"/>
        <v>67.283950617283949</v>
      </c>
      <c r="R12" s="38">
        <f t="shared" si="15"/>
        <v>45.416666666666671</v>
      </c>
      <c r="S12" s="39">
        <f t="shared" si="16"/>
        <v>-3.7006172839506277</v>
      </c>
      <c r="T12" s="39">
        <f t="shared" si="17"/>
        <v>-3.7006172839506135</v>
      </c>
      <c r="U12" t="s">
        <v>102</v>
      </c>
      <c r="V12" t="s">
        <v>104</v>
      </c>
      <c r="W12" t="s">
        <v>111</v>
      </c>
      <c r="X12" t="s">
        <v>453</v>
      </c>
      <c r="Y12" s="41"/>
    </row>
    <row r="13" spans="1:25" ht="15" x14ac:dyDescent="0.25">
      <c r="A13">
        <v>1.83</v>
      </c>
      <c r="B13">
        <v>2.02</v>
      </c>
      <c r="C13" s="29">
        <f t="shared" si="9"/>
        <v>4.1497592382188975E-2</v>
      </c>
      <c r="D13" s="30">
        <f>IF(OR($A13="",$B13=""),"",A13*'MPTO_working_2-way'!$G12)</f>
        <v>1.9059405940594059</v>
      </c>
      <c r="E13" s="32">
        <f>IF(OR($A13="",$B13=""),"",B13*'MPTO_working_2-way'!$G12)</f>
        <v>2.1038251366120218</v>
      </c>
      <c r="F13" s="30">
        <f>IF(OR($A13="",$B13=""),"",'MPTO_working_2-way'!D12)</f>
        <v>1.9022281685792208</v>
      </c>
      <c r="G13" s="32">
        <f>IF(OR($A13="",$B13=""),"",'MPTO_working_2-way'!E12)</f>
        <v>2.1083670792220381</v>
      </c>
      <c r="H13" s="30">
        <f>IF(OR($A13="",$B13=""),"",'OddsRatio_working_2-way'!M12)</f>
        <v>1.9020673423841918</v>
      </c>
      <c r="I13" s="30">
        <f>IF(OR($A13="",$B13=""),"",'OddsRatio_working_2-way'!N12)</f>
        <v>2.1085646858215363</v>
      </c>
      <c r="J13" s="30">
        <f>IF('Log_working_2-way'!$D12="","",A13^('Log_working_2-way'!$D12))</f>
        <v>1.9003701370951678</v>
      </c>
      <c r="K13" s="32">
        <f>IF('Log_working_2-way'!$D12="","",B13^('Log_working_2-way'!$D12))</f>
        <v>2.1106543395875321</v>
      </c>
      <c r="L13" s="37">
        <f t="shared" si="10"/>
        <v>0.52467532467532474</v>
      </c>
      <c r="M13" s="37">
        <f t="shared" si="11"/>
        <v>0.47532467532467537</v>
      </c>
      <c r="N13" s="38">
        <v>110</v>
      </c>
      <c r="O13" s="38">
        <f t="shared" si="12"/>
        <v>49.89071038251366</v>
      </c>
      <c r="P13" s="38">
        <f t="shared" si="13"/>
        <v>55.544554455445535</v>
      </c>
      <c r="Q13" s="38">
        <f t="shared" si="14"/>
        <v>54.455445544554458</v>
      </c>
      <c r="R13" s="38">
        <f t="shared" si="15"/>
        <v>60.109289617486333</v>
      </c>
      <c r="S13" s="39">
        <f t="shared" si="16"/>
        <v>-4.5647351620407974</v>
      </c>
      <c r="T13" s="39">
        <f t="shared" si="17"/>
        <v>-4.5647351620407974</v>
      </c>
      <c r="U13" t="s">
        <v>196</v>
      </c>
      <c r="V13" t="s">
        <v>197</v>
      </c>
      <c r="W13" t="s">
        <v>457</v>
      </c>
      <c r="X13" t="s">
        <v>454</v>
      </c>
      <c r="Y13" s="41"/>
    </row>
    <row r="14" spans="1:25" s="35" customFormat="1" ht="15" x14ac:dyDescent="0.25">
      <c r="A14">
        <v>1.65</v>
      </c>
      <c r="B14">
        <v>2.2599999999999998</v>
      </c>
      <c r="C14" s="29">
        <f t="shared" si="9"/>
        <v>4.85384821668009E-2</v>
      </c>
      <c r="D14" s="30">
        <f>IF(OR($A14="",$B14=""),"",A14*'MPTO_working_2-way'!$G13)</f>
        <v>1.7300884955752214</v>
      </c>
      <c r="E14" s="32">
        <f>IF(OR($A14="",$B14=""),"",B14*'MPTO_working_2-way'!$G13)</f>
        <v>2.3696969696969696</v>
      </c>
      <c r="F14" s="30">
        <f>IF(OR($A14="",$B14=""),"",'MPTO_working_2-way'!D13)</f>
        <v>1.7188292233233464</v>
      </c>
      <c r="G14" s="32">
        <f>IF(OR($A14="",$B14=""),"",'MPTO_working_2-way'!E13)</f>
        <v>2.3911510099390831</v>
      </c>
      <c r="H14" s="30">
        <f>IF(OR($A14="",$B14=""),"",'OddsRatio_working_2-way'!M13)</f>
        <v>1.7182430061427794</v>
      </c>
      <c r="I14" s="30">
        <f>IF(OR($A14="",$B14=""),"",'OddsRatio_working_2-way'!N13)</f>
        <v>2.3922864426767716</v>
      </c>
      <c r="J14" s="30">
        <f>IF('Log_working_2-way'!$D13="","",A14^('Log_working_2-way'!$D13))</f>
        <v>1.7130819075338126</v>
      </c>
      <c r="K14" s="32">
        <f>IF('Log_working_2-way'!$D13="","",B14^('Log_working_2-way'!$D13))</f>
        <v>2.4023634444146</v>
      </c>
      <c r="L14" s="37">
        <f t="shared" si="10"/>
        <v>0.57800511508951402</v>
      </c>
      <c r="M14" s="37">
        <f t="shared" si="11"/>
        <v>0.42199488491048592</v>
      </c>
      <c r="N14" s="38">
        <v>111</v>
      </c>
      <c r="O14" s="38">
        <f t="shared" si="12"/>
        <v>43.727272727272712</v>
      </c>
      <c r="P14" s="38">
        <f t="shared" si="13"/>
        <v>61.884955752212385</v>
      </c>
      <c r="Q14" s="38">
        <f t="shared" si="14"/>
        <v>49.115044247787615</v>
      </c>
      <c r="R14" s="38">
        <f t="shared" si="15"/>
        <v>67.27272727272728</v>
      </c>
      <c r="S14" s="39">
        <f t="shared" si="16"/>
        <v>-5.387771520514903</v>
      </c>
      <c r="T14" s="39">
        <f t="shared" si="17"/>
        <v>-5.3877715205148959</v>
      </c>
      <c r="U14" t="s">
        <v>198</v>
      </c>
      <c r="V14" t="s">
        <v>199</v>
      </c>
      <c r="W14" t="s">
        <v>457</v>
      </c>
      <c r="X14" t="s">
        <v>454</v>
      </c>
      <c r="Y14" s="41"/>
    </row>
    <row r="15" spans="1:25" ht="15" x14ac:dyDescent="0.25">
      <c r="A15">
        <v>1.5</v>
      </c>
      <c r="B15">
        <v>2.6</v>
      </c>
      <c r="C15" s="29">
        <f t="shared" si="9"/>
        <v>5.12820512820511E-2</v>
      </c>
      <c r="D15" s="30">
        <f>IF(OR($A15="",$B15=""),"",A15*'MPTO_working_2-way'!$G14)</f>
        <v>1.5769230769230766</v>
      </c>
      <c r="E15" s="32">
        <f>IF(OR($A15="",$B15=""),"",B15*'MPTO_working_2-way'!$G14)</f>
        <v>2.7333333333333329</v>
      </c>
      <c r="F15" s="30">
        <f>IF(OR($A15="",$B15=""),"",'MPTO_working_2-way'!D14)</f>
        <v>1.5599999999999998</v>
      </c>
      <c r="G15" s="32">
        <f>IF(OR($A15="",$B15=""),"",'MPTO_working_2-way'!E14)</f>
        <v>2.7857142857142851</v>
      </c>
      <c r="H15" s="30">
        <f>IF(OR($A15="",$B15=""),"",'OddsRatio_working_2-way'!M14)</f>
        <v>1.5590169943749472</v>
      </c>
      <c r="I15" s="30">
        <f>IF(OR($A15="",$B15=""),"",'OddsRatio_working_2-way'!N14)</f>
        <v>2.788854381999831</v>
      </c>
      <c r="J15" s="30">
        <f>IF('Log_working_2-way'!$D14="","",A15^('Log_working_2-way'!$D14))</f>
        <v>1.5512294995708851</v>
      </c>
      <c r="K15" s="32">
        <f>IF('Log_working_2-way'!$D14="","",B15^('Log_working_2-way'!$D14))</f>
        <v>2.8141264224326203</v>
      </c>
      <c r="L15" s="37">
        <f t="shared" si="10"/>
        <v>0.63414634146341475</v>
      </c>
      <c r="M15" s="37">
        <f t="shared" si="11"/>
        <v>0.36585365853658541</v>
      </c>
      <c r="N15" s="38">
        <v>112</v>
      </c>
      <c r="O15" s="38">
        <f t="shared" si="12"/>
        <v>37.333333333333329</v>
      </c>
      <c r="P15" s="38">
        <f t="shared" si="13"/>
        <v>68.923076923076906</v>
      </c>
      <c r="Q15" s="38">
        <f t="shared" si="14"/>
        <v>43.076923076923073</v>
      </c>
      <c r="R15" s="38">
        <f t="shared" si="15"/>
        <v>74.666666666666657</v>
      </c>
      <c r="S15" s="39">
        <f t="shared" si="16"/>
        <v>-5.7435897435897445</v>
      </c>
      <c r="T15" s="39">
        <f t="shared" si="17"/>
        <v>-5.7435897435897516</v>
      </c>
      <c r="U15" t="s">
        <v>200</v>
      </c>
      <c r="V15" t="s">
        <v>201</v>
      </c>
      <c r="W15" t="s">
        <v>457</v>
      </c>
      <c r="X15" t="s">
        <v>454</v>
      </c>
      <c r="Y15" s="41"/>
    </row>
    <row r="16" spans="1:25" ht="15" x14ac:dyDescent="0.25">
      <c r="A16">
        <v>1.71</v>
      </c>
      <c r="B16">
        <v>2.17</v>
      </c>
      <c r="C16" s="29">
        <f t="shared" si="9"/>
        <v>4.5624814724984475E-2</v>
      </c>
      <c r="D16" s="30">
        <f>IF(OR($A16="",$B16=""),"",A16*'MPTO_working_2-way'!$G15)</f>
        <v>1.7880184331797233</v>
      </c>
      <c r="E16" s="32">
        <f>IF(OR($A16="",$B16=""),"",B16*'MPTO_working_2-way'!$G15)</f>
        <v>2.269005847953216</v>
      </c>
      <c r="F16" s="30">
        <f>IF(OR($A16="",$B16=""),"",'MPTO_working_2-way'!D15)</f>
        <v>1.7794135277051812</v>
      </c>
      <c r="G16" s="32">
        <f>IF(OR($A16="",$B16=""),"",'MPTO_working_2-way'!E15)</f>
        <v>2.2830159657919831</v>
      </c>
      <c r="H16" s="30">
        <f>IF(OR($A16="",$B16=""),"",'OddsRatio_working_2-way'!M15)</f>
        <v>1.7789978221006826</v>
      </c>
      <c r="I16" s="30">
        <f>IF(OR($A16="",$B16=""),"",'OddsRatio_working_2-way'!N15)</f>
        <v>2.283700636419435</v>
      </c>
      <c r="J16" s="30">
        <f>IF('Log_working_2-way'!$D15="","",A16^('Log_working_2-way'!$D15))</f>
        <v>1.7750597125209804</v>
      </c>
      <c r="K16" s="32">
        <f>IF('Log_working_2-way'!$D15="","",B16^('Log_working_2-way'!$D15))</f>
        <v>2.2902231709951497</v>
      </c>
      <c r="L16" s="37">
        <f t="shared" si="10"/>
        <v>0.55927835051546393</v>
      </c>
      <c r="M16" s="37">
        <f t="shared" si="11"/>
        <v>0.44072164948453613</v>
      </c>
      <c r="N16" s="38">
        <v>113</v>
      </c>
      <c r="O16" s="38">
        <f t="shared" si="12"/>
        <v>46.918128654970751</v>
      </c>
      <c r="P16" s="38">
        <f t="shared" si="13"/>
        <v>60.926267281105979</v>
      </c>
      <c r="Q16" s="38">
        <f t="shared" si="14"/>
        <v>52.073732718894007</v>
      </c>
      <c r="R16" s="38">
        <f t="shared" si="15"/>
        <v>66.081871345029242</v>
      </c>
      <c r="S16" s="39">
        <f t="shared" si="16"/>
        <v>-5.1556040639232563</v>
      </c>
      <c r="T16" s="39">
        <f t="shared" si="17"/>
        <v>-5.1556040639232634</v>
      </c>
      <c r="U16" t="s">
        <v>202</v>
      </c>
      <c r="V16" t="s">
        <v>203</v>
      </c>
      <c r="W16" t="s">
        <v>457</v>
      </c>
      <c r="X16" t="s">
        <v>454</v>
      </c>
      <c r="Y16" s="41"/>
    </row>
    <row r="17" spans="1:25" ht="15" x14ac:dyDescent="0.25">
      <c r="A17">
        <v>2.16</v>
      </c>
      <c r="B17">
        <v>1.77</v>
      </c>
      <c r="C17" s="29">
        <f t="shared" si="9"/>
        <v>2.79347143753923E-2</v>
      </c>
      <c r="D17" s="30">
        <f>IF(OR($A17="",$B17=""),"",A17*'MPTO_working_2-way'!$G16)</f>
        <v>2.2203389830508473</v>
      </c>
      <c r="E17" s="32">
        <f>IF(OR($A17="",$B17=""),"",B17*'MPTO_working_2-way'!$G16)</f>
        <v>1.8194444444444444</v>
      </c>
      <c r="F17" s="30">
        <f>IF(OR($A17="",$B17=""),"",'MPTO_working_2-way'!D16)</f>
        <v>2.2271932890597692</v>
      </c>
      <c r="G17" s="32">
        <f>IF(OR($A17="",$B17=""),"",'MPTO_working_2-way'!E16)</f>
        <v>1.8148675590999714</v>
      </c>
      <c r="H17" s="30">
        <f>IF(OR($A17="",$B17=""),"",'OddsRatio_working_2-way'!M16)</f>
        <v>2.2273929715024061</v>
      </c>
      <c r="I17" s="30">
        <f>IF(OR($A17="",$B17=""),"",'OddsRatio_working_2-way'!N16)</f>
        <v>1.8147349897041836</v>
      </c>
      <c r="J17" s="30">
        <f>IF('Log_working_2-way'!$D16="","",A17^('Log_working_2-way'!$D16))</f>
        <v>2.2305183638047077</v>
      </c>
      <c r="K17" s="32">
        <f>IF('Log_working_2-way'!$D16="","",B17^('Log_working_2-way'!$D16))</f>
        <v>1.8126656451578935</v>
      </c>
      <c r="L17" s="37">
        <f t="shared" si="10"/>
        <v>0.45038167938931301</v>
      </c>
      <c r="M17" s="37">
        <f t="shared" si="11"/>
        <v>0.54961832061068705</v>
      </c>
      <c r="N17" s="38">
        <v>114</v>
      </c>
      <c r="O17" s="38">
        <f t="shared" si="12"/>
        <v>61.222222222222221</v>
      </c>
      <c r="P17" s="38">
        <f t="shared" si="13"/>
        <v>49.593220338983052</v>
      </c>
      <c r="Q17" s="38">
        <f t="shared" si="14"/>
        <v>64.406779661016955</v>
      </c>
      <c r="R17" s="38">
        <f t="shared" si="15"/>
        <v>52.777777777777771</v>
      </c>
      <c r="S17" s="39">
        <f t="shared" si="16"/>
        <v>-3.1845574387947337</v>
      </c>
      <c r="T17" s="39">
        <f t="shared" si="17"/>
        <v>-3.1845574387947195</v>
      </c>
      <c r="U17" t="s">
        <v>204</v>
      </c>
      <c r="V17" t="s">
        <v>205</v>
      </c>
      <c r="W17" t="s">
        <v>458</v>
      </c>
      <c r="X17" t="s">
        <v>454</v>
      </c>
      <c r="Y17" s="41"/>
    </row>
    <row r="18" spans="1:25" ht="15" x14ac:dyDescent="0.25">
      <c r="A18">
        <v>1.49</v>
      </c>
      <c r="B18">
        <v>2.75</v>
      </c>
      <c r="C18" s="29">
        <f t="shared" si="9"/>
        <v>3.4777303233679113E-2</v>
      </c>
      <c r="D18" s="30">
        <f>IF(OR($A18="",$B18=""),"",A18*'MPTO_working_2-way'!$G17)</f>
        <v>1.541818181818182</v>
      </c>
      <c r="E18" s="32">
        <f>IF(OR($A18="",$B18=""),"",B18*'MPTO_working_2-way'!$G17)</f>
        <v>2.8456375838926178</v>
      </c>
      <c r="F18" s="30">
        <f>IF(OR($A18="",$B18=""),"",'MPTO_working_2-way'!D17)</f>
        <v>1.5296313579094729</v>
      </c>
      <c r="G18" s="32">
        <f>IF(OR($A18="",$B18=""),"",'MPTO_working_2-way'!E17)</f>
        <v>2.8881057268722468</v>
      </c>
      <c r="H18" s="30">
        <f>IF(OR($A18="",$B18=""),"",'OddsRatio_working_2-way'!M17)</f>
        <v>1.5291502622129183</v>
      </c>
      <c r="I18" s="30">
        <f>IF(OR($A18="",$B18=""),"",'OddsRatio_working_2-way'!N17)</f>
        <v>2.8898223650461352</v>
      </c>
      <c r="J18" s="30">
        <f>IF('Log_working_2-way'!$D17="","",A18^('Log_working_2-way'!$D17))</f>
        <v>1.523576998193785</v>
      </c>
      <c r="K18" s="32">
        <f>IF('Log_working_2-way'!$D17="","",B18^('Log_working_2-way'!$D17))</f>
        <v>2.9099387548526887</v>
      </c>
      <c r="L18" s="37">
        <f t="shared" si="10"/>
        <v>0.6485849056603773</v>
      </c>
      <c r="M18" s="37">
        <f t="shared" si="11"/>
        <v>0.35141509433962259</v>
      </c>
      <c r="N18" s="38">
        <v>115</v>
      </c>
      <c r="O18" s="38">
        <f t="shared" si="12"/>
        <v>37.818791946308721</v>
      </c>
      <c r="P18" s="38">
        <f t="shared" si="13"/>
        <v>73.181818181818187</v>
      </c>
      <c r="Q18" s="38">
        <f t="shared" si="14"/>
        <v>41.81818181818182</v>
      </c>
      <c r="R18" s="38">
        <f t="shared" si="15"/>
        <v>77.181208053691279</v>
      </c>
      <c r="S18" s="39">
        <f t="shared" si="16"/>
        <v>-3.9993898718730989</v>
      </c>
      <c r="T18" s="39">
        <f t="shared" si="17"/>
        <v>-3.9993898718730918</v>
      </c>
      <c r="U18" t="s">
        <v>206</v>
      </c>
      <c r="V18" t="s">
        <v>207</v>
      </c>
      <c r="W18" t="s">
        <v>458</v>
      </c>
      <c r="X18" t="s">
        <v>454</v>
      </c>
      <c r="Y18" s="41"/>
    </row>
    <row r="19" spans="1:25" ht="15" x14ac:dyDescent="0.25">
      <c r="A19">
        <v>1.6</v>
      </c>
      <c r="B19">
        <v>2.48</v>
      </c>
      <c r="C19" s="29">
        <f t="shared" si="9"/>
        <v>2.8225806451612989E-2</v>
      </c>
      <c r="D19" s="30">
        <f>IF(OR($A19="",$B19=""),"",A19*'MPTO_working_2-way'!$G18)</f>
        <v>1.645161290322581</v>
      </c>
      <c r="E19" s="32">
        <f>IF(OR($A19="",$B19=""),"",B19*'MPTO_working_2-way'!$G18)</f>
        <v>2.5500000000000003</v>
      </c>
      <c r="F19" s="30">
        <f>IF(OR($A19="",$B19=""),"",'MPTO_working_2-way'!D18)</f>
        <v>1.6369636963696372</v>
      </c>
      <c r="G19" s="32">
        <f>IF(OR($A19="",$B19=""),"",'MPTO_working_2-way'!E18)</f>
        <v>2.5699481865284977</v>
      </c>
      <c r="H19" s="30">
        <f>IF(OR($A19="",$B19=""),"",'OddsRatio_working_2-way'!M18)</f>
        <v>1.6367145399670135</v>
      </c>
      <c r="I19" s="30">
        <f>IF(OR($A19="",$B19=""),"",'OddsRatio_working_2-way'!N18)</f>
        <v>2.5705625319186329</v>
      </c>
      <c r="J19" s="30">
        <f>IF('Log_working_2-way'!$D18="","",A19^('Log_working_2-way'!$D18))</f>
        <v>1.6329971102948844</v>
      </c>
      <c r="K19" s="32">
        <f>IF('Log_working_2-way'!$D18="","",B19^('Log_working_2-way'!$D18))</f>
        <v>2.5797860428369455</v>
      </c>
      <c r="L19" s="37">
        <f t="shared" si="10"/>
        <v>0.6078431372549018</v>
      </c>
      <c r="M19" s="37">
        <f t="shared" si="11"/>
        <v>0.39215686274509798</v>
      </c>
      <c r="N19" s="38">
        <v>116</v>
      </c>
      <c r="O19" s="38">
        <f t="shared" si="12"/>
        <v>43.500000000000014</v>
      </c>
      <c r="P19" s="38">
        <f t="shared" si="13"/>
        <v>69.225806451612911</v>
      </c>
      <c r="Q19" s="38">
        <f t="shared" si="14"/>
        <v>46.774193548387103</v>
      </c>
      <c r="R19" s="38">
        <f t="shared" si="15"/>
        <v>72.5</v>
      </c>
      <c r="S19" s="39">
        <f t="shared" si="16"/>
        <v>-3.274193548387089</v>
      </c>
      <c r="T19" s="39">
        <f t="shared" si="17"/>
        <v>-3.274193548387089</v>
      </c>
      <c r="U19" t="s">
        <v>208</v>
      </c>
      <c r="V19" t="s">
        <v>209</v>
      </c>
      <c r="W19" t="s">
        <v>458</v>
      </c>
      <c r="X19" t="s">
        <v>454</v>
      </c>
      <c r="Y19" s="41"/>
    </row>
    <row r="20" spans="1:25" ht="15" x14ac:dyDescent="0.25">
      <c r="A20">
        <v>1.58</v>
      </c>
      <c r="B20">
        <v>2.5099999999999998</v>
      </c>
      <c r="C20" s="29">
        <f t="shared" si="9"/>
        <v>3.1317766907055233E-2</v>
      </c>
      <c r="D20" s="30">
        <f>IF(OR($A20="",$B20=""),"",A20*'MPTO_working_2-way'!$G19)</f>
        <v>1.6294820717131473</v>
      </c>
      <c r="E20" s="32">
        <f>IF(OR($A20="",$B20=""),"",B20*'MPTO_working_2-way'!$G19)</f>
        <v>2.5886075949367084</v>
      </c>
      <c r="F20" s="30">
        <f>IF(OR($A20="",$B20=""),"",'MPTO_working_2-way'!D19)</f>
        <v>1.6200825197107724</v>
      </c>
      <c r="G20" s="32">
        <f>IF(OR($A20="",$B20=""),"",'MPTO_working_2-way'!E19)</f>
        <v>2.6126885829105997</v>
      </c>
      <c r="H20" s="30">
        <f>IF(OR($A20="",$B20=""),"",'OddsRatio_working_2-way'!M19)</f>
        <v>1.6197628258171834</v>
      </c>
      <c r="I20" s="30">
        <f>IF(OR($A20="",$B20=""),"",'OddsRatio_working_2-way'!N19)</f>
        <v>2.61352046031715</v>
      </c>
      <c r="J20" s="30">
        <f>IF('Log_working_2-way'!$D19="","",A20^('Log_working_2-way'!$D19))</f>
        <v>1.6154906063262049</v>
      </c>
      <c r="K20" s="32">
        <f>IF('Log_working_2-way'!$D19="","",B20^('Log_working_2-way'!$D19))</f>
        <v>2.6247201658670791</v>
      </c>
      <c r="L20" s="37">
        <f t="shared" si="10"/>
        <v>0.61369193154034229</v>
      </c>
      <c r="M20" s="37">
        <f t="shared" si="11"/>
        <v>0.38630806845965776</v>
      </c>
      <c r="N20" s="38">
        <v>117</v>
      </c>
      <c r="O20" s="38">
        <f t="shared" si="12"/>
        <v>42.949367088607602</v>
      </c>
      <c r="P20" s="38">
        <f t="shared" si="13"/>
        <v>70.38645418326692</v>
      </c>
      <c r="Q20" s="38">
        <f t="shared" si="14"/>
        <v>46.613545816733073</v>
      </c>
      <c r="R20" s="38">
        <f t="shared" si="15"/>
        <v>74.050632911392398</v>
      </c>
      <c r="S20" s="39">
        <f t="shared" si="16"/>
        <v>-3.6641787281254707</v>
      </c>
      <c r="T20" s="39">
        <f t="shared" si="17"/>
        <v>-3.6641787281254778</v>
      </c>
      <c r="U20" t="s">
        <v>210</v>
      </c>
      <c r="V20" t="s">
        <v>211</v>
      </c>
      <c r="W20" t="s">
        <v>458</v>
      </c>
      <c r="X20" t="s">
        <v>454</v>
      </c>
      <c r="Y20" s="41"/>
    </row>
    <row r="21" spans="1:25" ht="15" x14ac:dyDescent="0.25">
      <c r="A21">
        <v>1.51</v>
      </c>
      <c r="B21">
        <v>2.7</v>
      </c>
      <c r="C21" s="29">
        <f t="shared" si="9"/>
        <v>3.2622025999509585E-2</v>
      </c>
      <c r="D21" s="30">
        <f>IF(OR($A21="",$B21=""),"",A21*'MPTO_working_2-way'!$G20)</f>
        <v>1.5592592592592596</v>
      </c>
      <c r="E21" s="32">
        <f>IF(OR($A21="",$B21=""),"",B21*'MPTO_working_2-way'!$G20)</f>
        <v>2.7880794701986762</v>
      </c>
      <c r="F21" s="30">
        <f>IF(OR($A21="",$B21=""),"",'MPTO_working_2-way'!D20)</f>
        <v>1.5481298651984055</v>
      </c>
      <c r="G21" s="32">
        <f>IF(OR($A21="",$B21=""),"",'MPTO_working_2-way'!E20)</f>
        <v>2.8243851749220652</v>
      </c>
      <c r="H21" s="30">
        <f>IF(OR($A21="",$B21=""),"",'OddsRatio_working_2-way'!M20)</f>
        <v>1.5477225575051663</v>
      </c>
      <c r="I21" s="30">
        <f>IF(OR($A21="",$B21=""),"",'OddsRatio_working_2-way'!N20)</f>
        <v>2.8257418583505545</v>
      </c>
      <c r="J21" s="30">
        <f>IF('Log_working_2-way'!$D20="","",A21^('Log_working_2-way'!$D20))</f>
        <v>1.5426435777660368</v>
      </c>
      <c r="K21" s="32">
        <f>IF('Log_working_2-way'!$D20="","",B21^('Log_working_2-way'!$D20))</f>
        <v>2.8428302498606608</v>
      </c>
      <c r="L21" s="37">
        <f t="shared" si="10"/>
        <v>0.64133016627078376</v>
      </c>
      <c r="M21" s="37">
        <f t="shared" si="11"/>
        <v>0.35866983372921607</v>
      </c>
      <c r="N21" s="38">
        <v>118</v>
      </c>
      <c r="O21" s="38">
        <f t="shared" si="12"/>
        <v>39.854304635761594</v>
      </c>
      <c r="P21" s="38">
        <f t="shared" si="13"/>
        <v>74.296296296296305</v>
      </c>
      <c r="Q21" s="38">
        <f t="shared" si="14"/>
        <v>43.703703703703702</v>
      </c>
      <c r="R21" s="38">
        <f t="shared" si="15"/>
        <v>78.145695364238421</v>
      </c>
      <c r="S21" s="39">
        <f t="shared" si="16"/>
        <v>-3.8493990679421088</v>
      </c>
      <c r="T21" s="39">
        <f t="shared" si="17"/>
        <v>-3.8493990679421159</v>
      </c>
      <c r="U21" t="s">
        <v>212</v>
      </c>
      <c r="V21" t="s">
        <v>213</v>
      </c>
      <c r="W21" t="s">
        <v>458</v>
      </c>
      <c r="X21" t="s">
        <v>454</v>
      </c>
      <c r="Y21" s="41"/>
    </row>
    <row r="22" spans="1:25" ht="15" x14ac:dyDescent="0.25">
      <c r="A22">
        <v>2.2999999999999998</v>
      </c>
      <c r="B22">
        <v>1.68</v>
      </c>
      <c r="C22" s="29">
        <f t="shared" si="9"/>
        <v>3.002070393374745E-2</v>
      </c>
      <c r="D22" s="30">
        <f>IF(OR($A22="",$B22=""),"",A22*'MPTO_working_2-way'!$G21)</f>
        <v>2.3690476190476191</v>
      </c>
      <c r="E22" s="32">
        <f>IF(OR($A22="",$B22=""),"",B22*'MPTO_working_2-way'!$G21)</f>
        <v>1.7304347826086957</v>
      </c>
      <c r="F22" s="30">
        <f>IF(OR($A22="",$B22=""),"",'MPTO_working_2-way'!D21)</f>
        <v>2.3822441430332923</v>
      </c>
      <c r="G22" s="32">
        <f>IF(OR($A22="",$B22=""),"",'MPTO_working_2-way'!E21)</f>
        <v>1.7234611953612846</v>
      </c>
      <c r="H22" s="30">
        <f>IF(OR($A22="",$B22=""),"",'OddsRatio_working_2-way'!M21)</f>
        <v>2.3826657968874305</v>
      </c>
      <c r="I22" s="30">
        <f>IF(OR($A22="",$B22=""),"",'OddsRatio_working_2-way'!N21)</f>
        <v>1.7232405706795793</v>
      </c>
      <c r="J22" s="30">
        <f>IF('Log_working_2-way'!$D21="","",A22^('Log_working_2-way'!$D21))</f>
        <v>2.3887319209255629</v>
      </c>
      <c r="K22" s="32">
        <f>IF('Log_working_2-way'!$D21="","",B22^('Log_working_2-way'!$D21))</f>
        <v>1.7200813813896441</v>
      </c>
      <c r="L22" s="37">
        <f t="shared" si="10"/>
        <v>0.42211055276381909</v>
      </c>
      <c r="M22" s="37">
        <f t="shared" si="11"/>
        <v>0.57788944723618085</v>
      </c>
      <c r="N22" s="38">
        <v>119</v>
      </c>
      <c r="O22" s="38">
        <f t="shared" si="12"/>
        <v>67.260869565217391</v>
      </c>
      <c r="P22" s="38">
        <f t="shared" si="13"/>
        <v>48.166666666666657</v>
      </c>
      <c r="Q22" s="38">
        <f t="shared" si="14"/>
        <v>70.833333333333329</v>
      </c>
      <c r="R22" s="38">
        <f t="shared" si="15"/>
        <v>51.739130434782616</v>
      </c>
      <c r="S22" s="39">
        <f t="shared" si="16"/>
        <v>-3.5724637681159379</v>
      </c>
      <c r="T22" s="39">
        <f t="shared" si="17"/>
        <v>-3.5724637681159592</v>
      </c>
      <c r="U22" t="s">
        <v>214</v>
      </c>
      <c r="V22" t="s">
        <v>215</v>
      </c>
      <c r="W22" t="s">
        <v>458</v>
      </c>
      <c r="X22" t="s">
        <v>454</v>
      </c>
      <c r="Y22" s="41"/>
    </row>
    <row r="23" spans="1:25" ht="15" x14ac:dyDescent="0.25">
      <c r="A23">
        <v>1.59</v>
      </c>
      <c r="B23">
        <v>2.4700000000000002</v>
      </c>
      <c r="C23" s="29">
        <f t="shared" si="9"/>
        <v>3.37891172052045E-2</v>
      </c>
      <c r="D23" s="30">
        <f>IF(OR($A23="",$B23=""),"",A23*'MPTO_working_2-way'!$G22)</f>
        <v>1.6437246963562753</v>
      </c>
      <c r="E23" s="32">
        <f>IF(OR($A23="",$B23=""),"",B23*'MPTO_working_2-way'!$G22)</f>
        <v>2.5534591194968552</v>
      </c>
      <c r="F23" s="30">
        <f>IF(OR($A23="",$B23=""),"",'MPTO_working_2-way'!D22)</f>
        <v>1.6338901254342355</v>
      </c>
      <c r="G23" s="32">
        <f>IF(OR($A23="",$B23=""),"",'MPTO_working_2-way'!E22)</f>
        <v>2.5775604633610079</v>
      </c>
      <c r="H23" s="30">
        <f>IF(OR($A23="",$B23=""),"",'OddsRatio_working_2-way'!M22)</f>
        <v>1.6335302236023845</v>
      </c>
      <c r="I23" s="30">
        <f>IF(OR($A23="",$B23=""),"",'OddsRatio_working_2-way'!N22)</f>
        <v>2.5784566588059405</v>
      </c>
      <c r="J23" s="30">
        <f>IF('Log_working_2-way'!$D22="","",A23^('Log_working_2-way'!$D22))</f>
        <v>1.6290563739914652</v>
      </c>
      <c r="K23" s="32">
        <f>IF('Log_working_2-way'!$D22="","",B23^('Log_working_2-way'!$D22))</f>
        <v>2.5896826442672194</v>
      </c>
      <c r="L23" s="37">
        <f t="shared" si="10"/>
        <v>0.60837438423645318</v>
      </c>
      <c r="M23" s="37">
        <f t="shared" si="11"/>
        <v>0.39162561576354682</v>
      </c>
      <c r="N23" s="38">
        <v>120</v>
      </c>
      <c r="O23" s="38">
        <f t="shared" si="12"/>
        <v>44.528301886792455</v>
      </c>
      <c r="P23" s="38">
        <f t="shared" si="13"/>
        <v>71.41700404858301</v>
      </c>
      <c r="Q23" s="38">
        <f t="shared" si="14"/>
        <v>48.582995951417004</v>
      </c>
      <c r="R23" s="38">
        <f t="shared" si="15"/>
        <v>75.471698113207538</v>
      </c>
      <c r="S23" s="39">
        <f t="shared" si="16"/>
        <v>-4.0546940646245488</v>
      </c>
      <c r="T23" s="39">
        <f t="shared" si="17"/>
        <v>-4.0546940646245275</v>
      </c>
      <c r="U23" t="s">
        <v>216</v>
      </c>
      <c r="V23" t="s">
        <v>217</v>
      </c>
      <c r="W23" t="s">
        <v>459</v>
      </c>
      <c r="X23" t="s">
        <v>454</v>
      </c>
      <c r="Y23" s="41"/>
    </row>
    <row r="24" spans="1:25" ht="15" x14ac:dyDescent="0.25">
      <c r="A24">
        <v>1.71</v>
      </c>
      <c r="B24">
        <v>2.23</v>
      </c>
      <c r="C24" s="29">
        <f t="shared" si="9"/>
        <v>3.3225814910969431E-2</v>
      </c>
      <c r="D24" s="30">
        <f>IF(OR($A24="",$B24=""),"",A24*'MPTO_working_2-way'!$G23)</f>
        <v>1.7668161434977576</v>
      </c>
      <c r="E24" s="32">
        <f>IF(OR($A24="",$B24=""),"",B24*'MPTO_working_2-way'!$G23)</f>
        <v>2.3040935672514617</v>
      </c>
      <c r="F24" s="30">
        <f>IF(OR($A24="",$B24=""),"",'MPTO_working_2-way'!D23)</f>
        <v>1.7599981538319522</v>
      </c>
      <c r="G24" s="32">
        <f>IF(OR($A24="",$B24=""),"",'MPTO_working_2-way'!E23)</f>
        <v>2.315792669966295</v>
      </c>
      <c r="H24" s="30">
        <f>IF(OR($A24="",$B24=""),"",'OddsRatio_working_2-way'!M23)</f>
        <v>1.7597603387632996</v>
      </c>
      <c r="I24" s="30">
        <f>IF(OR($A24="",$B24=""),"",'OddsRatio_working_2-way'!N23)</f>
        <v>2.3162045305336028</v>
      </c>
      <c r="J24" s="30">
        <f>IF('Log_working_2-way'!$D23="","",A24^('Log_working_2-way'!$D23))</f>
        <v>1.7566662454529891</v>
      </c>
      <c r="K24" s="32">
        <f>IF('Log_working_2-way'!$D23="","",B24^('Log_working_2-way'!$D23))</f>
        <v>2.3215866387713424</v>
      </c>
      <c r="L24" s="37">
        <f t="shared" si="10"/>
        <v>0.56598984771573613</v>
      </c>
      <c r="M24" s="37">
        <f t="shared" si="11"/>
        <v>0.43401015228426398</v>
      </c>
      <c r="N24" s="38">
        <v>121</v>
      </c>
      <c r="O24" s="38">
        <f t="shared" si="12"/>
        <v>50.239766081871338</v>
      </c>
      <c r="P24" s="38">
        <f t="shared" si="13"/>
        <v>66.739910313901348</v>
      </c>
      <c r="Q24" s="38">
        <f t="shared" si="14"/>
        <v>54.260089686098659</v>
      </c>
      <c r="R24" s="38">
        <f t="shared" si="15"/>
        <v>70.760233918128648</v>
      </c>
      <c r="S24" s="39">
        <f t="shared" si="16"/>
        <v>-4.0203236042273218</v>
      </c>
      <c r="T24" s="39">
        <f t="shared" si="17"/>
        <v>-4.0203236042273005</v>
      </c>
      <c r="U24" t="s">
        <v>218</v>
      </c>
      <c r="V24" t="s">
        <v>219</v>
      </c>
      <c r="W24" t="s">
        <v>459</v>
      </c>
      <c r="X24" t="s">
        <v>454</v>
      </c>
      <c r="Y24" s="41"/>
    </row>
    <row r="25" spans="1:25" ht="15" x14ac:dyDescent="0.25">
      <c r="A25">
        <v>2.02</v>
      </c>
      <c r="B25">
        <v>1.87</v>
      </c>
      <c r="C25" s="29">
        <f t="shared" si="9"/>
        <v>2.9808863239265015E-2</v>
      </c>
      <c r="D25" s="30">
        <f>IF(OR($A25="",$B25=""),"",A25*'MPTO_working_2-way'!$G24)</f>
        <v>2.0802139037433154</v>
      </c>
      <c r="E25" s="32">
        <f>IF(OR($A25="",$B25=""),"",B25*'MPTO_working_2-way'!$G24)</f>
        <v>1.9257425742574257</v>
      </c>
      <c r="F25" s="30">
        <f>IF(OR($A25="",$B25=""),"",'MPTO_working_2-way'!D24)</f>
        <v>2.082703865027292</v>
      </c>
      <c r="G25" s="32">
        <f>IF(OR($A25="",$B25=""),"",'MPTO_working_2-way'!E24)</f>
        <v>1.9236135865967305</v>
      </c>
      <c r="H25" s="30">
        <f>IF(OR($A25="",$B25=""),"",'OddsRatio_working_2-way'!M24)</f>
        <v>2.0827805840074194</v>
      </c>
      <c r="I25" s="30">
        <f>IF(OR($A25="",$B25=""),"",'OddsRatio_working_2-way'!N24)</f>
        <v>1.9235481451827992</v>
      </c>
      <c r="J25" s="30">
        <f>IF('Log_working_2-way'!$D24="","",A25^('Log_working_2-way'!$D24))</f>
        <v>2.0839128581602959</v>
      </c>
      <c r="K25" s="32">
        <f>IF('Log_working_2-way'!$D24="","",B25^('Log_working_2-way'!$D24))</f>
        <v>1.9225833907877643</v>
      </c>
      <c r="L25" s="37">
        <f t="shared" si="10"/>
        <v>0.48071979434447304</v>
      </c>
      <c r="M25" s="37">
        <f t="shared" si="11"/>
        <v>0.51928020565552702</v>
      </c>
      <c r="N25" s="38">
        <v>122</v>
      </c>
      <c r="O25" s="38">
        <f t="shared" si="12"/>
        <v>61.603960396039604</v>
      </c>
      <c r="P25" s="38">
        <f t="shared" si="13"/>
        <v>56.759358288770052</v>
      </c>
      <c r="Q25" s="38">
        <f t="shared" si="14"/>
        <v>65.240641711229941</v>
      </c>
      <c r="R25" s="38">
        <f t="shared" si="15"/>
        <v>60.396039603960396</v>
      </c>
      <c r="S25" s="39">
        <f t="shared" si="16"/>
        <v>-3.6366813151903372</v>
      </c>
      <c r="T25" s="39">
        <f t="shared" si="17"/>
        <v>-3.6366813151903443</v>
      </c>
      <c r="U25" t="s">
        <v>220</v>
      </c>
      <c r="V25" t="s">
        <v>221</v>
      </c>
      <c r="W25" t="s">
        <v>459</v>
      </c>
      <c r="X25" t="s">
        <v>454</v>
      </c>
      <c r="Y25" s="41"/>
    </row>
    <row r="26" spans="1:25" ht="15" x14ac:dyDescent="0.25">
      <c r="A26">
        <v>1.82</v>
      </c>
      <c r="B26">
        <v>2.0699999999999998</v>
      </c>
      <c r="C26" s="29">
        <f t="shared" si="9"/>
        <v>3.2542336890162948E-2</v>
      </c>
      <c r="D26" s="30">
        <f>IF(OR($A26="",$B26=""),"",A26*'MPTO_working_2-way'!$G25)</f>
        <v>1.8792270531400965</v>
      </c>
      <c r="E26" s="32">
        <f>IF(OR($A26="",$B26=""),"",B26*'MPTO_working_2-way'!$G25)</f>
        <v>2.1373626373626373</v>
      </c>
      <c r="F26" s="30">
        <f>IF(OR($A26="",$B26=""),"",'MPTO_working_2-way'!D25)</f>
        <v>1.8755413949320454</v>
      </c>
      <c r="G26" s="32">
        <f>IF(OR($A26="",$B26=""),"",'MPTO_working_2-way'!E25)</f>
        <v>2.1421504520384373</v>
      </c>
      <c r="H26" s="30">
        <f>IF(OR($A26="",$B26=""),"",'OddsRatio_working_2-way'!M25)</f>
        <v>1.8754171235399244</v>
      </c>
      <c r="I26" s="30">
        <f>IF(OR($A26="",$B26=""),"",'OddsRatio_working_2-way'!N25)</f>
        <v>2.1423125880338039</v>
      </c>
      <c r="J26" s="30">
        <f>IF('Log_working_2-way'!$D25="","",A26^('Log_working_2-way'!$D25))</f>
        <v>1.8737445050186454</v>
      </c>
      <c r="K26" s="32">
        <f>IF('Log_working_2-way'!$D25="","",B26^('Log_working_2-way'!$D25))</f>
        <v>2.1444993293304022</v>
      </c>
      <c r="L26" s="37">
        <f t="shared" si="10"/>
        <v>0.53213367609254503</v>
      </c>
      <c r="M26" s="37">
        <f t="shared" si="11"/>
        <v>0.46786632390745503</v>
      </c>
      <c r="N26" s="38">
        <v>123</v>
      </c>
      <c r="O26" s="38">
        <f t="shared" si="12"/>
        <v>55.417582417582416</v>
      </c>
      <c r="P26" s="38">
        <f t="shared" si="13"/>
        <v>63.579710144927532</v>
      </c>
      <c r="Q26" s="38">
        <f t="shared" si="14"/>
        <v>59.420289855072468</v>
      </c>
      <c r="R26" s="38">
        <f t="shared" si="15"/>
        <v>67.582417582417577</v>
      </c>
      <c r="S26" s="39">
        <f t="shared" si="16"/>
        <v>-4.0027074374900522</v>
      </c>
      <c r="T26" s="39">
        <f t="shared" si="17"/>
        <v>-4.0027074374900451</v>
      </c>
      <c r="U26" t="s">
        <v>222</v>
      </c>
      <c r="V26" t="s">
        <v>223</v>
      </c>
      <c r="W26" t="s">
        <v>459</v>
      </c>
      <c r="X26" t="s">
        <v>454</v>
      </c>
      <c r="Y26" s="41"/>
    </row>
    <row r="27" spans="1:25" ht="15" x14ac:dyDescent="0.25">
      <c r="A27">
        <v>2.0699999999999998</v>
      </c>
      <c r="B27">
        <v>1.85</v>
      </c>
      <c r="C27" s="29">
        <f t="shared" si="9"/>
        <v>2.3632327980154022E-2</v>
      </c>
      <c r="D27" s="30">
        <f>IF(OR($A27="",$B27=""),"",A27*'MPTO_working_2-way'!$G26)</f>
        <v>2.1189189189189186</v>
      </c>
      <c r="E27" s="32">
        <f>IF(OR($A27="",$B27=""),"",B27*'MPTO_working_2-way'!$G26)</f>
        <v>1.893719806763285</v>
      </c>
      <c r="F27" s="30">
        <f>IF(OR($A27="",$B27=""),"",'MPTO_working_2-way'!D26)</f>
        <v>2.1219005402410303</v>
      </c>
      <c r="G27" s="32">
        <f>IF(OR($A27="",$B27=""),"",'MPTO_working_2-way'!E26)</f>
        <v>1.8913446104457341</v>
      </c>
      <c r="H27" s="30">
        <f>IF(OR($A27="",$B27=""),"",'OddsRatio_working_2-way'!M26)</f>
        <v>2.1219730519989164</v>
      </c>
      <c r="I27" s="30">
        <f>IF(OR($A27="",$B27=""),"",'OddsRatio_working_2-way'!N26)</f>
        <v>1.8912870039243732</v>
      </c>
      <c r="J27" s="30">
        <f>IF('Log_working_2-way'!$D26="","",A27^('Log_working_2-way'!$D26))</f>
        <v>2.1233226399853709</v>
      </c>
      <c r="K27" s="32">
        <f>IF('Log_working_2-way'!$D26="","",B27^('Log_working_2-way'!$D26))</f>
        <v>1.8902161893692622</v>
      </c>
      <c r="L27" s="37">
        <f t="shared" si="10"/>
        <v>0.47193877551020413</v>
      </c>
      <c r="M27" s="37">
        <f t="shared" si="11"/>
        <v>0.52806122448979598</v>
      </c>
      <c r="N27" s="38">
        <v>124</v>
      </c>
      <c r="O27" s="38">
        <f t="shared" si="12"/>
        <v>64.096618357487927</v>
      </c>
      <c r="P27" s="38">
        <f t="shared" si="13"/>
        <v>56.972972972972968</v>
      </c>
      <c r="Q27" s="38">
        <f t="shared" si="14"/>
        <v>67.027027027027017</v>
      </c>
      <c r="R27" s="38">
        <f t="shared" si="15"/>
        <v>59.90338164251208</v>
      </c>
      <c r="S27" s="39">
        <f t="shared" si="16"/>
        <v>-2.9304086695390907</v>
      </c>
      <c r="T27" s="39">
        <f t="shared" si="17"/>
        <v>-2.9304086695391121</v>
      </c>
      <c r="U27" t="s">
        <v>224</v>
      </c>
      <c r="V27" t="s">
        <v>225</v>
      </c>
      <c r="W27" t="s">
        <v>463</v>
      </c>
      <c r="X27" t="s">
        <v>454</v>
      </c>
      <c r="Y27" s="41"/>
    </row>
    <row r="28" spans="1:25" ht="15" x14ac:dyDescent="0.25">
      <c r="A28">
        <v>2.16</v>
      </c>
      <c r="B28">
        <v>1.76</v>
      </c>
      <c r="C28" s="29">
        <f t="shared" si="9"/>
        <v>3.1144781144781142E-2</v>
      </c>
      <c r="D28" s="30">
        <f>IF(OR($A28="",$B28=""),"",A28*'MPTO_working_2-way'!$G27)</f>
        <v>2.2272727272727275</v>
      </c>
      <c r="E28" s="32">
        <f>IF(OR($A28="",$B28=""),"",B28*'MPTO_working_2-way'!$G27)</f>
        <v>1.8148148148148149</v>
      </c>
      <c r="F28" s="30">
        <f>IF(OR($A28="",$B28=""),"",'MPTO_working_2-way'!D27)</f>
        <v>2.235183443085607</v>
      </c>
      <c r="G28" s="32">
        <f>IF(OR($A28="",$B28=""),"",'MPTO_working_2-way'!E27)</f>
        <v>1.8095963442498098</v>
      </c>
      <c r="H28" s="30">
        <f>IF(OR($A28="",$B28=""),"",'OddsRatio_working_2-way'!M27)</f>
        <v>2.2354415362426847</v>
      </c>
      <c r="I28" s="30">
        <f>IF(OR($A28="",$B28=""),"",'OddsRatio_working_2-way'!N27)</f>
        <v>1.8094272134003797</v>
      </c>
      <c r="J28" s="30">
        <f>IF('Log_working_2-way'!$D27="","",A28^('Log_working_2-way'!$D27))</f>
        <v>2.2390614409549543</v>
      </c>
      <c r="K28" s="32">
        <f>IF('Log_working_2-way'!$D27="","",B28^('Log_working_2-way'!$D27))</f>
        <v>1.8070624804765649</v>
      </c>
      <c r="L28" s="37">
        <f t="shared" si="10"/>
        <v>0.44897959183673464</v>
      </c>
      <c r="M28" s="37">
        <f t="shared" si="11"/>
        <v>0.55102040816326525</v>
      </c>
      <c r="N28" s="38">
        <v>125</v>
      </c>
      <c r="O28" s="38">
        <f t="shared" si="12"/>
        <v>67.129629629629619</v>
      </c>
      <c r="P28" s="38">
        <f t="shared" si="13"/>
        <v>53.977272727272734</v>
      </c>
      <c r="Q28" s="38">
        <f t="shared" si="14"/>
        <v>71.02272727272728</v>
      </c>
      <c r="R28" s="38">
        <f t="shared" si="15"/>
        <v>57.870370370370367</v>
      </c>
      <c r="S28" s="39">
        <f t="shared" si="16"/>
        <v>-3.8930976430976614</v>
      </c>
      <c r="T28" s="39">
        <f t="shared" si="17"/>
        <v>-3.893097643097633</v>
      </c>
      <c r="U28" t="s">
        <v>226</v>
      </c>
      <c r="V28" t="s">
        <v>227</v>
      </c>
      <c r="W28" t="s">
        <v>463</v>
      </c>
      <c r="X28" t="s">
        <v>454</v>
      </c>
      <c r="Y28" s="41"/>
    </row>
    <row r="29" spans="1:25" ht="15" x14ac:dyDescent="0.25">
      <c r="A29">
        <v>2.21</v>
      </c>
      <c r="B29">
        <v>1.74</v>
      </c>
      <c r="C29" s="29">
        <f t="shared" si="9"/>
        <v>2.720133146096626E-2</v>
      </c>
      <c r="D29" s="30">
        <f>IF(OR($A29="",$B29=""),"",A29*'MPTO_working_2-way'!$G28)</f>
        <v>2.2701149425287355</v>
      </c>
      <c r="E29" s="32">
        <f>IF(OR($A29="",$B29=""),"",B29*'MPTO_working_2-way'!$G28)</f>
        <v>1.7873303167420813</v>
      </c>
      <c r="F29" s="30">
        <f>IF(OR($A29="",$B29=""),"",'MPTO_working_2-way'!D28)</f>
        <v>2.2784855128281092</v>
      </c>
      <c r="G29" s="32">
        <f>IF(OR($A29="",$B29=""),"",'MPTO_working_2-way'!E28)</f>
        <v>1.7821754646150993</v>
      </c>
      <c r="H29" s="30">
        <f>IF(OR($A29="",$B29=""),"",'OddsRatio_working_2-way'!M28)</f>
        <v>2.2787240261820116</v>
      </c>
      <c r="I29" s="30">
        <f>IF(OR($A29="",$B29=""),"",'OddsRatio_working_2-way'!N28)</f>
        <v>1.7820295697311479</v>
      </c>
      <c r="J29" s="30">
        <f>IF('Log_working_2-way'!$D28="","",A29^('Log_working_2-way'!$D28))</f>
        <v>2.2825447620471673</v>
      </c>
      <c r="K29" s="32">
        <f>IF('Log_working_2-way'!$D28="","",B29^('Log_working_2-way'!$D28))</f>
        <v>1.7796998822901224</v>
      </c>
      <c r="L29" s="37">
        <f t="shared" si="10"/>
        <v>0.44050632911392407</v>
      </c>
      <c r="M29" s="37">
        <f t="shared" si="11"/>
        <v>0.55949367088607604</v>
      </c>
      <c r="N29" s="38">
        <v>126</v>
      </c>
      <c r="O29" s="38">
        <f t="shared" si="12"/>
        <v>68.986425339366505</v>
      </c>
      <c r="P29" s="38">
        <f t="shared" si="13"/>
        <v>53.58620689655173</v>
      </c>
      <c r="Q29" s="38">
        <f t="shared" si="14"/>
        <v>72.41379310344827</v>
      </c>
      <c r="R29" s="38">
        <f t="shared" si="15"/>
        <v>57.013574660633488</v>
      </c>
      <c r="S29" s="39">
        <f t="shared" si="16"/>
        <v>-3.4273677640817652</v>
      </c>
      <c r="T29" s="39">
        <f t="shared" si="17"/>
        <v>-3.4273677640817581</v>
      </c>
      <c r="U29" t="s">
        <v>228</v>
      </c>
      <c r="V29" t="s">
        <v>229</v>
      </c>
      <c r="W29" t="s">
        <v>463</v>
      </c>
      <c r="X29" t="s">
        <v>454</v>
      </c>
      <c r="Y29" s="41"/>
    </row>
    <row r="30" spans="1:25" s="35" customFormat="1" ht="15" x14ac:dyDescent="0.25">
      <c r="A30">
        <v>2.0099999999999998</v>
      </c>
      <c r="B30">
        <v>1.9</v>
      </c>
      <c r="C30" s="29">
        <f t="shared" si="9"/>
        <v>2.3828227284629522E-2</v>
      </c>
      <c r="D30" s="30">
        <f>IF(OR($A30="",$B30=""),"",A30*'MPTO_working_2-way'!$G29)</f>
        <v>2.0578947368421052</v>
      </c>
      <c r="E30" s="32">
        <f>IF(OR($A30="",$B30=""),"",B30*'MPTO_working_2-way'!$G29)</f>
        <v>1.9452736318407959</v>
      </c>
      <c r="F30" s="30">
        <f>IF(OR($A30="",$B30=""),"",'MPTO_working_2-way'!D29)</f>
        <v>2.05931517929361</v>
      </c>
      <c r="G30" s="32">
        <f>IF(OR($A30="",$B30=""),"",'MPTO_working_2-way'!E29)</f>
        <v>1.9440061084245355</v>
      </c>
      <c r="H30" s="30">
        <f>IF(OR($A30="",$B30=""),"",'OddsRatio_working_2-way'!M29)</f>
        <v>2.0593499054713802</v>
      </c>
      <c r="I30" s="30">
        <f>IF(OR($A30="",$B30=""),"",'OddsRatio_working_2-way'!N29)</f>
        <v>1.9439751632913294</v>
      </c>
      <c r="J30" s="30">
        <f>IF('Log_working_2-way'!$D29="","",A30^('Log_working_2-way'!$D29))</f>
        <v>2.0599919987911819</v>
      </c>
      <c r="K30" s="32">
        <f>IF('Log_working_2-way'!$D29="","",B30^('Log_working_2-way'!$D29))</f>
        <v>1.9434033475162076</v>
      </c>
      <c r="L30" s="37">
        <f t="shared" si="10"/>
        <v>0.48593350383631717</v>
      </c>
      <c r="M30" s="37">
        <f t="shared" si="11"/>
        <v>0.51406649616368294</v>
      </c>
      <c r="N30" s="38">
        <v>127</v>
      </c>
      <c r="O30" s="38">
        <f t="shared" si="12"/>
        <v>63.815920398009951</v>
      </c>
      <c r="P30" s="38">
        <f t="shared" si="13"/>
        <v>60.157894736842096</v>
      </c>
      <c r="Q30" s="38">
        <f t="shared" si="14"/>
        <v>66.84210526315789</v>
      </c>
      <c r="R30" s="38">
        <f t="shared" si="15"/>
        <v>63.184079601990057</v>
      </c>
      <c r="S30" s="39">
        <f t="shared" si="16"/>
        <v>-3.0261848651479397</v>
      </c>
      <c r="T30" s="39">
        <f t="shared" si="17"/>
        <v>-3.026184865147961</v>
      </c>
      <c r="U30" t="s">
        <v>230</v>
      </c>
      <c r="V30" t="s">
        <v>231</v>
      </c>
      <c r="W30" t="s">
        <v>463</v>
      </c>
      <c r="X30" t="s">
        <v>454</v>
      </c>
      <c r="Y30" s="41"/>
    </row>
    <row r="31" spans="1:25" ht="15" x14ac:dyDescent="0.25">
      <c r="A31">
        <v>2.04</v>
      </c>
      <c r="B31">
        <v>1.87</v>
      </c>
      <c r="C31" s="29">
        <f t="shared" si="9"/>
        <v>2.4955436720142554E-2</v>
      </c>
      <c r="D31" s="30">
        <f>IF(OR($A31="",$B31=""),"",A31*'MPTO_working_2-way'!$G30)</f>
        <v>2.0909090909090908</v>
      </c>
      <c r="E31" s="32">
        <f>IF(OR($A31="",$B31=""),"",B31*'MPTO_working_2-way'!$G30)</f>
        <v>1.9166666666666667</v>
      </c>
      <c r="F31" s="30">
        <f>IF(OR($A31="",$B31=""),"",'MPTO_working_2-way'!D30)</f>
        <v>2.0932835820895521</v>
      </c>
      <c r="G31" s="32">
        <f>IF(OR($A31="",$B31=""),"",'MPTO_working_2-way'!E30)</f>
        <v>1.9146757679180888</v>
      </c>
      <c r="H31" s="30">
        <f>IF(OR($A31="",$B31=""),"",'OddsRatio_working_2-way'!M30)</f>
        <v>2.0933445471810685</v>
      </c>
      <c r="I31" s="30">
        <f>IF(OR($A31="",$B31=""),"",'OddsRatio_working_2-way'!N30)</f>
        <v>1.9146247654303168</v>
      </c>
      <c r="J31" s="30">
        <f>IF('Log_working_2-way'!$D30="","",A31^('Log_working_2-way'!$D30))</f>
        <v>2.0944198529941209</v>
      </c>
      <c r="K31" s="32">
        <f>IF('Log_working_2-way'!$D30="","",B31^('Log_working_2-way'!$D30))</f>
        <v>1.9137261145840778</v>
      </c>
      <c r="L31" s="37">
        <f t="shared" si="10"/>
        <v>0.47826086956521741</v>
      </c>
      <c r="M31" s="37">
        <f t="shared" si="11"/>
        <v>0.52173913043478259</v>
      </c>
      <c r="N31" s="38">
        <v>128</v>
      </c>
      <c r="O31" s="38">
        <f t="shared" si="12"/>
        <v>65.254901960784309</v>
      </c>
      <c r="P31" s="38">
        <f t="shared" si="13"/>
        <v>59.55080213903743</v>
      </c>
      <c r="Q31" s="38">
        <f t="shared" si="14"/>
        <v>68.449197860962556</v>
      </c>
      <c r="R31" s="38">
        <f t="shared" si="15"/>
        <v>62.745098039215684</v>
      </c>
      <c r="S31" s="39">
        <f t="shared" si="16"/>
        <v>-3.1942959001782469</v>
      </c>
      <c r="T31" s="39">
        <f t="shared" si="17"/>
        <v>-3.194295900178254</v>
      </c>
      <c r="U31" t="s">
        <v>232</v>
      </c>
      <c r="V31" t="s">
        <v>233</v>
      </c>
      <c r="W31" t="s">
        <v>463</v>
      </c>
      <c r="X31" t="s">
        <v>454</v>
      </c>
      <c r="Y31" s="41"/>
    </row>
    <row r="32" spans="1:25" ht="15" x14ac:dyDescent="0.25">
      <c r="A32">
        <v>1.68</v>
      </c>
      <c r="B32">
        <v>2.2999999999999998</v>
      </c>
      <c r="C32" s="29">
        <f t="shared" si="9"/>
        <v>3.002070393374745E-2</v>
      </c>
      <c r="D32" s="30">
        <f>IF(OR($A32="",$B32=""),"",A32*'MPTO_working_2-way'!$G31)</f>
        <v>1.7304347826086957</v>
      </c>
      <c r="E32" s="32">
        <f>IF(OR($A32="",$B32=""),"",B32*'MPTO_working_2-way'!$G31)</f>
        <v>2.3690476190476191</v>
      </c>
      <c r="F32" s="30">
        <f>IF(OR($A32="",$B32=""),"",'MPTO_working_2-way'!D31)</f>
        <v>1.7234611953612846</v>
      </c>
      <c r="G32" s="32">
        <f>IF(OR($A32="",$B32=""),"",'MPTO_working_2-way'!E31)</f>
        <v>2.3822441430332923</v>
      </c>
      <c r="H32" s="30">
        <f>IF(OR($A32="",$B32=""),"",'OddsRatio_working_2-way'!M31)</f>
        <v>1.7232405706795793</v>
      </c>
      <c r="I32" s="30">
        <f>IF(OR($A32="",$B32=""),"",'OddsRatio_working_2-way'!N31)</f>
        <v>2.3826657968874305</v>
      </c>
      <c r="J32" s="30">
        <f>IF('Log_working_2-way'!$D31="","",A32^('Log_working_2-way'!$D31))</f>
        <v>1.7200813813896441</v>
      </c>
      <c r="K32" s="32">
        <f>IF('Log_working_2-way'!$D31="","",B32^('Log_working_2-way'!$D31))</f>
        <v>2.3887319209255629</v>
      </c>
      <c r="L32" s="37">
        <f t="shared" si="10"/>
        <v>0.57788944723618085</v>
      </c>
      <c r="M32" s="37">
        <f t="shared" si="11"/>
        <v>0.42211055276381909</v>
      </c>
      <c r="N32" s="38">
        <v>129</v>
      </c>
      <c r="O32" s="38">
        <f t="shared" si="12"/>
        <v>52.214285714285715</v>
      </c>
      <c r="P32" s="38">
        <f t="shared" si="13"/>
        <v>72.913043478260875</v>
      </c>
      <c r="Q32" s="38">
        <f t="shared" si="14"/>
        <v>56.086956521739133</v>
      </c>
      <c r="R32" s="38">
        <f t="shared" si="15"/>
        <v>76.785714285714292</v>
      </c>
      <c r="S32" s="39">
        <f t="shared" si="16"/>
        <v>-3.8726708074534173</v>
      </c>
      <c r="T32" s="39">
        <f t="shared" si="17"/>
        <v>-3.8726708074534173</v>
      </c>
      <c r="U32" t="s">
        <v>234</v>
      </c>
      <c r="V32" t="s">
        <v>235</v>
      </c>
      <c r="W32" t="s">
        <v>463</v>
      </c>
      <c r="X32" t="s">
        <v>454</v>
      </c>
      <c r="Y32" s="41"/>
    </row>
    <row r="33" spans="1:25" ht="15" x14ac:dyDescent="0.25">
      <c r="A33">
        <v>2.13</v>
      </c>
      <c r="B33">
        <v>1.79</v>
      </c>
      <c r="C33" s="29">
        <f t="shared" si="9"/>
        <v>2.8142785952212312E-2</v>
      </c>
      <c r="D33" s="30">
        <f>IF(OR($A33="",$B33=""),"",A33*'MPTO_working_2-way'!$G32)</f>
        <v>2.1899441340782122</v>
      </c>
      <c r="E33" s="32">
        <f>IF(OR($A33="",$B33=""),"",B33*'MPTO_working_2-way'!$G32)</f>
        <v>1.84037558685446</v>
      </c>
      <c r="F33" s="30">
        <f>IF(OR($A33="",$B33=""),"",'MPTO_working_2-way'!D32)</f>
        <v>2.1958130561234772</v>
      </c>
      <c r="G33" s="32">
        <f>IF(OR($A33="",$B33=""),"",'MPTO_working_2-way'!E32)</f>
        <v>1.8362511137332338</v>
      </c>
      <c r="H33" s="30">
        <f>IF(OR($A33="",$B33=""),"",'OddsRatio_working_2-way'!M32)</f>
        <v>2.1959848438987186</v>
      </c>
      <c r="I33" s="30">
        <f>IF(OR($A33="",$B33=""),"",'OddsRatio_working_2-way'!N32)</f>
        <v>1.8361309970619364</v>
      </c>
      <c r="J33" s="30">
        <f>IF('Log_working_2-way'!$D32="","",A33^('Log_working_2-way'!$D32))</f>
        <v>2.1986586658056355</v>
      </c>
      <c r="K33" s="32">
        <f>IF('Log_working_2-way'!$D32="","",B33^('Log_working_2-way'!$D32))</f>
        <v>1.8342658577685029</v>
      </c>
      <c r="L33" s="37">
        <f t="shared" si="10"/>
        <v>0.45663265306122452</v>
      </c>
      <c r="M33" s="37">
        <f t="shared" si="11"/>
        <v>0.54336734693877553</v>
      </c>
      <c r="N33" s="38">
        <v>130</v>
      </c>
      <c r="O33" s="38">
        <f t="shared" si="12"/>
        <v>68.967136150234737</v>
      </c>
      <c r="P33" s="38">
        <f t="shared" si="13"/>
        <v>57.374301675977662</v>
      </c>
      <c r="Q33" s="38">
        <f t="shared" si="14"/>
        <v>72.625698324022338</v>
      </c>
      <c r="R33" s="38">
        <f t="shared" si="15"/>
        <v>61.032863849765256</v>
      </c>
      <c r="S33" s="39">
        <f t="shared" si="16"/>
        <v>-3.6585621737876011</v>
      </c>
      <c r="T33" s="39">
        <f t="shared" si="17"/>
        <v>-3.658562173787594</v>
      </c>
      <c r="U33" t="s">
        <v>236</v>
      </c>
      <c r="V33" t="s">
        <v>237</v>
      </c>
      <c r="W33" t="s">
        <v>463</v>
      </c>
      <c r="X33" t="s">
        <v>454</v>
      </c>
      <c r="Y33" s="41"/>
    </row>
    <row r="34" spans="1:25" ht="15" x14ac:dyDescent="0.25">
      <c r="A34">
        <v>1.48</v>
      </c>
      <c r="B34">
        <v>2.79</v>
      </c>
      <c r="C34" s="29">
        <f t="shared" si="9"/>
        <v>3.4098614743776068E-2</v>
      </c>
      <c r="D34" s="30">
        <f>IF(OR($A34="",$B34=""),"",A34*'MPTO_working_2-way'!$G33)</f>
        <v>1.5304659498207887</v>
      </c>
      <c r="E34" s="32">
        <f>IF(OR($A34="",$B34=""),"",B34*'MPTO_working_2-way'!$G33)</f>
        <v>2.8851351351351351</v>
      </c>
      <c r="F34" s="30">
        <f>IF(OR($A34="",$B34=""),"",'MPTO_working_2-way'!D33)</f>
        <v>1.5183115163994707</v>
      </c>
      <c r="G34" s="32">
        <f>IF(OR($A34="",$B34=""),"",'MPTO_working_2-way'!E33)</f>
        <v>2.9293416572077189</v>
      </c>
      <c r="H34" s="30">
        <f>IF(OR($A34="",$B34=""),"",'OddsRatio_working_2-way'!M33)</f>
        <v>1.517838222402524</v>
      </c>
      <c r="I34" s="30">
        <f>IF(OR($A34="",$B34=""),"",'OddsRatio_working_2-way'!N33)</f>
        <v>2.9311050377094117</v>
      </c>
      <c r="J34" s="30">
        <f>IF('Log_working_2-way'!$D33="","",A34^('Log_working_2-way'!$D33))</f>
        <v>1.5122772652504806</v>
      </c>
      <c r="K34" s="32">
        <f>IF('Log_working_2-way'!$D33="","",B34^('Log_working_2-way'!$D33))</f>
        <v>2.95206788946764</v>
      </c>
      <c r="L34" s="37">
        <f t="shared" si="10"/>
        <v>0.65339578454332548</v>
      </c>
      <c r="M34" s="37">
        <f t="shared" si="11"/>
        <v>0.34660421545667447</v>
      </c>
      <c r="N34" s="38">
        <v>131</v>
      </c>
      <c r="O34" s="38">
        <f t="shared" si="12"/>
        <v>42.486486486486484</v>
      </c>
      <c r="P34" s="38">
        <f t="shared" si="13"/>
        <v>84.046594982078858</v>
      </c>
      <c r="Q34" s="38">
        <f t="shared" si="14"/>
        <v>46.953405017921149</v>
      </c>
      <c r="R34" s="38">
        <f t="shared" si="15"/>
        <v>88.513513513513516</v>
      </c>
      <c r="S34" s="39">
        <f t="shared" si="16"/>
        <v>-4.4669185314346649</v>
      </c>
      <c r="T34" s="39">
        <f t="shared" si="17"/>
        <v>-4.4669185314346578</v>
      </c>
      <c r="U34" t="s">
        <v>238</v>
      </c>
      <c r="V34" t="s">
        <v>239</v>
      </c>
      <c r="W34" t="s">
        <v>463</v>
      </c>
      <c r="X34" t="s">
        <v>454</v>
      </c>
      <c r="Y34" s="41"/>
    </row>
    <row r="35" spans="1:25" ht="15" x14ac:dyDescent="0.25">
      <c r="A35">
        <v>1.93</v>
      </c>
      <c r="B35">
        <v>1.95</v>
      </c>
      <c r="C35" s="29">
        <f t="shared" si="9"/>
        <v>3.0955227846419575E-2</v>
      </c>
      <c r="D35" s="30">
        <f>IF(OR($A35="",$B35=""),"",A35*'MPTO_working_2-way'!$G34)</f>
        <v>1.9897435897435898</v>
      </c>
      <c r="E35" s="32">
        <f>IF(OR($A35="",$B35=""),"",B35*'MPTO_working_2-way'!$G34)</f>
        <v>2.0103626943005182</v>
      </c>
      <c r="F35" s="30">
        <f>IF(OR($A35="",$B35=""),"",'MPTO_working_2-way'!D34)</f>
        <v>1.9894277785119598</v>
      </c>
      <c r="G35" s="32">
        <f>IF(OR($A35="",$B35=""),"",'MPTO_working_2-way'!E34)</f>
        <v>2.0106851876586083</v>
      </c>
      <c r="H35" s="30">
        <f>IF(OR($A35="",$B35=""),"",'OddsRatio_working_2-way'!M34)</f>
        <v>1.9894176915848294</v>
      </c>
      <c r="I35" s="30">
        <f>IF(OR($A35="",$B35=""),"",'OddsRatio_working_2-way'!N34)</f>
        <v>2.0106954914038573</v>
      </c>
      <c r="J35" s="30">
        <f>IF('Log_working_2-way'!$D34="","",A35^('Log_working_2-way'!$D34))</f>
        <v>1.9892742724695103</v>
      </c>
      <c r="K35" s="32">
        <f>IF('Log_working_2-way'!$D34="","",B35^('Log_working_2-way'!$D34))</f>
        <v>2.0108420160403986</v>
      </c>
      <c r="L35" s="37">
        <f t="shared" si="10"/>
        <v>0.50257731958762886</v>
      </c>
      <c r="M35" s="37">
        <f t="shared" si="11"/>
        <v>0.49742268041237114</v>
      </c>
      <c r="N35" s="38">
        <v>132</v>
      </c>
      <c r="O35" s="38">
        <f t="shared" si="12"/>
        <v>63.606217616580317</v>
      </c>
      <c r="P35" s="38">
        <f t="shared" si="13"/>
        <v>64.307692307692307</v>
      </c>
      <c r="Q35" s="38">
        <f t="shared" si="14"/>
        <v>67.692307692307708</v>
      </c>
      <c r="R35" s="38">
        <f t="shared" si="15"/>
        <v>68.393782383419705</v>
      </c>
      <c r="S35" s="39">
        <f t="shared" si="16"/>
        <v>-4.086090075727391</v>
      </c>
      <c r="T35" s="39">
        <f t="shared" si="17"/>
        <v>-4.0860900757273981</v>
      </c>
      <c r="U35" t="s">
        <v>240</v>
      </c>
      <c r="V35" t="s">
        <v>241</v>
      </c>
      <c r="W35" t="s">
        <v>460</v>
      </c>
      <c r="X35" t="s">
        <v>454</v>
      </c>
      <c r="Y35" s="41"/>
    </row>
    <row r="36" spans="1:25" ht="15" x14ac:dyDescent="0.25">
      <c r="A36">
        <v>1.93</v>
      </c>
      <c r="B36">
        <v>1.96</v>
      </c>
      <c r="C36" s="29">
        <f t="shared" si="9"/>
        <v>2.8338796658559762E-2</v>
      </c>
      <c r="D36" s="30">
        <f>IF(OR($A36="",$B36=""),"",A36*'MPTO_working_2-way'!$G35)</f>
        <v>1.9846938775510203</v>
      </c>
      <c r="E36" s="32">
        <f>IF(OR($A36="",$B36=""),"",B36*'MPTO_working_2-way'!$G35)</f>
        <v>2.0155440414507773</v>
      </c>
      <c r="F36" s="30">
        <f>IF(OR($A36="",$B36=""),"",'MPTO_working_2-way'!D35)</f>
        <v>1.9842635333613092</v>
      </c>
      <c r="G36" s="32">
        <f>IF(OR($A36="",$B36=""),"",'MPTO_working_2-way'!E35)</f>
        <v>2.0159880622468553</v>
      </c>
      <c r="H36" s="30">
        <f>IF(OR($A36="",$B36=""),"",'OddsRatio_working_2-way'!M35)</f>
        <v>1.9842509842514759</v>
      </c>
      <c r="I36" s="30">
        <f>IF(OR($A36="",$B36=""),"",'OddsRatio_working_2-way'!N35)</f>
        <v>2.0160010160015238</v>
      </c>
      <c r="J36" s="30">
        <f>IF('Log_working_2-way'!$D35="","",A36^('Log_working_2-way'!$D35))</f>
        <v>1.9840560014719333</v>
      </c>
      <c r="K36" s="32">
        <f>IF('Log_working_2-way'!$D35="","",B36^('Log_working_2-way'!$D35))</f>
        <v>2.0162023284286739</v>
      </c>
      <c r="L36" s="37">
        <f t="shared" si="10"/>
        <v>0.50385604113110538</v>
      </c>
      <c r="M36" s="37">
        <f t="shared" si="11"/>
        <v>0.49614395886889456</v>
      </c>
      <c r="N36" s="38">
        <v>133</v>
      </c>
      <c r="O36" s="38">
        <f t="shared" si="12"/>
        <v>64.088082901554415</v>
      </c>
      <c r="P36" s="38">
        <f t="shared" si="13"/>
        <v>65.142857142857153</v>
      </c>
      <c r="Q36" s="38">
        <f t="shared" si="14"/>
        <v>67.857142857142861</v>
      </c>
      <c r="R36" s="38">
        <f t="shared" si="15"/>
        <v>68.911917098445599</v>
      </c>
      <c r="S36" s="39">
        <f t="shared" si="16"/>
        <v>-3.7690599555884461</v>
      </c>
      <c r="T36" s="39">
        <f t="shared" si="17"/>
        <v>-3.7690599555884461</v>
      </c>
      <c r="U36" t="s">
        <v>242</v>
      </c>
      <c r="V36" t="s">
        <v>243</v>
      </c>
      <c r="W36" t="s">
        <v>460</v>
      </c>
      <c r="X36" t="s">
        <v>454</v>
      </c>
      <c r="Y36" s="41"/>
    </row>
    <row r="37" spans="1:25" ht="15" x14ac:dyDescent="0.25">
      <c r="A37">
        <v>1.65</v>
      </c>
      <c r="B37">
        <v>2.35</v>
      </c>
      <c r="C37" s="29">
        <f t="shared" si="9"/>
        <v>3.1592520954223158E-2</v>
      </c>
      <c r="D37" s="30">
        <f>IF(OR($A37="",$B37=""),"",A37*'MPTO_working_2-way'!$G36)</f>
        <v>1.7021276595744681</v>
      </c>
      <c r="E37" s="32">
        <f>IF(OR($A37="",$B37=""),"",B37*'MPTO_working_2-way'!$G36)</f>
        <v>2.4242424242424243</v>
      </c>
      <c r="F37" s="30">
        <f>IF(OR($A37="",$B37=""),"",'MPTO_working_2-way'!D36)</f>
        <v>1.6941561987984708</v>
      </c>
      <c r="G37" s="32">
        <f>IF(OR($A37="",$B37=""),"",'MPTO_working_2-way'!E36)</f>
        <v>2.4405979543666407</v>
      </c>
      <c r="H37" s="30">
        <f>IF(OR($A37="",$B37=""),"",'OddsRatio_working_2-way'!M36)</f>
        <v>1.6938886664887112</v>
      </c>
      <c r="I37" s="30">
        <f>IF(OR($A37="",$B37=""),"",'OddsRatio_working_2-way'!N36)</f>
        <v>2.4411533842457849</v>
      </c>
      <c r="J37" s="30">
        <f>IF('Log_working_2-way'!$D36="","",A37^('Log_working_2-way'!$D36))</f>
        <v>1.6902722385674813</v>
      </c>
      <c r="K37" s="32">
        <f>IF('Log_working_2-way'!$D36="","",B37^('Log_working_2-way'!$D36))</f>
        <v>2.4487037782009757</v>
      </c>
      <c r="L37" s="37">
        <f t="shared" si="10"/>
        <v>0.58750000000000002</v>
      </c>
      <c r="M37" s="37">
        <f t="shared" si="11"/>
        <v>0.41249999999999998</v>
      </c>
      <c r="N37" s="38">
        <v>134</v>
      </c>
      <c r="O37" s="38">
        <f t="shared" si="12"/>
        <v>52.787878787878789</v>
      </c>
      <c r="P37" s="38">
        <f t="shared" si="13"/>
        <v>76.978723404255334</v>
      </c>
      <c r="Q37" s="38">
        <f t="shared" si="14"/>
        <v>57.021276595744681</v>
      </c>
      <c r="R37" s="38">
        <f t="shared" si="15"/>
        <v>81.212121212121218</v>
      </c>
      <c r="S37" s="39">
        <f t="shared" si="16"/>
        <v>-4.2333978078658916</v>
      </c>
      <c r="T37" s="39">
        <f t="shared" si="17"/>
        <v>-4.2333978078658845</v>
      </c>
      <c r="U37" t="s">
        <v>244</v>
      </c>
      <c r="V37" t="s">
        <v>245</v>
      </c>
      <c r="W37" t="s">
        <v>460</v>
      </c>
      <c r="X37" t="s">
        <v>454</v>
      </c>
      <c r="Y37" s="41"/>
    </row>
    <row r="38" spans="1:25" ht="15" x14ac:dyDescent="0.25">
      <c r="A38">
        <v>2.2799999999999998</v>
      </c>
      <c r="B38">
        <v>1.68</v>
      </c>
      <c r="C38" s="29">
        <f t="shared" si="9"/>
        <v>3.383458646616555E-2</v>
      </c>
      <c r="D38" s="30">
        <f>IF(OR($A38="",$B38=""),"",A38*'MPTO_working_2-way'!$G37)</f>
        <v>2.3571428571428572</v>
      </c>
      <c r="E38" s="32">
        <f>IF(OR($A38="",$B38=""),"",B38*'MPTO_working_2-way'!$G37)</f>
        <v>1.736842105263158</v>
      </c>
      <c r="F38" s="30">
        <f>IF(OR($A38="",$B38=""),"",'MPTO_working_2-way'!D37)</f>
        <v>2.3714710252600297</v>
      </c>
      <c r="G38" s="32">
        <f>IF(OR($A38="",$B38=""),"",'MPTO_working_2-way'!E37)</f>
        <v>1.7291440953412784</v>
      </c>
      <c r="H38" s="30">
        <f>IF(OR($A38="",$B38=""),"",'OddsRatio_working_2-way'!M37)</f>
        <v>2.3719886811400706</v>
      </c>
      <c r="I38" s="30">
        <f>IF(OR($A38="",$B38=""),"",'OddsRatio_working_2-way'!N37)</f>
        <v>1.728868986855663</v>
      </c>
      <c r="J38" s="30">
        <f>IF('Log_working_2-way'!$D37="","",A38^('Log_working_2-way'!$D37))</f>
        <v>2.3786002597874161</v>
      </c>
      <c r="K38" s="32">
        <f>IF('Log_working_2-way'!$D37="","",B38^('Log_working_2-way'!$D37))</f>
        <v>1.7253734306956654</v>
      </c>
      <c r="L38" s="37">
        <f t="shared" si="10"/>
        <v>0.42424242424242425</v>
      </c>
      <c r="M38" s="37">
        <f t="shared" si="11"/>
        <v>0.57575757575757569</v>
      </c>
      <c r="N38" s="38">
        <v>135</v>
      </c>
      <c r="O38" s="38">
        <f t="shared" si="12"/>
        <v>75.789473684210506</v>
      </c>
      <c r="P38" s="38">
        <f t="shared" si="13"/>
        <v>54.642857142857132</v>
      </c>
      <c r="Q38" s="38">
        <f t="shared" si="14"/>
        <v>80.357142857142861</v>
      </c>
      <c r="R38" s="38">
        <f t="shared" si="15"/>
        <v>59.21052631578948</v>
      </c>
      <c r="S38" s="39">
        <f t="shared" si="16"/>
        <v>-4.5676691729323551</v>
      </c>
      <c r="T38" s="39">
        <f t="shared" si="17"/>
        <v>-4.567669172932348</v>
      </c>
      <c r="U38" t="s">
        <v>246</v>
      </c>
      <c r="V38" t="s">
        <v>247</v>
      </c>
      <c r="W38" t="s">
        <v>460</v>
      </c>
      <c r="X38" t="s">
        <v>454</v>
      </c>
      <c r="Y38" s="41"/>
    </row>
    <row r="39" spans="1:25" ht="15" x14ac:dyDescent="0.25">
      <c r="A39">
        <v>2.34</v>
      </c>
      <c r="B39">
        <v>1.65</v>
      </c>
      <c r="C39" s="29">
        <f t="shared" si="9"/>
        <v>3.3411033411033575E-2</v>
      </c>
      <c r="D39" s="30">
        <f>IF(OR($A39="",$B39=""),"",A39*'MPTO_working_2-way'!$G38)</f>
        <v>2.4181818181818184</v>
      </c>
      <c r="E39" s="32">
        <f>IF(OR($A39="",$B39=""),"",B39*'MPTO_working_2-way'!$G38)</f>
        <v>1.7051282051282053</v>
      </c>
      <c r="F39" s="30">
        <f>IF(OR($A39="",$B39=""),"",'MPTO_working_2-way'!D38)</f>
        <v>2.4351939451277205</v>
      </c>
      <c r="G39" s="32">
        <f>IF(OR($A39="",$B39=""),"",'MPTO_working_2-way'!E38)</f>
        <v>1.6967699406723797</v>
      </c>
      <c r="H39" s="30">
        <f>IF(OR($A39="",$B39=""),"",'OddsRatio_working_2-way'!M38)</f>
        <v>2.4358058578855508</v>
      </c>
      <c r="I39" s="30">
        <f>IF(OR($A39="",$B39=""),"",'OddsRatio_working_2-way'!N38)</f>
        <v>1.6964729907653791</v>
      </c>
      <c r="J39" s="30">
        <f>IF('Log_working_2-way'!$D38="","",A39^('Log_working_2-way'!$D38))</f>
        <v>2.4436741668534787</v>
      </c>
      <c r="K39" s="32">
        <f>IF('Log_working_2-way'!$D38="","",B39^('Log_working_2-way'!$D38))</f>
        <v>1.6926770755893317</v>
      </c>
      <c r="L39" s="37">
        <f t="shared" si="10"/>
        <v>0.41353383458646614</v>
      </c>
      <c r="M39" s="37">
        <f t="shared" si="11"/>
        <v>0.5864661654135338</v>
      </c>
      <c r="N39" s="38">
        <v>136</v>
      </c>
      <c r="O39" s="38">
        <f t="shared" si="12"/>
        <v>77.880341880341888</v>
      </c>
      <c r="P39" s="38">
        <f t="shared" si="13"/>
        <v>53.575757575757564</v>
      </c>
      <c r="Q39" s="38">
        <f t="shared" si="14"/>
        <v>82.424242424242422</v>
      </c>
      <c r="R39" s="38">
        <f t="shared" si="15"/>
        <v>58.119658119658126</v>
      </c>
      <c r="S39" s="39">
        <f t="shared" si="16"/>
        <v>-4.5439005439005342</v>
      </c>
      <c r="T39" s="39">
        <f t="shared" si="17"/>
        <v>-4.5439005439005626</v>
      </c>
      <c r="U39" t="s">
        <v>248</v>
      </c>
      <c r="V39" t="s">
        <v>249</v>
      </c>
      <c r="W39" t="s">
        <v>460</v>
      </c>
      <c r="X39" t="s">
        <v>454</v>
      </c>
      <c r="Y39" s="41"/>
    </row>
    <row r="40" spans="1:25" ht="15" x14ac:dyDescent="0.25">
      <c r="A40">
        <v>2.34</v>
      </c>
      <c r="B40">
        <v>1.65</v>
      </c>
      <c r="C40" s="29">
        <f t="shared" si="9"/>
        <v>3.3411033411033575E-2</v>
      </c>
      <c r="D40" s="30">
        <f>IF(OR($A40="",$B40=""),"",A40*'MPTO_working_2-way'!$G39)</f>
        <v>2.4181818181818184</v>
      </c>
      <c r="E40" s="32">
        <f>IF(OR($A40="",$B40=""),"",B40*'MPTO_working_2-way'!$G39)</f>
        <v>1.7051282051282053</v>
      </c>
      <c r="F40" s="30">
        <f>IF(OR($A40="",$B40=""),"",'MPTO_working_2-way'!D39)</f>
        <v>2.4351939451277205</v>
      </c>
      <c r="G40" s="32">
        <f>IF(OR($A40="",$B40=""),"",'MPTO_working_2-way'!E39)</f>
        <v>1.6967699406723797</v>
      </c>
      <c r="H40" s="30">
        <f>IF(OR($A40="",$B40=""),"",'OddsRatio_working_2-way'!M39)</f>
        <v>2.4358058578855508</v>
      </c>
      <c r="I40" s="30">
        <f>IF(OR($A40="",$B40=""),"",'OddsRatio_working_2-way'!N39)</f>
        <v>1.6964729907653791</v>
      </c>
      <c r="J40" s="30">
        <f>IF('Log_working_2-way'!$D39="","",A40^('Log_working_2-way'!$D39))</f>
        <v>2.4436741668534787</v>
      </c>
      <c r="K40" s="32">
        <f>IF('Log_working_2-way'!$D39="","",B40^('Log_working_2-way'!$D39))</f>
        <v>1.6926770755893317</v>
      </c>
      <c r="L40" s="37">
        <f t="shared" si="10"/>
        <v>0.41353383458646614</v>
      </c>
      <c r="M40" s="37">
        <f t="shared" si="11"/>
        <v>0.5864661654135338</v>
      </c>
      <c r="N40" s="38">
        <v>137</v>
      </c>
      <c r="O40" s="38">
        <f t="shared" si="12"/>
        <v>78.452991452991455</v>
      </c>
      <c r="P40" s="38">
        <f t="shared" si="13"/>
        <v>53.969696969696962</v>
      </c>
      <c r="Q40" s="38">
        <f t="shared" si="14"/>
        <v>83.030303030303031</v>
      </c>
      <c r="R40" s="38">
        <f t="shared" si="15"/>
        <v>58.547008547008552</v>
      </c>
      <c r="S40" s="39">
        <f t="shared" si="16"/>
        <v>-4.5773115773115762</v>
      </c>
      <c r="T40" s="39">
        <f t="shared" si="17"/>
        <v>-4.5773115773115904</v>
      </c>
      <c r="U40" t="s">
        <v>250</v>
      </c>
      <c r="V40" t="s">
        <v>251</v>
      </c>
      <c r="W40" t="s">
        <v>460</v>
      </c>
      <c r="X40" t="s">
        <v>454</v>
      </c>
      <c r="Y40" s="41"/>
    </row>
    <row r="41" spans="1:25" ht="15" x14ac:dyDescent="0.25">
      <c r="A41">
        <v>2.11</v>
      </c>
      <c r="B41">
        <v>1.79</v>
      </c>
      <c r="C41" s="29">
        <f t="shared" si="9"/>
        <v>3.2592867166194583E-2</v>
      </c>
      <c r="D41" s="30">
        <f>IF(OR($A41="",$B41=""),"",A41*'MPTO_working_2-way'!$G40)</f>
        <v>2.1787709497206706</v>
      </c>
      <c r="E41" s="32">
        <f>IF(OR($A41="",$B41=""),"",B41*'MPTO_working_2-way'!$G40)</f>
        <v>1.8483412322274884</v>
      </c>
      <c r="F41" s="30">
        <f>IF(OR($A41="",$B41=""),"",'MPTO_working_2-way'!D40)</f>
        <v>2.1851369724319478</v>
      </c>
      <c r="G41" s="32">
        <f>IF(OR($A41="",$B41=""),"",'MPTO_working_2-way'!E40)</f>
        <v>1.8437843247333352</v>
      </c>
      <c r="H41" s="30">
        <f>IF(OR($A41="",$B41=""),"",'OddsRatio_working_2-way'!M40)</f>
        <v>2.1853536565680476</v>
      </c>
      <c r="I41" s="30">
        <f>IF(OR($A41="",$B41=""),"",'OddsRatio_working_2-way'!N40)</f>
        <v>1.8436300798997822</v>
      </c>
      <c r="J41" s="30">
        <f>IF('Log_working_2-way'!$D40="","",A41^('Log_working_2-way'!$D40))</f>
        <v>2.1882656756587764</v>
      </c>
      <c r="K41" s="32">
        <f>IF('Log_working_2-way'!$D40="","",B41^('Log_working_2-way'!$D40))</f>
        <v>1.8415626408173078</v>
      </c>
      <c r="L41" s="37">
        <f t="shared" si="10"/>
        <v>0.4589743589743589</v>
      </c>
      <c r="M41" s="37">
        <f t="shared" si="11"/>
        <v>0.54102564102564099</v>
      </c>
      <c r="N41" s="38">
        <v>138</v>
      </c>
      <c r="O41" s="38">
        <f t="shared" si="12"/>
        <v>72.597156398104275</v>
      </c>
      <c r="P41" s="38">
        <f t="shared" si="13"/>
        <v>60.905027932960898</v>
      </c>
      <c r="Q41" s="38">
        <f t="shared" si="14"/>
        <v>77.094972067039095</v>
      </c>
      <c r="R41" s="38">
        <f t="shared" si="15"/>
        <v>65.402843601895739</v>
      </c>
      <c r="S41" s="39">
        <f t="shared" si="16"/>
        <v>-4.4978156689348197</v>
      </c>
      <c r="T41" s="39">
        <f t="shared" si="17"/>
        <v>-4.497815668934841</v>
      </c>
      <c r="U41" t="s">
        <v>252</v>
      </c>
      <c r="V41" t="s">
        <v>253</v>
      </c>
      <c r="W41" t="s">
        <v>460</v>
      </c>
      <c r="X41" t="s">
        <v>454</v>
      </c>
      <c r="Y41" s="41"/>
    </row>
    <row r="42" spans="1:25" ht="15" x14ac:dyDescent="0.25">
      <c r="A42">
        <v>2.12</v>
      </c>
      <c r="B42">
        <v>1.78</v>
      </c>
      <c r="C42" s="29">
        <f t="shared" si="9"/>
        <v>3.3495866016535869E-2</v>
      </c>
      <c r="D42" s="30">
        <f>IF(OR($A42="",$B42=""),"",A42*'MPTO_working_2-way'!$G41)</f>
        <v>2.191011235955056</v>
      </c>
      <c r="E42" s="32">
        <f>IF(OR($A42="",$B42=""),"",B42*'MPTO_working_2-way'!$G41)</f>
        <v>1.8396226415094339</v>
      </c>
      <c r="F42" s="30">
        <f>IF(OR($A42="",$B42=""),"",'MPTO_working_2-way'!D41)</f>
        <v>2.1980428704566637</v>
      </c>
      <c r="G42" s="32">
        <f>IF(OR($A42="",$B42=""),"",'MPTO_working_2-way'!E41)</f>
        <v>1.8346946713341112</v>
      </c>
      <c r="H42" s="30">
        <f>IF(OR($A42="",$B42=""),"",'OddsRatio_working_2-way'!M41)</f>
        <v>2.1982893790305562</v>
      </c>
      <c r="I42" s="30">
        <f>IF(OR($A42="",$B42=""),"",'OddsRatio_working_2-way'!N41)</f>
        <v>1.83452296039628</v>
      </c>
      <c r="J42" s="30">
        <f>IF('Log_working_2-way'!$D41="","",A42^('Log_working_2-way'!$D41))</f>
        <v>2.2015102621380289</v>
      </c>
      <c r="K42" s="32">
        <f>IF('Log_working_2-way'!$D41="","",B42^('Log_working_2-way'!$D41))</f>
        <v>1.8322858584832242</v>
      </c>
      <c r="L42" s="37">
        <f t="shared" si="10"/>
        <v>0.45641025641025645</v>
      </c>
      <c r="M42" s="37">
        <f t="shared" si="11"/>
        <v>0.54358974358974366</v>
      </c>
      <c r="N42" s="38">
        <v>139</v>
      </c>
      <c r="O42" s="38">
        <f t="shared" si="12"/>
        <v>73.433962264150935</v>
      </c>
      <c r="P42" s="38">
        <f t="shared" si="13"/>
        <v>60.910112359550574</v>
      </c>
      <c r="Q42" s="38">
        <f t="shared" si="14"/>
        <v>78.089887640449447</v>
      </c>
      <c r="R42" s="38">
        <f t="shared" si="15"/>
        <v>65.566037735849051</v>
      </c>
      <c r="S42" s="39">
        <f t="shared" si="16"/>
        <v>-4.6559253762985122</v>
      </c>
      <c r="T42" s="39">
        <f t="shared" si="17"/>
        <v>-4.6559253762984767</v>
      </c>
      <c r="U42" t="s">
        <v>254</v>
      </c>
      <c r="V42" t="s">
        <v>255</v>
      </c>
      <c r="W42" t="s">
        <v>460</v>
      </c>
      <c r="X42" t="s">
        <v>454</v>
      </c>
      <c r="Y42" s="41"/>
    </row>
    <row r="43" spans="1:25" ht="15" x14ac:dyDescent="0.25">
      <c r="A43">
        <v>1.85</v>
      </c>
      <c r="B43">
        <v>2.0499999999999998</v>
      </c>
      <c r="C43" s="29">
        <f t="shared" si="9"/>
        <v>2.8345418589321048E-2</v>
      </c>
      <c r="D43" s="30">
        <f>IF(OR($A43="",$B43=""),"",A43*'MPTO_working_2-way'!$G42)</f>
        <v>1.902439024390244</v>
      </c>
      <c r="E43" s="32">
        <f>IF(OR($A43="",$B43=""),"",B43*'MPTO_working_2-way'!$G42)</f>
        <v>2.1081081081081079</v>
      </c>
      <c r="F43" s="30">
        <f>IF(OR($A43="",$B43=""),"",'MPTO_working_2-way'!D42)</f>
        <v>1.8998121477770822</v>
      </c>
      <c r="G43" s="32">
        <f>IF(OR($A43="",$B43=""),"",'MPTO_working_2-way'!E42)</f>
        <v>2.1113430758524703</v>
      </c>
      <c r="H43" s="30">
        <f>IF(OR($A43="",$B43=""),"",'OddsRatio_working_2-way'!M42)</f>
        <v>1.8997354108424378</v>
      </c>
      <c r="I43" s="30">
        <f>IF(OR($A43="",$B43=""),"",'OddsRatio_working_2-way'!N42)</f>
        <v>2.1114378604524222</v>
      </c>
      <c r="J43" s="30">
        <f>IF('Log_working_2-way'!$D42="","",A43^('Log_working_2-way'!$D42))</f>
        <v>1.8985467665018629</v>
      </c>
      <c r="K43" s="32">
        <f>IF('Log_working_2-way'!$D42="","",B43^('Log_working_2-way'!$D42))</f>
        <v>2.1129081281913611</v>
      </c>
      <c r="L43" s="37">
        <f t="shared" si="10"/>
        <v>0.52564102564102555</v>
      </c>
      <c r="M43" s="37">
        <f t="shared" si="11"/>
        <v>0.47435897435897439</v>
      </c>
      <c r="N43" s="38">
        <v>140</v>
      </c>
      <c r="O43" s="38">
        <f t="shared" si="12"/>
        <v>64.324324324324309</v>
      </c>
      <c r="P43" s="38">
        <f t="shared" si="13"/>
        <v>71.707317073170742</v>
      </c>
      <c r="Q43" s="38">
        <f t="shared" si="14"/>
        <v>68.292682926829272</v>
      </c>
      <c r="R43" s="38">
        <f t="shared" si="15"/>
        <v>75.675675675675663</v>
      </c>
      <c r="S43" s="39">
        <f t="shared" si="16"/>
        <v>-3.9683586025049635</v>
      </c>
      <c r="T43" s="39">
        <f t="shared" si="17"/>
        <v>-3.9683586025049209</v>
      </c>
      <c r="U43" t="s">
        <v>256</v>
      </c>
      <c r="V43" t="s">
        <v>257</v>
      </c>
      <c r="W43" t="s">
        <v>460</v>
      </c>
      <c r="X43" t="s">
        <v>454</v>
      </c>
      <c r="Y43" s="41"/>
    </row>
    <row r="44" spans="1:25" ht="15" x14ac:dyDescent="0.25">
      <c r="A44">
        <v>2.11</v>
      </c>
      <c r="B44">
        <v>1.79</v>
      </c>
      <c r="C44" s="29">
        <f t="shared" si="9"/>
        <v>3.2592867166194583E-2</v>
      </c>
      <c r="D44" s="30">
        <f>IF(OR($A44="",$B44=""),"",A44*'MPTO_working_2-way'!$G43)</f>
        <v>2.1787709497206706</v>
      </c>
      <c r="E44" s="32">
        <f>IF(OR($A44="",$B44=""),"",B44*'MPTO_working_2-way'!$G43)</f>
        <v>1.8483412322274884</v>
      </c>
      <c r="F44" s="30">
        <f>IF(OR($A44="",$B44=""),"",'MPTO_working_2-way'!D43)</f>
        <v>2.1851369724319478</v>
      </c>
      <c r="G44" s="32">
        <f>IF(OR($A44="",$B44=""),"",'MPTO_working_2-way'!E43)</f>
        <v>1.8437843247333352</v>
      </c>
      <c r="H44" s="30">
        <f>IF(OR($A44="",$B44=""),"",'OddsRatio_working_2-way'!M43)</f>
        <v>2.1853536565680476</v>
      </c>
      <c r="I44" s="30">
        <f>IF(OR($A44="",$B44=""),"",'OddsRatio_working_2-way'!N43)</f>
        <v>1.8436300798997822</v>
      </c>
      <c r="J44" s="30">
        <f>IF('Log_working_2-way'!$D43="","",A44^('Log_working_2-way'!$D43))</f>
        <v>2.1882656756587764</v>
      </c>
      <c r="K44" s="32">
        <f>IF('Log_working_2-way'!$D43="","",B44^('Log_working_2-way'!$D43))</f>
        <v>1.8415626408173078</v>
      </c>
      <c r="L44" s="37">
        <f t="shared" si="10"/>
        <v>0.4589743589743589</v>
      </c>
      <c r="M44" s="37">
        <f t="shared" si="11"/>
        <v>0.54102564102564099</v>
      </c>
      <c r="N44" s="38">
        <v>141</v>
      </c>
      <c r="O44" s="38">
        <f t="shared" si="12"/>
        <v>74.175355450236964</v>
      </c>
      <c r="P44" s="38">
        <f t="shared" si="13"/>
        <v>62.229050279329613</v>
      </c>
      <c r="Q44" s="38">
        <f t="shared" si="14"/>
        <v>78.770949720670387</v>
      </c>
      <c r="R44" s="38">
        <f t="shared" si="15"/>
        <v>66.824644549763036</v>
      </c>
      <c r="S44" s="39">
        <f t="shared" si="16"/>
        <v>-4.5955942704334234</v>
      </c>
      <c r="T44" s="39">
        <f t="shared" si="17"/>
        <v>-4.5955942704334234</v>
      </c>
      <c r="U44" t="s">
        <v>258</v>
      </c>
      <c r="V44" t="s">
        <v>259</v>
      </c>
      <c r="W44" t="s">
        <v>460</v>
      </c>
      <c r="X44" t="s">
        <v>454</v>
      </c>
      <c r="Y44" s="41"/>
    </row>
    <row r="45" spans="1:25" ht="15" x14ac:dyDescent="0.25">
      <c r="A45">
        <v>1.97</v>
      </c>
      <c r="B45">
        <v>1.87</v>
      </c>
      <c r="C45" s="29">
        <f t="shared" si="9"/>
        <v>4.2373571486739481E-2</v>
      </c>
      <c r="D45" s="30">
        <f>IF(OR($A45="",$B45=""),"",A45*'MPTO_working_2-way'!$G44)</f>
        <v>2.0534759358288768</v>
      </c>
      <c r="E45" s="32">
        <f>IF(OR($A45="",$B45=""),"",B45*'MPTO_working_2-way'!$G44)</f>
        <v>1.9492385786802029</v>
      </c>
      <c r="F45" s="30">
        <f>IF(OR($A45="",$B45=""),"",'MPTO_working_2-way'!D44)</f>
        <v>2.0558051284913081</v>
      </c>
      <c r="G45" s="32">
        <f>IF(OR($A45="",$B45=""),"",'MPTO_working_2-way'!E44)</f>
        <v>1.9471444805623825</v>
      </c>
      <c r="H45" s="30">
        <f>IF(OR($A45="",$B45=""),"",'OddsRatio_working_2-way'!M44)</f>
        <v>2.0559083903140616</v>
      </c>
      <c r="I45" s="30">
        <f>IF(OR($A45="",$B45=""),"",'OddsRatio_working_2-way'!N44)</f>
        <v>1.9470518552301377</v>
      </c>
      <c r="J45" s="30">
        <f>IF('Log_working_2-way'!$D44="","",A45^('Log_working_2-way'!$D44))</f>
        <v>2.0569787979748906</v>
      </c>
      <c r="K45" s="32">
        <f>IF('Log_working_2-way'!$D44="","",B45^('Log_working_2-way'!$D44))</f>
        <v>1.9460927711281228</v>
      </c>
      <c r="L45" s="37">
        <f t="shared" si="10"/>
        <v>0.48697916666666674</v>
      </c>
      <c r="M45" s="37">
        <f t="shared" si="11"/>
        <v>0.51302083333333337</v>
      </c>
      <c r="N45" s="38">
        <v>142</v>
      </c>
      <c r="O45" s="38">
        <f t="shared" si="12"/>
        <v>69.918781725888323</v>
      </c>
      <c r="P45" s="38">
        <f t="shared" si="13"/>
        <v>66.064171122994651</v>
      </c>
      <c r="Q45" s="38">
        <f t="shared" si="14"/>
        <v>75.935828877005335</v>
      </c>
      <c r="R45" s="38">
        <f t="shared" si="15"/>
        <v>72.081218274111677</v>
      </c>
      <c r="S45" s="39">
        <f t="shared" si="16"/>
        <v>-6.017047151117012</v>
      </c>
      <c r="T45" s="39">
        <f t="shared" si="17"/>
        <v>-6.0170471511170263</v>
      </c>
      <c r="U45" t="s">
        <v>128</v>
      </c>
      <c r="V45" t="s">
        <v>136</v>
      </c>
      <c r="W45" t="s">
        <v>179</v>
      </c>
      <c r="X45" t="s">
        <v>454</v>
      </c>
      <c r="Y45" s="41"/>
    </row>
    <row r="46" spans="1:25" ht="15" x14ac:dyDescent="0.25">
      <c r="A46">
        <v>1.85</v>
      </c>
      <c r="B46">
        <v>1.99</v>
      </c>
      <c r="C46" s="29">
        <f t="shared" si="9"/>
        <v>4.3053103354610656E-2</v>
      </c>
      <c r="D46" s="30">
        <f>IF(OR($A46="",$B46=""),"",A46*'MPTO_working_2-way'!$G45)</f>
        <v>1.9296482412060298</v>
      </c>
      <c r="E46" s="32">
        <f>IF(OR($A46="",$B46=""),"",B46*'MPTO_working_2-way'!$G45)</f>
        <v>2.0756756756756753</v>
      </c>
      <c r="F46" s="30">
        <f>IF(OR($A46="",$B46=""),"",'MPTO_working_2-way'!D45)</f>
        <v>1.9267303414889438</v>
      </c>
      <c r="G46" s="32">
        <f>IF(OR($A46="",$B46=""),"",'MPTO_working_2-way'!E45)</f>
        <v>2.0790625441197226</v>
      </c>
      <c r="H46" s="30">
        <f>IF(OR($A46="",$B46=""),"",'OddsRatio_working_2-way'!M45)</f>
        <v>1.9265990819042815</v>
      </c>
      <c r="I46" s="30">
        <f>IF(OR($A46="",$B46=""),"",'OddsRatio_working_2-way'!N45)</f>
        <v>2.0792154012767514</v>
      </c>
      <c r="J46" s="30">
        <f>IF('Log_working_2-way'!$D45="","",A46^('Log_working_2-way'!$D45))</f>
        <v>1.9252626773989769</v>
      </c>
      <c r="K46" s="32">
        <f>IF('Log_working_2-way'!$D45="","",B46^('Log_working_2-way'!$D45))</f>
        <v>2.0807741676242877</v>
      </c>
      <c r="L46" s="37">
        <f t="shared" si="10"/>
        <v>0.51822916666666674</v>
      </c>
      <c r="M46" s="37">
        <f t="shared" si="11"/>
        <v>0.48177083333333343</v>
      </c>
      <c r="N46" s="38">
        <v>143</v>
      </c>
      <c r="O46" s="38">
        <f t="shared" si="12"/>
        <v>65.702702702702695</v>
      </c>
      <c r="P46" s="38">
        <f t="shared" si="13"/>
        <v>71.140703517587923</v>
      </c>
      <c r="Q46" s="38">
        <f t="shared" si="14"/>
        <v>71.859296482412049</v>
      </c>
      <c r="R46" s="38">
        <f t="shared" si="15"/>
        <v>77.297297297297291</v>
      </c>
      <c r="S46" s="39">
        <f t="shared" si="16"/>
        <v>-6.156593779709354</v>
      </c>
      <c r="T46" s="39">
        <f t="shared" si="17"/>
        <v>-6.1565937797093682</v>
      </c>
      <c r="U46" t="s">
        <v>131</v>
      </c>
      <c r="V46" t="s">
        <v>129</v>
      </c>
      <c r="W46" t="s">
        <v>179</v>
      </c>
      <c r="X46" t="s">
        <v>454</v>
      </c>
      <c r="Y46" s="41"/>
    </row>
    <row r="47" spans="1:25" ht="15" x14ac:dyDescent="0.25">
      <c r="A47">
        <v>2.17</v>
      </c>
      <c r="B47">
        <v>1.7</v>
      </c>
      <c r="C47" s="29">
        <f t="shared" si="9"/>
        <v>4.9064787205204574E-2</v>
      </c>
      <c r="D47" s="30">
        <f>IF(OR($A47="",$B47=""),"",A47*'MPTO_working_2-way'!$G46)</f>
        <v>2.276470588235294</v>
      </c>
      <c r="E47" s="32">
        <f>IF(OR($A47="",$B47=""),"",B47*'MPTO_working_2-way'!$G46)</f>
        <v>1.7834101382488476</v>
      </c>
      <c r="F47" s="30">
        <f>IF(OR($A47="",$B47=""),"",'MPTO_working_2-way'!D46)</f>
        <v>2.2920161540851192</v>
      </c>
      <c r="G47" s="32">
        <f>IF(OR($A47="",$B47=""),"",'MPTO_working_2-way'!E46)</f>
        <v>1.773984130800673</v>
      </c>
      <c r="H47" s="30">
        <f>IF(OR($A47="",$B47=""),"",'OddsRatio_working_2-way'!M46)</f>
        <v>2.2928374110570013</v>
      </c>
      <c r="I47" s="30">
        <f>IF(OR($A47="",$B47=""),"",'OddsRatio_working_2-way'!N46)</f>
        <v>1.773492468153762</v>
      </c>
      <c r="J47" s="30">
        <f>IF('Log_working_2-way'!$D46="","",A47^('Log_working_2-way'!$D46))</f>
        <v>2.3001051281546463</v>
      </c>
      <c r="K47" s="32">
        <f>IF('Log_working_2-way'!$D46="","",B47^('Log_working_2-way'!$D46))</f>
        <v>1.7691685682513487</v>
      </c>
      <c r="L47" s="37">
        <f t="shared" si="10"/>
        <v>0.43927648578811374</v>
      </c>
      <c r="M47" s="37">
        <f t="shared" si="11"/>
        <v>0.56072351421188638</v>
      </c>
      <c r="N47" s="38">
        <v>144</v>
      </c>
      <c r="O47" s="38">
        <f t="shared" si="12"/>
        <v>77.640552995391715</v>
      </c>
      <c r="P47" s="38">
        <f t="shared" si="13"/>
        <v>59.294117647058819</v>
      </c>
      <c r="Q47" s="38">
        <f t="shared" si="14"/>
        <v>84.705882352941174</v>
      </c>
      <c r="R47" s="38">
        <f t="shared" si="15"/>
        <v>66.359447004608299</v>
      </c>
      <c r="S47" s="39">
        <f t="shared" si="16"/>
        <v>-7.0653293575494587</v>
      </c>
      <c r="T47" s="39">
        <f t="shared" si="17"/>
        <v>-7.06532935754948</v>
      </c>
      <c r="U47" t="s">
        <v>260</v>
      </c>
      <c r="V47" t="s">
        <v>261</v>
      </c>
      <c r="W47" t="s">
        <v>179</v>
      </c>
      <c r="X47" t="s">
        <v>454</v>
      </c>
      <c r="Y47" s="41"/>
    </row>
    <row r="48" spans="1:25" ht="15" x14ac:dyDescent="0.25">
      <c r="A48">
        <v>2.09</v>
      </c>
      <c r="B48">
        <v>1.76</v>
      </c>
      <c r="C48" s="29">
        <f t="shared" si="9"/>
        <v>4.6650717703349276E-2</v>
      </c>
      <c r="D48" s="30">
        <f>IF(OR($A48="",$B48=""),"",A48*'MPTO_working_2-way'!$G47)</f>
        <v>2.1875</v>
      </c>
      <c r="E48" s="32">
        <f>IF(OR($A48="",$B48=""),"",B48*'MPTO_working_2-way'!$G47)</f>
        <v>1.8421052631578947</v>
      </c>
      <c r="F48" s="30">
        <f>IF(OR($A48="",$B48=""),"",'MPTO_working_2-way'!D47)</f>
        <v>2.1971090670170828</v>
      </c>
      <c r="G48" s="32">
        <f>IF(OR($A48="",$B48=""),"",'MPTO_working_2-way'!E47)</f>
        <v>1.8353457738748626</v>
      </c>
      <c r="H48" s="30">
        <f>IF(OR($A48="",$B48=""),"",'OddsRatio_working_2-way'!M47)</f>
        <v>2.197585289787658</v>
      </c>
      <c r="I48" s="30">
        <f>IF(OR($A48="",$B48=""),"",'OddsRatio_working_2-way'!N47)</f>
        <v>1.8350135965491927</v>
      </c>
      <c r="J48" s="30">
        <f>IF('Log_working_2-way'!$D47="","",A48^('Log_working_2-way'!$D47))</f>
        <v>2.2020453494773053</v>
      </c>
      <c r="K48" s="32">
        <f>IF('Log_working_2-way'!$D47="","",B48^('Log_working_2-way'!$D47))</f>
        <v>1.8319153686125185</v>
      </c>
      <c r="L48" s="37">
        <f t="shared" si="10"/>
        <v>0.45714285714285713</v>
      </c>
      <c r="M48" s="37">
        <f t="shared" si="11"/>
        <v>0.54285714285714282</v>
      </c>
      <c r="N48" s="38">
        <v>145</v>
      </c>
      <c r="O48" s="38">
        <f t="shared" si="12"/>
        <v>75.62200956937798</v>
      </c>
      <c r="P48" s="38">
        <f t="shared" si="13"/>
        <v>62.61363636363636</v>
      </c>
      <c r="Q48" s="38">
        <f t="shared" si="14"/>
        <v>82.38636363636364</v>
      </c>
      <c r="R48" s="38">
        <f t="shared" si="15"/>
        <v>69.37799043062202</v>
      </c>
      <c r="S48" s="39">
        <f t="shared" si="16"/>
        <v>-6.7643540669856606</v>
      </c>
      <c r="T48" s="39">
        <f t="shared" si="17"/>
        <v>-6.7643540669856606</v>
      </c>
      <c r="U48" t="s">
        <v>125</v>
      </c>
      <c r="V48" t="s">
        <v>137</v>
      </c>
      <c r="W48" t="s">
        <v>179</v>
      </c>
      <c r="X48" t="s">
        <v>454</v>
      </c>
      <c r="Y48" s="41"/>
    </row>
    <row r="49" spans="1:25" ht="15" x14ac:dyDescent="0.25">
      <c r="A49">
        <v>2.0699999999999998</v>
      </c>
      <c r="B49">
        <v>1.77</v>
      </c>
      <c r="C49" s="29">
        <f t="shared" si="9"/>
        <v>4.8063538852042953E-2</v>
      </c>
      <c r="D49" s="30">
        <f>IF(OR($A49="",$B49=""),"",A49*'MPTO_working_2-way'!$G48)</f>
        <v>2.1694915254237288</v>
      </c>
      <c r="E49" s="32">
        <f>IF(OR($A49="",$B49=""),"",B49*'MPTO_working_2-way'!$G48)</f>
        <v>1.855072463768116</v>
      </c>
      <c r="F49" s="30">
        <f>IF(OR($A49="",$B49=""),"",'MPTO_working_2-way'!D48)</f>
        <v>2.1783643984660661</v>
      </c>
      <c r="G49" s="32">
        <f>IF(OR($A49="",$B49=""),"",'MPTO_working_2-way'!E48)</f>
        <v>1.848633921138273</v>
      </c>
      <c r="H49" s="30">
        <f>IF(OR($A49="",$B49=""),"",'OddsRatio_working_2-way'!M48)</f>
        <v>2.1788173690654498</v>
      </c>
      <c r="I49" s="30">
        <f>IF(OR($A49="",$B49=""),"",'OddsRatio_working_2-way'!N48)</f>
        <v>1.8483078263368193</v>
      </c>
      <c r="J49" s="30">
        <f>IF('Log_working_2-way'!$D48="","",A49^('Log_working_2-way'!$D48))</f>
        <v>2.1829380192842547</v>
      </c>
      <c r="K49" s="32">
        <f>IF('Log_working_2-way'!$D48="","",B49^('Log_working_2-way'!$D48))</f>
        <v>1.8453528280410556</v>
      </c>
      <c r="L49" s="37">
        <f t="shared" si="10"/>
        <v>0.4609375</v>
      </c>
      <c r="M49" s="37">
        <f t="shared" si="11"/>
        <v>0.5390625</v>
      </c>
      <c r="N49" s="38">
        <v>146</v>
      </c>
      <c r="O49" s="38">
        <f t="shared" si="12"/>
        <v>75.468599033816417</v>
      </c>
      <c r="P49" s="38">
        <f t="shared" si="13"/>
        <v>63.514124293785322</v>
      </c>
      <c r="Q49" s="38">
        <f t="shared" si="14"/>
        <v>82.485875706214685</v>
      </c>
      <c r="R49" s="38">
        <f t="shared" si="15"/>
        <v>70.531400966183583</v>
      </c>
      <c r="S49" s="39">
        <f t="shared" si="16"/>
        <v>-7.0172766723982676</v>
      </c>
      <c r="T49" s="39">
        <f t="shared" si="17"/>
        <v>-7.0172766723982605</v>
      </c>
      <c r="U49" t="s">
        <v>262</v>
      </c>
      <c r="V49" t="s">
        <v>263</v>
      </c>
      <c r="W49" t="s">
        <v>179</v>
      </c>
      <c r="X49" t="s">
        <v>454</v>
      </c>
      <c r="Y49" s="41"/>
    </row>
    <row r="50" spans="1:25" ht="15" x14ac:dyDescent="0.25">
      <c r="A50">
        <v>1.89</v>
      </c>
      <c r="B50">
        <v>1.94</v>
      </c>
      <c r="C50" s="29">
        <f t="shared" si="9"/>
        <v>4.4564446626302434E-2</v>
      </c>
      <c r="D50" s="30">
        <f>IF(OR($A50="",$B50=""),"",A50*'MPTO_working_2-way'!$G49)</f>
        <v>1.9742268041237114</v>
      </c>
      <c r="E50" s="32">
        <f>IF(OR($A50="",$B50=""),"",B50*'MPTO_working_2-way'!$G49)</f>
        <v>2.0264550264550265</v>
      </c>
      <c r="F50" s="30">
        <f>IF(OR($A50="",$B50=""),"",'MPTO_working_2-way'!D49)</f>
        <v>1.9730936877791532</v>
      </c>
      <c r="G50" s="32">
        <f>IF(OR($A50="",$B50=""),"",'MPTO_working_2-way'!E49)</f>
        <v>2.0276502792678208</v>
      </c>
      <c r="H50" s="30">
        <f>IF(OR($A50="",$B50=""),"",'OddsRatio_working_2-way'!M49)</f>
        <v>1.9730408576407765</v>
      </c>
      <c r="I50" s="30">
        <f>IF(OR($A50="",$B50=""),"",'OddsRatio_working_2-way'!N49)</f>
        <v>2.0277060743621682</v>
      </c>
      <c r="J50" s="30">
        <f>IF('Log_working_2-way'!$D49="","",A50^('Log_working_2-way'!$D49))</f>
        <v>1.9725205567658568</v>
      </c>
      <c r="K50" s="32">
        <f>IF('Log_working_2-way'!$D49="","",B50^('Log_working_2-way'!$D49))</f>
        <v>2.0282558996234914</v>
      </c>
      <c r="L50" s="37">
        <f t="shared" si="10"/>
        <v>0.50652741514360311</v>
      </c>
      <c r="M50" s="37">
        <f t="shared" si="11"/>
        <v>0.49347258485639683</v>
      </c>
      <c r="N50" s="38">
        <v>147</v>
      </c>
      <c r="O50" s="38">
        <f t="shared" si="12"/>
        <v>69.222222222222229</v>
      </c>
      <c r="P50" s="38">
        <f t="shared" si="13"/>
        <v>71.226804123711347</v>
      </c>
      <c r="Q50" s="38">
        <f t="shared" si="14"/>
        <v>75.773195876288668</v>
      </c>
      <c r="R50" s="38">
        <f t="shared" si="15"/>
        <v>77.777777777777786</v>
      </c>
      <c r="S50" s="39">
        <f t="shared" si="16"/>
        <v>-6.5509736540664392</v>
      </c>
      <c r="T50" s="39">
        <f t="shared" si="17"/>
        <v>-6.5509736540664392</v>
      </c>
      <c r="U50" t="s">
        <v>264</v>
      </c>
      <c r="V50" t="s">
        <v>265</v>
      </c>
      <c r="W50" t="s">
        <v>179</v>
      </c>
      <c r="X50" t="s">
        <v>454</v>
      </c>
      <c r="Y50" s="41"/>
    </row>
    <row r="51" spans="1:25" ht="15" x14ac:dyDescent="0.25">
      <c r="A51">
        <v>1.87</v>
      </c>
      <c r="B51">
        <v>1.97</v>
      </c>
      <c r="C51" s="29">
        <f t="shared" si="9"/>
        <v>4.2373571486739481E-2</v>
      </c>
      <c r="D51" s="30">
        <f>IF(OR($A51="",$B51=""),"",A51*'MPTO_working_2-way'!$G50)</f>
        <v>1.9492385786802029</v>
      </c>
      <c r="E51" s="32">
        <f>IF(OR($A51="",$B51=""),"",B51*'MPTO_working_2-way'!$G50)</f>
        <v>2.0534759358288768</v>
      </c>
      <c r="F51" s="30">
        <f>IF(OR($A51="",$B51=""),"",'MPTO_working_2-way'!D50)</f>
        <v>1.9471444805623825</v>
      </c>
      <c r="G51" s="32">
        <f>IF(OR($A51="",$B51=""),"",'MPTO_working_2-way'!E50)</f>
        <v>2.0558051284913081</v>
      </c>
      <c r="H51" s="30">
        <f>IF(OR($A51="",$B51=""),"",'OddsRatio_working_2-way'!M50)</f>
        <v>1.9470518552301377</v>
      </c>
      <c r="I51" s="30">
        <f>IF(OR($A51="",$B51=""),"",'OddsRatio_working_2-way'!N50)</f>
        <v>2.0559083903140616</v>
      </c>
      <c r="J51" s="30">
        <f>IF('Log_working_2-way'!$D50="","",A51^('Log_working_2-way'!$D50))</f>
        <v>1.9460927711281228</v>
      </c>
      <c r="K51" s="32">
        <f>IF('Log_working_2-way'!$D50="","",B51^('Log_working_2-way'!$D50))</f>
        <v>2.0569787979748906</v>
      </c>
      <c r="L51" s="37">
        <f t="shared" si="10"/>
        <v>0.51302083333333337</v>
      </c>
      <c r="M51" s="37">
        <f t="shared" si="11"/>
        <v>0.48697916666666674</v>
      </c>
      <c r="N51" s="38">
        <v>148</v>
      </c>
      <c r="O51" s="38">
        <f t="shared" si="12"/>
        <v>68.855614973262021</v>
      </c>
      <c r="P51" s="38">
        <f t="shared" si="13"/>
        <v>72.873096446700501</v>
      </c>
      <c r="Q51" s="38">
        <f t="shared" si="14"/>
        <v>75.126903553299485</v>
      </c>
      <c r="R51" s="38">
        <f t="shared" si="15"/>
        <v>79.14438502673795</v>
      </c>
      <c r="S51" s="39">
        <f t="shared" si="16"/>
        <v>-6.2712885800374636</v>
      </c>
      <c r="T51" s="39">
        <f t="shared" si="17"/>
        <v>-6.2712885800374494</v>
      </c>
      <c r="U51" t="s">
        <v>134</v>
      </c>
      <c r="V51" t="s">
        <v>130</v>
      </c>
      <c r="W51" t="s">
        <v>179</v>
      </c>
      <c r="X51" t="s">
        <v>454</v>
      </c>
      <c r="Y51" s="41"/>
    </row>
    <row r="52" spans="1:25" ht="15" x14ac:dyDescent="0.25">
      <c r="A52">
        <v>2.0299999999999998</v>
      </c>
      <c r="B52">
        <v>1.82</v>
      </c>
      <c r="C52" s="29">
        <f t="shared" si="9"/>
        <v>4.2061386888973207E-2</v>
      </c>
      <c r="D52" s="30">
        <f>IF(OR($A52="",$B52=""),"",A52*'MPTO_working_2-way'!$G51)</f>
        <v>2.1153846153846154</v>
      </c>
      <c r="E52" s="32">
        <f>IF(OR($A52="",$B52=""),"",B52*'MPTO_working_2-way'!$G51)</f>
        <v>1.8965517241379313</v>
      </c>
      <c r="F52" s="30">
        <f>IF(OR($A52="",$B52=""),"",'MPTO_working_2-way'!D51)</f>
        <v>2.1205303334672561</v>
      </c>
      <c r="G52" s="32">
        <f>IF(OR($A52="",$B52=""),"",'MPTO_working_2-way'!E51)</f>
        <v>1.8924345643599858</v>
      </c>
      <c r="H52" s="30">
        <f>IF(OR($A52="",$B52=""),"",'OddsRatio_working_2-way'!M51)</f>
        <v>2.1207575835012715</v>
      </c>
      <c r="I52" s="30">
        <f>IF(OR($A52="",$B52=""),"",'OddsRatio_working_2-way'!N51)</f>
        <v>1.892253610166061</v>
      </c>
      <c r="J52" s="30">
        <f>IF('Log_working_2-way'!$D51="","",A52^('Log_working_2-way'!$D51))</f>
        <v>2.1231274030900367</v>
      </c>
      <c r="K52" s="32">
        <f>IF('Log_working_2-way'!$D51="","",B52^('Log_working_2-way'!$D51))</f>
        <v>1.8903709385493244</v>
      </c>
      <c r="L52" s="37">
        <f t="shared" si="10"/>
        <v>0.47272727272727272</v>
      </c>
      <c r="M52" s="37">
        <f t="shared" si="11"/>
        <v>0.52727272727272723</v>
      </c>
      <c r="N52" s="38">
        <v>149</v>
      </c>
      <c r="O52" s="38">
        <f t="shared" si="12"/>
        <v>75.600985221674875</v>
      </c>
      <c r="P52" s="38">
        <f t="shared" si="13"/>
        <v>67.131868131868131</v>
      </c>
      <c r="Q52" s="38">
        <f t="shared" si="14"/>
        <v>81.868131868131854</v>
      </c>
      <c r="R52" s="38">
        <f t="shared" si="15"/>
        <v>73.399014778325139</v>
      </c>
      <c r="S52" s="39">
        <f t="shared" si="16"/>
        <v>-6.2671466464569789</v>
      </c>
      <c r="T52" s="39">
        <f t="shared" si="17"/>
        <v>-6.2671466464570074</v>
      </c>
      <c r="U52" t="s">
        <v>139</v>
      </c>
      <c r="V52" t="s">
        <v>266</v>
      </c>
      <c r="W52" t="s">
        <v>179</v>
      </c>
      <c r="X52" t="s">
        <v>454</v>
      </c>
      <c r="Y52" s="41"/>
    </row>
    <row r="53" spans="1:25" ht="15" x14ac:dyDescent="0.25">
      <c r="A53">
        <v>1.81</v>
      </c>
      <c r="B53">
        <v>2.02</v>
      </c>
      <c r="C53" s="29">
        <f t="shared" si="9"/>
        <v>4.7535692795798834E-2</v>
      </c>
      <c r="D53" s="30">
        <f>IF(OR($A53="",$B53=""),"",A53*'MPTO_working_2-way'!$G52)</f>
        <v>1.8960396039603959</v>
      </c>
      <c r="E53" s="32">
        <f>IF(OR($A53="",$B53=""),"",B53*'MPTO_working_2-way'!$G52)</f>
        <v>2.1160220994475138</v>
      </c>
      <c r="F53" s="30">
        <f>IF(OR($A53="",$B53=""),"",'MPTO_working_2-way'!D52)</f>
        <v>1.8913661993688893</v>
      </c>
      <c r="G53" s="32">
        <f>IF(OR($A53="",$B53=""),"",'MPTO_working_2-way'!E52)</f>
        <v>2.1218733677673955</v>
      </c>
      <c r="H53" s="30">
        <f>IF(OR($A53="",$B53=""),"",'OddsRatio_working_2-way'!M52)</f>
        <v>1.8911327886790064</v>
      </c>
      <c r="I53" s="30">
        <f>IF(OR($A53="",$B53=""),"",'OddsRatio_working_2-way'!N52)</f>
        <v>2.1221672153735645</v>
      </c>
      <c r="J53" s="30">
        <f>IF('Log_working_2-way'!$D52="","",A53^('Log_working_2-way'!$D52))</f>
        <v>1.8889866417645398</v>
      </c>
      <c r="K53" s="32">
        <f>IF('Log_working_2-way'!$D52="","",B53^('Log_working_2-way'!$D52))</f>
        <v>2.1248762951200719</v>
      </c>
      <c r="L53" s="37">
        <f t="shared" si="10"/>
        <v>0.52741514360313313</v>
      </c>
      <c r="M53" s="37">
        <f t="shared" si="11"/>
        <v>0.47258485639686681</v>
      </c>
      <c r="N53" s="38">
        <v>150</v>
      </c>
      <c r="O53" s="38">
        <f t="shared" si="12"/>
        <v>67.127071823204417</v>
      </c>
      <c r="P53" s="38">
        <f t="shared" si="13"/>
        <v>75.742574257425744</v>
      </c>
      <c r="Q53" s="38">
        <f t="shared" si="14"/>
        <v>74.257425742574256</v>
      </c>
      <c r="R53" s="38">
        <f t="shared" si="15"/>
        <v>82.872928176795583</v>
      </c>
      <c r="S53" s="39">
        <f t="shared" si="16"/>
        <v>-7.1303539193698384</v>
      </c>
      <c r="T53" s="39">
        <f t="shared" si="17"/>
        <v>-7.1303539193698384</v>
      </c>
      <c r="U53" t="s">
        <v>267</v>
      </c>
      <c r="V53" t="s">
        <v>135</v>
      </c>
      <c r="W53" t="s">
        <v>179</v>
      </c>
      <c r="X53" t="s">
        <v>454</v>
      </c>
      <c r="Y53" s="41"/>
    </row>
    <row r="54" spans="1:25" ht="15" x14ac:dyDescent="0.25">
      <c r="A54">
        <v>2.0099999999999998</v>
      </c>
      <c r="B54">
        <v>1.83</v>
      </c>
      <c r="C54" s="29">
        <f t="shared" si="9"/>
        <v>4.3960525242639381E-2</v>
      </c>
      <c r="D54" s="30">
        <f>IF(OR($A54="",$B54=""),"",A54*'MPTO_working_2-way'!$G53)</f>
        <v>2.098360655737705</v>
      </c>
      <c r="E54" s="32">
        <f>IF(OR($A54="",$B54=""),"",B54*'MPTO_working_2-way'!$G53)</f>
        <v>1.91044776119403</v>
      </c>
      <c r="F54" s="30">
        <f>IF(OR($A54="",$B54=""),"",'MPTO_working_2-way'!D53)</f>
        <v>2.1029071263184975</v>
      </c>
      <c r="G54" s="32">
        <f>IF(OR($A54="",$B54=""),"",'MPTO_working_2-way'!E53)</f>
        <v>1.9066946582691862</v>
      </c>
      <c r="H54" s="30">
        <f>IF(OR($A54="",$B54=""),"",'OddsRatio_working_2-way'!M53)</f>
        <v>2.1031171605407648</v>
      </c>
      <c r="I54" s="30">
        <f>IF(OR($A54="",$B54=""),"",'OddsRatio_working_2-way'!N53)</f>
        <v>1.9065220230186481</v>
      </c>
      <c r="J54" s="30">
        <f>IF('Log_working_2-way'!$D53="","",A54^('Log_working_2-way'!$D53))</f>
        <v>2.105213321317545</v>
      </c>
      <c r="K54" s="32">
        <f>IF('Log_working_2-way'!$D53="","",B54^('Log_working_2-way'!$D53))</f>
        <v>1.9048027025294283</v>
      </c>
      <c r="L54" s="37">
        <f t="shared" si="10"/>
        <v>0.4765625</v>
      </c>
      <c r="M54" s="37">
        <f t="shared" si="11"/>
        <v>0.5234375</v>
      </c>
      <c r="N54" s="38">
        <v>151</v>
      </c>
      <c r="O54" s="38">
        <f t="shared" si="12"/>
        <v>75.875621890547265</v>
      </c>
      <c r="P54" s="38">
        <f t="shared" si="13"/>
        <v>68.486338797814184</v>
      </c>
      <c r="Q54" s="38">
        <f t="shared" si="14"/>
        <v>82.513661202185787</v>
      </c>
      <c r="R54" s="38">
        <f t="shared" si="15"/>
        <v>75.124378109452749</v>
      </c>
      <c r="S54" s="39">
        <f t="shared" si="16"/>
        <v>-6.6380393116385221</v>
      </c>
      <c r="T54" s="39">
        <f t="shared" si="17"/>
        <v>-6.6380393116385648</v>
      </c>
      <c r="U54" t="s">
        <v>268</v>
      </c>
      <c r="V54" t="s">
        <v>132</v>
      </c>
      <c r="W54" t="s">
        <v>179</v>
      </c>
      <c r="X54" t="s">
        <v>454</v>
      </c>
      <c r="Y54" s="41"/>
    </row>
    <row r="55" spans="1:25" ht="15" x14ac:dyDescent="0.25">
      <c r="A55">
        <v>1.99</v>
      </c>
      <c r="B55">
        <v>1.85</v>
      </c>
      <c r="C55" s="29">
        <f t="shared" si="9"/>
        <v>4.3053103354610656E-2</v>
      </c>
      <c r="D55" s="30">
        <f>IF(OR($A55="",$B55=""),"",A55*'MPTO_working_2-way'!$G54)</f>
        <v>2.0756756756756753</v>
      </c>
      <c r="E55" s="32">
        <f>IF(OR($A55="",$B55=""),"",B55*'MPTO_working_2-way'!$G54)</f>
        <v>1.9296482412060298</v>
      </c>
      <c r="F55" s="30">
        <f>IF(OR($A55="",$B55=""),"",'MPTO_working_2-way'!D54)</f>
        <v>2.0790625441197226</v>
      </c>
      <c r="G55" s="32">
        <f>IF(OR($A55="",$B55=""),"",'MPTO_working_2-way'!E54)</f>
        <v>1.9267303414889438</v>
      </c>
      <c r="H55" s="30">
        <f>IF(OR($A55="",$B55=""),"",'OddsRatio_working_2-way'!M54)</f>
        <v>2.0792154012767514</v>
      </c>
      <c r="I55" s="30">
        <f>IF(OR($A55="",$B55=""),"",'OddsRatio_working_2-way'!N54)</f>
        <v>1.9265990819042815</v>
      </c>
      <c r="J55" s="30">
        <f>IF('Log_working_2-way'!$D54="","",A55^('Log_working_2-way'!$D54))</f>
        <v>2.0807741676242877</v>
      </c>
      <c r="K55" s="32">
        <f>IF('Log_working_2-way'!$D54="","",B55^('Log_working_2-way'!$D54))</f>
        <v>1.9252626773989769</v>
      </c>
      <c r="L55" s="37">
        <f t="shared" si="10"/>
        <v>0.48177083333333343</v>
      </c>
      <c r="M55" s="37">
        <f t="shared" si="11"/>
        <v>0.51822916666666674</v>
      </c>
      <c r="N55" s="38">
        <v>152</v>
      </c>
      <c r="O55" s="38">
        <f t="shared" si="12"/>
        <v>75.618090452261313</v>
      </c>
      <c r="P55" s="38">
        <f t="shared" si="13"/>
        <v>69.837837837837824</v>
      </c>
      <c r="Q55" s="38">
        <f t="shared" si="14"/>
        <v>82.162162162162147</v>
      </c>
      <c r="R55" s="38">
        <f t="shared" si="15"/>
        <v>76.381909547738687</v>
      </c>
      <c r="S55" s="39">
        <f t="shared" si="16"/>
        <v>-6.5440717099008339</v>
      </c>
      <c r="T55" s="39">
        <f t="shared" si="17"/>
        <v>-6.5440717099008623</v>
      </c>
      <c r="U55" t="s">
        <v>269</v>
      </c>
      <c r="V55" t="s">
        <v>133</v>
      </c>
      <c r="W55" t="s">
        <v>179</v>
      </c>
      <c r="X55" t="s">
        <v>454</v>
      </c>
      <c r="Y55" s="41"/>
    </row>
    <row r="56" spans="1:25" ht="15" x14ac:dyDescent="0.25">
      <c r="A56">
        <v>1.92</v>
      </c>
      <c r="B56">
        <v>1.92</v>
      </c>
      <c r="C56" s="29">
        <f t="shared" si="9"/>
        <v>4.1666666666666741E-2</v>
      </c>
      <c r="D56" s="30">
        <f>IF(OR($A56="",$B56=""),"",A56*'MPTO_working_2-way'!$G55)</f>
        <v>2</v>
      </c>
      <c r="E56" s="32">
        <f>IF(OR($A56="",$B56=""),"",B56*'MPTO_working_2-way'!$G55)</f>
        <v>2</v>
      </c>
      <c r="F56" s="30">
        <f>IF(OR($A56="",$B56=""),"",'MPTO_working_2-way'!D55)</f>
        <v>2</v>
      </c>
      <c r="G56" s="32">
        <f>IF(OR($A56="",$B56=""),"",'MPTO_working_2-way'!E55)</f>
        <v>2</v>
      </c>
      <c r="H56" s="30">
        <f>IF(OR($A56="",$B56=""),"",'OddsRatio_working_2-way'!M55)</f>
        <v>1.9999999999999996</v>
      </c>
      <c r="I56" s="30">
        <f>IF(OR($A56="",$B56=""),"",'OddsRatio_working_2-way'!N55)</f>
        <v>1.9999999999999996</v>
      </c>
      <c r="J56" s="30">
        <f>IF('Log_working_2-way'!$D55="","",A56^('Log_working_2-way'!$D55))</f>
        <v>1.9999999999998859</v>
      </c>
      <c r="K56" s="32">
        <f>IF('Log_working_2-way'!$D55="","",B56^('Log_working_2-way'!$D55))</f>
        <v>1.9999999999998859</v>
      </c>
      <c r="L56" s="37">
        <f t="shared" si="10"/>
        <v>0.5</v>
      </c>
      <c r="M56" s="37">
        <f t="shared" si="11"/>
        <v>0.5</v>
      </c>
      <c r="N56" s="38">
        <v>153</v>
      </c>
      <c r="O56" s="38">
        <f t="shared" si="12"/>
        <v>73.3125</v>
      </c>
      <c r="P56" s="38">
        <f t="shared" si="13"/>
        <v>73.3125</v>
      </c>
      <c r="Q56" s="38">
        <f t="shared" si="14"/>
        <v>79.6875</v>
      </c>
      <c r="R56" s="38">
        <f t="shared" si="15"/>
        <v>79.6875</v>
      </c>
      <c r="S56" s="39">
        <f t="shared" si="16"/>
        <v>-6.375</v>
      </c>
      <c r="T56" s="39">
        <f t="shared" si="17"/>
        <v>-6.375</v>
      </c>
      <c r="U56" t="s">
        <v>138</v>
      </c>
      <c r="V56" t="s">
        <v>124</v>
      </c>
      <c r="W56" t="s">
        <v>179</v>
      </c>
      <c r="X56" t="s">
        <v>454</v>
      </c>
      <c r="Y56" s="41"/>
    </row>
    <row r="57" spans="1:25" ht="15" x14ac:dyDescent="0.25">
      <c r="A57">
        <v>2.0099999999999998</v>
      </c>
      <c r="B57">
        <v>1.83</v>
      </c>
      <c r="C57" s="29">
        <f t="shared" si="9"/>
        <v>4.3960525242639381E-2</v>
      </c>
      <c r="D57" s="30">
        <f>IF(OR($A57="",$B57=""),"",A57*'MPTO_working_2-way'!$G56)</f>
        <v>2.098360655737705</v>
      </c>
      <c r="E57" s="32">
        <f>IF(OR($A57="",$B57=""),"",B57*'MPTO_working_2-way'!$G56)</f>
        <v>1.91044776119403</v>
      </c>
      <c r="F57" s="30">
        <f>IF(OR($A57="",$B57=""),"",'MPTO_working_2-way'!D56)</f>
        <v>2.1029071263184975</v>
      </c>
      <c r="G57" s="32">
        <f>IF(OR($A57="",$B57=""),"",'MPTO_working_2-way'!E56)</f>
        <v>1.9066946582691862</v>
      </c>
      <c r="H57" s="30">
        <f>IF(OR($A57="",$B57=""),"",'OddsRatio_working_2-way'!M56)</f>
        <v>2.1031171605407648</v>
      </c>
      <c r="I57" s="30">
        <f>IF(OR($A57="",$B57=""),"",'OddsRatio_working_2-way'!N56)</f>
        <v>1.9065220230186481</v>
      </c>
      <c r="J57" s="30">
        <f>IF('Log_working_2-way'!$D56="","",A57^('Log_working_2-way'!$D56))</f>
        <v>2.105213321317545</v>
      </c>
      <c r="K57" s="32">
        <f>IF('Log_working_2-way'!$D56="","",B57^('Log_working_2-way'!$D56))</f>
        <v>1.9048027025294283</v>
      </c>
      <c r="L57" s="37">
        <f t="shared" si="10"/>
        <v>0.4765625</v>
      </c>
      <c r="M57" s="37">
        <f t="shared" si="11"/>
        <v>0.5234375</v>
      </c>
      <c r="N57" s="38">
        <v>154</v>
      </c>
      <c r="O57" s="38">
        <f t="shared" si="12"/>
        <v>77.383084577114417</v>
      </c>
      <c r="P57" s="38">
        <f t="shared" si="13"/>
        <v>69.846994535519116</v>
      </c>
      <c r="Q57" s="38">
        <f t="shared" si="14"/>
        <v>84.15300546448087</v>
      </c>
      <c r="R57" s="38">
        <f t="shared" si="15"/>
        <v>76.616915422885583</v>
      </c>
      <c r="S57" s="39">
        <f t="shared" si="16"/>
        <v>-6.7699208873664531</v>
      </c>
      <c r="T57" s="39">
        <f t="shared" si="17"/>
        <v>-6.7699208873664674</v>
      </c>
      <c r="U57" t="s">
        <v>143</v>
      </c>
      <c r="V57" t="s">
        <v>270</v>
      </c>
      <c r="W57" t="s">
        <v>180</v>
      </c>
      <c r="X57" t="s">
        <v>454</v>
      </c>
      <c r="Y57" s="41"/>
    </row>
    <row r="58" spans="1:25" ht="15" x14ac:dyDescent="0.25">
      <c r="A58">
        <v>2.16</v>
      </c>
      <c r="B58">
        <v>1.71</v>
      </c>
      <c r="C58" s="29">
        <f t="shared" si="9"/>
        <v>4.7758284600389889E-2</v>
      </c>
      <c r="D58" s="30">
        <f>IF(OR($A58="",$B58=""),"",A58*'MPTO_working_2-way'!$G57)</f>
        <v>2.2631578947368425</v>
      </c>
      <c r="E58" s="32">
        <f>IF(OR($A58="",$B58=""),"",B58*'MPTO_working_2-way'!$G57)</f>
        <v>1.7916666666666667</v>
      </c>
      <c r="F58" s="30">
        <f>IF(OR($A58="",$B58=""),"",'MPTO_working_2-way'!D57)</f>
        <v>2.2774694783573808</v>
      </c>
      <c r="G58" s="32">
        <f>IF(OR($A58="",$B58=""),"",'MPTO_working_2-way'!E57)</f>
        <v>1.7827975673327543</v>
      </c>
      <c r="H58" s="30">
        <f>IF(OR($A58="",$B58=""),"",'OddsRatio_working_2-way'!M57)</f>
        <v>2.2782029638916539</v>
      </c>
      <c r="I58" s="30">
        <f>IF(OR($A58="",$B58=""),"",'OddsRatio_working_2-way'!N57)</f>
        <v>1.7823483658302366</v>
      </c>
      <c r="J58" s="30">
        <f>IF('Log_working_2-way'!$D57="","",A58^('Log_working_2-way'!$D57))</f>
        <v>2.2848793488092363</v>
      </c>
      <c r="K58" s="32">
        <f>IF('Log_working_2-way'!$D57="","",B58^('Log_working_2-way'!$D57))</f>
        <v>1.7782831912785555</v>
      </c>
      <c r="L58" s="37">
        <f t="shared" si="10"/>
        <v>0.44186046511627902</v>
      </c>
      <c r="M58" s="37">
        <f t="shared" si="11"/>
        <v>0.55813953488372092</v>
      </c>
      <c r="N58" s="38">
        <v>155</v>
      </c>
      <c r="O58" s="38">
        <f t="shared" si="12"/>
        <v>83.240740740740733</v>
      </c>
      <c r="P58" s="38">
        <f t="shared" si="13"/>
        <v>64.356725146198841</v>
      </c>
      <c r="Q58" s="38">
        <f t="shared" si="14"/>
        <v>90.643274853801159</v>
      </c>
      <c r="R58" s="38">
        <f t="shared" si="15"/>
        <v>71.759259259259252</v>
      </c>
      <c r="S58" s="39">
        <f t="shared" si="16"/>
        <v>-7.4025341130604261</v>
      </c>
      <c r="T58" s="39">
        <f t="shared" si="17"/>
        <v>-7.4025341130604119</v>
      </c>
      <c r="U58" t="s">
        <v>141</v>
      </c>
      <c r="V58" t="s">
        <v>145</v>
      </c>
      <c r="W58" t="s">
        <v>180</v>
      </c>
      <c r="X58" t="s">
        <v>454</v>
      </c>
      <c r="Y58" s="41"/>
    </row>
    <row r="59" spans="1:25" ht="15" x14ac:dyDescent="0.25">
      <c r="A59">
        <v>2.23</v>
      </c>
      <c r="B59">
        <v>1.67</v>
      </c>
      <c r="C59" s="29">
        <f t="shared" si="9"/>
        <v>4.7232888483123459E-2</v>
      </c>
      <c r="D59" s="30">
        <f>IF(OR($A59="",$B59=""),"",A59*'MPTO_working_2-way'!$G58)</f>
        <v>2.3353293413173652</v>
      </c>
      <c r="E59" s="32">
        <f>IF(OR($A59="",$B59=""),"",B59*'MPTO_working_2-way'!$G58)</f>
        <v>1.7488789237668161</v>
      </c>
      <c r="F59" s="30">
        <f>IF(OR($A59="",$B59=""),"",'MPTO_working_2-way'!D58)</f>
        <v>2.3539711134287793</v>
      </c>
      <c r="G59" s="32">
        <f>IF(OR($A59="",$B59=""),"",'MPTO_working_2-way'!E58)</f>
        <v>1.7385681940197473</v>
      </c>
      <c r="H59" s="30">
        <f>IF(OR($A59="",$B59=""),"",'OddsRatio_working_2-way'!M58)</f>
        <v>2.3549246826013568</v>
      </c>
      <c r="I59" s="30">
        <f>IF(OR($A59="",$B59=""),"",'OddsRatio_working_2-way'!N58)</f>
        <v>1.7380484043438287</v>
      </c>
      <c r="J59" s="30">
        <f>IF('Log_working_2-way'!$D58="","",A59^('Log_working_2-way'!$D58))</f>
        <v>2.3636503228006438</v>
      </c>
      <c r="K59" s="32">
        <f>IF('Log_working_2-way'!$D58="","",B59^('Log_working_2-way'!$D58))</f>
        <v>1.7333258264811959</v>
      </c>
      <c r="L59" s="37">
        <f t="shared" si="10"/>
        <v>0.42820512820512818</v>
      </c>
      <c r="M59" s="37">
        <f t="shared" si="11"/>
        <v>0.57179487179487176</v>
      </c>
      <c r="N59" s="38">
        <v>156</v>
      </c>
      <c r="O59" s="38">
        <f t="shared" si="12"/>
        <v>86.044843049327355</v>
      </c>
      <c r="P59" s="38">
        <f t="shared" si="13"/>
        <v>62.586826347305383</v>
      </c>
      <c r="Q59" s="38">
        <f t="shared" si="14"/>
        <v>93.413173652694624</v>
      </c>
      <c r="R59" s="38">
        <f t="shared" si="15"/>
        <v>69.955156950672645</v>
      </c>
      <c r="S59" s="39">
        <f t="shared" si="16"/>
        <v>-7.3683306033672693</v>
      </c>
      <c r="T59" s="39">
        <f t="shared" si="17"/>
        <v>-7.3683306033672622</v>
      </c>
      <c r="U59" t="s">
        <v>144</v>
      </c>
      <c r="V59" t="s">
        <v>154</v>
      </c>
      <c r="W59" t="s">
        <v>180</v>
      </c>
      <c r="X59" t="s">
        <v>454</v>
      </c>
      <c r="Y59" s="41"/>
    </row>
    <row r="60" spans="1:25" ht="15" x14ac:dyDescent="0.25">
      <c r="A60">
        <v>1.97</v>
      </c>
      <c r="B60">
        <v>1.87</v>
      </c>
      <c r="C60" s="29">
        <f t="shared" si="9"/>
        <v>4.2373571486739481E-2</v>
      </c>
      <c r="D60" s="30">
        <f>IF(OR($A60="",$B60=""),"",A60*'MPTO_working_2-way'!$G59)</f>
        <v>2.0534759358288768</v>
      </c>
      <c r="E60" s="32">
        <f>IF(OR($A60="",$B60=""),"",B60*'MPTO_working_2-way'!$G59)</f>
        <v>1.9492385786802029</v>
      </c>
      <c r="F60" s="30">
        <f>IF(OR($A60="",$B60=""),"",'MPTO_working_2-way'!D59)</f>
        <v>2.0558051284913081</v>
      </c>
      <c r="G60" s="32">
        <f>IF(OR($A60="",$B60=""),"",'MPTO_working_2-way'!E59)</f>
        <v>1.9471444805623825</v>
      </c>
      <c r="H60" s="30">
        <f>IF(OR($A60="",$B60=""),"",'OddsRatio_working_2-way'!M59)</f>
        <v>2.0559083903140616</v>
      </c>
      <c r="I60" s="30">
        <f>IF(OR($A60="",$B60=""),"",'OddsRatio_working_2-way'!N59)</f>
        <v>1.9470518552301377</v>
      </c>
      <c r="J60" s="30">
        <f>IF('Log_working_2-way'!$D59="","",A60^('Log_working_2-way'!$D59))</f>
        <v>2.0569787979748906</v>
      </c>
      <c r="K60" s="32">
        <f>IF('Log_working_2-way'!$D59="","",B60^('Log_working_2-way'!$D59))</f>
        <v>1.9460927711281228</v>
      </c>
      <c r="L60" s="37">
        <f t="shared" si="10"/>
        <v>0.48697916666666674</v>
      </c>
      <c r="M60" s="37">
        <f t="shared" si="11"/>
        <v>0.51302083333333337</v>
      </c>
      <c r="N60" s="38">
        <v>157</v>
      </c>
      <c r="O60" s="38">
        <f t="shared" si="12"/>
        <v>77.304568527918789</v>
      </c>
      <c r="P60" s="38">
        <f t="shared" si="13"/>
        <v>73.042780748663105</v>
      </c>
      <c r="Q60" s="38">
        <f t="shared" si="14"/>
        <v>83.95721925133688</v>
      </c>
      <c r="R60" s="38">
        <f t="shared" si="15"/>
        <v>79.695431472081211</v>
      </c>
      <c r="S60" s="39">
        <f t="shared" si="16"/>
        <v>-6.6526507234180912</v>
      </c>
      <c r="T60" s="39">
        <f t="shared" si="17"/>
        <v>-6.6526507234181054</v>
      </c>
      <c r="U60" t="s">
        <v>146</v>
      </c>
      <c r="V60" t="s">
        <v>142</v>
      </c>
      <c r="W60" t="s">
        <v>180</v>
      </c>
      <c r="X60" t="s">
        <v>454</v>
      </c>
      <c r="Y60" s="41"/>
    </row>
    <row r="61" spans="1:25" ht="15" x14ac:dyDescent="0.25">
      <c r="A61">
        <v>2.09</v>
      </c>
      <c r="B61">
        <v>1.76</v>
      </c>
      <c r="C61" s="29">
        <f t="shared" si="9"/>
        <v>4.6650717703349276E-2</v>
      </c>
      <c r="D61" s="30">
        <f>IF(OR($A61="",$B61=""),"",A61*'MPTO_working_2-way'!$G60)</f>
        <v>2.1875</v>
      </c>
      <c r="E61" s="32">
        <f>IF(OR($A61="",$B61=""),"",B61*'MPTO_working_2-way'!$G60)</f>
        <v>1.8421052631578947</v>
      </c>
      <c r="F61" s="30">
        <f>IF(OR($A61="",$B61=""),"",'MPTO_working_2-way'!D60)</f>
        <v>2.1971090670170828</v>
      </c>
      <c r="G61" s="32">
        <f>IF(OR($A61="",$B61=""),"",'MPTO_working_2-way'!E60)</f>
        <v>1.8353457738748626</v>
      </c>
      <c r="H61" s="30">
        <f>IF(OR($A61="",$B61=""),"",'OddsRatio_working_2-way'!M60)</f>
        <v>2.197585289787658</v>
      </c>
      <c r="I61" s="30">
        <f>IF(OR($A61="",$B61=""),"",'OddsRatio_working_2-way'!N60)</f>
        <v>1.8350135965491927</v>
      </c>
      <c r="J61" s="30">
        <f>IF('Log_working_2-way'!$D60="","",A61^('Log_working_2-way'!$D60))</f>
        <v>2.2020453494773053</v>
      </c>
      <c r="K61" s="32">
        <f>IF('Log_working_2-way'!$D60="","",B61^('Log_working_2-way'!$D60))</f>
        <v>1.8319153686125185</v>
      </c>
      <c r="L61" s="37">
        <f t="shared" si="10"/>
        <v>0.45714285714285713</v>
      </c>
      <c r="M61" s="37">
        <f t="shared" si="11"/>
        <v>0.54285714285714282</v>
      </c>
      <c r="N61" s="38">
        <v>158</v>
      </c>
      <c r="O61" s="38">
        <f t="shared" si="12"/>
        <v>82.401913875598083</v>
      </c>
      <c r="P61" s="38">
        <f t="shared" si="13"/>
        <v>68.22727272727272</v>
      </c>
      <c r="Q61" s="38">
        <f t="shared" si="14"/>
        <v>89.77272727272728</v>
      </c>
      <c r="R61" s="38">
        <f t="shared" si="15"/>
        <v>75.598086124401917</v>
      </c>
      <c r="S61" s="39">
        <f t="shared" si="16"/>
        <v>-7.3708133971291971</v>
      </c>
      <c r="T61" s="39">
        <f t="shared" si="17"/>
        <v>-7.3708133971291971</v>
      </c>
      <c r="U61" t="s">
        <v>157</v>
      </c>
      <c r="V61" t="s">
        <v>151</v>
      </c>
      <c r="W61" t="s">
        <v>180</v>
      </c>
      <c r="X61" t="s">
        <v>454</v>
      </c>
      <c r="Y61" s="41"/>
    </row>
    <row r="62" spans="1:25" ht="15" x14ac:dyDescent="0.25">
      <c r="A62">
        <v>2.13</v>
      </c>
      <c r="B62">
        <v>1.73</v>
      </c>
      <c r="C62" s="29">
        <f t="shared" si="9"/>
        <v>4.7518250156042274E-2</v>
      </c>
      <c r="D62" s="30">
        <f>IF(OR($A62="",$B62=""),"",A62*'MPTO_working_2-way'!$G61)</f>
        <v>2.2312138728323698</v>
      </c>
      <c r="E62" s="32">
        <f>IF(OR($A62="",$B62=""),"",B62*'MPTO_working_2-way'!$G61)</f>
        <v>1.812206572769953</v>
      </c>
      <c r="F62" s="30">
        <f>IF(OR($A62="",$B62=""),"",'MPTO_working_2-way'!D61)</f>
        <v>2.243538616091814</v>
      </c>
      <c r="G62" s="32">
        <f>IF(OR($A62="",$B62=""),"",'MPTO_working_2-way'!E61)</f>
        <v>1.8041567725036107</v>
      </c>
      <c r="H62" s="30">
        <f>IF(OR($A62="",$B62=""),"",'OddsRatio_working_2-way'!M61)</f>
        <v>2.244164460784607</v>
      </c>
      <c r="I62" s="30">
        <f>IF(OR($A62="",$B62=""),"",'OddsRatio_working_2-way'!N61)</f>
        <v>1.8037522622767821</v>
      </c>
      <c r="J62" s="30">
        <f>IF('Log_working_2-way'!$D61="","",A62^('Log_working_2-way'!$D61))</f>
        <v>2.2499028330075874</v>
      </c>
      <c r="K62" s="32">
        <f>IF('Log_working_2-way'!$D61="","",B62^('Log_working_2-way'!$D61))</f>
        <v>1.8000621917089168</v>
      </c>
      <c r="L62" s="37">
        <f t="shared" si="10"/>
        <v>0.44818652849740936</v>
      </c>
      <c r="M62" s="37">
        <f t="shared" si="11"/>
        <v>0.55181347150259064</v>
      </c>
      <c r="N62" s="38">
        <v>159</v>
      </c>
      <c r="O62" s="38">
        <f t="shared" si="12"/>
        <v>84.352112676056322</v>
      </c>
      <c r="P62" s="38">
        <f t="shared" si="13"/>
        <v>67.092485549132945</v>
      </c>
      <c r="Q62" s="38">
        <f t="shared" si="14"/>
        <v>91.907514450867055</v>
      </c>
      <c r="R62" s="38">
        <f t="shared" si="15"/>
        <v>74.647887323943664</v>
      </c>
      <c r="S62" s="39">
        <f t="shared" si="16"/>
        <v>-7.5554017748107327</v>
      </c>
      <c r="T62" s="39">
        <f t="shared" si="17"/>
        <v>-7.5554017748107185</v>
      </c>
      <c r="U62" t="s">
        <v>126</v>
      </c>
      <c r="V62" t="s">
        <v>271</v>
      </c>
      <c r="W62" t="s">
        <v>180</v>
      </c>
      <c r="X62" t="s">
        <v>454</v>
      </c>
      <c r="Y62" s="41"/>
    </row>
    <row r="63" spans="1:25" ht="15" x14ac:dyDescent="0.25">
      <c r="A63">
        <v>2.23</v>
      </c>
      <c r="B63">
        <v>1.67</v>
      </c>
      <c r="C63" s="29">
        <f t="shared" si="9"/>
        <v>4.7232888483123459E-2</v>
      </c>
      <c r="D63" s="30">
        <f>IF(OR($A63="",$B63=""),"",A63*'MPTO_working_2-way'!$G62)</f>
        <v>2.3353293413173652</v>
      </c>
      <c r="E63" s="32">
        <f>IF(OR($A63="",$B63=""),"",B63*'MPTO_working_2-way'!$G62)</f>
        <v>1.7488789237668161</v>
      </c>
      <c r="F63" s="30">
        <f>IF(OR($A63="",$B63=""),"",'MPTO_working_2-way'!D62)</f>
        <v>2.3539711134287793</v>
      </c>
      <c r="G63" s="32">
        <f>IF(OR($A63="",$B63=""),"",'MPTO_working_2-way'!E62)</f>
        <v>1.7385681940197473</v>
      </c>
      <c r="H63" s="30">
        <f>IF(OR($A63="",$B63=""),"",'OddsRatio_working_2-way'!M62)</f>
        <v>2.3549246826013568</v>
      </c>
      <c r="I63" s="30">
        <f>IF(OR($A63="",$B63=""),"",'OddsRatio_working_2-way'!N62)</f>
        <v>1.7380484043438287</v>
      </c>
      <c r="J63" s="30">
        <f>IF('Log_working_2-way'!$D62="","",A63^('Log_working_2-way'!$D62))</f>
        <v>2.3636503228006438</v>
      </c>
      <c r="K63" s="32">
        <f>IF('Log_working_2-way'!$D62="","",B63^('Log_working_2-way'!$D62))</f>
        <v>1.7333258264811959</v>
      </c>
      <c r="L63" s="37">
        <f t="shared" si="10"/>
        <v>0.42820512820512818</v>
      </c>
      <c r="M63" s="37">
        <f t="shared" si="11"/>
        <v>0.57179487179487176</v>
      </c>
      <c r="N63" s="38">
        <v>160</v>
      </c>
      <c r="O63" s="38">
        <f t="shared" si="12"/>
        <v>88.25112107623319</v>
      </c>
      <c r="P63" s="38">
        <f t="shared" si="13"/>
        <v>64.191616766467064</v>
      </c>
      <c r="Q63" s="38">
        <f t="shared" si="14"/>
        <v>95.808383233532936</v>
      </c>
      <c r="R63" s="38">
        <f t="shared" si="15"/>
        <v>71.748878923766824</v>
      </c>
      <c r="S63" s="39">
        <f t="shared" si="16"/>
        <v>-7.5572621572997463</v>
      </c>
      <c r="T63" s="39">
        <f t="shared" si="17"/>
        <v>-7.5572621572997605</v>
      </c>
      <c r="U63" t="s">
        <v>149</v>
      </c>
      <c r="V63" t="s">
        <v>155</v>
      </c>
      <c r="W63" t="s">
        <v>180</v>
      </c>
      <c r="X63" t="s">
        <v>454</v>
      </c>
      <c r="Y63" s="41"/>
    </row>
    <row r="64" spans="1:25" ht="15" x14ac:dyDescent="0.25">
      <c r="A64">
        <v>2.09</v>
      </c>
      <c r="B64">
        <v>1.76</v>
      </c>
      <c r="C64" s="29">
        <f t="shared" si="9"/>
        <v>4.6650717703349276E-2</v>
      </c>
      <c r="D64" s="30">
        <f>IF(OR($A64="",$B64=""),"",A64*'MPTO_working_2-way'!$G63)</f>
        <v>2.1875</v>
      </c>
      <c r="E64" s="32">
        <f>IF(OR($A64="",$B64=""),"",B64*'MPTO_working_2-way'!$G63)</f>
        <v>1.8421052631578947</v>
      </c>
      <c r="F64" s="30">
        <f>IF(OR($A64="",$B64=""),"",'MPTO_working_2-way'!D63)</f>
        <v>2.1971090670170828</v>
      </c>
      <c r="G64" s="32">
        <f>IF(OR($A64="",$B64=""),"",'MPTO_working_2-way'!E63)</f>
        <v>1.8353457738748626</v>
      </c>
      <c r="H64" s="30">
        <f>IF(OR($A64="",$B64=""),"",'OddsRatio_working_2-way'!M63)</f>
        <v>2.197585289787658</v>
      </c>
      <c r="I64" s="30">
        <f>IF(OR($A64="",$B64=""),"",'OddsRatio_working_2-way'!N63)</f>
        <v>1.8350135965491927</v>
      </c>
      <c r="J64" s="30">
        <f>IF('Log_working_2-way'!$D63="","",A64^('Log_working_2-way'!$D63))</f>
        <v>2.2020453494773053</v>
      </c>
      <c r="K64" s="32">
        <f>IF('Log_working_2-way'!$D63="","",B64^('Log_working_2-way'!$D63))</f>
        <v>1.8319153686125185</v>
      </c>
      <c r="L64" s="37">
        <f t="shared" si="10"/>
        <v>0.45714285714285713</v>
      </c>
      <c r="M64" s="37">
        <f t="shared" si="11"/>
        <v>0.54285714285714282</v>
      </c>
      <c r="N64" s="38">
        <v>161</v>
      </c>
      <c r="O64" s="38">
        <f t="shared" si="12"/>
        <v>83.966507177033478</v>
      </c>
      <c r="P64" s="38">
        <f t="shared" si="13"/>
        <v>69.52272727272728</v>
      </c>
      <c r="Q64" s="38">
        <f t="shared" si="14"/>
        <v>91.477272727272734</v>
      </c>
      <c r="R64" s="38">
        <f t="shared" si="15"/>
        <v>77.033492822966522</v>
      </c>
      <c r="S64" s="39">
        <f t="shared" si="16"/>
        <v>-7.5107655502392561</v>
      </c>
      <c r="T64" s="39">
        <f t="shared" si="17"/>
        <v>-7.5107655502392419</v>
      </c>
      <c r="U64" t="s">
        <v>153</v>
      </c>
      <c r="V64" t="s">
        <v>150</v>
      </c>
      <c r="W64" t="s">
        <v>180</v>
      </c>
      <c r="X64" t="s">
        <v>454</v>
      </c>
      <c r="Y64" s="41"/>
    </row>
    <row r="65" spans="1:25" ht="15" x14ac:dyDescent="0.25">
      <c r="A65">
        <v>2.0499999999999998</v>
      </c>
      <c r="B65">
        <v>1.8</v>
      </c>
      <c r="C65" s="29">
        <f t="shared" si="9"/>
        <v>4.3360433604336057E-2</v>
      </c>
      <c r="D65" s="30">
        <f>IF(OR($A65="",$B65=""),"",A65*'MPTO_working_2-way'!$G64)</f>
        <v>2.1388888888888888</v>
      </c>
      <c r="E65" s="32">
        <f>IF(OR($A65="",$B65=""),"",B65*'MPTO_working_2-way'!$G64)</f>
        <v>1.878048780487805</v>
      </c>
      <c r="F65" s="30">
        <f>IF(OR($A65="",$B65=""),"",'MPTO_working_2-way'!D64)</f>
        <v>2.1453488372093021</v>
      </c>
      <c r="G65" s="32">
        <f>IF(OR($A65="",$B65=""),"",'MPTO_working_2-way'!E64)</f>
        <v>1.8730964467005078</v>
      </c>
      <c r="H65" s="30">
        <f>IF(OR($A65="",$B65=""),"",'OddsRatio_working_2-way'!M64)</f>
        <v>2.1456439237389602</v>
      </c>
      <c r="I65" s="30">
        <f>IF(OR($A65="",$B65=""),"",'OddsRatio_working_2-way'!N64)</f>
        <v>1.8728715609439694</v>
      </c>
      <c r="J65" s="30">
        <f>IF('Log_working_2-way'!$D64="","",A65^('Log_working_2-way'!$D64))</f>
        <v>2.1486257153159274</v>
      </c>
      <c r="K65" s="32">
        <f>IF('Log_working_2-way'!$D64="","",B65^('Log_working_2-way'!$D64))</f>
        <v>1.8706056173612808</v>
      </c>
      <c r="L65" s="37">
        <f t="shared" si="10"/>
        <v>0.46753246753246752</v>
      </c>
      <c r="M65" s="37">
        <f t="shared" si="11"/>
        <v>0.53246753246753242</v>
      </c>
      <c r="N65" s="38">
        <v>162</v>
      </c>
      <c r="O65" s="38">
        <f t="shared" si="12"/>
        <v>82.975609756097555</v>
      </c>
      <c r="P65" s="38">
        <f t="shared" si="13"/>
        <v>72.000000000000014</v>
      </c>
      <c r="Q65" s="38">
        <f t="shared" si="14"/>
        <v>90</v>
      </c>
      <c r="R65" s="38">
        <f t="shared" si="15"/>
        <v>79.024390243902445</v>
      </c>
      <c r="S65" s="39">
        <f t="shared" si="16"/>
        <v>-7.0243902439024453</v>
      </c>
      <c r="T65" s="39">
        <f t="shared" si="17"/>
        <v>-7.0243902439024311</v>
      </c>
      <c r="U65" t="s">
        <v>127</v>
      </c>
      <c r="V65" t="s">
        <v>272</v>
      </c>
      <c r="W65" t="s">
        <v>180</v>
      </c>
      <c r="X65" t="s">
        <v>454</v>
      </c>
      <c r="Y65" s="41"/>
    </row>
    <row r="66" spans="1:25" ht="15" x14ac:dyDescent="0.25">
      <c r="A66">
        <v>2.08</v>
      </c>
      <c r="B66">
        <v>1.77</v>
      </c>
      <c r="C66" s="29">
        <f t="shared" si="9"/>
        <v>4.5740982181660117E-2</v>
      </c>
      <c r="D66" s="30">
        <f>IF(OR($A66="",$B66=""),"",A66*'MPTO_working_2-way'!$G65)</f>
        <v>2.1751412429378529</v>
      </c>
      <c r="E66" s="32">
        <f>IF(OR($A66="",$B66=""),"",B66*'MPTO_working_2-way'!$G65)</f>
        <v>1.8509615384615383</v>
      </c>
      <c r="F66" s="30">
        <f>IF(OR($A66="",$B66=""),"",'MPTO_working_2-way'!D65)</f>
        <v>2.1838889547989084</v>
      </c>
      <c r="G66" s="32">
        <f>IF(OR($A66="",$B66=""),"",'MPTO_working_2-way'!E65)</f>
        <v>1.8446738150115241</v>
      </c>
      <c r="H66" s="30">
        <f>IF(OR($A66="",$B66=""),"",'OddsRatio_working_2-way'!M65)</f>
        <v>2.1843130509275839</v>
      </c>
      <c r="I66" s="30">
        <f>IF(OR($A66="",$B66=""),"",'OddsRatio_working_2-way'!N65)</f>
        <v>1.8443713418650365</v>
      </c>
      <c r="J66" s="30">
        <f>IF('Log_working_2-way'!$D65="","",A66^('Log_working_2-way'!$D65))</f>
        <v>2.1883671237775504</v>
      </c>
      <c r="K66" s="32">
        <f>IF('Log_working_2-way'!$D65="","",B66^('Log_working_2-way'!$D65))</f>
        <v>1.8414907985847828</v>
      </c>
      <c r="L66" s="37">
        <f t="shared" si="10"/>
        <v>0.45974025974025978</v>
      </c>
      <c r="M66" s="37">
        <f t="shared" si="11"/>
        <v>0.54025974025974033</v>
      </c>
      <c r="N66" s="38">
        <v>163</v>
      </c>
      <c r="O66" s="38">
        <f t="shared" si="12"/>
        <v>84.634615384615387</v>
      </c>
      <c r="P66" s="38">
        <f t="shared" si="13"/>
        <v>70.909604519774007</v>
      </c>
      <c r="Q66" s="38">
        <f t="shared" si="14"/>
        <v>92.090395480225993</v>
      </c>
      <c r="R66" s="38">
        <f t="shared" si="15"/>
        <v>78.365384615384613</v>
      </c>
      <c r="S66" s="39">
        <f t="shared" si="16"/>
        <v>-7.4557800956106064</v>
      </c>
      <c r="T66" s="39">
        <f t="shared" si="17"/>
        <v>-7.4557800956106064</v>
      </c>
      <c r="U66" t="s">
        <v>147</v>
      </c>
      <c r="V66" t="s">
        <v>140</v>
      </c>
      <c r="W66" t="s">
        <v>180</v>
      </c>
      <c r="X66" t="s">
        <v>454</v>
      </c>
      <c r="Y66" s="41"/>
    </row>
    <row r="67" spans="1:25" ht="15" x14ac:dyDescent="0.25">
      <c r="A67">
        <v>2.31</v>
      </c>
      <c r="B67">
        <v>1.63</v>
      </c>
      <c r="C67" s="29">
        <f t="shared" si="9"/>
        <v>4.6397365415770331E-2</v>
      </c>
      <c r="D67" s="30">
        <f>IF(OR($A67="",$B67=""),"",A67*'MPTO_working_2-way'!$G66)</f>
        <v>2.4171779141104297</v>
      </c>
      <c r="E67" s="32">
        <f>IF(OR($A67="",$B67=""),"",B67*'MPTO_working_2-way'!$G66)</f>
        <v>1.7056277056277056</v>
      </c>
      <c r="F67" s="30">
        <f>IF(OR($A67="",$B67=""),"",'MPTO_working_2-way'!D66)</f>
        <v>2.4407999222117787</v>
      </c>
      <c r="G67" s="32">
        <f>IF(OR($A67="",$B67=""),"",'MPTO_working_2-way'!E66)</f>
        <v>1.6940588936629699</v>
      </c>
      <c r="H67" s="30">
        <f>IF(OR($A67="",$B67=""),"",'OddsRatio_working_2-way'!M66)</f>
        <v>2.442000374259687</v>
      </c>
      <c r="I67" s="30">
        <f>IF(OR($A67="",$B67=""),"",'OddsRatio_working_2-way'!N66)</f>
        <v>1.6934810960180178</v>
      </c>
      <c r="J67" s="30">
        <f>IF('Log_working_2-way'!$D66="","",A67^('Log_working_2-way'!$D66))</f>
        <v>2.4530975525108785</v>
      </c>
      <c r="K67" s="32">
        <f>IF('Log_working_2-way'!$D66="","",B67^('Log_working_2-way'!$D66))</f>
        <v>1.6881850418584505</v>
      </c>
      <c r="L67" s="37">
        <f t="shared" si="10"/>
        <v>0.41370558375634514</v>
      </c>
      <c r="M67" s="37">
        <f t="shared" si="11"/>
        <v>0.58629441624365486</v>
      </c>
      <c r="N67" s="38">
        <v>164</v>
      </c>
      <c r="O67" s="38">
        <f t="shared" si="12"/>
        <v>93.004329004329023</v>
      </c>
      <c r="P67" s="38">
        <f t="shared" si="13"/>
        <v>63.386503067484661</v>
      </c>
      <c r="Q67" s="38">
        <f t="shared" si="14"/>
        <v>100.61349693251535</v>
      </c>
      <c r="R67" s="38">
        <f t="shared" si="15"/>
        <v>70.995670995670991</v>
      </c>
      <c r="S67" s="39">
        <f t="shared" si="16"/>
        <v>-7.6091679281863236</v>
      </c>
      <c r="T67" s="39">
        <f t="shared" si="17"/>
        <v>-7.6091679281863307</v>
      </c>
      <c r="U67" t="s">
        <v>152</v>
      </c>
      <c r="V67" t="s">
        <v>273</v>
      </c>
      <c r="W67" t="s">
        <v>180</v>
      </c>
      <c r="X67" t="s">
        <v>454</v>
      </c>
      <c r="Y67" s="41"/>
    </row>
    <row r="68" spans="1:25" ht="15" x14ac:dyDescent="0.25">
      <c r="A68">
        <v>2.08</v>
      </c>
      <c r="B68">
        <v>1.76</v>
      </c>
      <c r="C68" s="29">
        <f t="shared" si="9"/>
        <v>4.8951048951048959E-2</v>
      </c>
      <c r="D68" s="30">
        <f>IF(OR($A68="",$B68=""),"",A68*'MPTO_working_2-way'!$G67)</f>
        <v>2.1818181818181821</v>
      </c>
      <c r="E68" s="32">
        <f>IF(OR($A68="",$B68=""),"",B68*'MPTO_working_2-way'!$G67)</f>
        <v>1.8461538461538463</v>
      </c>
      <c r="F68" s="30">
        <f>IF(OR($A68="",$B68=""),"",'MPTO_working_2-way'!D67)</f>
        <v>2.1915708812260539</v>
      </c>
      <c r="G68" s="32">
        <f>IF(OR($A68="",$B68=""),"",'MPTO_working_2-way'!E67)</f>
        <v>1.8392282958199357</v>
      </c>
      <c r="H68" s="30">
        <f>IF(OR($A68="",$B68=""),"",'OddsRatio_working_2-way'!M67)</f>
        <v>2.1920791213585393</v>
      </c>
      <c r="I68" s="30">
        <f>IF(OR($A68="",$B68=""),"",'OddsRatio_working_2-way'!N67)</f>
        <v>1.838870492807861</v>
      </c>
      <c r="J68" s="30">
        <f>IF('Log_working_2-way'!$D67="","",A68^('Log_working_2-way'!$D67))</f>
        <v>2.196615264354977</v>
      </c>
      <c r="K68" s="32">
        <f>IF('Log_working_2-way'!$D67="","",B68^('Log_working_2-way'!$D67))</f>
        <v>1.835690492831995</v>
      </c>
      <c r="L68" s="37">
        <f t="shared" si="10"/>
        <v>0.45833333333333326</v>
      </c>
      <c r="M68" s="37">
        <f t="shared" si="11"/>
        <v>0.54166666666666663</v>
      </c>
      <c r="N68" s="38">
        <v>165</v>
      </c>
      <c r="O68" s="38">
        <f t="shared" si="12"/>
        <v>85.673076923076906</v>
      </c>
      <c r="P68" s="38">
        <f t="shared" si="13"/>
        <v>71.25</v>
      </c>
      <c r="Q68" s="38">
        <f t="shared" si="14"/>
        <v>93.750000000000014</v>
      </c>
      <c r="R68" s="38">
        <f t="shared" si="15"/>
        <v>79.326923076923066</v>
      </c>
      <c r="S68" s="39">
        <f t="shared" si="16"/>
        <v>-8.0769230769231086</v>
      </c>
      <c r="T68" s="39">
        <f t="shared" si="17"/>
        <v>-8.076923076923066</v>
      </c>
      <c r="U68" t="s">
        <v>156</v>
      </c>
      <c r="V68" t="s">
        <v>148</v>
      </c>
      <c r="W68" t="s">
        <v>180</v>
      </c>
      <c r="X68" t="s">
        <v>454</v>
      </c>
      <c r="Y68" s="41"/>
    </row>
    <row r="69" spans="1:25" ht="15" x14ac:dyDescent="0.25">
      <c r="A69">
        <v>1.73</v>
      </c>
      <c r="B69">
        <v>2.09</v>
      </c>
      <c r="C69" s="29">
        <f t="shared" ref="C69:C132" si="18">IF(OR($A69="",$B69=""),"",(1/A69)+(1/B69)-1)</f>
        <v>5.6503581602456165E-2</v>
      </c>
      <c r="D69" s="30">
        <f>IF(OR($A69="",$B69=""),"",A69*'MPTO_working_2-way'!$G68)</f>
        <v>1.8277511961722492</v>
      </c>
      <c r="E69" s="32">
        <f>IF(OR($A69="",$B69=""),"",B69*'MPTO_working_2-way'!$G68)</f>
        <v>2.2080924855491331</v>
      </c>
      <c r="F69" s="30">
        <f>IF(OR($A69="",$B69=""),"",'MPTO_working_2-way'!D68)</f>
        <v>1.8188998163845365</v>
      </c>
      <c r="G69" s="32">
        <f>IF(OR($A69="",$B69=""),"",'MPTO_working_2-way'!E68)</f>
        <v>2.2211505974137671</v>
      </c>
      <c r="H69" s="30">
        <f>IF(OR($A69="",$B69=""),"",'OddsRatio_working_2-way'!M68)</f>
        <v>1.8183671368293095</v>
      </c>
      <c r="I69" s="30">
        <f>IF(OR($A69="",$B69=""),"",'OddsRatio_working_2-way'!N68)</f>
        <v>2.2219454508821204</v>
      </c>
      <c r="J69" s="30">
        <f>IF('Log_working_2-way'!$D68="","",A69^('Log_working_2-way'!$D68))</f>
        <v>1.8142819465382745</v>
      </c>
      <c r="K69" s="32">
        <f>IF('Log_working_2-way'!$D68="","",B69^('Log_working_2-way'!$D68))</f>
        <v>2.228075857813653</v>
      </c>
      <c r="L69" s="37">
        <f t="shared" ref="L69:L132" si="19">(1/D69)</f>
        <v>0.54712041884816742</v>
      </c>
      <c r="M69" s="37">
        <f t="shared" ref="M69:M132" si="20">(1/E69)</f>
        <v>0.45287958115183241</v>
      </c>
      <c r="N69" s="38">
        <v>166</v>
      </c>
      <c r="O69" s="38">
        <f t="shared" ref="O69:O132" si="21">(1/A69)*((N69*A69)-N69)</f>
        <v>70.04624277456648</v>
      </c>
      <c r="P69" s="38">
        <f t="shared" ref="P69:P132" si="22">(1/B69)*((N69*B69)-N69)</f>
        <v>86.574162679425839</v>
      </c>
      <c r="Q69" s="38">
        <f t="shared" ref="Q69:Q132" si="23">(1/B69)*N69</f>
        <v>79.425837320574175</v>
      </c>
      <c r="R69" s="38">
        <f t="shared" ref="R69:R132" si="24">(1/A69)*N69</f>
        <v>95.953757225433534</v>
      </c>
      <c r="S69" s="39">
        <f t="shared" ref="S69:S132" si="25">O69-Q69</f>
        <v>-9.379594546007695</v>
      </c>
      <c r="T69" s="39">
        <f t="shared" ref="T69:T132" si="26">P69-R69</f>
        <v>-9.379594546007695</v>
      </c>
      <c r="U69" t="s">
        <v>174</v>
      </c>
      <c r="V69" t="s">
        <v>171</v>
      </c>
      <c r="W69" t="s">
        <v>181</v>
      </c>
      <c r="X69" t="s">
        <v>454</v>
      </c>
      <c r="Y69" s="41"/>
    </row>
    <row r="70" spans="1:25" ht="15" x14ac:dyDescent="0.25">
      <c r="A70">
        <v>1.82</v>
      </c>
      <c r="B70">
        <v>1.99</v>
      </c>
      <c r="C70" s="29">
        <f t="shared" si="18"/>
        <v>5.1963112264619582E-2</v>
      </c>
      <c r="D70" s="30">
        <f>IF(OR($A70="",$B70=""),"",A70*'MPTO_working_2-way'!$G69)</f>
        <v>1.9145728643216078</v>
      </c>
      <c r="E70" s="32">
        <f>IF(OR($A70="",$B70=""),"",B70*'MPTO_working_2-way'!$G69)</f>
        <v>2.0934065934065931</v>
      </c>
      <c r="F70" s="30">
        <f>IF(OR($A70="",$B70=""),"",'MPTO_working_2-way'!D69)</f>
        <v>1.9103328234611527</v>
      </c>
      <c r="G70" s="32">
        <f>IF(OR($A70="",$B70=""),"",'MPTO_working_2-way'!E69)</f>
        <v>2.0984993336809774</v>
      </c>
      <c r="H70" s="30">
        <f>IF(OR($A70="",$B70=""),"",'OddsRatio_working_2-way'!M69)</f>
        <v>1.9101004495564369</v>
      </c>
      <c r="I70" s="30">
        <f>IF(OR($A70="",$B70=""),"",'OddsRatio_working_2-way'!N69)</f>
        <v>2.0987798110498446</v>
      </c>
      <c r="J70" s="30">
        <f>IF('Log_working_2-way'!$D69="","",A70^('Log_working_2-way'!$D69))</f>
        <v>1.9081454005129785</v>
      </c>
      <c r="K70" s="32">
        <f>IF('Log_working_2-way'!$D69="","",B70^('Log_working_2-way'!$D69))</f>
        <v>2.1011452565126953</v>
      </c>
      <c r="L70" s="37">
        <f t="shared" si="19"/>
        <v>0.52230971128608927</v>
      </c>
      <c r="M70" s="37">
        <f t="shared" si="20"/>
        <v>0.47769028871391084</v>
      </c>
      <c r="N70" s="38">
        <v>167</v>
      </c>
      <c r="O70" s="38">
        <f t="shared" si="21"/>
        <v>75.241758241758234</v>
      </c>
      <c r="P70" s="38">
        <f t="shared" si="22"/>
        <v>83.080402010050236</v>
      </c>
      <c r="Q70" s="38">
        <f t="shared" si="23"/>
        <v>83.919597989949736</v>
      </c>
      <c r="R70" s="38">
        <f t="shared" si="24"/>
        <v>91.758241758241752</v>
      </c>
      <c r="S70" s="39">
        <f t="shared" si="25"/>
        <v>-8.6778397481915022</v>
      </c>
      <c r="T70" s="39">
        <f t="shared" si="26"/>
        <v>-8.6778397481915164</v>
      </c>
      <c r="U70" t="s">
        <v>160</v>
      </c>
      <c r="V70" t="s">
        <v>165</v>
      </c>
      <c r="W70" t="s">
        <v>181</v>
      </c>
      <c r="X70" t="s">
        <v>454</v>
      </c>
      <c r="Y70" s="41"/>
    </row>
    <row r="71" spans="1:25" ht="15" x14ac:dyDescent="0.25">
      <c r="A71">
        <v>1.61</v>
      </c>
      <c r="B71">
        <v>2.2999999999999998</v>
      </c>
      <c r="C71" s="29">
        <f t="shared" si="18"/>
        <v>5.5900621118012417E-2</v>
      </c>
      <c r="D71" s="30">
        <f>IF(OR($A71="",$B71=""),"",A71*'MPTO_working_2-way'!$G70)</f>
        <v>1.7000000000000002</v>
      </c>
      <c r="E71" s="32">
        <f>IF(OR($A71="",$B71=""),"",B71*'MPTO_working_2-way'!$G70)</f>
        <v>2.4285714285714284</v>
      </c>
      <c r="F71" s="30">
        <f>IF(OR($A71="",$B71=""),"",'MPTO_working_2-way'!D70)</f>
        <v>1.6858638743455499</v>
      </c>
      <c r="G71" s="32">
        <f>IF(OR($A71="",$B71=""),"",'MPTO_working_2-way'!E70)</f>
        <v>2.4580152671755724</v>
      </c>
      <c r="H71" s="30">
        <f>IF(OR($A71="",$B71=""),"",'OddsRatio_working_2-way'!M70)</f>
        <v>1.6850042111044057</v>
      </c>
      <c r="I71" s="30">
        <f>IF(OR($A71="",$B71=""),"",'OddsRatio_working_2-way'!N70)</f>
        <v>2.4598450400585694</v>
      </c>
      <c r="J71" s="30">
        <f>IF('Log_working_2-way'!$D70="","",A71^('Log_working_2-way'!$D70))</f>
        <v>1.6784947360622773</v>
      </c>
      <c r="K71" s="32">
        <f>IF('Log_working_2-way'!$D70="","",B71^('Log_working_2-way'!$D70))</f>
        <v>2.4738507859319783</v>
      </c>
      <c r="L71" s="37">
        <f t="shared" si="19"/>
        <v>0.58823529411764697</v>
      </c>
      <c r="M71" s="37">
        <f t="shared" si="20"/>
        <v>0.41176470588235298</v>
      </c>
      <c r="N71" s="38">
        <v>168</v>
      </c>
      <c r="O71" s="38">
        <f t="shared" si="21"/>
        <v>63.652173913043484</v>
      </c>
      <c r="P71" s="38">
        <f t="shared" si="22"/>
        <v>94.956521739130437</v>
      </c>
      <c r="Q71" s="38">
        <f t="shared" si="23"/>
        <v>73.043478260869577</v>
      </c>
      <c r="R71" s="38">
        <f t="shared" si="24"/>
        <v>104.34782608695652</v>
      </c>
      <c r="S71" s="39">
        <f t="shared" si="25"/>
        <v>-9.3913043478260931</v>
      </c>
      <c r="T71" s="39">
        <f t="shared" si="26"/>
        <v>-9.3913043478260789</v>
      </c>
      <c r="U71" t="s">
        <v>178</v>
      </c>
      <c r="V71" t="s">
        <v>163</v>
      </c>
      <c r="W71" t="s">
        <v>181</v>
      </c>
      <c r="X71" t="s">
        <v>454</v>
      </c>
      <c r="Y71" s="41"/>
    </row>
    <row r="72" spans="1:25" ht="15" x14ac:dyDescent="0.25">
      <c r="A72">
        <v>1.83</v>
      </c>
      <c r="B72">
        <v>1.98</v>
      </c>
      <c r="C72" s="29">
        <f t="shared" si="18"/>
        <v>5.1498592482198902E-2</v>
      </c>
      <c r="D72" s="30">
        <f>IF(OR($A72="",$B72=""),"",A72*'MPTO_working_2-way'!$G71)</f>
        <v>1.9242424242424241</v>
      </c>
      <c r="E72" s="32">
        <f>IF(OR($A72="",$B72=""),"",B72*'MPTO_working_2-way'!$G71)</f>
        <v>2.081967213114754</v>
      </c>
      <c r="F72" s="30">
        <f>IF(OR($A72="",$B72=""),"",'MPTO_working_2-way'!D71)</f>
        <v>1.9204961043091109</v>
      </c>
      <c r="G72" s="32">
        <f>IF(OR($A72="",$B72=""),"",'MPTO_working_2-way'!E71)</f>
        <v>2.0863707030575225</v>
      </c>
      <c r="H72" s="30">
        <f>IF(OR($A72="",$B72=""),"",'OddsRatio_working_2-way'!M71)</f>
        <v>1.9202927661946518</v>
      </c>
      <c r="I72" s="30">
        <f>IF(OR($A72="",$B72=""),"",'OddsRatio_working_2-way'!N71)</f>
        <v>2.0866107359888657</v>
      </c>
      <c r="J72" s="30">
        <f>IF('Log_working_2-way'!$D71="","",A72^('Log_working_2-way'!$D71))</f>
        <v>1.9185654675033876</v>
      </c>
      <c r="K72" s="32">
        <f>IF('Log_working_2-way'!$D71="","",B72^('Log_working_2-way'!$D71))</f>
        <v>2.0886540321581353</v>
      </c>
      <c r="L72" s="37">
        <f t="shared" si="19"/>
        <v>0.51968503937007882</v>
      </c>
      <c r="M72" s="37">
        <f t="shared" si="20"/>
        <v>0.48031496062992129</v>
      </c>
      <c r="N72" s="38">
        <v>169</v>
      </c>
      <c r="O72" s="38">
        <f t="shared" si="21"/>
        <v>76.65027322404373</v>
      </c>
      <c r="P72" s="38">
        <f t="shared" si="22"/>
        <v>83.646464646464651</v>
      </c>
      <c r="Q72" s="38">
        <f t="shared" si="23"/>
        <v>85.353535353535364</v>
      </c>
      <c r="R72" s="38">
        <f t="shared" si="24"/>
        <v>92.34972677595627</v>
      </c>
      <c r="S72" s="39">
        <f t="shared" si="25"/>
        <v>-8.7032621294916339</v>
      </c>
      <c r="T72" s="39">
        <f t="shared" si="26"/>
        <v>-8.7032621294916197</v>
      </c>
      <c r="U72" t="s">
        <v>166</v>
      </c>
      <c r="V72" t="s">
        <v>175</v>
      </c>
      <c r="W72" t="s">
        <v>181</v>
      </c>
      <c r="X72" t="s">
        <v>454</v>
      </c>
      <c r="Y72" s="41"/>
    </row>
    <row r="73" spans="1:25" ht="15" x14ac:dyDescent="0.25">
      <c r="A73">
        <v>1.78</v>
      </c>
      <c r="B73">
        <v>2.0299999999999998</v>
      </c>
      <c r="C73" s="29">
        <f t="shared" si="18"/>
        <v>5.4408590247412514E-2</v>
      </c>
      <c r="D73" s="30">
        <f>IF(OR($A73="",$B73=""),"",A73*'MPTO_working_2-way'!$G72)</f>
        <v>1.8768472906403944</v>
      </c>
      <c r="E73" s="32">
        <f>IF(OR($A73="",$B73=""),"",B73*'MPTO_working_2-way'!$G72)</f>
        <v>2.1404494382022472</v>
      </c>
      <c r="F73" s="30">
        <f>IF(OR($A73="",$B73=""),"",'MPTO_working_2-way'!D72)</f>
        <v>1.8705803178547395</v>
      </c>
      <c r="G73" s="32">
        <f>IF(OR($A73="",$B73=""),"",'MPTO_working_2-way'!E72)</f>
        <v>2.1486590949634299</v>
      </c>
      <c r="H73" s="30">
        <f>IF(OR($A73="",$B73=""),"",'OddsRatio_working_2-way'!M72)</f>
        <v>1.8702192559338466</v>
      </c>
      <c r="I73" s="30">
        <f>IF(OR($A73="",$B73=""),"",'OddsRatio_working_2-way'!N72)</f>
        <v>2.149135684117772</v>
      </c>
      <c r="J73" s="30">
        <f>IF('Log_working_2-way'!$D72="","",A73^('Log_working_2-way'!$D72))</f>
        <v>1.8673274535737974</v>
      </c>
      <c r="K73" s="32">
        <f>IF('Log_working_2-way'!$D72="","",B73^('Log_working_2-way'!$D72))</f>
        <v>2.1529670782097097</v>
      </c>
      <c r="L73" s="37">
        <f t="shared" si="19"/>
        <v>0.53280839895013121</v>
      </c>
      <c r="M73" s="37">
        <f t="shared" si="20"/>
        <v>0.46719160104986879</v>
      </c>
      <c r="N73" s="38">
        <v>170</v>
      </c>
      <c r="O73" s="38">
        <f t="shared" si="21"/>
        <v>74.494382022471925</v>
      </c>
      <c r="P73" s="38">
        <f t="shared" si="22"/>
        <v>86.256157635467972</v>
      </c>
      <c r="Q73" s="38">
        <f t="shared" si="23"/>
        <v>83.743842364532028</v>
      </c>
      <c r="R73" s="38">
        <f t="shared" si="24"/>
        <v>95.50561797752809</v>
      </c>
      <c r="S73" s="39">
        <f t="shared" si="25"/>
        <v>-9.2494603420601038</v>
      </c>
      <c r="T73" s="39">
        <f t="shared" si="26"/>
        <v>-9.249460342060118</v>
      </c>
      <c r="U73" t="s">
        <v>172</v>
      </c>
      <c r="V73" t="s">
        <v>274</v>
      </c>
      <c r="W73" t="s">
        <v>181</v>
      </c>
      <c r="X73" t="s">
        <v>454</v>
      </c>
      <c r="Y73" s="41"/>
    </row>
    <row r="74" spans="1:25" ht="15" x14ac:dyDescent="0.25">
      <c r="A74">
        <v>1.91</v>
      </c>
      <c r="B74">
        <v>1.89</v>
      </c>
      <c r="C74" s="29">
        <f t="shared" si="18"/>
        <v>5.2660738524612949E-2</v>
      </c>
      <c r="D74" s="30">
        <f>IF(OR($A74="",$B74=""),"",A74*'MPTO_working_2-way'!$G73)</f>
        <v>2.0105820105820107</v>
      </c>
      <c r="E74" s="32">
        <f>IF(OR($A74="",$B74=""),"",B74*'MPTO_working_2-way'!$G73)</f>
        <v>1.9895287958115184</v>
      </c>
      <c r="F74" s="30">
        <f>IF(OR($A74="",$B74=""),"",'MPTO_working_2-way'!D73)</f>
        <v>2.0111423716538068</v>
      </c>
      <c r="G74" s="32">
        <f>IF(OR($A74="",$B74=""),"",'MPTO_working_2-way'!E73)</f>
        <v>1.9889804126835451</v>
      </c>
      <c r="H74" s="30">
        <f>IF(OR($A74="",$B74=""),"",'OddsRatio_working_2-way'!M73)</f>
        <v>2.0111735311569228</v>
      </c>
      <c r="I74" s="30">
        <f>IF(OR($A74="",$B74=""),"",'OddsRatio_working_2-way'!N73)</f>
        <v>1.9889499370655614</v>
      </c>
      <c r="J74" s="30">
        <f>IF('Log_working_2-way'!$D73="","",A74^('Log_working_2-way'!$D73))</f>
        <v>2.0114329967888307</v>
      </c>
      <c r="K74" s="32">
        <f>IF('Log_working_2-way'!$D73="","",B74^('Log_working_2-way'!$D73))</f>
        <v>1.9886962390721554</v>
      </c>
      <c r="L74" s="37">
        <f t="shared" si="19"/>
        <v>0.49736842105263157</v>
      </c>
      <c r="M74" s="37">
        <f t="shared" si="20"/>
        <v>0.50263157894736843</v>
      </c>
      <c r="N74" s="38">
        <v>171</v>
      </c>
      <c r="O74" s="38">
        <f t="shared" si="21"/>
        <v>81.471204188481678</v>
      </c>
      <c r="P74" s="38">
        <f t="shared" si="22"/>
        <v>80.523809523809533</v>
      </c>
      <c r="Q74" s="38">
        <f t="shared" si="23"/>
        <v>90.476190476190496</v>
      </c>
      <c r="R74" s="38">
        <f t="shared" si="24"/>
        <v>89.528795811518322</v>
      </c>
      <c r="S74" s="39">
        <f t="shared" si="25"/>
        <v>-9.0049862877088174</v>
      </c>
      <c r="T74" s="39">
        <f t="shared" si="26"/>
        <v>-9.004986287708789</v>
      </c>
      <c r="U74" t="s">
        <v>176</v>
      </c>
      <c r="V74" t="s">
        <v>167</v>
      </c>
      <c r="W74" t="s">
        <v>181</v>
      </c>
      <c r="X74" t="s">
        <v>454</v>
      </c>
      <c r="Y74" s="41"/>
    </row>
    <row r="75" spans="1:25" ht="15" x14ac:dyDescent="0.25">
      <c r="A75">
        <v>2.0099999999999998</v>
      </c>
      <c r="B75">
        <v>1.81</v>
      </c>
      <c r="C75" s="29">
        <f t="shared" si="18"/>
        <v>4.999862565624924E-2</v>
      </c>
      <c r="D75" s="30">
        <f>IF(OR($A75="",$B75=""),"",A75*'MPTO_working_2-way'!$G74)</f>
        <v>2.1104972375690609</v>
      </c>
      <c r="E75" s="32">
        <f>IF(OR($A75="",$B75=""),"",B75*'MPTO_working_2-way'!$G74)</f>
        <v>1.9004975124378112</v>
      </c>
      <c r="F75" s="30">
        <f>IF(OR($A75="",$B75=""),"",'MPTO_working_2-way'!D74)</f>
        <v>2.1163433291643639</v>
      </c>
      <c r="G75" s="32">
        <f>IF(OR($A75="",$B75=""),"",'MPTO_working_2-way'!E74)</f>
        <v>1.8957817670201405</v>
      </c>
      <c r="H75" s="30">
        <f>IF(OR($A75="",$B75=""),"",'OddsRatio_working_2-way'!M74)</f>
        <v>2.1166528467912094</v>
      </c>
      <c r="I75" s="30">
        <f>IF(OR($A75="",$B75=""),"",'OddsRatio_working_2-way'!N74)</f>
        <v>1.89553347118899</v>
      </c>
      <c r="J75" s="30">
        <f>IF('Log_working_2-way'!$D74="","",A75^('Log_working_2-way'!$D74))</f>
        <v>2.1193652902976643</v>
      </c>
      <c r="K75" s="32">
        <f>IF('Log_working_2-way'!$D74="","",B75^('Log_working_2-way'!$D74))</f>
        <v>1.893363416452811</v>
      </c>
      <c r="L75" s="37">
        <f t="shared" si="19"/>
        <v>0.47382198952879578</v>
      </c>
      <c r="M75" s="37">
        <f t="shared" si="20"/>
        <v>0.52617801047120416</v>
      </c>
      <c r="N75" s="38">
        <v>172</v>
      </c>
      <c r="O75" s="38">
        <f t="shared" si="21"/>
        <v>86.427860696517413</v>
      </c>
      <c r="P75" s="38">
        <f t="shared" si="22"/>
        <v>76.972375690607734</v>
      </c>
      <c r="Q75" s="38">
        <f t="shared" si="23"/>
        <v>95.027624309392266</v>
      </c>
      <c r="R75" s="38">
        <f t="shared" si="24"/>
        <v>85.572139303482601</v>
      </c>
      <c r="S75" s="39">
        <f t="shared" si="25"/>
        <v>-8.5997636128748525</v>
      </c>
      <c r="T75" s="39">
        <f t="shared" si="26"/>
        <v>-8.5997636128748667</v>
      </c>
      <c r="U75" t="s">
        <v>168</v>
      </c>
      <c r="V75" t="s">
        <v>161</v>
      </c>
      <c r="W75" t="s">
        <v>181</v>
      </c>
      <c r="X75" t="s">
        <v>454</v>
      </c>
      <c r="Y75" s="41"/>
    </row>
    <row r="76" spans="1:25" ht="15" x14ac:dyDescent="0.25">
      <c r="A76">
        <v>1.75</v>
      </c>
      <c r="B76">
        <v>2.0699999999999998</v>
      </c>
      <c r="C76" s="29">
        <f t="shared" si="18"/>
        <v>5.452035886818507E-2</v>
      </c>
      <c r="D76" s="30">
        <f>IF(OR($A76="",$B76=""),"",A76*'MPTO_working_2-way'!$G75)</f>
        <v>1.8454106280193239</v>
      </c>
      <c r="E76" s="32">
        <f>IF(OR($A76="",$B76=""),"",B76*'MPTO_working_2-way'!$G75)</f>
        <v>2.1828571428571428</v>
      </c>
      <c r="F76" s="30">
        <f>IF(OR($A76="",$B76=""),"",'MPTO_working_2-way'!D75)</f>
        <v>1.8376664552948638</v>
      </c>
      <c r="G76" s="32">
        <f>IF(OR($A76="",$B76=""),"",'MPTO_working_2-way'!E75)</f>
        <v>2.1937925813777439</v>
      </c>
      <c r="H76" s="30">
        <f>IF(OR($A76="",$B76=""),"",'OddsRatio_working_2-way'!M75)</f>
        <v>1.8372183582789212</v>
      </c>
      <c r="I76" s="30">
        <f>IF(OR($A76="",$B76=""),"",'OddsRatio_working_2-way'!N75)</f>
        <v>2.194431524477928</v>
      </c>
      <c r="J76" s="30">
        <f>IF('Log_working_2-way'!$D75="","",A76^('Log_working_2-way'!$D75))</f>
        <v>1.8336477841353114</v>
      </c>
      <c r="K76" s="32">
        <f>IF('Log_working_2-way'!$D75="","",B76^('Log_working_2-way'!$D75))</f>
        <v>2.1995473616416468</v>
      </c>
      <c r="L76" s="37">
        <f t="shared" si="19"/>
        <v>0.54188481675392663</v>
      </c>
      <c r="M76" s="37">
        <f t="shared" si="20"/>
        <v>0.45811518324607331</v>
      </c>
      <c r="N76" s="38">
        <v>173</v>
      </c>
      <c r="O76" s="38">
        <f t="shared" si="21"/>
        <v>74.142857142857139</v>
      </c>
      <c r="P76" s="38">
        <f t="shared" si="22"/>
        <v>89.42512077294684</v>
      </c>
      <c r="Q76" s="38">
        <f t="shared" si="23"/>
        <v>83.574879227053145</v>
      </c>
      <c r="R76" s="38">
        <f t="shared" si="24"/>
        <v>98.857142857142847</v>
      </c>
      <c r="S76" s="39">
        <f t="shared" si="25"/>
        <v>-9.4320220841960065</v>
      </c>
      <c r="T76" s="39">
        <f t="shared" si="26"/>
        <v>-9.4320220841960065</v>
      </c>
      <c r="U76" t="s">
        <v>162</v>
      </c>
      <c r="V76" t="s">
        <v>159</v>
      </c>
      <c r="W76" t="s">
        <v>181</v>
      </c>
      <c r="X76" t="s">
        <v>454</v>
      </c>
      <c r="Y76" s="41"/>
    </row>
    <row r="77" spans="1:25" ht="15" x14ac:dyDescent="0.25">
      <c r="A77">
        <v>1.89</v>
      </c>
      <c r="B77">
        <v>1.91</v>
      </c>
      <c r="C77" s="29">
        <f t="shared" si="18"/>
        <v>5.2660738524612949E-2</v>
      </c>
      <c r="D77" s="30">
        <f>IF(OR($A77="",$B77=""),"",A77*'MPTO_working_2-way'!$G76)</f>
        <v>1.9895287958115184</v>
      </c>
      <c r="E77" s="32">
        <f>IF(OR($A77="",$B77=""),"",B77*'MPTO_working_2-way'!$G76)</f>
        <v>2.0105820105820107</v>
      </c>
      <c r="F77" s="30">
        <f>IF(OR($A77="",$B77=""),"",'MPTO_working_2-way'!D76)</f>
        <v>1.9889804126835451</v>
      </c>
      <c r="G77" s="32">
        <f>IF(OR($A77="",$B77=""),"",'MPTO_working_2-way'!E76)</f>
        <v>2.0111423716538068</v>
      </c>
      <c r="H77" s="30">
        <f>IF(OR($A77="",$B77=""),"",'OddsRatio_working_2-way'!M76)</f>
        <v>1.9889499370655614</v>
      </c>
      <c r="I77" s="30">
        <f>IF(OR($A77="",$B77=""),"",'OddsRatio_working_2-way'!N76)</f>
        <v>2.0111735311569228</v>
      </c>
      <c r="J77" s="30">
        <f>IF('Log_working_2-way'!$D76="","",A77^('Log_working_2-way'!$D76))</f>
        <v>1.9886962390721554</v>
      </c>
      <c r="K77" s="32">
        <f>IF('Log_working_2-way'!$D76="","",B77^('Log_working_2-way'!$D76))</f>
        <v>2.0114329967888307</v>
      </c>
      <c r="L77" s="37">
        <f t="shared" si="19"/>
        <v>0.50263157894736843</v>
      </c>
      <c r="M77" s="37">
        <f t="shared" si="20"/>
        <v>0.49736842105263157</v>
      </c>
      <c r="N77" s="38">
        <v>174</v>
      </c>
      <c r="O77" s="38">
        <f t="shared" si="21"/>
        <v>81.936507936507923</v>
      </c>
      <c r="P77" s="38">
        <f t="shared" si="22"/>
        <v>82.900523560209407</v>
      </c>
      <c r="Q77" s="38">
        <f t="shared" si="23"/>
        <v>91.099476439790578</v>
      </c>
      <c r="R77" s="38">
        <f t="shared" si="24"/>
        <v>92.063492063492077</v>
      </c>
      <c r="S77" s="39">
        <f t="shared" si="25"/>
        <v>-9.1629685032826558</v>
      </c>
      <c r="T77" s="39">
        <f t="shared" si="26"/>
        <v>-9.16296850328267</v>
      </c>
      <c r="U77" t="s">
        <v>170</v>
      </c>
      <c r="V77" t="s">
        <v>177</v>
      </c>
      <c r="W77" t="s">
        <v>181</v>
      </c>
      <c r="X77" t="s">
        <v>454</v>
      </c>
      <c r="Y77" s="41"/>
    </row>
    <row r="78" spans="1:25" ht="15" x14ac:dyDescent="0.25">
      <c r="A78">
        <v>1.68</v>
      </c>
      <c r="B78">
        <v>2.17</v>
      </c>
      <c r="C78" s="29">
        <f t="shared" si="18"/>
        <v>5.6067588325652729E-2</v>
      </c>
      <c r="D78" s="30">
        <f>IF(OR($A78="",$B78=""),"",A78*'MPTO_working_2-way'!$G77)</f>
        <v>1.7741935483870965</v>
      </c>
      <c r="E78" s="32">
        <f>IF(OR($A78="",$B78=""),"",B78*'MPTO_working_2-way'!$G77)</f>
        <v>2.2916666666666665</v>
      </c>
      <c r="F78" s="30">
        <f>IF(OR($A78="",$B78=""),"",'MPTO_working_2-way'!D77)</f>
        <v>1.76303317535545</v>
      </c>
      <c r="G78" s="32">
        <f>IF(OR($A78="",$B78=""),"",'MPTO_working_2-way'!E77)</f>
        <v>2.3105590062111796</v>
      </c>
      <c r="H78" s="30">
        <f>IF(OR($A78="",$B78=""),"",'OddsRatio_working_2-way'!M77)</f>
        <v>1.7623624998624872</v>
      </c>
      <c r="I78" s="30">
        <f>IF(OR($A78="",$B78=""),"",'OddsRatio_working_2-way'!N77)</f>
        <v>2.311711948292809</v>
      </c>
      <c r="J78" s="30">
        <f>IF('Log_working_2-way'!$D77="","",A78^('Log_working_2-way'!$D77))</f>
        <v>1.7572190514877359</v>
      </c>
      <c r="K78" s="32">
        <f>IF('Log_working_2-way'!$D77="","",B78^('Log_working_2-way'!$D77))</f>
        <v>2.3206218174677646</v>
      </c>
      <c r="L78" s="37">
        <f t="shared" si="19"/>
        <v>0.56363636363636371</v>
      </c>
      <c r="M78" s="37">
        <f t="shared" si="20"/>
        <v>0.4363636363636364</v>
      </c>
      <c r="N78" s="38">
        <v>175</v>
      </c>
      <c r="O78" s="38">
        <f t="shared" si="21"/>
        <v>70.833333333333329</v>
      </c>
      <c r="P78" s="38">
        <f t="shared" si="22"/>
        <v>94.354838709677423</v>
      </c>
      <c r="Q78" s="38">
        <f t="shared" si="23"/>
        <v>80.645161290322577</v>
      </c>
      <c r="R78" s="38">
        <f t="shared" si="24"/>
        <v>104.16666666666667</v>
      </c>
      <c r="S78" s="39">
        <f t="shared" si="25"/>
        <v>-9.8118279569892479</v>
      </c>
      <c r="T78" s="39">
        <f t="shared" si="26"/>
        <v>-9.8118279569892479</v>
      </c>
      <c r="U78" t="s">
        <v>164</v>
      </c>
      <c r="V78" t="s">
        <v>173</v>
      </c>
      <c r="W78" t="s">
        <v>181</v>
      </c>
      <c r="X78" t="s">
        <v>454</v>
      </c>
      <c r="Y78" s="41"/>
    </row>
    <row r="79" spans="1:25" ht="15" x14ac:dyDescent="0.25">
      <c r="A79">
        <v>1.51</v>
      </c>
      <c r="B79">
        <v>2.68</v>
      </c>
      <c r="C79" s="29">
        <f t="shared" si="18"/>
        <v>3.5385983987348046E-2</v>
      </c>
      <c r="D79" s="30">
        <f>IF(OR($A79="",$B79=""),"",A79*'MPTO_working_2-way'!$G78)</f>
        <v>1.5634328358208955</v>
      </c>
      <c r="E79" s="32">
        <f>IF(OR($A79="",$B79=""),"",B79*'MPTO_working_2-way'!$G78)</f>
        <v>2.7748344370860929</v>
      </c>
      <c r="F79" s="30">
        <f>IF(OR($A79="",$B79=""),"",'MPTO_working_2-way'!D78)</f>
        <v>1.5514491642386137</v>
      </c>
      <c r="G79" s="32">
        <f>IF(OR($A79="",$B79=""),"",'MPTO_working_2-way'!E78)</f>
        <v>2.8134037819799778</v>
      </c>
      <c r="H79" s="30">
        <f>IF(OR($A79="",$B79=""),"",'OddsRatio_working_2-way'!M78)</f>
        <v>1.5509731650193399</v>
      </c>
      <c r="I79" s="30">
        <f>IF(OR($A79="",$B79=""),"",'OddsRatio_working_2-way'!N78)</f>
        <v>2.8149704259460604</v>
      </c>
      <c r="J79" s="30">
        <f>IF('Log_working_2-way'!$D78="","",A79^('Log_working_2-way'!$D78))</f>
        <v>1.5454983247930623</v>
      </c>
      <c r="K79" s="32">
        <f>IF('Log_working_2-way'!$D78="","",B79^('Log_working_2-way'!$D78))</f>
        <v>2.8331861979211617</v>
      </c>
      <c r="L79" s="37">
        <f t="shared" si="19"/>
        <v>0.63961813842482096</v>
      </c>
      <c r="M79" s="37">
        <f t="shared" si="20"/>
        <v>0.36038186157517899</v>
      </c>
      <c r="N79" s="38">
        <v>176</v>
      </c>
      <c r="O79" s="38">
        <f t="shared" si="21"/>
        <v>59.443708609271525</v>
      </c>
      <c r="P79" s="38">
        <f t="shared" si="22"/>
        <v>110.32835820895522</v>
      </c>
      <c r="Q79" s="38">
        <f t="shared" si="23"/>
        <v>65.671641791044777</v>
      </c>
      <c r="R79" s="38">
        <f t="shared" si="24"/>
        <v>116.55629139072849</v>
      </c>
      <c r="S79" s="39">
        <f t="shared" si="25"/>
        <v>-6.2279331817732526</v>
      </c>
      <c r="T79" s="39">
        <f t="shared" si="26"/>
        <v>-6.2279331817732668</v>
      </c>
      <c r="U79" t="s">
        <v>275</v>
      </c>
      <c r="V79" t="s">
        <v>276</v>
      </c>
      <c r="W79" t="s">
        <v>461</v>
      </c>
      <c r="X79" t="s">
        <v>454</v>
      </c>
      <c r="Y79" s="41"/>
    </row>
    <row r="80" spans="1:25" ht="15" x14ac:dyDescent="0.25">
      <c r="A80">
        <v>1.68</v>
      </c>
      <c r="B80">
        <v>2.29</v>
      </c>
      <c r="C80" s="29">
        <f t="shared" si="18"/>
        <v>3.1919317945518833E-2</v>
      </c>
      <c r="D80" s="30">
        <f>IF(OR($A80="",$B80=""),"",A80*'MPTO_working_2-way'!$G79)</f>
        <v>1.7336244541484715</v>
      </c>
      <c r="E80" s="32">
        <f>IF(OR($A80="",$B80=""),"",B80*'MPTO_working_2-way'!$G79)</f>
        <v>2.3630952380952381</v>
      </c>
      <c r="F80" s="30">
        <f>IF(OR($A80="",$B80=""),"",'MPTO_working_2-way'!D79)</f>
        <v>1.7262855604415328</v>
      </c>
      <c r="G80" s="32">
        <f>IF(OR($A80="",$B80=""),"",'MPTO_working_2-way'!E79)</f>
        <v>2.3768688990485605</v>
      </c>
      <c r="H80" s="30">
        <f>IF(OR($A80="",$B80=""),"",'OddsRatio_working_2-way'!M79)</f>
        <v>1.7260384169902692</v>
      </c>
      <c r="I80" s="30">
        <f>IF(OR($A80="",$B80=""),"",'OddsRatio_working_2-way'!N79)</f>
        <v>2.3773375851727168</v>
      </c>
      <c r="J80" s="30">
        <f>IF('Log_working_2-way'!$D79="","",A80^('Log_working_2-way'!$D79))</f>
        <v>1.7227098761530257</v>
      </c>
      <c r="K80" s="32">
        <f>IF('Log_working_2-way'!$D79="","",B80^('Log_working_2-way'!$D79))</f>
        <v>2.3836811049586637</v>
      </c>
      <c r="L80" s="37">
        <f t="shared" si="19"/>
        <v>0.57682619647355171</v>
      </c>
      <c r="M80" s="37">
        <f t="shared" si="20"/>
        <v>0.42317380352644834</v>
      </c>
      <c r="N80" s="38">
        <v>177</v>
      </c>
      <c r="O80" s="38">
        <f t="shared" si="21"/>
        <v>71.642857142857153</v>
      </c>
      <c r="P80" s="38">
        <f t="shared" si="22"/>
        <v>99.707423580786028</v>
      </c>
      <c r="Q80" s="38">
        <f t="shared" si="23"/>
        <v>77.292576419213972</v>
      </c>
      <c r="R80" s="38">
        <f t="shared" si="24"/>
        <v>105.35714285714286</v>
      </c>
      <c r="S80" s="39">
        <f t="shared" si="25"/>
        <v>-5.6497192763568194</v>
      </c>
      <c r="T80" s="39">
        <f t="shared" si="26"/>
        <v>-5.6497192763568336</v>
      </c>
      <c r="U80" t="s">
        <v>277</v>
      </c>
      <c r="V80" t="s">
        <v>278</v>
      </c>
      <c r="W80" t="s">
        <v>461</v>
      </c>
      <c r="X80" t="s">
        <v>454</v>
      </c>
      <c r="Y80" s="41"/>
    </row>
    <row r="81" spans="1:25" ht="15" x14ac:dyDescent="0.25">
      <c r="A81">
        <v>2.1800000000000002</v>
      </c>
      <c r="B81">
        <v>1.7</v>
      </c>
      <c r="C81" s="29">
        <f t="shared" si="18"/>
        <v>4.6950890447922333E-2</v>
      </c>
      <c r="D81" s="30">
        <f>IF(OR($A81="",$B81=""),"",A81*'MPTO_working_2-way'!$G80)</f>
        <v>2.2823529411764709</v>
      </c>
      <c r="E81" s="32">
        <f>IF(OR($A81="",$B81=""),"",B81*'MPTO_working_2-way'!$G80)</f>
        <v>1.7798165137614679</v>
      </c>
      <c r="F81" s="30">
        <f>IF(OR($A81="",$B81=""),"",'MPTO_working_2-way'!D80)</f>
        <v>2.2975821450712961</v>
      </c>
      <c r="G81" s="32">
        <f>IF(OR($A81="",$B81=""),"",'MPTO_working_2-way'!E80)</f>
        <v>1.7706641184902054</v>
      </c>
      <c r="H81" s="30">
        <f>IF(OR($A81="",$B81=""),"",'OddsRatio_working_2-way'!M80)</f>
        <v>2.2983506020002022</v>
      </c>
      <c r="I81" s="30">
        <f>IF(OR($A81="",$B81=""),"",'OddsRatio_working_2-way'!N80)</f>
        <v>1.7702079842374079</v>
      </c>
      <c r="J81" s="30">
        <f>IF('Log_working_2-way'!$D80="","",A81^('Log_working_2-way'!$D80))</f>
        <v>2.3054560434070099</v>
      </c>
      <c r="K81" s="32">
        <f>IF('Log_working_2-way'!$D80="","",B81^('Log_working_2-way'!$D80))</f>
        <v>1.7660158341214014</v>
      </c>
      <c r="L81" s="37">
        <f t="shared" si="19"/>
        <v>0.43814432989690716</v>
      </c>
      <c r="M81" s="37">
        <f t="shared" si="20"/>
        <v>0.56185567010309279</v>
      </c>
      <c r="N81" s="38">
        <v>178</v>
      </c>
      <c r="O81" s="38">
        <f t="shared" si="21"/>
        <v>96.348623853211009</v>
      </c>
      <c r="P81" s="38">
        <f t="shared" si="22"/>
        <v>73.294117647058812</v>
      </c>
      <c r="Q81" s="38">
        <f t="shared" si="23"/>
        <v>104.70588235294117</v>
      </c>
      <c r="R81" s="38">
        <f t="shared" si="24"/>
        <v>81.651376146788991</v>
      </c>
      <c r="S81" s="39">
        <f t="shared" si="25"/>
        <v>-8.3572584997301647</v>
      </c>
      <c r="T81" s="39">
        <f t="shared" si="26"/>
        <v>-8.3572584997301789</v>
      </c>
      <c r="U81" t="s">
        <v>279</v>
      </c>
      <c r="V81" t="s">
        <v>280</v>
      </c>
      <c r="W81" t="s">
        <v>464</v>
      </c>
      <c r="X81" t="s">
        <v>454</v>
      </c>
      <c r="Y81" s="41"/>
    </row>
    <row r="82" spans="1:25" ht="15" x14ac:dyDescent="0.25">
      <c r="A82">
        <v>2.2400000000000002</v>
      </c>
      <c r="B82">
        <v>1.67</v>
      </c>
      <c r="C82" s="29">
        <f t="shared" si="18"/>
        <v>4.5230966638152292E-2</v>
      </c>
      <c r="D82" s="30">
        <f>IF(OR($A82="",$B82=""),"",A82*'MPTO_working_2-way'!$G81)</f>
        <v>2.3413173652694614</v>
      </c>
      <c r="E82" s="32">
        <f>IF(OR($A82="",$B82=""),"",B82*'MPTO_working_2-way'!$G81)</f>
        <v>1.7455357142857142</v>
      </c>
      <c r="F82" s="30">
        <f>IF(OR($A82="",$B82=""),"",'MPTO_working_2-way'!D81)</f>
        <v>2.3595307177999247</v>
      </c>
      <c r="G82" s="32">
        <f>IF(OR($A82="",$B82=""),"",'MPTO_working_2-way'!E81)</f>
        <v>1.7355479261389997</v>
      </c>
      <c r="H82" s="30">
        <f>IF(OR($A82="",$B82=""),"",'OddsRatio_working_2-way'!M81)</f>
        <v>2.3604213570275632</v>
      </c>
      <c r="I82" s="30">
        <f>IF(OR($A82="",$B82=""),"",'OddsRatio_working_2-way'!N81)</f>
        <v>1.7350663783939253</v>
      </c>
      <c r="J82" s="30">
        <f>IF('Log_working_2-way'!$D81="","",A82^('Log_working_2-way'!$D81))</f>
        <v>2.3689296087986125</v>
      </c>
      <c r="K82" s="32">
        <f>IF('Log_working_2-way'!$D81="","",B82^('Log_working_2-way'!$D81))</f>
        <v>1.730497750630863</v>
      </c>
      <c r="L82" s="37">
        <f t="shared" si="19"/>
        <v>0.42710997442455234</v>
      </c>
      <c r="M82" s="37">
        <f t="shared" si="20"/>
        <v>0.57289002557544755</v>
      </c>
      <c r="N82" s="38">
        <v>179</v>
      </c>
      <c r="O82" s="38">
        <f t="shared" si="21"/>
        <v>99.089285714285722</v>
      </c>
      <c r="P82" s="38">
        <f t="shared" si="22"/>
        <v>71.814371257485035</v>
      </c>
      <c r="Q82" s="38">
        <f t="shared" si="23"/>
        <v>107.18562874251498</v>
      </c>
      <c r="R82" s="38">
        <f t="shared" si="24"/>
        <v>79.910714285714278</v>
      </c>
      <c r="S82" s="39">
        <f t="shared" si="25"/>
        <v>-8.0963430282292563</v>
      </c>
      <c r="T82" s="39">
        <f t="shared" si="26"/>
        <v>-8.0963430282292421</v>
      </c>
      <c r="U82" t="s">
        <v>281</v>
      </c>
      <c r="V82" t="s">
        <v>282</v>
      </c>
      <c r="W82" t="s">
        <v>464</v>
      </c>
      <c r="X82" t="s">
        <v>454</v>
      </c>
      <c r="Y82" s="41"/>
    </row>
    <row r="83" spans="1:25" ht="15" x14ac:dyDescent="0.25">
      <c r="A83">
        <v>2.31</v>
      </c>
      <c r="B83">
        <v>1.63</v>
      </c>
      <c r="C83" s="29">
        <f t="shared" si="18"/>
        <v>4.6397365415770331E-2</v>
      </c>
      <c r="D83" s="30">
        <f>IF(OR($A83="",$B83=""),"",A83*'MPTO_working_2-way'!$G82)</f>
        <v>2.4171779141104297</v>
      </c>
      <c r="E83" s="32">
        <f>IF(OR($A83="",$B83=""),"",B83*'MPTO_working_2-way'!$G82)</f>
        <v>1.7056277056277056</v>
      </c>
      <c r="F83" s="30">
        <f>IF(OR($A83="",$B83=""),"",'MPTO_working_2-way'!D82)</f>
        <v>2.4407999222117787</v>
      </c>
      <c r="G83" s="32">
        <f>IF(OR($A83="",$B83=""),"",'MPTO_working_2-way'!E82)</f>
        <v>1.6940588936629699</v>
      </c>
      <c r="H83" s="30">
        <f>IF(OR($A83="",$B83=""),"",'OddsRatio_working_2-way'!M82)</f>
        <v>2.442000374259687</v>
      </c>
      <c r="I83" s="30">
        <f>IF(OR($A83="",$B83=""),"",'OddsRatio_working_2-way'!N82)</f>
        <v>1.6934810960180178</v>
      </c>
      <c r="J83" s="30">
        <f>IF('Log_working_2-way'!$D82="","",A83^('Log_working_2-way'!$D82))</f>
        <v>2.4530975525108785</v>
      </c>
      <c r="K83" s="32">
        <f>IF('Log_working_2-way'!$D82="","",B83^('Log_working_2-way'!$D82))</f>
        <v>1.6881850418584505</v>
      </c>
      <c r="L83" s="37">
        <f t="shared" si="19"/>
        <v>0.41370558375634514</v>
      </c>
      <c r="M83" s="37">
        <f t="shared" si="20"/>
        <v>0.58629441624365486</v>
      </c>
      <c r="N83" s="38">
        <v>180</v>
      </c>
      <c r="O83" s="38">
        <f t="shared" si="21"/>
        <v>102.07792207792208</v>
      </c>
      <c r="P83" s="38">
        <f t="shared" si="22"/>
        <v>69.570552147239255</v>
      </c>
      <c r="Q83" s="38">
        <f t="shared" si="23"/>
        <v>110.42944785276075</v>
      </c>
      <c r="R83" s="38">
        <f t="shared" si="24"/>
        <v>77.922077922077918</v>
      </c>
      <c r="S83" s="39">
        <f t="shared" si="25"/>
        <v>-8.3515257748386631</v>
      </c>
      <c r="T83" s="39">
        <f t="shared" si="26"/>
        <v>-8.3515257748386631</v>
      </c>
      <c r="U83" t="s">
        <v>283</v>
      </c>
      <c r="V83" t="s">
        <v>284</v>
      </c>
      <c r="W83" t="s">
        <v>464</v>
      </c>
      <c r="X83" t="s">
        <v>454</v>
      </c>
      <c r="Y83" s="41"/>
    </row>
    <row r="84" spans="1:25" ht="15" x14ac:dyDescent="0.25">
      <c r="A84">
        <v>2.77</v>
      </c>
      <c r="B84">
        <v>1.45</v>
      </c>
      <c r="C84" s="29">
        <f t="shared" si="18"/>
        <v>5.066600273870292E-2</v>
      </c>
      <c r="D84" s="30">
        <f>IF(OR($A84="",$B84=""),"",A84*'MPTO_working_2-way'!$G83)</f>
        <v>2.9103448275862069</v>
      </c>
      <c r="E84" s="32">
        <f>IF(OR($A84="",$B84=""),"",B84*'MPTO_working_2-way'!$G83)</f>
        <v>1.5234657039711192</v>
      </c>
      <c r="F84" s="30">
        <f>IF(OR($A84="",$B84=""),"",'MPTO_working_2-way'!D83)</f>
        <v>2.9790469126645656</v>
      </c>
      <c r="G84" s="32">
        <f>IF(OR($A84="",$B84=""),"",'MPTO_working_2-way'!E83)</f>
        <v>1.5052937318467161</v>
      </c>
      <c r="H84" s="30">
        <f>IF(OR($A84="",$B84=""),"",'OddsRatio_working_2-way'!M83)</f>
        <v>2.9832633040858028</v>
      </c>
      <c r="I84" s="30">
        <f>IF(OR($A84="",$B84=""),"",'OddsRatio_working_2-way'!N83)</f>
        <v>1.504219484089611</v>
      </c>
      <c r="J84" s="30">
        <f>IF('Log_working_2-way'!$D83="","",A84^('Log_working_2-way'!$D83))</f>
        <v>3.0167822949493739</v>
      </c>
      <c r="K84" s="32">
        <f>IF('Log_working_2-way'!$D83="","",B84^('Log_working_2-way'!$D83))</f>
        <v>1.4958393389798588</v>
      </c>
      <c r="L84" s="37">
        <f t="shared" si="19"/>
        <v>0.34360189573459715</v>
      </c>
      <c r="M84" s="37">
        <f t="shared" si="20"/>
        <v>0.65639810426540279</v>
      </c>
      <c r="N84" s="38">
        <v>181</v>
      </c>
      <c r="O84" s="38">
        <f t="shared" si="21"/>
        <v>115.65703971119135</v>
      </c>
      <c r="P84" s="38">
        <f t="shared" si="22"/>
        <v>56.172413793103445</v>
      </c>
      <c r="Q84" s="38">
        <f t="shared" si="23"/>
        <v>124.82758620689656</v>
      </c>
      <c r="R84" s="38">
        <f t="shared" si="24"/>
        <v>65.342960288808669</v>
      </c>
      <c r="S84" s="39">
        <f t="shared" si="25"/>
        <v>-9.1705464957052101</v>
      </c>
      <c r="T84" s="39">
        <f t="shared" si="26"/>
        <v>-9.1705464957052243</v>
      </c>
      <c r="U84" t="s">
        <v>285</v>
      </c>
      <c r="V84" t="s">
        <v>286</v>
      </c>
      <c r="W84" t="s">
        <v>464</v>
      </c>
      <c r="X84" t="s">
        <v>454</v>
      </c>
      <c r="Y84" s="41"/>
    </row>
    <row r="85" spans="1:25" ht="15" x14ac:dyDescent="0.25">
      <c r="A85">
        <v>2.56</v>
      </c>
      <c r="B85">
        <v>1.52</v>
      </c>
      <c r="C85" s="29">
        <f t="shared" si="18"/>
        <v>4.851973684210531E-2</v>
      </c>
      <c r="D85" s="30">
        <f>IF(OR($A85="",$B85=""),"",A85*'MPTO_working_2-way'!$G84)</f>
        <v>2.6842105263157898</v>
      </c>
      <c r="E85" s="32">
        <f>IF(OR($A85="",$B85=""),"",B85*'MPTO_working_2-way'!$G84)</f>
        <v>1.59375</v>
      </c>
      <c r="F85" s="30">
        <f>IF(OR($A85="",$B85=""),"",'MPTO_working_2-way'!D84)</f>
        <v>2.7295173961840629</v>
      </c>
      <c r="G85" s="32">
        <f>IF(OR($A85="",$B85=""),"",'MPTO_working_2-way'!E84)</f>
        <v>1.5781959766385465</v>
      </c>
      <c r="H85" s="30">
        <f>IF(OR($A85="",$B85=""),"",'OddsRatio_working_2-way'!M84)</f>
        <v>2.7320508075688776</v>
      </c>
      <c r="I85" s="30">
        <f>IF(OR($A85="",$B85=""),"",'OddsRatio_working_2-way'!N84)</f>
        <v>1.577350269189626</v>
      </c>
      <c r="J85" s="30">
        <f>IF('Log_working_2-way'!$D84="","",A85^('Log_working_2-way'!$D84))</f>
        <v>2.7537493354783864</v>
      </c>
      <c r="K85" s="32">
        <f>IF('Log_working_2-way'!$D84="","",B85^('Log_working_2-way'!$D84))</f>
        <v>1.5702069159871477</v>
      </c>
      <c r="L85" s="37">
        <f t="shared" si="19"/>
        <v>0.37254901960784309</v>
      </c>
      <c r="M85" s="37">
        <f t="shared" si="20"/>
        <v>0.62745098039215685</v>
      </c>
      <c r="N85" s="38">
        <v>182</v>
      </c>
      <c r="O85" s="38">
        <f t="shared" si="21"/>
        <v>110.90625</v>
      </c>
      <c r="P85" s="38">
        <f t="shared" si="22"/>
        <v>62.263157894736835</v>
      </c>
      <c r="Q85" s="38">
        <f t="shared" si="23"/>
        <v>119.73684210526316</v>
      </c>
      <c r="R85" s="38">
        <f t="shared" si="24"/>
        <v>71.09375</v>
      </c>
      <c r="S85" s="39">
        <f t="shared" si="25"/>
        <v>-8.8305921052631646</v>
      </c>
      <c r="T85" s="39">
        <f t="shared" si="26"/>
        <v>-8.8305921052631646</v>
      </c>
      <c r="U85" t="s">
        <v>287</v>
      </c>
      <c r="V85" t="s">
        <v>288</v>
      </c>
      <c r="W85" t="s">
        <v>464</v>
      </c>
      <c r="X85" t="s">
        <v>454</v>
      </c>
      <c r="Y85" s="41"/>
    </row>
    <row r="86" spans="1:25" ht="15" x14ac:dyDescent="0.25">
      <c r="A86">
        <v>2.52</v>
      </c>
      <c r="B86">
        <v>1.53</v>
      </c>
      <c r="C86" s="29">
        <f t="shared" si="18"/>
        <v>5.0420168067226934E-2</v>
      </c>
      <c r="D86" s="30">
        <f>IF(OR($A86="",$B86=""),"",A86*'MPTO_working_2-way'!$G85)</f>
        <v>2.6470588235294117</v>
      </c>
      <c r="E86" s="32">
        <f>IF(OR($A86="",$B86=""),"",B86*'MPTO_working_2-way'!$G85)</f>
        <v>1.6071428571428572</v>
      </c>
      <c r="F86" s="30">
        <f>IF(OR($A86="",$B86=""),"",'MPTO_working_2-way'!D85)</f>
        <v>2.6909547738693469</v>
      </c>
      <c r="G86" s="32">
        <f>IF(OR($A86="",$B86=""),"",'MPTO_working_2-way'!E85)</f>
        <v>1.5913818722139674</v>
      </c>
      <c r="H86" s="30">
        <f>IF(OR($A86="",$B86=""),"",'OddsRatio_working_2-way'!M85)</f>
        <v>2.6934947677220284</v>
      </c>
      <c r="I86" s="30">
        <f>IF(OR($A86="",$B86=""),"",'OddsRatio_working_2-way'!N85)</f>
        <v>1.5904948861136019</v>
      </c>
      <c r="J86" s="30">
        <f>IF('Log_working_2-way'!$D85="","",A86^('Log_working_2-way'!$D85))</f>
        <v>2.7145242613268503</v>
      </c>
      <c r="K86" s="32">
        <f>IF('Log_working_2-way'!$D85="","",B86^('Log_working_2-way'!$D85))</f>
        <v>1.5832521723683286</v>
      </c>
      <c r="L86" s="37">
        <f t="shared" si="19"/>
        <v>0.37777777777777777</v>
      </c>
      <c r="M86" s="37">
        <f t="shared" si="20"/>
        <v>0.62222222222222223</v>
      </c>
      <c r="N86" s="38">
        <v>183</v>
      </c>
      <c r="O86" s="38">
        <f t="shared" si="21"/>
        <v>110.38095238095238</v>
      </c>
      <c r="P86" s="38">
        <f t="shared" si="22"/>
        <v>63.392156862745104</v>
      </c>
      <c r="Q86" s="38">
        <f t="shared" si="23"/>
        <v>119.6078431372549</v>
      </c>
      <c r="R86" s="38">
        <f t="shared" si="24"/>
        <v>72.61904761904762</v>
      </c>
      <c r="S86" s="39">
        <f t="shared" si="25"/>
        <v>-9.2268907563025238</v>
      </c>
      <c r="T86" s="39">
        <f t="shared" si="26"/>
        <v>-9.2268907563025166</v>
      </c>
      <c r="U86" t="s">
        <v>289</v>
      </c>
      <c r="V86" t="s">
        <v>290</v>
      </c>
      <c r="W86" t="s">
        <v>464</v>
      </c>
      <c r="X86" t="s">
        <v>454</v>
      </c>
      <c r="Y86" s="41"/>
    </row>
    <row r="87" spans="1:25" ht="15" x14ac:dyDescent="0.25">
      <c r="A87">
        <v>2.2000000000000002</v>
      </c>
      <c r="B87">
        <v>1.69</v>
      </c>
      <c r="C87" s="29">
        <f t="shared" si="18"/>
        <v>4.6261430876815446E-2</v>
      </c>
      <c r="D87" s="30">
        <f>IF(OR($A87="",$B87=""),"",A87*'MPTO_working_2-way'!$G86)</f>
        <v>2.3017751479289941</v>
      </c>
      <c r="E87" s="32">
        <f>IF(OR($A87="",$B87=""),"",B87*'MPTO_working_2-way'!$G86)</f>
        <v>1.7681818181818181</v>
      </c>
      <c r="F87" s="30">
        <f>IF(OR($A87="",$B87=""),"",'MPTO_working_2-way'!D86)</f>
        <v>2.3179551122194515</v>
      </c>
      <c r="G87" s="32">
        <f>IF(OR($A87="",$B87=""),"",'MPTO_working_2-way'!E86)</f>
        <v>1.7587511825922422</v>
      </c>
      <c r="H87" s="30">
        <f>IF(OR($A87="",$B87=""),"",'OddsRatio_working_2-way'!M86)</f>
        <v>2.3187609467915737</v>
      </c>
      <c r="I87" s="30">
        <f>IF(OR($A87="",$B87=""),"",'OddsRatio_working_2-way'!N86)</f>
        <v>1.7582875444051547</v>
      </c>
      <c r="J87" s="30">
        <f>IF('Log_working_2-way'!$D86="","",A87^('Log_working_2-way'!$D86))</f>
        <v>2.3263120420260779</v>
      </c>
      <c r="K87" s="32">
        <f>IF('Log_working_2-way'!$D86="","",B87^('Log_working_2-way'!$D86))</f>
        <v>1.7539703842782741</v>
      </c>
      <c r="L87" s="37">
        <f t="shared" si="19"/>
        <v>0.43444730077120824</v>
      </c>
      <c r="M87" s="37">
        <f t="shared" si="20"/>
        <v>0.56555269922879181</v>
      </c>
      <c r="N87" s="38">
        <v>184</v>
      </c>
      <c r="O87" s="38">
        <f t="shared" si="21"/>
        <v>100.36363636363636</v>
      </c>
      <c r="P87" s="38">
        <f t="shared" si="22"/>
        <v>75.124260355029577</v>
      </c>
      <c r="Q87" s="38">
        <f t="shared" si="23"/>
        <v>108.87573964497042</v>
      </c>
      <c r="R87" s="38">
        <f t="shared" si="24"/>
        <v>83.63636363636364</v>
      </c>
      <c r="S87" s="39">
        <f t="shared" si="25"/>
        <v>-8.5121032813340634</v>
      </c>
      <c r="T87" s="39">
        <f t="shared" si="26"/>
        <v>-8.5121032813340634</v>
      </c>
      <c r="U87" t="s">
        <v>291</v>
      </c>
      <c r="V87" t="s">
        <v>292</v>
      </c>
      <c r="W87" t="s">
        <v>464</v>
      </c>
      <c r="X87" t="s">
        <v>454</v>
      </c>
      <c r="Y87" s="41"/>
    </row>
    <row r="88" spans="1:25" ht="15" x14ac:dyDescent="0.25">
      <c r="A88">
        <v>2.34</v>
      </c>
      <c r="B88">
        <v>1.61</v>
      </c>
      <c r="C88" s="29">
        <f t="shared" si="18"/>
        <v>4.8468439772787697E-2</v>
      </c>
      <c r="D88" s="30">
        <f>IF(OR($A88="",$B88=""),"",A88*'MPTO_working_2-way'!$G87)</f>
        <v>2.4534161490683233</v>
      </c>
      <c r="E88" s="32">
        <f>IF(OR($A88="",$B88=""),"",B88*'MPTO_working_2-way'!$G87)</f>
        <v>1.6880341880341883</v>
      </c>
      <c r="F88" s="30">
        <f>IF(OR($A88="",$B88=""),"",'MPTO_working_2-way'!D87)</f>
        <v>2.4806742608810168</v>
      </c>
      <c r="G88" s="32">
        <f>IF(OR($A88="",$B88=""),"",'MPTO_working_2-way'!E87)</f>
        <v>1.6753679903944503</v>
      </c>
      <c r="H88" s="30">
        <f>IF(OR($A88="",$B88=""),"",'OddsRatio_working_2-way'!M87)</f>
        <v>2.4821340396453389</v>
      </c>
      <c r="I88" s="30">
        <f>IF(OR($A88="",$B88=""),"",'OddsRatio_working_2-way'!N87)</f>
        <v>1.6747028090922811</v>
      </c>
      <c r="J88" s="30">
        <f>IF('Log_working_2-way'!$D87="","",A88^('Log_working_2-way'!$D87))</f>
        <v>2.4949997661274943</v>
      </c>
      <c r="K88" s="32">
        <f>IF('Log_working_2-way'!$D87="","",B88^('Log_working_2-way'!$D87))</f>
        <v>1.6688964257091188</v>
      </c>
      <c r="L88" s="37">
        <f t="shared" si="19"/>
        <v>0.40759493670886071</v>
      </c>
      <c r="M88" s="37">
        <f t="shared" si="20"/>
        <v>0.59240506329113918</v>
      </c>
      <c r="N88" s="38">
        <v>185</v>
      </c>
      <c r="O88" s="38">
        <f t="shared" si="21"/>
        <v>105.94017094017094</v>
      </c>
      <c r="P88" s="38">
        <f t="shared" si="22"/>
        <v>70.093167701863365</v>
      </c>
      <c r="Q88" s="38">
        <f t="shared" si="23"/>
        <v>114.90683229813664</v>
      </c>
      <c r="R88" s="38">
        <f t="shared" si="24"/>
        <v>79.05982905982907</v>
      </c>
      <c r="S88" s="39">
        <f t="shared" si="25"/>
        <v>-8.9666613579656911</v>
      </c>
      <c r="T88" s="39">
        <f t="shared" si="26"/>
        <v>-8.9666613579657053</v>
      </c>
      <c r="U88" t="s">
        <v>293</v>
      </c>
      <c r="V88" t="s">
        <v>294</v>
      </c>
      <c r="W88" t="s">
        <v>464</v>
      </c>
      <c r="X88" t="s">
        <v>454</v>
      </c>
      <c r="Y88" s="41"/>
    </row>
    <row r="89" spans="1:25" ht="15" x14ac:dyDescent="0.25">
      <c r="A89">
        <v>2.21</v>
      </c>
      <c r="B89">
        <v>1.68</v>
      </c>
      <c r="C89" s="29">
        <f t="shared" si="18"/>
        <v>4.772678302090072E-2</v>
      </c>
      <c r="D89" s="30">
        <f>IF(OR($A89="",$B89=""),"",A89*'MPTO_working_2-way'!$G88)</f>
        <v>2.3154761904761907</v>
      </c>
      <c r="E89" s="32">
        <f>IF(OR($A89="",$B89=""),"",B89*'MPTO_working_2-way'!$G88)</f>
        <v>1.7601809954751131</v>
      </c>
      <c r="F89" s="30">
        <f>IF(OR($A89="",$B89=""),"",'MPTO_working_2-way'!D88)</f>
        <v>2.3330400904863642</v>
      </c>
      <c r="G89" s="32">
        <f>IF(OR($A89="",$B89=""),"",'MPTO_working_2-way'!E88)</f>
        <v>1.7501649853870085</v>
      </c>
      <c r="H89" s="30">
        <f>IF(OR($A89="",$B89=""),"",'OddsRatio_working_2-way'!M88)</f>
        <v>2.3339459376998315</v>
      </c>
      <c r="I89" s="30">
        <f>IF(OR($A89="",$B89=""),"",'OddsRatio_working_2-way'!N88)</f>
        <v>1.7496555682941202</v>
      </c>
      <c r="J89" s="30">
        <f>IF('Log_working_2-way'!$D88="","",A89^('Log_working_2-way'!$D88))</f>
        <v>2.3421626328567902</v>
      </c>
      <c r="K89" s="32">
        <f>IF('Log_working_2-way'!$D88="","",B89^('Log_working_2-way'!$D88))</f>
        <v>1.7450661905782558</v>
      </c>
      <c r="L89" s="37">
        <f t="shared" si="19"/>
        <v>0.43187660668380456</v>
      </c>
      <c r="M89" s="37">
        <f t="shared" si="20"/>
        <v>0.56812339331619544</v>
      </c>
      <c r="N89" s="38">
        <v>186</v>
      </c>
      <c r="O89" s="38">
        <f t="shared" si="21"/>
        <v>101.83710407239819</v>
      </c>
      <c r="P89" s="38">
        <f t="shared" si="22"/>
        <v>75.285714285714263</v>
      </c>
      <c r="Q89" s="38">
        <f t="shared" si="23"/>
        <v>110.71428571428571</v>
      </c>
      <c r="R89" s="38">
        <f t="shared" si="24"/>
        <v>84.162895927601809</v>
      </c>
      <c r="S89" s="39">
        <f t="shared" si="25"/>
        <v>-8.8771816418875176</v>
      </c>
      <c r="T89" s="39">
        <f t="shared" si="26"/>
        <v>-8.877181641887546</v>
      </c>
      <c r="U89" t="s">
        <v>295</v>
      </c>
      <c r="V89" t="s">
        <v>296</v>
      </c>
      <c r="W89" t="s">
        <v>464</v>
      </c>
      <c r="X89" t="s">
        <v>454</v>
      </c>
      <c r="Y89" s="41"/>
    </row>
    <row r="90" spans="1:25" ht="15" x14ac:dyDescent="0.25">
      <c r="A90">
        <v>2.09</v>
      </c>
      <c r="B90">
        <v>1.73</v>
      </c>
      <c r="C90" s="29">
        <f t="shared" si="18"/>
        <v>5.6503581602456165E-2</v>
      </c>
      <c r="D90" s="30">
        <f>IF(OR($A90="",$B90=""),"",A90*'MPTO_working_2-way'!$G89)</f>
        <v>2.2080924855491331</v>
      </c>
      <c r="E90" s="32">
        <f>IF(OR($A90="",$B90=""),"",B90*'MPTO_working_2-way'!$G89)</f>
        <v>1.8277511961722492</v>
      </c>
      <c r="F90" s="30">
        <f>IF(OR($A90="",$B90=""),"",'MPTO_working_2-way'!D89)</f>
        <v>2.2211505974137671</v>
      </c>
      <c r="G90" s="32">
        <f>IF(OR($A90="",$B90=""),"",'MPTO_working_2-way'!E89)</f>
        <v>1.8188998163845365</v>
      </c>
      <c r="H90" s="30">
        <f>IF(OR($A90="",$B90=""),"",'OddsRatio_working_2-way'!M89)</f>
        <v>2.2219454508821204</v>
      </c>
      <c r="I90" s="30">
        <f>IF(OR($A90="",$B90=""),"",'OddsRatio_working_2-way'!N89)</f>
        <v>1.8183671368293095</v>
      </c>
      <c r="J90" s="30">
        <f>IF('Log_working_2-way'!$D89="","",A90^('Log_working_2-way'!$D89))</f>
        <v>2.228075857813653</v>
      </c>
      <c r="K90" s="32">
        <f>IF('Log_working_2-way'!$D89="","",B90^('Log_working_2-way'!$D89))</f>
        <v>1.8142819465382745</v>
      </c>
      <c r="L90" s="37">
        <f t="shared" si="19"/>
        <v>0.45287958115183241</v>
      </c>
      <c r="M90" s="37">
        <f t="shared" si="20"/>
        <v>0.54712041884816742</v>
      </c>
      <c r="N90" s="38">
        <v>187</v>
      </c>
      <c r="O90" s="38">
        <f t="shared" si="21"/>
        <v>97.526315789473685</v>
      </c>
      <c r="P90" s="38">
        <f t="shared" si="22"/>
        <v>78.907514450867055</v>
      </c>
      <c r="Q90" s="38">
        <f t="shared" si="23"/>
        <v>108.09248554913296</v>
      </c>
      <c r="R90" s="38">
        <f t="shared" si="24"/>
        <v>89.473684210526329</v>
      </c>
      <c r="S90" s="39">
        <f t="shared" si="25"/>
        <v>-10.566169759659275</v>
      </c>
      <c r="T90" s="39">
        <f t="shared" si="26"/>
        <v>-10.566169759659275</v>
      </c>
      <c r="U90" t="s">
        <v>297</v>
      </c>
      <c r="V90" t="s">
        <v>298</v>
      </c>
      <c r="W90" t="s">
        <v>465</v>
      </c>
      <c r="X90" t="s">
        <v>454</v>
      </c>
      <c r="Y90" s="41"/>
    </row>
    <row r="91" spans="1:25" ht="15" x14ac:dyDescent="0.25">
      <c r="A91">
        <v>2.4700000000000002</v>
      </c>
      <c r="B91">
        <v>1.53</v>
      </c>
      <c r="C91" s="29">
        <f t="shared" si="18"/>
        <v>5.845307083697171E-2</v>
      </c>
      <c r="D91" s="30">
        <f>IF(OR($A91="",$B91=""),"",A91*'MPTO_working_2-way'!$G90)</f>
        <v>2.6143790849673203</v>
      </c>
      <c r="E91" s="32">
        <f>IF(OR($A91="",$B91=""),"",B91*'MPTO_working_2-way'!$G90)</f>
        <v>1.6194331983805668</v>
      </c>
      <c r="F91" s="30">
        <f>IF(OR($A91="",$B91=""),"",'MPTO_working_2-way'!D90)</f>
        <v>2.6621816772920996</v>
      </c>
      <c r="G91" s="32">
        <f>IF(OR($A91="",$B91=""),"",'MPTO_working_2-way'!E90)</f>
        <v>1.6016189527664173</v>
      </c>
      <c r="H91" s="30">
        <f>IF(OR($A91="",$B91=""),"",'OddsRatio_working_2-way'!M90)</f>
        <v>2.665408330008102</v>
      </c>
      <c r="I91" s="30">
        <f>IF(OR($A91="",$B91=""),"",'OddsRatio_working_2-way'!N90)</f>
        <v>1.6004533434723087</v>
      </c>
      <c r="J91" s="30">
        <f>IF('Log_working_2-way'!$D90="","",A91^('Log_working_2-way'!$D90))</f>
        <v>2.6885220368567726</v>
      </c>
      <c r="K91" s="32">
        <f>IF('Log_working_2-way'!$D90="","",B91^('Log_working_2-way'!$D90))</f>
        <v>1.5922339052518071</v>
      </c>
      <c r="L91" s="37">
        <f t="shared" si="19"/>
        <v>0.38250000000000001</v>
      </c>
      <c r="M91" s="37">
        <f t="shared" si="20"/>
        <v>0.61750000000000005</v>
      </c>
      <c r="N91" s="38">
        <v>188</v>
      </c>
      <c r="O91" s="38">
        <f t="shared" si="21"/>
        <v>111.88663967611336</v>
      </c>
      <c r="P91" s="38">
        <f t="shared" si="22"/>
        <v>65.124183006535944</v>
      </c>
      <c r="Q91" s="38">
        <f t="shared" si="23"/>
        <v>122.87581699346406</v>
      </c>
      <c r="R91" s="38">
        <f t="shared" si="24"/>
        <v>76.113360323886639</v>
      </c>
      <c r="S91" s="39">
        <f t="shared" si="25"/>
        <v>-10.989177317350695</v>
      </c>
      <c r="T91" s="39">
        <f t="shared" si="26"/>
        <v>-10.989177317350695</v>
      </c>
      <c r="U91" t="s">
        <v>299</v>
      </c>
      <c r="V91" t="s">
        <v>300</v>
      </c>
      <c r="W91" t="s">
        <v>465</v>
      </c>
      <c r="X91" t="s">
        <v>454</v>
      </c>
      <c r="Y91" s="41"/>
    </row>
    <row r="92" spans="1:25" ht="15" x14ac:dyDescent="0.25">
      <c r="A92">
        <v>2.62</v>
      </c>
      <c r="B92">
        <v>1.48</v>
      </c>
      <c r="C92" s="29">
        <f t="shared" si="18"/>
        <v>5.7355064988652726E-2</v>
      </c>
      <c r="D92" s="30">
        <f>IF(OR($A92="",$B92=""),"",A92*'MPTO_working_2-way'!$G91)</f>
        <v>2.7702702702702702</v>
      </c>
      <c r="E92" s="32">
        <f>IF(OR($A92="",$B92=""),"",B92*'MPTO_working_2-way'!$G91)</f>
        <v>1.5648854961832059</v>
      </c>
      <c r="F92" s="30">
        <f>IF(OR($A92="",$B92=""),"",'MPTO_working_2-way'!D91)</f>
        <v>2.8328462887200465</v>
      </c>
      <c r="G92" s="32">
        <f>IF(OR($A92="",$B92=""),"",'MPTO_working_2-way'!E91)</f>
        <v>1.5455994897959182</v>
      </c>
      <c r="H92" s="30">
        <f>IF(OR($A92="",$B92=""),"",'OddsRatio_working_2-way'!M91)</f>
        <v>2.8371173070873836</v>
      </c>
      <c r="I92" s="30">
        <f>IF(OR($A92="",$B92=""),"",'OddsRatio_working_2-way'!N91)</f>
        <v>1.5443310539518171</v>
      </c>
      <c r="J92" s="30">
        <f>IF('Log_working_2-way'!$D91="","",A92^('Log_working_2-way'!$D91))</f>
        <v>2.8676723775546669</v>
      </c>
      <c r="K92" s="32">
        <f>IF('Log_working_2-way'!$D91="","",B92^('Log_working_2-way'!$D91))</f>
        <v>1.5354258123677009</v>
      </c>
      <c r="L92" s="37">
        <f t="shared" si="19"/>
        <v>0.36097560975609755</v>
      </c>
      <c r="M92" s="37">
        <f t="shared" si="20"/>
        <v>0.63902439024390256</v>
      </c>
      <c r="N92" s="38">
        <v>189</v>
      </c>
      <c r="O92" s="38">
        <f t="shared" si="21"/>
        <v>116.86259541984732</v>
      </c>
      <c r="P92" s="38">
        <f t="shared" si="22"/>
        <v>61.297297297297277</v>
      </c>
      <c r="Q92" s="38">
        <f t="shared" si="23"/>
        <v>127.70270270270269</v>
      </c>
      <c r="R92" s="38">
        <f t="shared" si="24"/>
        <v>72.137404580152662</v>
      </c>
      <c r="S92" s="39">
        <f t="shared" si="25"/>
        <v>-10.840107282855371</v>
      </c>
      <c r="T92" s="39">
        <f t="shared" si="26"/>
        <v>-10.840107282855385</v>
      </c>
      <c r="U92" t="s">
        <v>301</v>
      </c>
      <c r="V92" t="s">
        <v>302</v>
      </c>
      <c r="W92" t="s">
        <v>465</v>
      </c>
      <c r="X92" t="s">
        <v>454</v>
      </c>
      <c r="Y92" s="41"/>
    </row>
    <row r="93" spans="1:25" ht="15" x14ac:dyDescent="0.25">
      <c r="A93">
        <v>1.39</v>
      </c>
      <c r="B93">
        <v>3.13</v>
      </c>
      <c r="C93" s="29">
        <f t="shared" si="18"/>
        <v>3.8913278323028599E-2</v>
      </c>
      <c r="D93" s="30">
        <f>IF(OR($A93="",$B93=""),"",A93*'MPTO_working_2-way'!$G92)</f>
        <v>1.4440894568690097</v>
      </c>
      <c r="E93" s="32">
        <f>IF(OR($A93="",$B93=""),"",B93*'MPTO_working_2-way'!$G92)</f>
        <v>3.2517985611510793</v>
      </c>
      <c r="F93" s="30">
        <f>IF(OR($A93="",$B93=""),"",'MPTO_working_2-way'!D92)</f>
        <v>1.4286371024676967</v>
      </c>
      <c r="G93" s="32">
        <f>IF(OR($A93="",$B93=""),"",'MPTO_working_2-way'!E92)</f>
        <v>3.3329758302371015</v>
      </c>
      <c r="H93" s="30">
        <f>IF(OR($A93="",$B93=""),"",'OddsRatio_working_2-way'!M92)</f>
        <v>1.4279002121398117</v>
      </c>
      <c r="I93" s="30">
        <f>IF(OR($A93="",$B93=""),"",'OddsRatio_working_2-way'!N92)</f>
        <v>3.3369934663020482</v>
      </c>
      <c r="J93" s="30">
        <f>IF('Log_working_2-way'!$D92="","",A93^('Log_working_2-way'!$D92))</f>
        <v>1.4207622679036835</v>
      </c>
      <c r="K93" s="32">
        <f>IF('Log_working_2-way'!$D92="","",B93^('Log_working_2-way'!$D92))</f>
        <v>3.3766389628527826</v>
      </c>
      <c r="L93" s="37">
        <f t="shared" si="19"/>
        <v>0.6924778761061946</v>
      </c>
      <c r="M93" s="37">
        <f t="shared" si="20"/>
        <v>0.30752212389380529</v>
      </c>
      <c r="N93" s="38">
        <v>190</v>
      </c>
      <c r="O93" s="38">
        <f t="shared" si="21"/>
        <v>53.309352517985594</v>
      </c>
      <c r="P93" s="38">
        <f t="shared" si="22"/>
        <v>129.29712460063894</v>
      </c>
      <c r="Q93" s="38">
        <f t="shared" si="23"/>
        <v>60.70287539936102</v>
      </c>
      <c r="R93" s="38">
        <f t="shared" si="24"/>
        <v>136.69064748201441</v>
      </c>
      <c r="S93" s="39">
        <f t="shared" si="25"/>
        <v>-7.393522881375425</v>
      </c>
      <c r="T93" s="39">
        <f t="shared" si="26"/>
        <v>-7.3935228813754748</v>
      </c>
      <c r="U93" t="s">
        <v>303</v>
      </c>
      <c r="V93" t="s">
        <v>304</v>
      </c>
      <c r="W93" t="s">
        <v>466</v>
      </c>
      <c r="X93" t="s">
        <v>454</v>
      </c>
      <c r="Y93" s="41"/>
    </row>
    <row r="94" spans="1:25" ht="15" x14ac:dyDescent="0.25">
      <c r="A94">
        <v>1.94</v>
      </c>
      <c r="B94">
        <v>1.96</v>
      </c>
      <c r="C94" s="29">
        <f t="shared" si="18"/>
        <v>2.5667999158426325E-2</v>
      </c>
      <c r="D94" s="30">
        <f>IF(OR($A94="",$B94=""),"",A94*'MPTO_working_2-way'!$G93)</f>
        <v>1.989795918367347</v>
      </c>
      <c r="E94" s="32">
        <f>IF(OR($A94="",$B94=""),"",B94*'MPTO_working_2-way'!$G93)</f>
        <v>2.0103092783505154</v>
      </c>
      <c r="F94" s="30">
        <f>IF(OR($A94="",$B94=""),"",'MPTO_working_2-way'!D93)</f>
        <v>1.9895353704478862</v>
      </c>
      <c r="G94" s="32">
        <f>IF(OR($A94="",$B94=""),"",'MPTO_working_2-way'!E93)</f>
        <v>2.0105752961082914</v>
      </c>
      <c r="H94" s="30">
        <f>IF(OR($A94="",$B94=""),"",'OddsRatio_working_2-way'!M93)</f>
        <v>1.9895285072531594</v>
      </c>
      <c r="I94" s="30">
        <f>IF(OR($A94="",$B94=""),"",'OddsRatio_working_2-way'!N93)</f>
        <v>2.0105823052798226</v>
      </c>
      <c r="J94" s="30">
        <f>IF('Log_working_2-way'!$D93="","",A94^('Log_working_2-way'!$D93))</f>
        <v>1.9894107081664238</v>
      </c>
      <c r="K94" s="32">
        <f>IF('Log_working_2-way'!$D93="","",B94^('Log_working_2-way'!$D93))</f>
        <v>2.0107026250536491</v>
      </c>
      <c r="L94" s="37">
        <f t="shared" si="19"/>
        <v>0.50256410256410255</v>
      </c>
      <c r="M94" s="37">
        <f t="shared" si="20"/>
        <v>0.49743589743589745</v>
      </c>
      <c r="N94" s="38">
        <v>191</v>
      </c>
      <c r="O94" s="38">
        <f t="shared" si="21"/>
        <v>92.546391752577307</v>
      </c>
      <c r="P94" s="38">
        <f t="shared" si="22"/>
        <v>93.551020408163268</v>
      </c>
      <c r="Q94" s="38">
        <f t="shared" si="23"/>
        <v>97.448979591836732</v>
      </c>
      <c r="R94" s="38">
        <f t="shared" si="24"/>
        <v>98.453608247422693</v>
      </c>
      <c r="S94" s="39">
        <f t="shared" si="25"/>
        <v>-4.9025878392594251</v>
      </c>
      <c r="T94" s="39">
        <f t="shared" si="26"/>
        <v>-4.9025878392594251</v>
      </c>
      <c r="U94" t="s">
        <v>305</v>
      </c>
      <c r="V94" t="s">
        <v>306</v>
      </c>
      <c r="W94" t="s">
        <v>466</v>
      </c>
      <c r="X94" t="s">
        <v>454</v>
      </c>
      <c r="Y94" s="41"/>
    </row>
    <row r="95" spans="1:25" ht="15" x14ac:dyDescent="0.25">
      <c r="A95">
        <v>1.86</v>
      </c>
      <c r="B95">
        <v>2.0499999999999998</v>
      </c>
      <c r="C95" s="29">
        <f t="shared" si="18"/>
        <v>2.5439286650930981E-2</v>
      </c>
      <c r="D95" s="30">
        <f>IF(OR($A95="",$B95=""),"",A95*'MPTO_working_2-way'!$G94)</f>
        <v>1.9073170731707316</v>
      </c>
      <c r="E95" s="32">
        <f>IF(OR($A95="",$B95=""),"",B95*'MPTO_working_2-way'!$G94)</f>
        <v>2.1021505376344085</v>
      </c>
      <c r="F95" s="30">
        <f>IF(OR($A95="",$B95=""),"",'MPTO_working_2-way'!D94)</f>
        <v>1.905071196602548</v>
      </c>
      <c r="G95" s="32">
        <f>IF(OR($A95="",$B95=""),"",'MPTO_working_2-way'!E94)</f>
        <v>2.1048854540436102</v>
      </c>
      <c r="H95" s="30">
        <f>IF(OR($A95="",$B95=""),"",'OddsRatio_working_2-way'!M94)</f>
        <v>1.9050124966251125</v>
      </c>
      <c r="I95" s="30">
        <f>IF(OR($A95="",$B95=""),"",'OddsRatio_working_2-way'!N94)</f>
        <v>2.1049571179725204</v>
      </c>
      <c r="J95" s="30">
        <f>IF('Log_working_2-way'!$D94="","",A95^('Log_working_2-way'!$D94))</f>
        <v>1.9039984704977753</v>
      </c>
      <c r="K95" s="32">
        <f>IF('Log_working_2-way'!$D94="","",B95^('Log_working_2-way'!$D94))</f>
        <v>2.1061965618695773</v>
      </c>
      <c r="L95" s="37">
        <f t="shared" si="19"/>
        <v>0.52429667519181589</v>
      </c>
      <c r="M95" s="37">
        <f t="shared" si="20"/>
        <v>0.47570332480818417</v>
      </c>
      <c r="N95" s="38">
        <v>192</v>
      </c>
      <c r="O95" s="38">
        <f t="shared" si="21"/>
        <v>88.774193548387089</v>
      </c>
      <c r="P95" s="38">
        <f t="shared" si="22"/>
        <v>98.341463414634134</v>
      </c>
      <c r="Q95" s="38">
        <f t="shared" si="23"/>
        <v>93.658536585365866</v>
      </c>
      <c r="R95" s="38">
        <f t="shared" si="24"/>
        <v>103.2258064516129</v>
      </c>
      <c r="S95" s="39">
        <f t="shared" si="25"/>
        <v>-4.8843430369787768</v>
      </c>
      <c r="T95" s="39">
        <f t="shared" si="26"/>
        <v>-4.8843430369787626</v>
      </c>
      <c r="U95" t="s">
        <v>307</v>
      </c>
      <c r="V95" t="s">
        <v>308</v>
      </c>
      <c r="W95" t="s">
        <v>466</v>
      </c>
      <c r="X95" t="s">
        <v>454</v>
      </c>
      <c r="Y95" s="41"/>
    </row>
    <row r="96" spans="1:25" ht="15" x14ac:dyDescent="0.25">
      <c r="A96">
        <v>1.99</v>
      </c>
      <c r="B96">
        <v>1.9</v>
      </c>
      <c r="C96" s="29">
        <f t="shared" si="18"/>
        <v>2.8828352287754377E-2</v>
      </c>
      <c r="D96" s="30">
        <f>IF(OR($A96="",$B96=""),"",A96*'MPTO_working_2-way'!$G95)</f>
        <v>2.0473684210526311</v>
      </c>
      <c r="E96" s="32">
        <f>IF(OR($A96="",$B96=""),"",B96*'MPTO_working_2-way'!$G95)</f>
        <v>1.9547738693467331</v>
      </c>
      <c r="F96" s="30">
        <f>IF(OR($A96="",$B96=""),"",'MPTO_working_2-way'!D95)</f>
        <v>2.0487672717420748</v>
      </c>
      <c r="G96" s="32">
        <f>IF(OR($A96="",$B96=""),"",'MPTO_working_2-way'!E95)</f>
        <v>1.9535003874967702</v>
      </c>
      <c r="H96" s="30">
        <f>IF(OR($A96="",$B96=""),"",'OddsRatio_working_2-way'!M95)</f>
        <v>2.0488088481701512</v>
      </c>
      <c r="I96" s="30">
        <f>IF(OR($A96="",$B96=""),"",'OddsRatio_working_2-way'!N95)</f>
        <v>1.9534625892455926</v>
      </c>
      <c r="J96" s="30">
        <f>IF('Log_working_2-way'!$D95="","",A96^('Log_working_2-way'!$D95))</f>
        <v>2.0494438264048878</v>
      </c>
      <c r="K96" s="32">
        <f>IF('Log_working_2-way'!$D95="","",B96^('Log_working_2-way'!$D95))</f>
        <v>1.9528856855785393</v>
      </c>
      <c r="L96" s="37">
        <f t="shared" si="19"/>
        <v>0.48843187660668391</v>
      </c>
      <c r="M96" s="37">
        <f t="shared" si="20"/>
        <v>0.51156812339331637</v>
      </c>
      <c r="N96" s="38">
        <v>193</v>
      </c>
      <c r="O96" s="38">
        <f t="shared" si="21"/>
        <v>96.015075376884411</v>
      </c>
      <c r="P96" s="38">
        <f t="shared" si="22"/>
        <v>91.421052631578931</v>
      </c>
      <c r="Q96" s="38">
        <f t="shared" si="23"/>
        <v>101.57894736842104</v>
      </c>
      <c r="R96" s="38">
        <f t="shared" si="24"/>
        <v>96.984924623115575</v>
      </c>
      <c r="S96" s="39">
        <f t="shared" si="25"/>
        <v>-5.5638719915366295</v>
      </c>
      <c r="T96" s="39">
        <f t="shared" si="26"/>
        <v>-5.5638719915366437</v>
      </c>
      <c r="U96" t="s">
        <v>309</v>
      </c>
      <c r="V96" t="s">
        <v>310</v>
      </c>
      <c r="W96" t="s">
        <v>467</v>
      </c>
      <c r="X96" t="s">
        <v>454</v>
      </c>
      <c r="Y96" s="41"/>
    </row>
    <row r="97" spans="1:25" ht="15" x14ac:dyDescent="0.25">
      <c r="A97">
        <v>2.21</v>
      </c>
      <c r="B97">
        <v>1.72</v>
      </c>
      <c r="C97" s="29">
        <f t="shared" si="18"/>
        <v>3.3884036620014824E-2</v>
      </c>
      <c r="D97" s="30">
        <f>IF(OR($A97="",$B97=""),"",A97*'MPTO_working_2-way'!$G96)</f>
        <v>2.2848837209302326</v>
      </c>
      <c r="E97" s="32">
        <f>IF(OR($A97="",$B97=""),"",B97*'MPTO_working_2-way'!$G96)</f>
        <v>1.7782805429864255</v>
      </c>
      <c r="F97" s="30">
        <f>IF(OR($A97="",$B97=""),"",'MPTO_working_2-way'!D96)</f>
        <v>2.2959652089876781</v>
      </c>
      <c r="G97" s="32">
        <f>IF(OR($A97="",$B97=""),"",'MPTO_working_2-way'!E96)</f>
        <v>1.7716256524981358</v>
      </c>
      <c r="H97" s="30">
        <f>IF(OR($A97="",$B97=""),"",'OddsRatio_working_2-way'!M96)</f>
        <v>2.2963624321753371</v>
      </c>
      <c r="I97" s="30">
        <f>IF(OR($A97="",$B97=""),"",'OddsRatio_working_2-way'!N96)</f>
        <v>1.7713892158398703</v>
      </c>
      <c r="J97" s="30">
        <f>IF('Log_working_2-way'!$D96="","",A97^('Log_working_2-way'!$D96))</f>
        <v>2.3014598613122459</v>
      </c>
      <c r="K97" s="32">
        <f>IF('Log_working_2-way'!$D96="","",B97^('Log_working_2-way'!$D96))</f>
        <v>1.7683679149287428</v>
      </c>
      <c r="L97" s="37">
        <f t="shared" si="19"/>
        <v>0.43765903307888038</v>
      </c>
      <c r="M97" s="37">
        <f t="shared" si="20"/>
        <v>0.56234096692111957</v>
      </c>
      <c r="N97" s="38">
        <v>194</v>
      </c>
      <c r="O97" s="38">
        <f t="shared" si="21"/>
        <v>106.21719457013575</v>
      </c>
      <c r="P97" s="38">
        <f t="shared" si="22"/>
        <v>81.209302325581405</v>
      </c>
      <c r="Q97" s="38">
        <f t="shared" si="23"/>
        <v>112.79069767441861</v>
      </c>
      <c r="R97" s="38">
        <f t="shared" si="24"/>
        <v>87.782805429864254</v>
      </c>
      <c r="S97" s="39">
        <f t="shared" si="25"/>
        <v>-6.5735031042828638</v>
      </c>
      <c r="T97" s="39">
        <f t="shared" si="26"/>
        <v>-6.5735031042828496</v>
      </c>
      <c r="U97" t="s">
        <v>311</v>
      </c>
      <c r="V97" t="s">
        <v>312</v>
      </c>
      <c r="W97" t="s">
        <v>467</v>
      </c>
      <c r="X97" t="s">
        <v>454</v>
      </c>
      <c r="Y97" s="41"/>
    </row>
    <row r="98" spans="1:25" ht="15" x14ac:dyDescent="0.25">
      <c r="A98">
        <v>2.08</v>
      </c>
      <c r="B98">
        <v>1.81</v>
      </c>
      <c r="C98" s="29">
        <f t="shared" si="18"/>
        <v>3.3255418614534626E-2</v>
      </c>
      <c r="D98" s="30">
        <f>IF(OR($A98="",$B98=""),"",A98*'MPTO_working_2-way'!$G97)</f>
        <v>2.1491712707182322</v>
      </c>
      <c r="E98" s="32">
        <f>IF(OR($A98="",$B98=""),"",B98*'MPTO_working_2-way'!$G97)</f>
        <v>1.8701923076923077</v>
      </c>
      <c r="F98" s="30">
        <f>IF(OR($A98="",$B98=""),"",'MPTO_working_2-way'!D97)</f>
        <v>2.1545152798443401</v>
      </c>
      <c r="G98" s="32">
        <f>IF(OR($A98="",$B98=""),"",'MPTO_working_2-way'!E97)</f>
        <v>1.8661643699811639</v>
      </c>
      <c r="H98" s="30">
        <f>IF(OR($A98="",$B98=""),"",'OddsRatio_working_2-way'!M97)</f>
        <v>2.1547005383792519</v>
      </c>
      <c r="I98" s="30">
        <f>IF(OR($A98="",$B98=""),"",'OddsRatio_working_2-way'!N97)</f>
        <v>1.8660254037844384</v>
      </c>
      <c r="J98" s="30">
        <f>IF('Log_working_2-way'!$D97="","",A98^('Log_working_2-way'!$D97))</f>
        <v>2.1571440120474694</v>
      </c>
      <c r="K98" s="32">
        <f>IF('Log_working_2-way'!$D97="","",B98^('Log_working_2-way'!$D97))</f>
        <v>1.8641966683390954</v>
      </c>
      <c r="L98" s="37">
        <f t="shared" si="19"/>
        <v>0.46529562982005135</v>
      </c>
      <c r="M98" s="37">
        <f t="shared" si="20"/>
        <v>0.53470437017994854</v>
      </c>
      <c r="N98" s="38">
        <v>195</v>
      </c>
      <c r="O98" s="38">
        <f t="shared" si="21"/>
        <v>101.25</v>
      </c>
      <c r="P98" s="38">
        <f t="shared" si="22"/>
        <v>87.265193370165747</v>
      </c>
      <c r="Q98" s="38">
        <f t="shared" si="23"/>
        <v>107.73480662983427</v>
      </c>
      <c r="R98" s="38">
        <f t="shared" si="24"/>
        <v>93.749999999999986</v>
      </c>
      <c r="S98" s="39">
        <f t="shared" si="25"/>
        <v>-6.4848066298342673</v>
      </c>
      <c r="T98" s="39">
        <f t="shared" si="26"/>
        <v>-6.4848066298342388</v>
      </c>
      <c r="U98" t="s">
        <v>313</v>
      </c>
      <c r="V98" t="s">
        <v>314</v>
      </c>
      <c r="W98" t="s">
        <v>467</v>
      </c>
      <c r="X98" t="s">
        <v>454</v>
      </c>
      <c r="Y98" s="41"/>
    </row>
    <row r="99" spans="1:25" ht="15" x14ac:dyDescent="0.25">
      <c r="A99">
        <v>1.94</v>
      </c>
      <c r="B99">
        <v>1.94</v>
      </c>
      <c r="C99" s="29">
        <f t="shared" si="18"/>
        <v>3.0927835051546504E-2</v>
      </c>
      <c r="D99" s="30">
        <f>IF(OR($A99="",$B99=""),"",A99*'MPTO_working_2-way'!$G98)</f>
        <v>2</v>
      </c>
      <c r="E99" s="32">
        <f>IF(OR($A99="",$B99=""),"",B99*'MPTO_working_2-way'!$G98)</f>
        <v>2</v>
      </c>
      <c r="F99" s="30">
        <f>IF(OR($A99="",$B99=""),"",'MPTO_working_2-way'!D98)</f>
        <v>2.0000000000000004</v>
      </c>
      <c r="G99" s="32">
        <f>IF(OR($A99="",$B99=""),"",'MPTO_working_2-way'!E98)</f>
        <v>2.0000000000000004</v>
      </c>
      <c r="H99" s="30">
        <f>IF(OR($A99="",$B99=""),"",'OddsRatio_working_2-way'!M98)</f>
        <v>2.0000000000000004</v>
      </c>
      <c r="I99" s="30">
        <f>IF(OR($A99="",$B99=""),"",'OddsRatio_working_2-way'!N98)</f>
        <v>2.0000000000000004</v>
      </c>
      <c r="J99" s="30">
        <f>IF('Log_working_2-way'!$D98="","",A99^('Log_working_2-way'!$D98))</f>
        <v>1.9999999999999891</v>
      </c>
      <c r="K99" s="32">
        <f>IF('Log_working_2-way'!$D98="","",B99^('Log_working_2-way'!$D98))</f>
        <v>1.9999999999999891</v>
      </c>
      <c r="L99" s="37">
        <f t="shared" si="19"/>
        <v>0.5</v>
      </c>
      <c r="M99" s="37">
        <f t="shared" si="20"/>
        <v>0.5</v>
      </c>
      <c r="N99" s="38">
        <v>196</v>
      </c>
      <c r="O99" s="38">
        <f t="shared" si="21"/>
        <v>94.969072164948471</v>
      </c>
      <c r="P99" s="38">
        <f t="shared" si="22"/>
        <v>94.969072164948471</v>
      </c>
      <c r="Q99" s="38">
        <f t="shared" si="23"/>
        <v>101.03092783505156</v>
      </c>
      <c r="R99" s="38">
        <f t="shared" si="24"/>
        <v>101.03092783505156</v>
      </c>
      <c r="S99" s="39">
        <f t="shared" si="25"/>
        <v>-6.0618556701030855</v>
      </c>
      <c r="T99" s="39">
        <f t="shared" si="26"/>
        <v>-6.0618556701030855</v>
      </c>
      <c r="U99" t="s">
        <v>315</v>
      </c>
      <c r="V99" t="s">
        <v>316</v>
      </c>
      <c r="W99" t="s">
        <v>467</v>
      </c>
      <c r="X99" t="s">
        <v>454</v>
      </c>
      <c r="Y99" s="41"/>
    </row>
    <row r="100" spans="1:25" ht="15" x14ac:dyDescent="0.25">
      <c r="A100">
        <v>2.0499999999999998</v>
      </c>
      <c r="B100">
        <v>1.85</v>
      </c>
      <c r="C100" s="29">
        <f t="shared" si="18"/>
        <v>2.8345418589321048E-2</v>
      </c>
      <c r="D100" s="30">
        <f>IF(OR($A100="",$B100=""),"",A100*'MPTO_working_2-way'!$G99)</f>
        <v>2.1081081081081079</v>
      </c>
      <c r="E100" s="32">
        <f>IF(OR($A100="",$B100=""),"",B100*'MPTO_working_2-way'!$G99)</f>
        <v>1.902439024390244</v>
      </c>
      <c r="F100" s="30">
        <f>IF(OR($A100="",$B100=""),"",'MPTO_working_2-way'!D99)</f>
        <v>2.1113430758524703</v>
      </c>
      <c r="G100" s="32">
        <f>IF(OR($A100="",$B100=""),"",'MPTO_working_2-way'!E99)</f>
        <v>1.8998121477770822</v>
      </c>
      <c r="H100" s="30">
        <f>IF(OR($A100="",$B100=""),"",'OddsRatio_working_2-way'!M99)</f>
        <v>2.1114378604524222</v>
      </c>
      <c r="I100" s="30">
        <f>IF(OR($A100="",$B100=""),"",'OddsRatio_working_2-way'!N99)</f>
        <v>1.8997354108424378</v>
      </c>
      <c r="J100" s="30">
        <f>IF('Log_working_2-way'!$D99="","",A100^('Log_working_2-way'!$D99))</f>
        <v>2.1129081281913611</v>
      </c>
      <c r="K100" s="32">
        <f>IF('Log_working_2-way'!$D99="","",B100^('Log_working_2-way'!$D99))</f>
        <v>1.8985467665018629</v>
      </c>
      <c r="L100" s="37">
        <f t="shared" si="19"/>
        <v>0.47435897435897439</v>
      </c>
      <c r="M100" s="37">
        <f t="shared" si="20"/>
        <v>0.52564102564102555</v>
      </c>
      <c r="N100" s="38">
        <v>197</v>
      </c>
      <c r="O100" s="38">
        <f t="shared" si="21"/>
        <v>100.90243902439023</v>
      </c>
      <c r="P100" s="38">
        <f t="shared" si="22"/>
        <v>90.51351351351353</v>
      </c>
      <c r="Q100" s="38">
        <f t="shared" si="23"/>
        <v>106.48648648648647</v>
      </c>
      <c r="R100" s="38">
        <f t="shared" si="24"/>
        <v>96.097560975609767</v>
      </c>
      <c r="S100" s="39">
        <f t="shared" si="25"/>
        <v>-5.5840474620962368</v>
      </c>
      <c r="T100" s="39">
        <f t="shared" si="26"/>
        <v>-5.5840474620962368</v>
      </c>
      <c r="U100" t="s">
        <v>317</v>
      </c>
      <c r="V100" t="s">
        <v>318</v>
      </c>
      <c r="W100" t="s">
        <v>467</v>
      </c>
      <c r="X100" t="s">
        <v>454</v>
      </c>
      <c r="Y100" s="41"/>
    </row>
    <row r="101" spans="1:25" s="35" customFormat="1" ht="15" x14ac:dyDescent="0.25">
      <c r="A101">
        <v>1.99</v>
      </c>
      <c r="B101">
        <v>1.9</v>
      </c>
      <c r="C101" s="29">
        <f t="shared" si="18"/>
        <v>2.8828352287754377E-2</v>
      </c>
      <c r="D101" s="30">
        <f>IF(OR($A101="",$B101=""),"",A101*'MPTO_working_2-way'!$G100)</f>
        <v>2.0473684210526311</v>
      </c>
      <c r="E101" s="32">
        <f>IF(OR($A101="",$B101=""),"",B101*'MPTO_working_2-way'!$G100)</f>
        <v>1.9547738693467331</v>
      </c>
      <c r="F101" s="30">
        <f>IF(OR($A101="",$B101=""),"",'MPTO_working_2-way'!D100)</f>
        <v>2.0487672717420748</v>
      </c>
      <c r="G101" s="32">
        <f>IF(OR($A101="",$B101=""),"",'MPTO_working_2-way'!E100)</f>
        <v>1.9535003874967702</v>
      </c>
      <c r="H101" s="30">
        <f>IF(OR($A101="",$B101=""),"",'OddsRatio_working_2-way'!M100)</f>
        <v>2.0488088481701512</v>
      </c>
      <c r="I101" s="30">
        <f>IF(OR($A101="",$B101=""),"",'OddsRatio_working_2-way'!N100)</f>
        <v>1.9534625892455926</v>
      </c>
      <c r="J101" s="30">
        <f>IF('Log_working_2-way'!$D100="","",A101^('Log_working_2-way'!$D100))</f>
        <v>2.0494438264048878</v>
      </c>
      <c r="K101" s="32">
        <f>IF('Log_working_2-way'!$D100="","",B101^('Log_working_2-way'!$D100))</f>
        <v>1.9528856855785393</v>
      </c>
      <c r="L101" s="37">
        <f t="shared" si="19"/>
        <v>0.48843187660668391</v>
      </c>
      <c r="M101" s="37">
        <f t="shared" si="20"/>
        <v>0.51156812339331637</v>
      </c>
      <c r="N101" s="38">
        <v>198</v>
      </c>
      <c r="O101" s="38">
        <f t="shared" si="21"/>
        <v>98.502512562814047</v>
      </c>
      <c r="P101" s="38">
        <f t="shared" si="22"/>
        <v>93.78947368421052</v>
      </c>
      <c r="Q101" s="38">
        <f t="shared" si="23"/>
        <v>104.21052631578947</v>
      </c>
      <c r="R101" s="38">
        <f t="shared" si="24"/>
        <v>99.497487437185924</v>
      </c>
      <c r="S101" s="39">
        <f t="shared" si="25"/>
        <v>-5.7080137529754182</v>
      </c>
      <c r="T101" s="39">
        <f t="shared" si="26"/>
        <v>-5.708013752975404</v>
      </c>
      <c r="U101" t="s">
        <v>319</v>
      </c>
      <c r="V101" t="s">
        <v>320</v>
      </c>
      <c r="W101" t="s">
        <v>467</v>
      </c>
      <c r="X101" t="s">
        <v>454</v>
      </c>
      <c r="Y101" s="41"/>
    </row>
    <row r="102" spans="1:25" ht="15" x14ac:dyDescent="0.25">
      <c r="A102">
        <v>1.56</v>
      </c>
      <c r="B102">
        <v>2.56</v>
      </c>
      <c r="C102" s="29">
        <f t="shared" si="18"/>
        <v>3.1650641025640969E-2</v>
      </c>
      <c r="D102" s="30">
        <f>IF(OR($A102="",$B102=""),"",A102*'MPTO_working_2-way'!$G101)</f>
        <v>1.609375</v>
      </c>
      <c r="E102" s="32">
        <f>IF(OR($A102="",$B102=""),"",B102*'MPTO_working_2-way'!$G101)</f>
        <v>2.641025641025641</v>
      </c>
      <c r="F102" s="30">
        <f>IF(OR($A102="",$B102=""),"",'MPTO_working_2-way'!D101)</f>
        <v>1.5994873438000641</v>
      </c>
      <c r="G102" s="32">
        <f>IF(OR($A102="",$B102=""),"",'MPTO_working_2-way'!E101)</f>
        <v>2.668091929449492</v>
      </c>
      <c r="H102" s="30">
        <f>IF(OR($A102="",$B102=""),"",'OddsRatio_working_2-way'!M101)</f>
        <v>1.5991446895152783</v>
      </c>
      <c r="I102" s="30">
        <f>IF(OR($A102="",$B102=""),"",'OddsRatio_working_2-way'!N101)</f>
        <v>2.6690459207925601</v>
      </c>
      <c r="J102" s="30">
        <f>IF('Log_working_2-way'!$D101="","",A102^('Log_working_2-way'!$D101))</f>
        <v>1.5946461678813644</v>
      </c>
      <c r="K102" s="32">
        <f>IF('Log_working_2-way'!$D101="","",B102^('Log_working_2-way'!$D101))</f>
        <v>2.6816723187887983</v>
      </c>
      <c r="L102" s="37">
        <f t="shared" si="19"/>
        <v>0.62135922330097082</v>
      </c>
      <c r="M102" s="37">
        <f t="shared" si="20"/>
        <v>0.37864077669902912</v>
      </c>
      <c r="N102" s="38">
        <v>199</v>
      </c>
      <c r="O102" s="38">
        <f t="shared" si="21"/>
        <v>71.435897435897431</v>
      </c>
      <c r="P102" s="38">
        <f t="shared" si="22"/>
        <v>121.265625</v>
      </c>
      <c r="Q102" s="38">
        <f t="shared" si="23"/>
        <v>77.734375</v>
      </c>
      <c r="R102" s="38">
        <f t="shared" si="24"/>
        <v>127.56410256410255</v>
      </c>
      <c r="S102" s="39">
        <f t="shared" si="25"/>
        <v>-6.2984775641025692</v>
      </c>
      <c r="T102" s="39">
        <f t="shared" si="26"/>
        <v>-6.298477564102555</v>
      </c>
      <c r="U102" t="s">
        <v>321</v>
      </c>
      <c r="V102" t="s">
        <v>322</v>
      </c>
      <c r="W102" t="s">
        <v>468</v>
      </c>
      <c r="X102" t="s">
        <v>454</v>
      </c>
      <c r="Y102" s="41"/>
    </row>
    <row r="103" spans="1:25" ht="15" x14ac:dyDescent="0.25">
      <c r="A103">
        <v>2.1</v>
      </c>
      <c r="B103">
        <v>1.8</v>
      </c>
      <c r="C103" s="29">
        <f t="shared" si="18"/>
        <v>3.1746031746031633E-2</v>
      </c>
      <c r="D103" s="30">
        <f>IF(OR($A103="",$B103=""),"",A103*'MPTO_working_2-way'!$G102)</f>
        <v>2.1666666666666665</v>
      </c>
      <c r="E103" s="32">
        <f>IF(OR($A103="",$B103=""),"",B103*'MPTO_working_2-way'!$G102)</f>
        <v>1.857142857142857</v>
      </c>
      <c r="F103" s="30">
        <f>IF(OR($A103="",$B103=""),"",'MPTO_working_2-way'!D102)</f>
        <v>2.172413793103448</v>
      </c>
      <c r="G103" s="32">
        <f>IF(OR($A103="",$B103=""),"",'MPTO_working_2-way'!E102)</f>
        <v>1.8529411764705881</v>
      </c>
      <c r="H103" s="30">
        <f>IF(OR($A103="",$B103=""),"",'OddsRatio_working_2-way'!M102)</f>
        <v>2.1726039399558572</v>
      </c>
      <c r="I103" s="30">
        <f>IF(OR($A103="",$B103=""),"",'OddsRatio_working_2-way'!N102)</f>
        <v>1.8528028654224413</v>
      </c>
      <c r="J103" s="30">
        <f>IF('Log_working_2-way'!$D102="","",A103^('Log_working_2-way'!$D102))</f>
        <v>2.1752294998990545</v>
      </c>
      <c r="K103" s="32">
        <f>IF('Log_working_2-way'!$D102="","",B103^('Log_working_2-way'!$D102))</f>
        <v>1.8508976332587501</v>
      </c>
      <c r="L103" s="37">
        <f t="shared" si="19"/>
        <v>0.46153846153846156</v>
      </c>
      <c r="M103" s="37">
        <f t="shared" si="20"/>
        <v>0.53846153846153855</v>
      </c>
      <c r="N103" s="38">
        <v>200</v>
      </c>
      <c r="O103" s="38">
        <f t="shared" si="21"/>
        <v>104.76190476190476</v>
      </c>
      <c r="P103" s="38">
        <f t="shared" si="22"/>
        <v>88.888888888888886</v>
      </c>
      <c r="Q103" s="38">
        <f t="shared" si="23"/>
        <v>111.11111111111111</v>
      </c>
      <c r="R103" s="38">
        <f t="shared" si="24"/>
        <v>95.238095238095227</v>
      </c>
      <c r="S103" s="39">
        <f t="shared" si="25"/>
        <v>-6.3492063492063551</v>
      </c>
      <c r="T103" s="39">
        <f t="shared" si="26"/>
        <v>-6.3492063492063409</v>
      </c>
      <c r="U103" t="s">
        <v>323</v>
      </c>
      <c r="V103" t="s">
        <v>324</v>
      </c>
      <c r="W103" t="s">
        <v>468</v>
      </c>
      <c r="X103" t="s">
        <v>454</v>
      </c>
      <c r="Y103" s="41"/>
    </row>
    <row r="104" spans="1:25" ht="15" x14ac:dyDescent="0.25">
      <c r="A104">
        <v>1.64</v>
      </c>
      <c r="B104">
        <v>2.36</v>
      </c>
      <c r="C104" s="29">
        <f t="shared" si="18"/>
        <v>3.3484911120297722E-2</v>
      </c>
      <c r="D104" s="30">
        <f>IF(OR($A104="",$B104=""),"",A104*'MPTO_working_2-way'!$G103)</f>
        <v>1.6949152542372881</v>
      </c>
      <c r="E104" s="32">
        <f>IF(OR($A104="",$B104=""),"",B104*'MPTO_working_2-way'!$G103)</f>
        <v>2.4390243902439024</v>
      </c>
      <c r="F104" s="30">
        <f>IF(OR($A104="",$B104=""),"",'MPTO_working_2-way'!D103)</f>
        <v>1.6863018473335656</v>
      </c>
      <c r="G104" s="32">
        <f>IF(OR($A104="",$B104=""),"",'MPTO_working_2-way'!E103)</f>
        <v>2.4570848146267141</v>
      </c>
      <c r="H104" s="30">
        <f>IF(OR($A104="",$B104=""),"",'OddsRatio_working_2-way'!M103)</f>
        <v>1.6859943405700353</v>
      </c>
      <c r="I104" s="30">
        <f>IF(OR($A104="",$B104=""),"",'OddsRatio_working_2-way'!N103)</f>
        <v>2.4577379737113252</v>
      </c>
      <c r="J104" s="30">
        <f>IF('Log_working_2-way'!$D103="","",A104^('Log_working_2-way'!$D103))</f>
        <v>1.6820816748919711</v>
      </c>
      <c r="K104" s="32">
        <f>IF('Log_working_2-way'!$D103="","",B104^('Log_working_2-way'!$D103))</f>
        <v>2.4661000827478752</v>
      </c>
      <c r="L104" s="37">
        <f t="shared" si="19"/>
        <v>0.59000000000000008</v>
      </c>
      <c r="M104" s="37">
        <f t="shared" si="20"/>
        <v>0.41000000000000003</v>
      </c>
      <c r="N104" s="38">
        <v>201</v>
      </c>
      <c r="O104" s="38">
        <f t="shared" si="21"/>
        <v>78.439024390243887</v>
      </c>
      <c r="P104" s="38">
        <f t="shared" si="22"/>
        <v>115.83050847457626</v>
      </c>
      <c r="Q104" s="38">
        <f t="shared" si="23"/>
        <v>85.169491525423737</v>
      </c>
      <c r="R104" s="38">
        <f t="shared" si="24"/>
        <v>122.5609756097561</v>
      </c>
      <c r="S104" s="39">
        <f t="shared" si="25"/>
        <v>-6.7304671351798504</v>
      </c>
      <c r="T104" s="39">
        <f t="shared" si="26"/>
        <v>-6.7304671351798362</v>
      </c>
      <c r="U104" t="s">
        <v>325</v>
      </c>
      <c r="V104" t="s">
        <v>326</v>
      </c>
      <c r="W104" t="s">
        <v>468</v>
      </c>
      <c r="X104" t="s">
        <v>454</v>
      </c>
      <c r="Y104" s="41"/>
    </row>
    <row r="105" spans="1:25" ht="15" x14ac:dyDescent="0.25">
      <c r="A105">
        <v>1.71</v>
      </c>
      <c r="B105">
        <v>2.23</v>
      </c>
      <c r="C105" s="29">
        <f t="shared" si="18"/>
        <v>3.3225814910969431E-2</v>
      </c>
      <c r="D105" s="30">
        <f>IF(OR($A105="",$B105=""),"",A105*'MPTO_working_2-way'!$G104)</f>
        <v>1.7668161434977576</v>
      </c>
      <c r="E105" s="32">
        <f>IF(OR($A105="",$B105=""),"",B105*'MPTO_working_2-way'!$G104)</f>
        <v>2.3040935672514617</v>
      </c>
      <c r="F105" s="30">
        <f>IF(OR($A105="",$B105=""),"",'MPTO_working_2-way'!D104)</f>
        <v>1.7599981538319522</v>
      </c>
      <c r="G105" s="32">
        <f>IF(OR($A105="",$B105=""),"",'MPTO_working_2-way'!E104)</f>
        <v>2.315792669966295</v>
      </c>
      <c r="H105" s="30">
        <f>IF(OR($A105="",$B105=""),"",'OddsRatio_working_2-way'!M104)</f>
        <v>1.7597603387632996</v>
      </c>
      <c r="I105" s="30">
        <f>IF(OR($A105="",$B105=""),"",'OddsRatio_working_2-way'!N104)</f>
        <v>2.3162045305336028</v>
      </c>
      <c r="J105" s="30">
        <f>IF('Log_working_2-way'!$D104="","",A105^('Log_working_2-way'!$D104))</f>
        <v>1.7566662454529891</v>
      </c>
      <c r="K105" s="32">
        <f>IF('Log_working_2-way'!$D104="","",B105^('Log_working_2-way'!$D104))</f>
        <v>2.3215866387713424</v>
      </c>
      <c r="L105" s="37">
        <f t="shared" si="19"/>
        <v>0.56598984771573613</v>
      </c>
      <c r="M105" s="37">
        <f t="shared" si="20"/>
        <v>0.43401015228426398</v>
      </c>
      <c r="N105" s="38">
        <v>202</v>
      </c>
      <c r="O105" s="38">
        <f t="shared" si="21"/>
        <v>83.871345029239777</v>
      </c>
      <c r="P105" s="38">
        <f t="shared" si="22"/>
        <v>111.41704035874439</v>
      </c>
      <c r="Q105" s="38">
        <f t="shared" si="23"/>
        <v>90.582959641255613</v>
      </c>
      <c r="R105" s="38">
        <f t="shared" si="24"/>
        <v>118.12865497076022</v>
      </c>
      <c r="S105" s="39">
        <f t="shared" si="25"/>
        <v>-6.7116146120158362</v>
      </c>
      <c r="T105" s="39">
        <f t="shared" si="26"/>
        <v>-6.7116146120158362</v>
      </c>
      <c r="U105" t="s">
        <v>327</v>
      </c>
      <c r="V105" t="s">
        <v>328</v>
      </c>
      <c r="W105" t="s">
        <v>468</v>
      </c>
      <c r="X105" t="s">
        <v>454</v>
      </c>
      <c r="Y105" s="41"/>
    </row>
    <row r="106" spans="1:25" ht="15" x14ac:dyDescent="0.25">
      <c r="A106">
        <v>2.33</v>
      </c>
      <c r="B106">
        <v>1.65</v>
      </c>
      <c r="C106" s="29">
        <f t="shared" si="18"/>
        <v>3.5245155416829377E-2</v>
      </c>
      <c r="D106" s="30">
        <f>IF(OR($A106="",$B106=""),"",A106*'MPTO_working_2-way'!$G105)</f>
        <v>2.4121212121212126</v>
      </c>
      <c r="E106" s="32">
        <f>IF(OR($A106="",$B106=""),"",B106*'MPTO_working_2-way'!$G105)</f>
        <v>1.7081545064377683</v>
      </c>
      <c r="F106" s="30">
        <f>IF(OR($A106="",$B106=""),"",'MPTO_working_2-way'!D105)</f>
        <v>2.4297677358192451</v>
      </c>
      <c r="G106" s="32">
        <f>IF(OR($A106="",$B106=""),"",'MPTO_working_2-way'!E105)</f>
        <v>1.6994142999226434</v>
      </c>
      <c r="H106" s="30">
        <f>IF(OR($A106="",$B106=""),"",'OddsRatio_working_2-way'!M105)</f>
        <v>2.4304383405634256</v>
      </c>
      <c r="I106" s="30">
        <f>IF(OR($A106="",$B106=""),"",'OddsRatio_working_2-way'!N105)</f>
        <v>1.6990864070422753</v>
      </c>
      <c r="J106" s="30">
        <f>IF('Log_working_2-way'!$D105="","",A106^('Log_working_2-way'!$D105))</f>
        <v>2.4386155296037653</v>
      </c>
      <c r="K106" s="32">
        <f>IF('Log_working_2-way'!$D105="","",B106^('Log_working_2-way'!$D105))</f>
        <v>1.6951127521022427</v>
      </c>
      <c r="L106" s="37">
        <f t="shared" si="19"/>
        <v>0.41457286432160795</v>
      </c>
      <c r="M106" s="37">
        <f t="shared" si="20"/>
        <v>0.58542713567839189</v>
      </c>
      <c r="N106" s="38">
        <v>203</v>
      </c>
      <c r="O106" s="38">
        <f t="shared" si="21"/>
        <v>115.8755364806867</v>
      </c>
      <c r="P106" s="38">
        <f t="shared" si="22"/>
        <v>79.969696969696969</v>
      </c>
      <c r="Q106" s="38">
        <f t="shared" si="23"/>
        <v>123.03030303030303</v>
      </c>
      <c r="R106" s="38">
        <f t="shared" si="24"/>
        <v>87.124463519313309</v>
      </c>
      <c r="S106" s="39">
        <f t="shared" si="25"/>
        <v>-7.1547665496163262</v>
      </c>
      <c r="T106" s="39">
        <f t="shared" si="26"/>
        <v>-7.1547665496163404</v>
      </c>
      <c r="U106" t="s">
        <v>329</v>
      </c>
      <c r="V106" t="s">
        <v>330</v>
      </c>
      <c r="W106" t="s">
        <v>469</v>
      </c>
      <c r="X106" t="s">
        <v>454</v>
      </c>
      <c r="Y106" s="41"/>
    </row>
    <row r="107" spans="1:25" ht="15" x14ac:dyDescent="0.25">
      <c r="A107">
        <v>2.0499999999999998</v>
      </c>
      <c r="B107">
        <v>1.85</v>
      </c>
      <c r="C107" s="29">
        <f t="shared" si="18"/>
        <v>2.8345418589321048E-2</v>
      </c>
      <c r="D107" s="30">
        <f>IF(OR($A107="",$B107=""),"",A107*'MPTO_working_2-way'!$G106)</f>
        <v>2.1081081081081079</v>
      </c>
      <c r="E107" s="32">
        <f>IF(OR($A107="",$B107=""),"",B107*'MPTO_working_2-way'!$G106)</f>
        <v>1.902439024390244</v>
      </c>
      <c r="F107" s="30">
        <f>IF(OR($A107="",$B107=""),"",'MPTO_working_2-way'!D106)</f>
        <v>2.1113430758524703</v>
      </c>
      <c r="G107" s="32">
        <f>IF(OR($A107="",$B107=""),"",'MPTO_working_2-way'!E106)</f>
        <v>1.8998121477770822</v>
      </c>
      <c r="H107" s="30">
        <f>IF(OR($A107="",$B107=""),"",'OddsRatio_working_2-way'!M106)</f>
        <v>2.1114378604524222</v>
      </c>
      <c r="I107" s="30">
        <f>IF(OR($A107="",$B107=""),"",'OddsRatio_working_2-way'!N106)</f>
        <v>1.8997354108424378</v>
      </c>
      <c r="J107" s="30">
        <f>IF('Log_working_2-way'!$D106="","",A107^('Log_working_2-way'!$D106))</f>
        <v>2.1129081281913611</v>
      </c>
      <c r="K107" s="32">
        <f>IF('Log_working_2-way'!$D106="","",B107^('Log_working_2-way'!$D106))</f>
        <v>1.8985467665018629</v>
      </c>
      <c r="L107" s="37">
        <f t="shared" si="19"/>
        <v>0.47435897435897439</v>
      </c>
      <c r="M107" s="37">
        <f t="shared" si="20"/>
        <v>0.52564102564102555</v>
      </c>
      <c r="N107" s="38">
        <v>204</v>
      </c>
      <c r="O107" s="38">
        <f t="shared" si="21"/>
        <v>104.48780487804879</v>
      </c>
      <c r="P107" s="38">
        <f t="shared" si="22"/>
        <v>93.72972972972974</v>
      </c>
      <c r="Q107" s="38">
        <f t="shared" si="23"/>
        <v>110.27027027027026</v>
      </c>
      <c r="R107" s="38">
        <f t="shared" si="24"/>
        <v>99.512195121951223</v>
      </c>
      <c r="S107" s="39">
        <f t="shared" si="25"/>
        <v>-5.7824653922214679</v>
      </c>
      <c r="T107" s="39">
        <f t="shared" si="26"/>
        <v>-5.7824653922214821</v>
      </c>
      <c r="U107" t="s">
        <v>331</v>
      </c>
      <c r="V107" t="s">
        <v>332</v>
      </c>
      <c r="W107" t="s">
        <v>469</v>
      </c>
      <c r="X107" t="s">
        <v>454</v>
      </c>
      <c r="Y107" s="41"/>
    </row>
    <row r="108" spans="1:25" ht="15" x14ac:dyDescent="0.25">
      <c r="A108">
        <v>2.34</v>
      </c>
      <c r="B108">
        <v>1.65</v>
      </c>
      <c r="C108" s="29">
        <f t="shared" si="18"/>
        <v>3.3411033411033575E-2</v>
      </c>
      <c r="D108" s="30">
        <f>IF(OR($A108="",$B108=""),"",A108*'MPTO_working_2-way'!$G107)</f>
        <v>2.4181818181818184</v>
      </c>
      <c r="E108" s="32">
        <f>IF(OR($A108="",$B108=""),"",B108*'MPTO_working_2-way'!$G107)</f>
        <v>1.7051282051282053</v>
      </c>
      <c r="F108" s="30">
        <f>IF(OR($A108="",$B108=""),"",'MPTO_working_2-way'!D107)</f>
        <v>2.4351939451277205</v>
      </c>
      <c r="G108" s="32">
        <f>IF(OR($A108="",$B108=""),"",'MPTO_working_2-way'!E107)</f>
        <v>1.6967699406723797</v>
      </c>
      <c r="H108" s="30">
        <f>IF(OR($A108="",$B108=""),"",'OddsRatio_working_2-way'!M107)</f>
        <v>2.4358058578855508</v>
      </c>
      <c r="I108" s="30">
        <f>IF(OR($A108="",$B108=""),"",'OddsRatio_working_2-way'!N107)</f>
        <v>1.6964729907653791</v>
      </c>
      <c r="J108" s="30">
        <f>IF('Log_working_2-way'!$D107="","",A108^('Log_working_2-way'!$D107))</f>
        <v>2.4436741668534787</v>
      </c>
      <c r="K108" s="32">
        <f>IF('Log_working_2-way'!$D107="","",B108^('Log_working_2-way'!$D107))</f>
        <v>1.6926770755893317</v>
      </c>
      <c r="L108" s="37">
        <f t="shared" si="19"/>
        <v>0.41353383458646614</v>
      </c>
      <c r="M108" s="37">
        <f t="shared" si="20"/>
        <v>0.5864661654135338</v>
      </c>
      <c r="N108" s="38">
        <v>205</v>
      </c>
      <c r="O108" s="38">
        <f t="shared" si="21"/>
        <v>117.3931623931624</v>
      </c>
      <c r="P108" s="38">
        <f t="shared" si="22"/>
        <v>80.757575757575765</v>
      </c>
      <c r="Q108" s="38">
        <f t="shared" si="23"/>
        <v>124.24242424242425</v>
      </c>
      <c r="R108" s="38">
        <f t="shared" si="24"/>
        <v>87.606837606837615</v>
      </c>
      <c r="S108" s="39">
        <f t="shared" si="25"/>
        <v>-6.8492618492618504</v>
      </c>
      <c r="T108" s="39">
        <f t="shared" si="26"/>
        <v>-6.8492618492618504</v>
      </c>
      <c r="U108" t="s">
        <v>333</v>
      </c>
      <c r="V108" t="s">
        <v>334</v>
      </c>
      <c r="W108" t="s">
        <v>469</v>
      </c>
      <c r="X108" t="s">
        <v>454</v>
      </c>
      <c r="Y108" s="41"/>
    </row>
    <row r="109" spans="1:25" ht="15" x14ac:dyDescent="0.25">
      <c r="A109">
        <v>2.09</v>
      </c>
      <c r="B109">
        <v>1.73</v>
      </c>
      <c r="C109" s="29">
        <f t="shared" si="18"/>
        <v>5.6503581602456165E-2</v>
      </c>
      <c r="D109" s="30">
        <f>IF(OR($A109="",$B109=""),"",A109*'MPTO_working_2-way'!$G108)</f>
        <v>2.2080924855491331</v>
      </c>
      <c r="E109" s="32">
        <f>IF(OR($A109="",$B109=""),"",B109*'MPTO_working_2-way'!$G108)</f>
        <v>1.8277511961722492</v>
      </c>
      <c r="F109" s="30">
        <f>IF(OR($A109="",$B109=""),"",'MPTO_working_2-way'!D108)</f>
        <v>2.2211505974137671</v>
      </c>
      <c r="G109" s="32">
        <f>IF(OR($A109="",$B109=""),"",'MPTO_working_2-way'!E108)</f>
        <v>1.8188998163845365</v>
      </c>
      <c r="H109" s="30">
        <f>IF(OR($A109="",$B109=""),"",'OddsRatio_working_2-way'!M108)</f>
        <v>2.2219454508821204</v>
      </c>
      <c r="I109" s="30">
        <f>IF(OR($A109="",$B109=""),"",'OddsRatio_working_2-way'!N108)</f>
        <v>1.8183671368293095</v>
      </c>
      <c r="J109" s="30">
        <f>IF('Log_working_2-way'!$D108="","",A109^('Log_working_2-way'!$D108))</f>
        <v>2.228075857813653</v>
      </c>
      <c r="K109" s="32">
        <f>IF('Log_working_2-way'!$D108="","",B109^('Log_working_2-way'!$D108))</f>
        <v>1.8142819465382745</v>
      </c>
      <c r="L109" s="37">
        <f t="shared" si="19"/>
        <v>0.45287958115183241</v>
      </c>
      <c r="M109" s="37">
        <f t="shared" si="20"/>
        <v>0.54712041884816742</v>
      </c>
      <c r="N109" s="38">
        <v>206</v>
      </c>
      <c r="O109" s="38">
        <f t="shared" si="21"/>
        <v>107.43540669856459</v>
      </c>
      <c r="P109" s="38">
        <f t="shared" si="22"/>
        <v>86.924855491329481</v>
      </c>
      <c r="Q109" s="38">
        <f t="shared" si="23"/>
        <v>119.07514450867053</v>
      </c>
      <c r="R109" s="38">
        <f t="shared" si="24"/>
        <v>98.564593301435423</v>
      </c>
      <c r="S109" s="39">
        <f t="shared" si="25"/>
        <v>-11.639737810105942</v>
      </c>
      <c r="T109" s="39">
        <f t="shared" si="26"/>
        <v>-11.639737810105942</v>
      </c>
      <c r="U109" t="s">
        <v>68</v>
      </c>
      <c r="V109" t="s">
        <v>79</v>
      </c>
      <c r="W109" t="s">
        <v>69</v>
      </c>
      <c r="X109" t="s">
        <v>454</v>
      </c>
      <c r="Y109" s="41"/>
    </row>
    <row r="110" spans="1:25" ht="15" x14ac:dyDescent="0.25">
      <c r="A110">
        <v>2.02</v>
      </c>
      <c r="B110">
        <v>1.79</v>
      </c>
      <c r="C110" s="29">
        <f t="shared" si="18"/>
        <v>5.3708722827590094E-2</v>
      </c>
      <c r="D110" s="30">
        <f>IF(OR($A110="",$B110=""),"",A110*'MPTO_working_2-way'!$G109)</f>
        <v>2.1284916201117321</v>
      </c>
      <c r="E110" s="32">
        <f>IF(OR($A110="",$B110=""),"",B110*'MPTO_working_2-way'!$G109)</f>
        <v>1.8861386138613863</v>
      </c>
      <c r="F110" s="30">
        <f>IF(OR($A110="",$B110=""),"",'MPTO_working_2-way'!D109)</f>
        <v>2.1358615393703118</v>
      </c>
      <c r="G110" s="32">
        <f>IF(OR($A110="",$B110=""),"",'MPTO_working_2-way'!E109)</f>
        <v>1.8803889957876125</v>
      </c>
      <c r="H110" s="30">
        <f>IF(OR($A110="",$B110=""),"",'OddsRatio_working_2-way'!M109)</f>
        <v>2.1362830811493807</v>
      </c>
      <c r="I110" s="30">
        <f>IF(OR($A110="",$B110=""),"",'OddsRatio_working_2-way'!N109)</f>
        <v>1.8800623863804027</v>
      </c>
      <c r="J110" s="30">
        <f>IF('Log_working_2-way'!$D109="","",A110^('Log_working_2-way'!$D109))</f>
        <v>2.1397180317469915</v>
      </c>
      <c r="K110" s="32">
        <f>IF('Log_working_2-way'!$D109="","",B110^('Log_working_2-way'!$D109))</f>
        <v>1.8774100015469861</v>
      </c>
      <c r="L110" s="37">
        <f t="shared" si="19"/>
        <v>0.46981627296587919</v>
      </c>
      <c r="M110" s="37">
        <f t="shared" si="20"/>
        <v>0.53018372703412076</v>
      </c>
      <c r="N110" s="38">
        <v>207</v>
      </c>
      <c r="O110" s="38">
        <f t="shared" si="21"/>
        <v>104.52475247524751</v>
      </c>
      <c r="P110" s="38">
        <f t="shared" si="22"/>
        <v>91.357541899441358</v>
      </c>
      <c r="Q110" s="38">
        <f t="shared" si="23"/>
        <v>115.64245810055866</v>
      </c>
      <c r="R110" s="38">
        <f t="shared" si="24"/>
        <v>102.47524752475248</v>
      </c>
      <c r="S110" s="39">
        <f t="shared" si="25"/>
        <v>-11.117705625311146</v>
      </c>
      <c r="T110" s="39">
        <f t="shared" si="26"/>
        <v>-11.117705625311118</v>
      </c>
      <c r="U110" t="s">
        <v>75</v>
      </c>
      <c r="V110" t="s">
        <v>77</v>
      </c>
      <c r="W110" t="s">
        <v>69</v>
      </c>
      <c r="X110" t="s">
        <v>454</v>
      </c>
      <c r="Y110" s="41"/>
    </row>
    <row r="111" spans="1:25" ht="15" x14ac:dyDescent="0.25">
      <c r="A111">
        <v>1.88</v>
      </c>
      <c r="B111">
        <v>1.92</v>
      </c>
      <c r="C111" s="29">
        <f t="shared" si="18"/>
        <v>5.2748226950354749E-2</v>
      </c>
      <c r="D111" s="30">
        <f>IF(OR($A111="",$B111=""),"",A111*'MPTO_working_2-way'!$G110)</f>
        <v>1.9791666666666667</v>
      </c>
      <c r="E111" s="32">
        <f>IF(OR($A111="",$B111=""),"",B111*'MPTO_working_2-way'!$G110)</f>
        <v>2.021276595744681</v>
      </c>
      <c r="F111" s="30">
        <f>IF(OR($A111="",$B111=""),"",'MPTO_working_2-way'!D110)</f>
        <v>1.9780797895659799</v>
      </c>
      <c r="G111" s="32">
        <f>IF(OR($A111="",$B111=""),"",'MPTO_working_2-way'!E110)</f>
        <v>2.0224114746750339</v>
      </c>
      <c r="H111" s="30">
        <f>IF(OR($A111="",$B111=""),"",'OddsRatio_working_2-way'!M110)</f>
        <v>1.9780192938436518</v>
      </c>
      <c r="I111" s="30">
        <f>IF(OR($A111="",$B111=""),"",'OddsRatio_working_2-way'!N110)</f>
        <v>2.0224747162910903</v>
      </c>
      <c r="J111" s="30">
        <f>IF('Log_working_2-way'!$D110="","",A111^('Log_working_2-way'!$D110))</f>
        <v>1.9775166437629874</v>
      </c>
      <c r="K111" s="32">
        <f>IF('Log_working_2-way'!$D110="","",B111^('Log_working_2-way'!$D110))</f>
        <v>2.0230004843181359</v>
      </c>
      <c r="L111" s="37">
        <f t="shared" si="19"/>
        <v>0.50526315789473686</v>
      </c>
      <c r="M111" s="37">
        <f t="shared" si="20"/>
        <v>0.49473684210526314</v>
      </c>
      <c r="N111" s="38">
        <v>208</v>
      </c>
      <c r="O111" s="38">
        <f t="shared" si="21"/>
        <v>97.361702127659555</v>
      </c>
      <c r="P111" s="38">
        <f t="shared" si="22"/>
        <v>99.666666666666686</v>
      </c>
      <c r="Q111" s="38">
        <f t="shared" si="23"/>
        <v>108.33333333333334</v>
      </c>
      <c r="R111" s="38">
        <f t="shared" si="24"/>
        <v>110.63829787234042</v>
      </c>
      <c r="S111" s="39">
        <f t="shared" si="25"/>
        <v>-10.971631205673788</v>
      </c>
      <c r="T111" s="39">
        <f t="shared" si="26"/>
        <v>-10.971631205673731</v>
      </c>
      <c r="U111" t="s">
        <v>78</v>
      </c>
      <c r="V111" t="s">
        <v>73</v>
      </c>
      <c r="W111" t="s">
        <v>69</v>
      </c>
      <c r="X111" t="s">
        <v>454</v>
      </c>
      <c r="Y111" s="41"/>
    </row>
    <row r="112" spans="1:25" ht="15" x14ac:dyDescent="0.25">
      <c r="A112">
        <v>2.14</v>
      </c>
      <c r="B112">
        <v>1.69</v>
      </c>
      <c r="C112" s="29">
        <f t="shared" si="18"/>
        <v>5.9005695957529136E-2</v>
      </c>
      <c r="D112" s="30">
        <f>IF(OR($A112="",$B112=""),"",A112*'MPTO_working_2-way'!$G111)</f>
        <v>2.2662721893491127</v>
      </c>
      <c r="E112" s="32">
        <f>IF(OR($A112="",$B112=""),"",B112*'MPTO_working_2-way'!$G111)</f>
        <v>1.7897196261682242</v>
      </c>
      <c r="F112" s="30">
        <f>IF(OR($A112="",$B112=""),"",'MPTO_working_2-way'!D111)</f>
        <v>2.2842165098212592</v>
      </c>
      <c r="G112" s="32">
        <f>IF(OR($A112="",$B112=""),"",'MPTO_working_2-way'!E111)</f>
        <v>1.7786848964737125</v>
      </c>
      <c r="H112" s="30">
        <f>IF(OR($A112="",$B112=""),"",'OddsRatio_working_2-way'!M111)</f>
        <v>2.2853691738343027</v>
      </c>
      <c r="I112" s="30">
        <f>IF(OR($A112="",$B112=""),"",'OddsRatio_working_2-way'!N111)</f>
        <v>1.7779866052154993</v>
      </c>
      <c r="J112" s="30">
        <f>IF('Log_working_2-way'!$D111="","",A112^('Log_working_2-way'!$D111))</f>
        <v>2.2938465302746187</v>
      </c>
      <c r="K112" s="32">
        <f>IF('Log_working_2-way'!$D111="","",B112^('Log_working_2-way'!$D111))</f>
        <v>1.7728891924944246</v>
      </c>
      <c r="L112" s="37">
        <f t="shared" si="19"/>
        <v>0.44125326370757173</v>
      </c>
      <c r="M112" s="37">
        <f t="shared" si="20"/>
        <v>0.55874673629242821</v>
      </c>
      <c r="N112" s="38">
        <v>209</v>
      </c>
      <c r="O112" s="38">
        <f t="shared" si="21"/>
        <v>111.33644859813086</v>
      </c>
      <c r="P112" s="38">
        <f t="shared" si="22"/>
        <v>85.331360946745548</v>
      </c>
      <c r="Q112" s="38">
        <f t="shared" si="23"/>
        <v>123.66863905325444</v>
      </c>
      <c r="R112" s="38">
        <f t="shared" si="24"/>
        <v>97.663551401869157</v>
      </c>
      <c r="S112" s="39">
        <f t="shared" si="25"/>
        <v>-12.33219045512358</v>
      </c>
      <c r="T112" s="39">
        <f t="shared" si="26"/>
        <v>-12.332190455123609</v>
      </c>
      <c r="U112" t="s">
        <v>70</v>
      </c>
      <c r="V112" t="s">
        <v>76</v>
      </c>
      <c r="W112" t="s">
        <v>69</v>
      </c>
      <c r="X112" t="s">
        <v>454</v>
      </c>
      <c r="Y112" s="41"/>
    </row>
    <row r="113" spans="1:25" ht="15" x14ac:dyDescent="0.25">
      <c r="A113">
        <v>1.81</v>
      </c>
      <c r="B113">
        <v>1.98</v>
      </c>
      <c r="C113" s="29">
        <f t="shared" si="18"/>
        <v>5.7536692895808983E-2</v>
      </c>
      <c r="D113" s="30">
        <f>IF(OR($A113="",$B113=""),"",A113*'MPTO_working_2-way'!$G112)</f>
        <v>1.9141414141414144</v>
      </c>
      <c r="E113" s="32">
        <f>IF(OR($A113="",$B113=""),"",B113*'MPTO_working_2-way'!$G112)</f>
        <v>2.0939226519337018</v>
      </c>
      <c r="F113" s="30">
        <f>IF(OR($A113="",$B113=""),"",'MPTO_working_2-way'!D112)</f>
        <v>1.9094251158825726</v>
      </c>
      <c r="G113" s="32">
        <f>IF(OR($A113="",$B113=""),"",'MPTO_working_2-way'!E112)</f>
        <v>2.0995957583924074</v>
      </c>
      <c r="H113" s="30">
        <f>IF(OR($A113="",$B113=""),"",'OddsRatio_working_2-way'!M112)</f>
        <v>1.9091372900969898</v>
      </c>
      <c r="I113" s="30">
        <f>IF(OR($A113="",$B113=""),"",'OddsRatio_working_2-way'!N112)</f>
        <v>2.0999438818457401</v>
      </c>
      <c r="J113" s="30">
        <f>IF('Log_working_2-way'!$D112="","",A113^('Log_working_2-way'!$D112))</f>
        <v>1.9069528916252216</v>
      </c>
      <c r="K113" s="32">
        <f>IF('Log_working_2-way'!$D112="","",B113^('Log_working_2-way'!$D112))</f>
        <v>2.1025930996318438</v>
      </c>
      <c r="L113" s="37">
        <f t="shared" si="19"/>
        <v>0.52242744063324531</v>
      </c>
      <c r="M113" s="37">
        <f t="shared" si="20"/>
        <v>0.47757255936675458</v>
      </c>
      <c r="N113" s="38">
        <v>210</v>
      </c>
      <c r="O113" s="38">
        <f t="shared" si="21"/>
        <v>93.977900552486204</v>
      </c>
      <c r="P113" s="38">
        <f t="shared" si="22"/>
        <v>103.93939393939395</v>
      </c>
      <c r="Q113" s="38">
        <f t="shared" si="23"/>
        <v>106.06060606060606</v>
      </c>
      <c r="R113" s="38">
        <f t="shared" si="24"/>
        <v>116.02209944751382</v>
      </c>
      <c r="S113" s="39">
        <f t="shared" si="25"/>
        <v>-12.082705508119858</v>
      </c>
      <c r="T113" s="39">
        <f t="shared" si="26"/>
        <v>-12.082705508119872</v>
      </c>
      <c r="U113" t="s">
        <v>81</v>
      </c>
      <c r="V113" t="s">
        <v>84</v>
      </c>
      <c r="W113" t="s">
        <v>112</v>
      </c>
      <c r="X113" t="s">
        <v>454</v>
      </c>
      <c r="Y113" s="41"/>
    </row>
    <row r="114" spans="1:25" ht="15" x14ac:dyDescent="0.25">
      <c r="A114">
        <v>1.81</v>
      </c>
      <c r="B114">
        <v>1.98</v>
      </c>
      <c r="C114" s="29">
        <f t="shared" si="18"/>
        <v>5.7536692895808983E-2</v>
      </c>
      <c r="D114" s="30">
        <f>IF(OR($A114="",$B114=""),"",A114*'MPTO_working_2-way'!$G113)</f>
        <v>1.9141414141414144</v>
      </c>
      <c r="E114" s="32">
        <f>IF(OR($A114="",$B114=""),"",B114*'MPTO_working_2-way'!$G113)</f>
        <v>2.0939226519337018</v>
      </c>
      <c r="F114" s="30">
        <f>IF(OR($A114="",$B114=""),"",'MPTO_working_2-way'!D113)</f>
        <v>1.9094251158825726</v>
      </c>
      <c r="G114" s="32">
        <f>IF(OR($A114="",$B114=""),"",'MPTO_working_2-way'!E113)</f>
        <v>2.0995957583924074</v>
      </c>
      <c r="H114" s="30">
        <f>IF(OR($A114="",$B114=""),"",'OddsRatio_working_2-way'!M113)</f>
        <v>1.9091372900969898</v>
      </c>
      <c r="I114" s="30">
        <f>IF(OR($A114="",$B114=""),"",'OddsRatio_working_2-way'!N113)</f>
        <v>2.0999438818457401</v>
      </c>
      <c r="J114" s="30">
        <f>IF('Log_working_2-way'!$D113="","",A114^('Log_working_2-way'!$D113))</f>
        <v>1.9069528916252216</v>
      </c>
      <c r="K114" s="32">
        <f>IF('Log_working_2-way'!$D113="","",B114^('Log_working_2-way'!$D113))</f>
        <v>2.1025930996318438</v>
      </c>
      <c r="L114" s="37">
        <f t="shared" si="19"/>
        <v>0.52242744063324531</v>
      </c>
      <c r="M114" s="37">
        <f t="shared" si="20"/>
        <v>0.47757255936675458</v>
      </c>
      <c r="N114" s="38">
        <v>211</v>
      </c>
      <c r="O114" s="38">
        <f t="shared" si="21"/>
        <v>94.425414364640901</v>
      </c>
      <c r="P114" s="38">
        <f t="shared" si="22"/>
        <v>104.43434343434343</v>
      </c>
      <c r="Q114" s="38">
        <f t="shared" si="23"/>
        <v>106.56565656565657</v>
      </c>
      <c r="R114" s="38">
        <f t="shared" si="24"/>
        <v>116.57458563535913</v>
      </c>
      <c r="S114" s="39">
        <f t="shared" si="25"/>
        <v>-12.140242201015667</v>
      </c>
      <c r="T114" s="39">
        <f t="shared" si="26"/>
        <v>-12.140242201015695</v>
      </c>
      <c r="U114" t="s">
        <v>83</v>
      </c>
      <c r="V114" t="s">
        <v>88</v>
      </c>
      <c r="W114" t="s">
        <v>112</v>
      </c>
      <c r="X114" t="s">
        <v>454</v>
      </c>
      <c r="Y114" s="41"/>
    </row>
    <row r="115" spans="1:25" ht="15" x14ac:dyDescent="0.25">
      <c r="A115">
        <v>1.76</v>
      </c>
      <c r="B115">
        <v>2.0099999999999998</v>
      </c>
      <c r="C115" s="29">
        <f t="shared" si="18"/>
        <v>6.5694255992763573E-2</v>
      </c>
      <c r="D115" s="30">
        <f>IF(OR($A115="",$B115=""),"",A115*'MPTO_working_2-way'!$G114)</f>
        <v>1.8756218905472639</v>
      </c>
      <c r="E115" s="32">
        <f>IF(OR($A115="",$B115=""),"",B115*'MPTO_working_2-way'!$G114)</f>
        <v>2.1420454545454546</v>
      </c>
      <c r="F115" s="30">
        <f>IF(OR($A115="",$B115=""),"",'MPTO_working_2-way'!D114)</f>
        <v>1.867990284084909</v>
      </c>
      <c r="G115" s="32">
        <f>IF(OR($A115="",$B115=""),"",'MPTO_working_2-way'!E114)</f>
        <v>2.1520866285436187</v>
      </c>
      <c r="H115" s="30">
        <f>IF(OR($A115="",$B115=""),"",'OddsRatio_working_2-way'!M114)</f>
        <v>1.867453311438001</v>
      </c>
      <c r="I115" s="30">
        <f>IF(OR($A115="",$B115=""),"",'OddsRatio_working_2-way'!N114)</f>
        <v>2.152799795463658</v>
      </c>
      <c r="J115" s="30">
        <f>IF('Log_working_2-way'!$D114="","",A115^('Log_working_2-way'!$D114))</f>
        <v>1.8639009449265507</v>
      </c>
      <c r="K115" s="32">
        <f>IF('Log_working_2-way'!$D114="","",B115^('Log_working_2-way'!$D114))</f>
        <v>2.157540115987099</v>
      </c>
      <c r="L115" s="37">
        <f t="shared" si="19"/>
        <v>0.53315649867373993</v>
      </c>
      <c r="M115" s="37">
        <f t="shared" si="20"/>
        <v>0.46684350132625996</v>
      </c>
      <c r="N115" s="38">
        <v>212</v>
      </c>
      <c r="O115" s="38">
        <f t="shared" si="21"/>
        <v>91.545454545454561</v>
      </c>
      <c r="P115" s="38">
        <f t="shared" si="22"/>
        <v>106.52736318407959</v>
      </c>
      <c r="Q115" s="38">
        <f t="shared" si="23"/>
        <v>105.47263681592041</v>
      </c>
      <c r="R115" s="38">
        <f t="shared" si="24"/>
        <v>120.45454545454547</v>
      </c>
      <c r="S115" s="39">
        <f t="shared" si="25"/>
        <v>-13.927182270465849</v>
      </c>
      <c r="T115" s="39">
        <f t="shared" si="26"/>
        <v>-13.927182270465877</v>
      </c>
      <c r="U115" t="s">
        <v>82</v>
      </c>
      <c r="V115" t="s">
        <v>86</v>
      </c>
      <c r="W115" t="s">
        <v>112</v>
      </c>
      <c r="X115" t="s">
        <v>454</v>
      </c>
      <c r="Y115" s="41"/>
    </row>
    <row r="116" spans="1:25" ht="15" x14ac:dyDescent="0.25">
      <c r="A116">
        <v>1.75</v>
      </c>
      <c r="B116">
        <v>2.0299999999999998</v>
      </c>
      <c r="C116" s="29">
        <f t="shared" si="18"/>
        <v>6.4039408866995107E-2</v>
      </c>
      <c r="D116" s="30">
        <f>IF(OR($A116="",$B116=""),"",A116*'MPTO_working_2-way'!$G115)</f>
        <v>1.8620689655172415</v>
      </c>
      <c r="E116" s="32">
        <f>IF(OR($A116="",$B116=""),"",B116*'MPTO_working_2-way'!$G115)</f>
        <v>2.1599999999999997</v>
      </c>
      <c r="F116" s="30">
        <f>IF(OR($A116="",$B116=""),"",'MPTO_working_2-way'!D115)</f>
        <v>1.853881278538813</v>
      </c>
      <c r="G116" s="32">
        <f>IF(OR($A116="",$B116=""),"",'MPTO_working_2-way'!E115)</f>
        <v>2.1711229946524062</v>
      </c>
      <c r="H116" s="30">
        <f>IF(OR($A116="",$B116=""),"",'OddsRatio_working_2-way'!M115)</f>
        <v>1.8533201859828616</v>
      </c>
      <c r="I116" s="30">
        <f>IF(OR($A116="",$B116=""),"",'OddsRatio_working_2-way'!N115)</f>
        <v>2.1718930554164628</v>
      </c>
      <c r="J116" s="30">
        <f>IF('Log_working_2-way'!$D115="","",A116^('Log_working_2-way'!$D115))</f>
        <v>1.8495158384471202</v>
      </c>
      <c r="K116" s="32">
        <f>IF('Log_working_2-way'!$D115="","",B116^('Log_working_2-way'!$D115))</f>
        <v>2.1771410899424217</v>
      </c>
      <c r="L116" s="37">
        <f t="shared" si="19"/>
        <v>0.53703703703703698</v>
      </c>
      <c r="M116" s="37">
        <f t="shared" si="20"/>
        <v>0.46296296296296302</v>
      </c>
      <c r="N116" s="38">
        <v>213</v>
      </c>
      <c r="O116" s="38">
        <f t="shared" si="21"/>
        <v>91.285714285714278</v>
      </c>
      <c r="P116" s="38">
        <f t="shared" si="22"/>
        <v>108.07389162561577</v>
      </c>
      <c r="Q116" s="38">
        <f t="shared" si="23"/>
        <v>104.92610837438426</v>
      </c>
      <c r="R116" s="38">
        <f t="shared" si="24"/>
        <v>121.71428571428571</v>
      </c>
      <c r="S116" s="39">
        <f t="shared" si="25"/>
        <v>-13.640394088669979</v>
      </c>
      <c r="T116" s="39">
        <f t="shared" si="26"/>
        <v>-13.640394088669936</v>
      </c>
      <c r="U116" t="s">
        <v>85</v>
      </c>
      <c r="V116" t="s">
        <v>98</v>
      </c>
      <c r="W116" t="s">
        <v>112</v>
      </c>
      <c r="X116" t="s">
        <v>454</v>
      </c>
      <c r="Y116" s="41"/>
    </row>
    <row r="117" spans="1:25" ht="15" x14ac:dyDescent="0.25">
      <c r="A117">
        <v>1.85</v>
      </c>
      <c r="B117">
        <v>1.93</v>
      </c>
      <c r="C117" s="29">
        <f t="shared" si="18"/>
        <v>5.8675255566447149E-2</v>
      </c>
      <c r="D117" s="30">
        <f>IF(OR($A117="",$B117=""),"",A117*'MPTO_working_2-way'!$G116)</f>
        <v>1.9585492227979273</v>
      </c>
      <c r="E117" s="32">
        <f>IF(OR($A117="",$B117=""),"",B117*'MPTO_working_2-way'!$G116)</f>
        <v>2.0432432432432428</v>
      </c>
      <c r="F117" s="30">
        <f>IF(OR($A117="",$B117=""),"",'MPTO_working_2-way'!D116)</f>
        <v>1.9561703876181344</v>
      </c>
      <c r="G117" s="32">
        <f>IF(OR($A117="",$B117=""),"",'MPTO_working_2-way'!E116)</f>
        <v>2.0458387050565818</v>
      </c>
      <c r="H117" s="30">
        <f>IF(OR($A117="",$B117=""),"",'OddsRatio_working_2-way'!M116)</f>
        <v>1.9560222249632353</v>
      </c>
      <c r="I117" s="30">
        <f>IF(OR($A117="",$B117=""),"",'OddsRatio_working_2-way'!N116)</f>
        <v>2.0460007873127162</v>
      </c>
      <c r="J117" s="30">
        <f>IF('Log_working_2-way'!$D116="","",A117^('Log_working_2-way'!$D116))</f>
        <v>1.9549174406930463</v>
      </c>
      <c r="K117" s="32">
        <f>IF('Log_working_2-way'!$D116="","",B117^('Log_working_2-way'!$D116))</f>
        <v>2.0472109497455349</v>
      </c>
      <c r="L117" s="37">
        <f t="shared" si="19"/>
        <v>0.51058201058201058</v>
      </c>
      <c r="M117" s="37">
        <f t="shared" si="20"/>
        <v>0.48941798941798953</v>
      </c>
      <c r="N117" s="38">
        <v>214</v>
      </c>
      <c r="O117" s="38">
        <f t="shared" si="21"/>
        <v>98.324324324324323</v>
      </c>
      <c r="P117" s="38">
        <f t="shared" si="22"/>
        <v>103.11917098445596</v>
      </c>
      <c r="Q117" s="38">
        <f t="shared" si="23"/>
        <v>110.88082901554405</v>
      </c>
      <c r="R117" s="38">
        <f t="shared" si="24"/>
        <v>115.67567567567566</v>
      </c>
      <c r="S117" s="39">
        <f t="shared" si="25"/>
        <v>-12.556504691219729</v>
      </c>
      <c r="T117" s="39">
        <f t="shared" si="26"/>
        <v>-12.5565046912197</v>
      </c>
      <c r="U117" t="s">
        <v>87</v>
      </c>
      <c r="V117" t="s">
        <v>97</v>
      </c>
      <c r="W117" t="s">
        <v>112</v>
      </c>
      <c r="X117" t="s">
        <v>454</v>
      </c>
      <c r="Y117" s="41"/>
    </row>
    <row r="118" spans="1:25" ht="15" x14ac:dyDescent="0.25">
      <c r="A118">
        <v>1.75</v>
      </c>
      <c r="B118">
        <v>2.0299999999999998</v>
      </c>
      <c r="C118" s="29">
        <f t="shared" si="18"/>
        <v>6.4039408866995107E-2</v>
      </c>
      <c r="D118" s="30">
        <f>IF(OR($A118="",$B118=""),"",A118*'MPTO_working_2-way'!$G117)</f>
        <v>1.8620689655172415</v>
      </c>
      <c r="E118" s="32">
        <f>IF(OR($A118="",$B118=""),"",B118*'MPTO_working_2-way'!$G117)</f>
        <v>2.1599999999999997</v>
      </c>
      <c r="F118" s="30">
        <f>IF(OR($A118="",$B118=""),"",'MPTO_working_2-way'!D117)</f>
        <v>1.853881278538813</v>
      </c>
      <c r="G118" s="32">
        <f>IF(OR($A118="",$B118=""),"",'MPTO_working_2-way'!E117)</f>
        <v>2.1711229946524062</v>
      </c>
      <c r="H118" s="30">
        <f>IF(OR($A118="",$B118=""),"",'OddsRatio_working_2-way'!M117)</f>
        <v>1.8533201859828616</v>
      </c>
      <c r="I118" s="30">
        <f>IF(OR($A118="",$B118=""),"",'OddsRatio_working_2-way'!N117)</f>
        <v>2.1718930554164628</v>
      </c>
      <c r="J118" s="30">
        <f>IF('Log_working_2-way'!$D117="","",A118^('Log_working_2-way'!$D117))</f>
        <v>1.8495158384471202</v>
      </c>
      <c r="K118" s="32">
        <f>IF('Log_working_2-way'!$D117="","",B118^('Log_working_2-way'!$D117))</f>
        <v>2.1771410899424217</v>
      </c>
      <c r="L118" s="37">
        <f t="shared" si="19"/>
        <v>0.53703703703703698</v>
      </c>
      <c r="M118" s="37">
        <f t="shared" si="20"/>
        <v>0.46296296296296302</v>
      </c>
      <c r="N118" s="38">
        <v>215</v>
      </c>
      <c r="O118" s="38">
        <f t="shared" si="21"/>
        <v>92.142857142857139</v>
      </c>
      <c r="P118" s="38">
        <f t="shared" si="22"/>
        <v>109.0886699507389</v>
      </c>
      <c r="Q118" s="38">
        <f t="shared" si="23"/>
        <v>105.9113300492611</v>
      </c>
      <c r="R118" s="38">
        <f t="shared" si="24"/>
        <v>122.85714285714285</v>
      </c>
      <c r="S118" s="39">
        <f t="shared" si="25"/>
        <v>-13.768472906403957</v>
      </c>
      <c r="T118" s="39">
        <f t="shared" si="26"/>
        <v>-13.768472906403943</v>
      </c>
      <c r="U118" t="s">
        <v>113</v>
      </c>
      <c r="V118" t="s">
        <v>121</v>
      </c>
      <c r="W118" t="s">
        <v>119</v>
      </c>
      <c r="X118" t="s">
        <v>454</v>
      </c>
      <c r="Y118" s="41"/>
    </row>
    <row r="119" spans="1:25" ht="15" x14ac:dyDescent="0.25">
      <c r="A119">
        <v>1.76</v>
      </c>
      <c r="B119">
        <v>2.02</v>
      </c>
      <c r="C119" s="29">
        <f t="shared" si="18"/>
        <v>6.3231323132313388E-2</v>
      </c>
      <c r="D119" s="30">
        <f>IF(OR($A119="",$B119=""),"",A119*'MPTO_working_2-way'!$G118)</f>
        <v>1.8712871287128716</v>
      </c>
      <c r="E119" s="32">
        <f>IF(OR($A119="",$B119=""),"",B119*'MPTO_working_2-way'!$G118)</f>
        <v>2.1477272727272729</v>
      </c>
      <c r="F119" s="30">
        <f>IF(OR($A119="",$B119=""),"",'MPTO_working_2-way'!D118)</f>
        <v>1.8637030824072136</v>
      </c>
      <c r="G119" s="32">
        <f>IF(OR($A119="",$B119=""),"",'MPTO_working_2-way'!E118)</f>
        <v>2.157805292546735</v>
      </c>
      <c r="H119" s="30">
        <f>IF(OR($A119="",$B119=""),"",'OddsRatio_working_2-way'!M118)</f>
        <v>1.8631906158060845</v>
      </c>
      <c r="I119" s="30">
        <f>IF(OR($A119="",$B119=""),"",'OddsRatio_working_2-way'!N118)</f>
        <v>2.1584926685818493</v>
      </c>
      <c r="J119" s="30">
        <f>IF('Log_working_2-way'!$D118="","",A119^('Log_working_2-way'!$D118))</f>
        <v>1.8596677425298098</v>
      </c>
      <c r="K119" s="32">
        <f>IF('Log_working_2-way'!$D118="","",B119^('Log_working_2-way'!$D118))</f>
        <v>2.163240110709467</v>
      </c>
      <c r="L119" s="37">
        <f t="shared" si="19"/>
        <v>0.53439153439153431</v>
      </c>
      <c r="M119" s="37">
        <f t="shared" si="20"/>
        <v>0.46560846560846558</v>
      </c>
      <c r="N119" s="38">
        <v>216</v>
      </c>
      <c r="O119" s="38">
        <f t="shared" si="21"/>
        <v>93.272727272727295</v>
      </c>
      <c r="P119" s="38">
        <f t="shared" si="22"/>
        <v>109.06930693069306</v>
      </c>
      <c r="Q119" s="38">
        <f t="shared" si="23"/>
        <v>106.93069306930693</v>
      </c>
      <c r="R119" s="38">
        <f t="shared" si="24"/>
        <v>122.72727272727273</v>
      </c>
      <c r="S119" s="39">
        <f t="shared" si="25"/>
        <v>-13.657965796579632</v>
      </c>
      <c r="T119" s="39">
        <f t="shared" si="26"/>
        <v>-13.657965796579674</v>
      </c>
      <c r="U119" t="s">
        <v>118</v>
      </c>
      <c r="V119" t="s">
        <v>114</v>
      </c>
      <c r="W119" t="s">
        <v>119</v>
      </c>
      <c r="X119" t="s">
        <v>454</v>
      </c>
      <c r="Y119" s="41"/>
    </row>
    <row r="120" spans="1:25" ht="15" x14ac:dyDescent="0.25">
      <c r="A120">
        <v>1.67</v>
      </c>
      <c r="B120">
        <v>2.15</v>
      </c>
      <c r="C120" s="29">
        <f t="shared" si="18"/>
        <v>6.3918674279348275E-2</v>
      </c>
      <c r="D120" s="30">
        <f>IF(OR($A120="",$B120=""),"",A120*'MPTO_working_2-way'!$G119)</f>
        <v>1.7767441860465116</v>
      </c>
      <c r="E120" s="32">
        <f>IF(OR($A120="",$B120=""),"",B120*'MPTO_working_2-way'!$G119)</f>
        <v>2.2874251497005988</v>
      </c>
      <c r="F120" s="30">
        <f>IF(OR($A120="",$B120=""),"",'MPTO_working_2-way'!D119)</f>
        <v>1.7641567375015355</v>
      </c>
      <c r="G120" s="32">
        <f>IF(OR($A120="",$B120=""),"",'MPTO_working_2-way'!E119)</f>
        <v>2.3086320527246422</v>
      </c>
      <c r="H120" s="30">
        <f>IF(OR($A120="",$B120=""),"",'OddsRatio_working_2-way'!M119)</f>
        <v>1.7632880816914238</v>
      </c>
      <c r="I120" s="30">
        <f>IF(OR($A120="",$B120=""),"",'OddsRatio_working_2-way'!N119)</f>
        <v>2.3101213342464737</v>
      </c>
      <c r="J120" s="30">
        <f>IF('Log_working_2-way'!$D119="","",A120^('Log_working_2-way'!$D119))</f>
        <v>1.7574552367537655</v>
      </c>
      <c r="K120" s="32">
        <f>IF('Log_working_2-way'!$D119="","",B120^('Log_working_2-way'!$D119))</f>
        <v>2.3202100288821885</v>
      </c>
      <c r="L120" s="37">
        <f t="shared" si="19"/>
        <v>0.56282722513089001</v>
      </c>
      <c r="M120" s="37">
        <f t="shared" si="20"/>
        <v>0.43717277486910994</v>
      </c>
      <c r="N120" s="38">
        <v>217</v>
      </c>
      <c r="O120" s="38">
        <f t="shared" si="21"/>
        <v>87.059880239520965</v>
      </c>
      <c r="P120" s="38">
        <f t="shared" si="22"/>
        <v>116.06976744186045</v>
      </c>
      <c r="Q120" s="38">
        <f t="shared" si="23"/>
        <v>100.93023255813954</v>
      </c>
      <c r="R120" s="38">
        <f t="shared" si="24"/>
        <v>129.94011976047906</v>
      </c>
      <c r="S120" s="39">
        <f t="shared" si="25"/>
        <v>-13.870352318618572</v>
      </c>
      <c r="T120" s="39">
        <f t="shared" si="26"/>
        <v>-13.870352318618615</v>
      </c>
      <c r="U120" t="s">
        <v>115</v>
      </c>
      <c r="V120" t="s">
        <v>123</v>
      </c>
      <c r="W120" t="s">
        <v>119</v>
      </c>
      <c r="X120" t="s">
        <v>454</v>
      </c>
      <c r="Y120" s="41"/>
    </row>
    <row r="121" spans="1:25" ht="15" x14ac:dyDescent="0.25">
      <c r="A121">
        <v>1.75</v>
      </c>
      <c r="B121">
        <v>1.96</v>
      </c>
      <c r="C121" s="29">
        <f t="shared" si="18"/>
        <v>8.163265306122458E-2</v>
      </c>
      <c r="D121" s="30">
        <f>IF(OR($A121="",$B121=""),"",A121*'MPTO_working_2-way'!$G120)</f>
        <v>1.892857142857143</v>
      </c>
      <c r="E121" s="32">
        <f>IF(OR($A121="",$B121=""),"",B121*'MPTO_working_2-way'!$G120)</f>
        <v>2.12</v>
      </c>
      <c r="F121" s="30">
        <f>IF(OR($A121="",$B121=""),"",'MPTO_working_2-way'!D120)</f>
        <v>1.8846153846153848</v>
      </c>
      <c r="G121" s="32">
        <f>IF(OR($A121="",$B121=""),"",'MPTO_working_2-way'!E120)</f>
        <v>2.1304347826086958</v>
      </c>
      <c r="H121" s="30">
        <f>IF(OR($A121="",$B121=""),"",'OddsRatio_working_2-way'!M120)</f>
        <v>1.8838834764831842</v>
      </c>
      <c r="I121" s="30">
        <f>IF(OR($A121="",$B121=""),"",'OddsRatio_working_2-way'!N120)</f>
        <v>2.131370849898476</v>
      </c>
      <c r="J121" s="30">
        <f>IF('Log_working_2-way'!$D120="","",A121^('Log_working_2-way'!$D120))</f>
        <v>1.8799947894591567</v>
      </c>
      <c r="K121" s="32">
        <f>IF('Log_working_2-way'!$D120="","",B121^('Log_working_2-way'!$D120))</f>
        <v>2.1363703648422878</v>
      </c>
      <c r="L121" s="37">
        <f t="shared" si="19"/>
        <v>0.52830188679245282</v>
      </c>
      <c r="M121" s="37">
        <f t="shared" si="20"/>
        <v>0.47169811320754712</v>
      </c>
      <c r="N121" s="38">
        <v>218</v>
      </c>
      <c r="O121" s="38">
        <f t="shared" si="21"/>
        <v>93.428571428571416</v>
      </c>
      <c r="P121" s="38">
        <f t="shared" si="22"/>
        <v>106.77551020408163</v>
      </c>
      <c r="Q121" s="38">
        <f t="shared" si="23"/>
        <v>111.22448979591837</v>
      </c>
      <c r="R121" s="38">
        <f t="shared" si="24"/>
        <v>124.57142857142857</v>
      </c>
      <c r="S121" s="39">
        <f t="shared" si="25"/>
        <v>-17.795918367346957</v>
      </c>
      <c r="T121" s="39">
        <f t="shared" si="26"/>
        <v>-17.795918367346943</v>
      </c>
      <c r="U121" t="s">
        <v>116</v>
      </c>
      <c r="V121" t="s">
        <v>120</v>
      </c>
      <c r="W121" t="s">
        <v>119</v>
      </c>
      <c r="X121" t="s">
        <v>454</v>
      </c>
      <c r="Y121" s="41"/>
    </row>
    <row r="122" spans="1:25" ht="15" x14ac:dyDescent="0.25">
      <c r="A122">
        <v>1.85</v>
      </c>
      <c r="B122">
        <v>1.93</v>
      </c>
      <c r="C122" s="29">
        <f t="shared" si="18"/>
        <v>5.8675255566447149E-2</v>
      </c>
      <c r="D122" s="30">
        <f>IF(OR($A122="",$B122=""),"",A122*'MPTO_working_2-way'!$G121)</f>
        <v>1.9585492227979273</v>
      </c>
      <c r="E122" s="32">
        <f>IF(OR($A122="",$B122=""),"",B122*'MPTO_working_2-way'!$G121)</f>
        <v>2.0432432432432428</v>
      </c>
      <c r="F122" s="30">
        <f>IF(OR($A122="",$B122=""),"",'MPTO_working_2-way'!D121)</f>
        <v>1.9561703876181344</v>
      </c>
      <c r="G122" s="32">
        <f>IF(OR($A122="",$B122=""),"",'MPTO_working_2-way'!E121)</f>
        <v>2.0458387050565818</v>
      </c>
      <c r="H122" s="30">
        <f>IF(OR($A122="",$B122=""),"",'OddsRatio_working_2-way'!M121)</f>
        <v>1.9560222249632353</v>
      </c>
      <c r="I122" s="30">
        <f>IF(OR($A122="",$B122=""),"",'OddsRatio_working_2-way'!N121)</f>
        <v>2.0460007873127162</v>
      </c>
      <c r="J122" s="30">
        <f>IF('Log_working_2-way'!$D121="","",A122^('Log_working_2-way'!$D121))</f>
        <v>1.9549174406930463</v>
      </c>
      <c r="K122" s="32">
        <f>IF('Log_working_2-way'!$D121="","",B122^('Log_working_2-way'!$D121))</f>
        <v>2.0472109497455349</v>
      </c>
      <c r="L122" s="37">
        <f t="shared" si="19"/>
        <v>0.51058201058201058</v>
      </c>
      <c r="M122" s="37">
        <f t="shared" si="20"/>
        <v>0.48941798941798953</v>
      </c>
      <c r="N122" s="38">
        <v>219</v>
      </c>
      <c r="O122" s="38">
        <f t="shared" si="21"/>
        <v>100.62162162162163</v>
      </c>
      <c r="P122" s="38">
        <f t="shared" si="22"/>
        <v>105.52849740932642</v>
      </c>
      <c r="Q122" s="38">
        <f t="shared" si="23"/>
        <v>113.47150259067359</v>
      </c>
      <c r="R122" s="38">
        <f t="shared" si="24"/>
        <v>118.37837837837836</v>
      </c>
      <c r="S122" s="39">
        <f t="shared" si="25"/>
        <v>-12.849880969051966</v>
      </c>
      <c r="T122" s="39">
        <f t="shared" si="26"/>
        <v>-12.849880969051938</v>
      </c>
      <c r="U122" t="s">
        <v>117</v>
      </c>
      <c r="V122" t="s">
        <v>122</v>
      </c>
      <c r="W122" t="s">
        <v>119</v>
      </c>
      <c r="X122" t="s">
        <v>454</v>
      </c>
      <c r="Y122" s="41"/>
    </row>
    <row r="123" spans="1:25" ht="15" x14ac:dyDescent="0.25">
      <c r="A123">
        <v>2.16</v>
      </c>
      <c r="B123">
        <v>1.77</v>
      </c>
      <c r="C123" s="29">
        <f t="shared" si="18"/>
        <v>2.79347143753923E-2</v>
      </c>
      <c r="D123" s="30">
        <f>IF(OR($A123="",$B123=""),"",A123*'MPTO_working_2-way'!$G122)</f>
        <v>2.2203389830508473</v>
      </c>
      <c r="E123" s="32">
        <f>IF(OR($A123="",$B123=""),"",B123*'MPTO_working_2-way'!$G122)</f>
        <v>1.8194444444444444</v>
      </c>
      <c r="F123" s="30">
        <f>IF(OR($A123="",$B123=""),"",'MPTO_working_2-way'!D122)</f>
        <v>2.2271932890597692</v>
      </c>
      <c r="G123" s="32">
        <f>IF(OR($A123="",$B123=""),"",'MPTO_working_2-way'!E122)</f>
        <v>1.8148675590999714</v>
      </c>
      <c r="H123" s="30">
        <f>IF(OR($A123="",$B123=""),"",'OddsRatio_working_2-way'!M122)</f>
        <v>2.2273929715024061</v>
      </c>
      <c r="I123" s="30">
        <f>IF(OR($A123="",$B123=""),"",'OddsRatio_working_2-way'!N122)</f>
        <v>1.8147349897041836</v>
      </c>
      <c r="J123" s="30">
        <f>IF('Log_working_2-way'!$D122="","",A123^('Log_working_2-way'!$D122))</f>
        <v>2.2305183638047077</v>
      </c>
      <c r="K123" s="32">
        <f>IF('Log_working_2-way'!$D122="","",B123^('Log_working_2-way'!$D122))</f>
        <v>1.8126656451578935</v>
      </c>
      <c r="L123" s="37">
        <f t="shared" si="19"/>
        <v>0.45038167938931301</v>
      </c>
      <c r="M123" s="37">
        <f t="shared" si="20"/>
        <v>0.54961832061068705</v>
      </c>
      <c r="N123" s="38">
        <v>220</v>
      </c>
      <c r="O123" s="38">
        <f t="shared" si="21"/>
        <v>118.14814814814815</v>
      </c>
      <c r="P123" s="38">
        <f t="shared" si="22"/>
        <v>95.706214689265522</v>
      </c>
      <c r="Q123" s="38">
        <f t="shared" si="23"/>
        <v>124.29378531073446</v>
      </c>
      <c r="R123" s="38">
        <f t="shared" si="24"/>
        <v>101.85185185185183</v>
      </c>
      <c r="S123" s="39">
        <f t="shared" si="25"/>
        <v>-6.1456371625863113</v>
      </c>
      <c r="T123" s="39">
        <f t="shared" si="26"/>
        <v>-6.1456371625863113</v>
      </c>
      <c r="U123" t="s">
        <v>335</v>
      </c>
      <c r="V123" t="s">
        <v>336</v>
      </c>
      <c r="W123" t="s">
        <v>462</v>
      </c>
      <c r="X123" t="s">
        <v>454</v>
      </c>
      <c r="Y123" s="41"/>
    </row>
    <row r="124" spans="1:25" ht="15" x14ac:dyDescent="0.25">
      <c r="A124">
        <v>2.0699999999999998</v>
      </c>
      <c r="B124">
        <v>1.85</v>
      </c>
      <c r="C124" s="29">
        <f t="shared" si="18"/>
        <v>2.3632327980154022E-2</v>
      </c>
      <c r="D124" s="30">
        <f>IF(OR($A124="",$B124=""),"",A124*'MPTO_working_2-way'!$G123)</f>
        <v>2.1189189189189186</v>
      </c>
      <c r="E124" s="32">
        <f>IF(OR($A124="",$B124=""),"",B124*'MPTO_working_2-way'!$G123)</f>
        <v>1.893719806763285</v>
      </c>
      <c r="F124" s="30">
        <f>IF(OR($A124="",$B124=""),"",'MPTO_working_2-way'!D123)</f>
        <v>2.1219005402410303</v>
      </c>
      <c r="G124" s="32">
        <f>IF(OR($A124="",$B124=""),"",'MPTO_working_2-way'!E123)</f>
        <v>1.8913446104457341</v>
      </c>
      <c r="H124" s="30">
        <f>IF(OR($A124="",$B124=""),"",'OddsRatio_working_2-way'!M123)</f>
        <v>2.1219730519989164</v>
      </c>
      <c r="I124" s="30">
        <f>IF(OR($A124="",$B124=""),"",'OddsRatio_working_2-way'!N123)</f>
        <v>1.8912870039243732</v>
      </c>
      <c r="J124" s="30">
        <f>IF('Log_working_2-way'!$D123="","",A124^('Log_working_2-way'!$D123))</f>
        <v>2.1233226399853709</v>
      </c>
      <c r="K124" s="32">
        <f>IF('Log_working_2-way'!$D123="","",B124^('Log_working_2-way'!$D123))</f>
        <v>1.8902161893692622</v>
      </c>
      <c r="L124" s="37">
        <f t="shared" si="19"/>
        <v>0.47193877551020413</v>
      </c>
      <c r="M124" s="37">
        <f t="shared" si="20"/>
        <v>0.52806122448979598</v>
      </c>
      <c r="N124" s="38">
        <v>221</v>
      </c>
      <c r="O124" s="38">
        <f t="shared" si="21"/>
        <v>114.2367149758454</v>
      </c>
      <c r="P124" s="38">
        <f t="shared" si="22"/>
        <v>101.54054054054053</v>
      </c>
      <c r="Q124" s="38">
        <f t="shared" si="23"/>
        <v>119.45945945945944</v>
      </c>
      <c r="R124" s="38">
        <f t="shared" si="24"/>
        <v>106.7632850241546</v>
      </c>
      <c r="S124" s="39">
        <f t="shared" si="25"/>
        <v>-5.2227444836140364</v>
      </c>
      <c r="T124" s="39">
        <f t="shared" si="26"/>
        <v>-5.2227444836140648</v>
      </c>
      <c r="U124" t="s">
        <v>337</v>
      </c>
      <c r="V124" t="s">
        <v>338</v>
      </c>
      <c r="W124" t="s">
        <v>462</v>
      </c>
      <c r="X124" t="s">
        <v>454</v>
      </c>
      <c r="Y124" s="41"/>
    </row>
    <row r="125" spans="1:25" ht="15" x14ac:dyDescent="0.25">
      <c r="A125">
        <v>2.09</v>
      </c>
      <c r="B125">
        <v>1.81</v>
      </c>
      <c r="C125" s="29">
        <f t="shared" si="18"/>
        <v>3.0955087366835166E-2</v>
      </c>
      <c r="D125" s="30">
        <f>IF(OR($A125="",$B125=""),"",A125*'MPTO_working_2-way'!$G124)</f>
        <v>2.1546961325966851</v>
      </c>
      <c r="E125" s="32">
        <f>IF(OR($A125="",$B125=""),"",B125*'MPTO_working_2-way'!$G124)</f>
        <v>1.8660287081339717</v>
      </c>
      <c r="F125" s="30">
        <f>IF(OR($A125="",$B125=""),"",'MPTO_working_2-way'!D124)</f>
        <v>2.159867538325388</v>
      </c>
      <c r="G125" s="32">
        <f>IF(OR($A125="",$B125=""),"",'MPTO_working_2-way'!E124)</f>
        <v>1.8621674173619833</v>
      </c>
      <c r="H125" s="30">
        <f>IF(OR($A125="",$B125=""),"",'OddsRatio_working_2-way'!M124)</f>
        <v>2.1600340565456171</v>
      </c>
      <c r="I125" s="30">
        <f>IF(OR($A125="",$B125=""),"",'OddsRatio_working_2-way'!N124)</f>
        <v>1.8620436566990362</v>
      </c>
      <c r="J125" s="30">
        <f>IF('Log_working_2-way'!$D124="","",A125^('Log_working_2-way'!$D124))</f>
        <v>2.1623937828196005</v>
      </c>
      <c r="K125" s="32">
        <f>IF('Log_working_2-way'!$D124="","",B125^('Log_working_2-way'!$D124))</f>
        <v>1.8602936584659731</v>
      </c>
      <c r="L125" s="37">
        <f t="shared" si="19"/>
        <v>0.46410256410256412</v>
      </c>
      <c r="M125" s="37">
        <f t="shared" si="20"/>
        <v>0.53589743589743577</v>
      </c>
      <c r="N125" s="38">
        <v>222</v>
      </c>
      <c r="O125" s="38">
        <f t="shared" si="21"/>
        <v>115.77990430622009</v>
      </c>
      <c r="P125" s="38">
        <f t="shared" si="22"/>
        <v>99.348066298342545</v>
      </c>
      <c r="Q125" s="38">
        <f t="shared" si="23"/>
        <v>122.65193370165747</v>
      </c>
      <c r="R125" s="38">
        <f t="shared" si="24"/>
        <v>106.22009569377991</v>
      </c>
      <c r="S125" s="39">
        <f t="shared" si="25"/>
        <v>-6.8720293954373801</v>
      </c>
      <c r="T125" s="39">
        <f t="shared" si="26"/>
        <v>-6.8720293954373659</v>
      </c>
      <c r="U125" t="s">
        <v>339</v>
      </c>
      <c r="V125" t="s">
        <v>340</v>
      </c>
      <c r="W125" t="s">
        <v>462</v>
      </c>
      <c r="X125" t="s">
        <v>454</v>
      </c>
      <c r="Y125" s="41"/>
    </row>
    <row r="126" spans="1:25" ht="15" x14ac:dyDescent="0.25">
      <c r="A126">
        <v>1.6</v>
      </c>
      <c r="B126">
        <v>2.48</v>
      </c>
      <c r="C126" s="29">
        <f t="shared" si="18"/>
        <v>2.8225806451612989E-2</v>
      </c>
      <c r="D126" s="30">
        <f>IF(OR($A126="",$B126=""),"",A126*'MPTO_working_2-way'!$G125)</f>
        <v>1.645161290322581</v>
      </c>
      <c r="E126" s="32">
        <f>IF(OR($A126="",$B126=""),"",B126*'MPTO_working_2-way'!$G125)</f>
        <v>2.5500000000000003</v>
      </c>
      <c r="F126" s="30">
        <f>IF(OR($A126="",$B126=""),"",'MPTO_working_2-way'!D125)</f>
        <v>1.6369636963696372</v>
      </c>
      <c r="G126" s="32">
        <f>IF(OR($A126="",$B126=""),"",'MPTO_working_2-way'!E125)</f>
        <v>2.5699481865284977</v>
      </c>
      <c r="H126" s="30">
        <f>IF(OR($A126="",$B126=""),"",'OddsRatio_working_2-way'!M125)</f>
        <v>1.6367145399670135</v>
      </c>
      <c r="I126" s="30">
        <f>IF(OR($A126="",$B126=""),"",'OddsRatio_working_2-way'!N125)</f>
        <v>2.5705625319186329</v>
      </c>
      <c r="J126" s="30">
        <f>IF('Log_working_2-way'!$D125="","",A126^('Log_working_2-way'!$D125))</f>
        <v>1.6329971102948844</v>
      </c>
      <c r="K126" s="32">
        <f>IF('Log_working_2-way'!$D125="","",B126^('Log_working_2-way'!$D125))</f>
        <v>2.5797860428369455</v>
      </c>
      <c r="L126" s="37">
        <f t="shared" si="19"/>
        <v>0.6078431372549018</v>
      </c>
      <c r="M126" s="37">
        <f t="shared" si="20"/>
        <v>0.39215686274509798</v>
      </c>
      <c r="N126" s="38">
        <v>223</v>
      </c>
      <c r="O126" s="38">
        <f t="shared" si="21"/>
        <v>83.625</v>
      </c>
      <c r="P126" s="38">
        <f t="shared" si="22"/>
        <v>133.08064516129031</v>
      </c>
      <c r="Q126" s="38">
        <f t="shared" si="23"/>
        <v>89.91935483870968</v>
      </c>
      <c r="R126" s="38">
        <f t="shared" si="24"/>
        <v>139.375</v>
      </c>
      <c r="S126" s="39">
        <f t="shared" si="25"/>
        <v>-6.2943548387096797</v>
      </c>
      <c r="T126" s="39">
        <f t="shared" si="26"/>
        <v>-6.2943548387096939</v>
      </c>
      <c r="U126" t="s">
        <v>341</v>
      </c>
      <c r="V126" t="s">
        <v>342</v>
      </c>
      <c r="W126" t="s">
        <v>462</v>
      </c>
      <c r="X126" t="s">
        <v>454</v>
      </c>
      <c r="Y126" s="41"/>
    </row>
    <row r="127" spans="1:25" ht="15" x14ac:dyDescent="0.25">
      <c r="A127">
        <v>2.6</v>
      </c>
      <c r="B127">
        <v>1.52</v>
      </c>
      <c r="C127" s="29">
        <f t="shared" si="18"/>
        <v>4.2510121457489891E-2</v>
      </c>
      <c r="D127" s="30">
        <f>IF(OR($A127="",$B127=""),"",A127*'MPTO_working_2-way'!$G126)</f>
        <v>2.7105263157894739</v>
      </c>
      <c r="E127" s="32">
        <f>IF(OR($A127="",$B127=""),"",B127*'MPTO_working_2-way'!$G126)</f>
        <v>1.5846153846153848</v>
      </c>
      <c r="F127" s="30">
        <f>IF(OR($A127="",$B127=""),"",'MPTO_working_2-way'!D126)</f>
        <v>2.7520891364902509</v>
      </c>
      <c r="G127" s="32">
        <f>IF(OR($A127="",$B127=""),"",'MPTO_working_2-way'!E126)</f>
        <v>1.5707472178060415</v>
      </c>
      <c r="H127" s="30">
        <f>IF(OR($A127="",$B127=""),"",'OddsRatio_working_2-way'!M126)</f>
        <v>2.7541160386140584</v>
      </c>
      <c r="I127" s="30">
        <f>IF(OR($A127="",$B127=""),"",'OddsRatio_working_2-way'!N126)</f>
        <v>1.5700877125495689</v>
      </c>
      <c r="J127" s="30">
        <f>IF('Log_working_2-way'!$D126="","",A127^('Log_working_2-way'!$D126))</f>
        <v>2.7738799677974892</v>
      </c>
      <c r="K127" s="32">
        <f>IF('Log_working_2-way'!$D126="","",B127^('Log_working_2-way'!$D126))</f>
        <v>1.5637360013940216</v>
      </c>
      <c r="L127" s="37">
        <f t="shared" si="19"/>
        <v>0.3689320388349514</v>
      </c>
      <c r="M127" s="37">
        <f t="shared" si="20"/>
        <v>0.63106796116504849</v>
      </c>
      <c r="N127" s="38">
        <v>224</v>
      </c>
      <c r="O127" s="38">
        <f t="shared" si="21"/>
        <v>137.84615384615381</v>
      </c>
      <c r="P127" s="38">
        <f t="shared" si="22"/>
        <v>76.631578947368439</v>
      </c>
      <c r="Q127" s="38">
        <f t="shared" si="23"/>
        <v>147.36842105263159</v>
      </c>
      <c r="R127" s="38">
        <f t="shared" si="24"/>
        <v>86.153846153846146</v>
      </c>
      <c r="S127" s="39">
        <f t="shared" si="25"/>
        <v>-9.5222672064777782</v>
      </c>
      <c r="T127" s="39">
        <f t="shared" si="26"/>
        <v>-9.5222672064777072</v>
      </c>
      <c r="U127" t="s">
        <v>94</v>
      </c>
      <c r="V127" t="s">
        <v>89</v>
      </c>
      <c r="W127" t="s">
        <v>111</v>
      </c>
      <c r="X127" t="s">
        <v>454</v>
      </c>
      <c r="Y127" s="41"/>
    </row>
    <row r="128" spans="1:25" ht="15" x14ac:dyDescent="0.25">
      <c r="A128">
        <v>2.5299999999999998</v>
      </c>
      <c r="B128">
        <v>1.54</v>
      </c>
      <c r="C128" s="29">
        <f t="shared" si="18"/>
        <v>4.4607566346696714E-2</v>
      </c>
      <c r="D128" s="30">
        <f>IF(OR($A128="",$B128=""),"",A128*'MPTO_working_2-way'!$G127)</f>
        <v>2.6428571428571423</v>
      </c>
      <c r="E128" s="32">
        <f>IF(OR($A128="",$B128=""),"",B128*'MPTO_working_2-way'!$G127)</f>
        <v>1.6086956521739131</v>
      </c>
      <c r="F128" s="30">
        <f>IF(OR($A128="",$B128=""),"",'MPTO_working_2-way'!D127)</f>
        <v>2.6813020439061312</v>
      </c>
      <c r="G128" s="32">
        <f>IF(OR($A128="",$B128=""),"",'MPTO_working_2-way'!E127)</f>
        <v>1.594777127420081</v>
      </c>
      <c r="H128" s="30">
        <f>IF(OR($A128="",$B128=""),"",'OddsRatio_working_2-way'!M127)</f>
        <v>2.6832508230603458</v>
      </c>
      <c r="I128" s="30">
        <f>IF(OR($A128="",$B128=""),"",'OddsRatio_working_2-way'!N127)</f>
        <v>1.5940885257860045</v>
      </c>
      <c r="J128" s="30">
        <f>IF('Log_working_2-way'!$D127="","",A128^('Log_working_2-way'!$D127))</f>
        <v>2.7015124337025407</v>
      </c>
      <c r="K128" s="32">
        <f>IF('Log_working_2-way'!$D127="","",B128^('Log_working_2-way'!$D127))</f>
        <v>1.5877124258345114</v>
      </c>
      <c r="L128" s="37">
        <f t="shared" si="19"/>
        <v>0.37837837837837845</v>
      </c>
      <c r="M128" s="37">
        <f t="shared" si="20"/>
        <v>0.6216216216216216</v>
      </c>
      <c r="N128" s="38">
        <v>225</v>
      </c>
      <c r="O128" s="38">
        <f t="shared" si="21"/>
        <v>136.06719367588934</v>
      </c>
      <c r="P128" s="38">
        <f t="shared" si="22"/>
        <v>78.896103896103895</v>
      </c>
      <c r="Q128" s="38">
        <f t="shared" si="23"/>
        <v>146.10389610389609</v>
      </c>
      <c r="R128" s="38">
        <f t="shared" si="24"/>
        <v>88.932806324110686</v>
      </c>
      <c r="S128" s="39">
        <f t="shared" si="25"/>
        <v>-10.036702428006748</v>
      </c>
      <c r="T128" s="39">
        <f t="shared" si="26"/>
        <v>-10.036702428006791</v>
      </c>
      <c r="U128" t="s">
        <v>101</v>
      </c>
      <c r="V128" t="s">
        <v>105</v>
      </c>
      <c r="W128" t="s">
        <v>111</v>
      </c>
      <c r="X128" t="s">
        <v>454</v>
      </c>
      <c r="Y128" s="41"/>
    </row>
    <row r="129" spans="1:25" s="35" customFormat="1" ht="15" x14ac:dyDescent="0.25">
      <c r="A129">
        <v>2.02</v>
      </c>
      <c r="B129">
        <v>1.84</v>
      </c>
      <c r="C129" s="29">
        <f t="shared" si="18"/>
        <v>3.8527765820060234E-2</v>
      </c>
      <c r="D129" s="30">
        <f>IF(OR($A129="",$B129=""),"",A129*'MPTO_working_2-way'!$G128)</f>
        <v>2.0978260869565215</v>
      </c>
      <c r="E129" s="32">
        <f>IF(OR($A129="",$B129=""),"",B129*'MPTO_working_2-way'!$G128)</f>
        <v>1.9108910891089108</v>
      </c>
      <c r="F129" s="30">
        <f>IF(OR($A129="",$B129=""),"",'MPTO_working_2-way'!D128)</f>
        <v>2.1017869260348339</v>
      </c>
      <c r="G129" s="32">
        <f>IF(OR($A129="",$B129=""),"",'MPTO_working_2-way'!E128)</f>
        <v>1.9076165058509547</v>
      </c>
      <c r="H129" s="30">
        <f>IF(OR($A129="",$B129=""),"",'OddsRatio_working_2-way'!M128)</f>
        <v>2.1019463300386789</v>
      </c>
      <c r="I129" s="30">
        <f>IF(OR($A129="",$B129=""),"",'OddsRatio_working_2-way'!N128)</f>
        <v>1.9074852129730298</v>
      </c>
      <c r="J129" s="30">
        <f>IF('Log_working_2-way'!$D128="","",A129^('Log_working_2-way'!$D128))</f>
        <v>2.1037631107837189</v>
      </c>
      <c r="K129" s="32">
        <f>IF('Log_working_2-way'!$D128="","",B129^('Log_working_2-way'!$D128))</f>
        <v>1.9059915032763037</v>
      </c>
      <c r="L129" s="37">
        <f t="shared" si="19"/>
        <v>0.47668393782383423</v>
      </c>
      <c r="M129" s="37">
        <f t="shared" si="20"/>
        <v>0.52331606217616577</v>
      </c>
      <c r="N129" s="38">
        <v>226</v>
      </c>
      <c r="O129" s="38">
        <f t="shared" si="21"/>
        <v>114.11881188118811</v>
      </c>
      <c r="P129" s="38">
        <f t="shared" si="22"/>
        <v>103.17391304347828</v>
      </c>
      <c r="Q129" s="38">
        <f t="shared" si="23"/>
        <v>122.82608695652173</v>
      </c>
      <c r="R129" s="38">
        <f t="shared" si="24"/>
        <v>111.88118811881188</v>
      </c>
      <c r="S129" s="39">
        <f t="shared" si="25"/>
        <v>-8.7072750753336265</v>
      </c>
      <c r="T129" s="39">
        <f t="shared" si="26"/>
        <v>-8.7072750753335981</v>
      </c>
      <c r="U129" t="s">
        <v>110</v>
      </c>
      <c r="V129" t="s">
        <v>72</v>
      </c>
      <c r="W129" t="s">
        <v>111</v>
      </c>
      <c r="X129" t="s">
        <v>454</v>
      </c>
      <c r="Y129" s="41"/>
    </row>
    <row r="130" spans="1:25" ht="15" x14ac:dyDescent="0.25">
      <c r="A130">
        <v>1.93</v>
      </c>
      <c r="B130">
        <v>1.95</v>
      </c>
      <c r="C130" s="29">
        <f t="shared" si="18"/>
        <v>3.0955227846419575E-2</v>
      </c>
      <c r="D130" s="30">
        <f>IF(OR($A130="",$B130=""),"",A130*'MPTO_working_2-way'!$G129)</f>
        <v>1.9897435897435898</v>
      </c>
      <c r="E130" s="32">
        <f>IF(OR($A130="",$B130=""),"",B130*'MPTO_working_2-way'!$G129)</f>
        <v>2.0103626943005182</v>
      </c>
      <c r="F130" s="30">
        <f>IF(OR($A130="",$B130=""),"",'MPTO_working_2-way'!D129)</f>
        <v>1.9894277785119598</v>
      </c>
      <c r="G130" s="32">
        <f>IF(OR($A130="",$B130=""),"",'MPTO_working_2-way'!E129)</f>
        <v>2.0106851876586083</v>
      </c>
      <c r="H130" s="30">
        <f>IF(OR($A130="",$B130=""),"",'OddsRatio_working_2-way'!M129)</f>
        <v>1.9894176915848294</v>
      </c>
      <c r="I130" s="30">
        <f>IF(OR($A130="",$B130=""),"",'OddsRatio_working_2-way'!N129)</f>
        <v>2.0106954914038573</v>
      </c>
      <c r="J130" s="30">
        <f>IF('Log_working_2-way'!$D129="","",A130^('Log_working_2-way'!$D129))</f>
        <v>1.9892742724695103</v>
      </c>
      <c r="K130" s="32">
        <f>IF('Log_working_2-way'!$D129="","",B130^('Log_working_2-way'!$D129))</f>
        <v>2.0108420160403986</v>
      </c>
      <c r="L130" s="37">
        <f t="shared" si="19"/>
        <v>0.50257731958762886</v>
      </c>
      <c r="M130" s="37">
        <f t="shared" si="20"/>
        <v>0.49742268041237114</v>
      </c>
      <c r="N130" s="38">
        <v>227</v>
      </c>
      <c r="O130" s="38">
        <f t="shared" si="21"/>
        <v>109.38341968911919</v>
      </c>
      <c r="P130" s="38">
        <f t="shared" si="22"/>
        <v>110.58974358974359</v>
      </c>
      <c r="Q130" s="38">
        <f t="shared" si="23"/>
        <v>116.41025641025642</v>
      </c>
      <c r="R130" s="38">
        <f t="shared" si="24"/>
        <v>117.61658031088085</v>
      </c>
      <c r="S130" s="39">
        <f t="shared" si="25"/>
        <v>-7.0268367211372293</v>
      </c>
      <c r="T130" s="39">
        <f t="shared" si="26"/>
        <v>-7.0268367211372578</v>
      </c>
      <c r="U130" t="s">
        <v>343</v>
      </c>
      <c r="V130" t="s">
        <v>344</v>
      </c>
      <c r="W130" t="s">
        <v>470</v>
      </c>
      <c r="X130" t="s">
        <v>454</v>
      </c>
      <c r="Y130" s="41"/>
    </row>
    <row r="131" spans="1:25" ht="15" x14ac:dyDescent="0.25">
      <c r="A131">
        <v>2.2200000000000002</v>
      </c>
      <c r="B131">
        <v>1.72</v>
      </c>
      <c r="C131" s="29">
        <f t="shared" si="18"/>
        <v>3.1845799287659737E-2</v>
      </c>
      <c r="D131" s="30">
        <f>IF(OR($A131="",$B131=""),"",A131*'MPTO_working_2-way'!$G130)</f>
        <v>2.2906976744186047</v>
      </c>
      <c r="E131" s="32">
        <f>IF(OR($A131="",$B131=""),"",B131*'MPTO_working_2-way'!$G130)</f>
        <v>1.7747747747747746</v>
      </c>
      <c r="F131" s="30">
        <f>IF(OR($A131="",$B131=""),"",'MPTO_working_2-way'!D130)</f>
        <v>2.3013500482160079</v>
      </c>
      <c r="G131" s="32">
        <f>IF(OR($A131="",$B131=""),"",'MPTO_working_2-way'!E130)</f>
        <v>1.7684327528714336</v>
      </c>
      <c r="H131" s="30">
        <f>IF(OR($A131="",$B131=""),"",'OddsRatio_working_2-way'!M130)</f>
        <v>2.3017082793177757</v>
      </c>
      <c r="I131" s="30">
        <f>IF(OR($A131="",$B131=""),"",'OddsRatio_working_2-way'!N130)</f>
        <v>1.768221279597376</v>
      </c>
      <c r="J131" s="30">
        <f>IF('Log_working_2-way'!$D130="","",A131^('Log_working_2-way'!$D130))</f>
        <v>2.3065987127837881</v>
      </c>
      <c r="K131" s="32">
        <f>IF('Log_working_2-way'!$D130="","",B131^('Log_working_2-way'!$D130))</f>
        <v>1.7653459246637417</v>
      </c>
      <c r="L131" s="37">
        <f t="shared" si="19"/>
        <v>0.43654822335025378</v>
      </c>
      <c r="M131" s="37">
        <f t="shared" si="20"/>
        <v>0.56345177664974622</v>
      </c>
      <c r="N131" s="38">
        <v>228</v>
      </c>
      <c r="O131" s="38">
        <f t="shared" si="21"/>
        <v>125.29729729729729</v>
      </c>
      <c r="P131" s="38">
        <f t="shared" si="22"/>
        <v>95.441860465116264</v>
      </c>
      <c r="Q131" s="38">
        <f t="shared" si="23"/>
        <v>132.55813953488374</v>
      </c>
      <c r="R131" s="38">
        <f t="shared" si="24"/>
        <v>102.70270270270269</v>
      </c>
      <c r="S131" s="39">
        <f t="shared" si="25"/>
        <v>-7.260842237586445</v>
      </c>
      <c r="T131" s="39">
        <f t="shared" si="26"/>
        <v>-7.2608422375864308</v>
      </c>
      <c r="U131" t="s">
        <v>345</v>
      </c>
      <c r="V131" t="s">
        <v>346</v>
      </c>
      <c r="W131" t="s">
        <v>470</v>
      </c>
      <c r="X131" t="s">
        <v>454</v>
      </c>
      <c r="Y131" s="41"/>
    </row>
    <row r="132" spans="1:25" ht="15" x14ac:dyDescent="0.25">
      <c r="A132">
        <v>2.15</v>
      </c>
      <c r="B132">
        <v>1.76</v>
      </c>
      <c r="C132" s="29">
        <f t="shared" si="18"/>
        <v>3.3298097251585723E-2</v>
      </c>
      <c r="D132" s="30">
        <f>IF(OR($A132="",$B132=""),"",A132*'MPTO_working_2-way'!$G131)</f>
        <v>2.2215909090909092</v>
      </c>
      <c r="E132" s="32">
        <f>IF(OR($A132="",$B132=""),"",B132*'MPTO_working_2-way'!$G131)</f>
        <v>1.8186046511627909</v>
      </c>
      <c r="F132" s="30">
        <f>IF(OR($A132="",$B132=""),"",'MPTO_working_2-way'!D131)</f>
        <v>2.2298173246906305</v>
      </c>
      <c r="G132" s="32">
        <f>IF(OR($A132="",$B132=""),"",'MPTO_working_2-way'!E131)</f>
        <v>1.8131288931480596</v>
      </c>
      <c r="H132" s="30">
        <f>IF(OR($A132="",$B132=""),"",'OddsRatio_working_2-way'!M131)</f>
        <v>2.2301048307916052</v>
      </c>
      <c r="I132" s="30">
        <f>IF(OR($A132="",$B132=""),"",'OddsRatio_working_2-way'!N131)</f>
        <v>1.8129388446970602</v>
      </c>
      <c r="J132" s="30">
        <f>IF('Log_working_2-way'!$D131="","",A132^('Log_working_2-way'!$D131))</f>
        <v>2.2338767288490446</v>
      </c>
      <c r="K132" s="32">
        <f>IF('Log_working_2-way'!$D131="","",B132^('Log_working_2-way'!$D131))</f>
        <v>1.8104537322239227</v>
      </c>
      <c r="L132" s="37">
        <f t="shared" si="19"/>
        <v>0.45012787723785164</v>
      </c>
      <c r="M132" s="37">
        <f t="shared" si="20"/>
        <v>0.54987212276214825</v>
      </c>
      <c r="N132" s="38">
        <v>229</v>
      </c>
      <c r="O132" s="38">
        <f t="shared" si="21"/>
        <v>122.48837209302324</v>
      </c>
      <c r="P132" s="38">
        <f t="shared" si="22"/>
        <v>98.886363636363654</v>
      </c>
      <c r="Q132" s="38">
        <f t="shared" si="23"/>
        <v>130.11363636363637</v>
      </c>
      <c r="R132" s="38">
        <f t="shared" si="24"/>
        <v>106.51162790697674</v>
      </c>
      <c r="S132" s="39">
        <f t="shared" si="25"/>
        <v>-7.6252642706131297</v>
      </c>
      <c r="T132" s="39">
        <f t="shared" si="26"/>
        <v>-7.6252642706130871</v>
      </c>
      <c r="U132" t="s">
        <v>347</v>
      </c>
      <c r="V132" t="s">
        <v>348</v>
      </c>
      <c r="W132" t="s">
        <v>470</v>
      </c>
      <c r="X132" t="s">
        <v>454</v>
      </c>
      <c r="Y132" s="41"/>
    </row>
    <row r="133" spans="1:25" ht="15" x14ac:dyDescent="0.25">
      <c r="A133">
        <v>1.78</v>
      </c>
      <c r="B133">
        <v>2.13</v>
      </c>
      <c r="C133" s="29">
        <f t="shared" ref="C133:C191" si="27">IF(OR($A133="",$B133=""),"",(1/A133)+(1/B133)-1)</f>
        <v>3.128132088410629E-2</v>
      </c>
      <c r="D133" s="30">
        <f>IF(OR($A133="",$B133=""),"",A133*'MPTO_working_2-way'!$G132)</f>
        <v>1.8356807511737092</v>
      </c>
      <c r="E133" s="32">
        <f>IF(OR($A133="",$B133=""),"",B133*'MPTO_working_2-way'!$G132)</f>
        <v>2.1966292134831464</v>
      </c>
      <c r="F133" s="30">
        <f>IF(OR($A133="",$B133=""),"",'MPTO_working_2-way'!D132)</f>
        <v>1.8309750325976726</v>
      </c>
      <c r="G133" s="32">
        <f>IF(OR($A133="",$B133=""),"",'MPTO_working_2-way'!E132)</f>
        <v>2.2034055907479515</v>
      </c>
      <c r="H133" s="30">
        <f>IF(OR($A133="",$B133=""),"",'OddsRatio_working_2-way'!M132)</f>
        <v>1.8308221751528204</v>
      </c>
      <c r="I133" s="30">
        <f>IF(OR($A133="",$B133=""),"",'OddsRatio_working_2-way'!N132)</f>
        <v>2.2036269973367788</v>
      </c>
      <c r="J133" s="30">
        <f>IF('Log_working_2-way'!$D132="","",A133^('Log_working_2-way'!$D132))</f>
        <v>1.8286894264917752</v>
      </c>
      <c r="K133" s="32">
        <f>IF('Log_working_2-way'!$D132="","",B133^('Log_working_2-way'!$D132))</f>
        <v>2.2067247005110642</v>
      </c>
      <c r="L133" s="37">
        <f t="shared" ref="L133:L191" si="28">(1/D133)</f>
        <v>0.54475703324808178</v>
      </c>
      <c r="M133" s="37">
        <f t="shared" ref="M133:M191" si="29">(1/E133)</f>
        <v>0.45524296675191805</v>
      </c>
      <c r="N133" s="38">
        <v>230</v>
      </c>
      <c r="O133" s="38">
        <f t="shared" ref="O133:O191" si="30">(1/A133)*((N133*A133)-N133)</f>
        <v>100.78651685393261</v>
      </c>
      <c r="P133" s="38">
        <f t="shared" ref="P133:P191" si="31">(1/B133)*((N133*B133)-N133)</f>
        <v>122.01877934272299</v>
      </c>
      <c r="Q133" s="38">
        <f t="shared" ref="Q133:Q191" si="32">(1/B133)*N133</f>
        <v>107.98122065727699</v>
      </c>
      <c r="R133" s="38">
        <f t="shared" ref="R133:R191" si="33">(1/A133)*N133</f>
        <v>129.21348314606743</v>
      </c>
      <c r="S133" s="39">
        <f t="shared" ref="S133:S191" si="34">O133-Q133</f>
        <v>-7.1947038033443818</v>
      </c>
      <c r="T133" s="39">
        <f t="shared" ref="T133:T191" si="35">P133-R133</f>
        <v>-7.1947038033444386</v>
      </c>
      <c r="U133" t="s">
        <v>349</v>
      </c>
      <c r="V133" t="s">
        <v>350</v>
      </c>
      <c r="W133" t="s">
        <v>470</v>
      </c>
      <c r="X133" t="s">
        <v>454</v>
      </c>
      <c r="Y133" s="41"/>
    </row>
    <row r="134" spans="1:25" ht="15" x14ac:dyDescent="0.25">
      <c r="A134">
        <v>1.65</v>
      </c>
      <c r="B134">
        <v>2.2599999999999998</v>
      </c>
      <c r="C134" s="29">
        <f t="shared" si="27"/>
        <v>4.85384821668009E-2</v>
      </c>
      <c r="D134" s="30">
        <f>IF(OR($A134="",$B134=""),"",A134*'MPTO_working_2-way'!$G133)</f>
        <v>1.7300884955752214</v>
      </c>
      <c r="E134" s="32">
        <f>IF(OR($A134="",$B134=""),"",B134*'MPTO_working_2-way'!$G133)</f>
        <v>2.3696969696969696</v>
      </c>
      <c r="F134" s="30">
        <f>IF(OR($A134="",$B134=""),"",'MPTO_working_2-way'!D133)</f>
        <v>1.7188292233233464</v>
      </c>
      <c r="G134" s="32">
        <f>IF(OR($A134="",$B134=""),"",'MPTO_working_2-way'!E133)</f>
        <v>2.3911510099390831</v>
      </c>
      <c r="H134" s="30">
        <f>IF(OR($A134="",$B134=""),"",'OddsRatio_working_2-way'!M133)</f>
        <v>1.7182430061427794</v>
      </c>
      <c r="I134" s="30">
        <f>IF(OR($A134="",$B134=""),"",'OddsRatio_working_2-way'!N133)</f>
        <v>2.3922864426767716</v>
      </c>
      <c r="J134" s="30">
        <f>IF('Log_working_2-way'!$D133="","",A134^('Log_working_2-way'!$D133))</f>
        <v>1.7130819075338126</v>
      </c>
      <c r="K134" s="32">
        <f>IF('Log_working_2-way'!$D133="","",B134^('Log_working_2-way'!$D133))</f>
        <v>2.4023634444146</v>
      </c>
      <c r="L134" s="37">
        <f t="shared" si="28"/>
        <v>0.57800511508951402</v>
      </c>
      <c r="M134" s="37">
        <f t="shared" si="29"/>
        <v>0.42199488491048592</v>
      </c>
      <c r="N134" s="38">
        <v>231</v>
      </c>
      <c r="O134" s="38">
        <f t="shared" si="30"/>
        <v>90.999999999999986</v>
      </c>
      <c r="P134" s="38">
        <f t="shared" si="31"/>
        <v>128.78761061946901</v>
      </c>
      <c r="Q134" s="38">
        <f t="shared" si="32"/>
        <v>102.21238938053098</v>
      </c>
      <c r="R134" s="38">
        <f t="shared" si="33"/>
        <v>140</v>
      </c>
      <c r="S134" s="39">
        <f t="shared" si="34"/>
        <v>-11.212389380530993</v>
      </c>
      <c r="T134" s="39">
        <f t="shared" si="35"/>
        <v>-11.212389380530993</v>
      </c>
      <c r="U134" t="s">
        <v>351</v>
      </c>
      <c r="V134" t="s">
        <v>352</v>
      </c>
      <c r="W134" t="s">
        <v>457</v>
      </c>
      <c r="X134" t="s">
        <v>455</v>
      </c>
      <c r="Y134" s="41"/>
    </row>
    <row r="135" spans="1:25" s="35" customFormat="1" ht="15" x14ac:dyDescent="0.25">
      <c r="A135">
        <v>1.89</v>
      </c>
      <c r="B135">
        <v>1.94</v>
      </c>
      <c r="C135" s="29">
        <f t="shared" si="27"/>
        <v>4.4564446626302434E-2</v>
      </c>
      <c r="D135" s="30">
        <f>IF(OR($A135="",$B135=""),"",A135*'MPTO_working_2-way'!$G134)</f>
        <v>1.9742268041237114</v>
      </c>
      <c r="E135" s="32">
        <f>IF(OR($A135="",$B135=""),"",B135*'MPTO_working_2-way'!$G134)</f>
        <v>2.0264550264550265</v>
      </c>
      <c r="F135" s="30">
        <f>IF(OR($A135="",$B135=""),"",'MPTO_working_2-way'!D134)</f>
        <v>1.9730936877791532</v>
      </c>
      <c r="G135" s="32">
        <f>IF(OR($A135="",$B135=""),"",'MPTO_working_2-way'!E134)</f>
        <v>2.0276502792678208</v>
      </c>
      <c r="H135" s="30">
        <f>IF(OR($A135="",$B135=""),"",'OddsRatio_working_2-way'!M134)</f>
        <v>1.9730408576407765</v>
      </c>
      <c r="I135" s="30">
        <f>IF(OR($A135="",$B135=""),"",'OddsRatio_working_2-way'!N134)</f>
        <v>2.0277060743621682</v>
      </c>
      <c r="J135" s="30">
        <f>IF('Log_working_2-way'!$D134="","",A135^('Log_working_2-way'!$D134))</f>
        <v>1.9725205567658568</v>
      </c>
      <c r="K135" s="32">
        <f>IF('Log_working_2-way'!$D134="","",B135^('Log_working_2-way'!$D134))</f>
        <v>2.0282558996234914</v>
      </c>
      <c r="L135" s="37">
        <f t="shared" si="28"/>
        <v>0.50652741514360311</v>
      </c>
      <c r="M135" s="37">
        <f t="shared" si="29"/>
        <v>0.49347258485639683</v>
      </c>
      <c r="N135" s="38">
        <v>232</v>
      </c>
      <c r="O135" s="38">
        <f t="shared" si="30"/>
        <v>109.24867724867724</v>
      </c>
      <c r="P135" s="38">
        <f t="shared" si="31"/>
        <v>112.41237113402062</v>
      </c>
      <c r="Q135" s="38">
        <f t="shared" si="32"/>
        <v>119.5876288659794</v>
      </c>
      <c r="R135" s="38">
        <f t="shared" si="33"/>
        <v>122.75132275132277</v>
      </c>
      <c r="S135" s="39">
        <f t="shared" si="34"/>
        <v>-10.338951617302158</v>
      </c>
      <c r="T135" s="39">
        <f t="shared" si="35"/>
        <v>-10.338951617302158</v>
      </c>
      <c r="U135" t="s">
        <v>353</v>
      </c>
      <c r="V135" t="s">
        <v>354</v>
      </c>
      <c r="W135" t="s">
        <v>457</v>
      </c>
      <c r="X135" t="s">
        <v>455</v>
      </c>
      <c r="Y135" s="41"/>
    </row>
    <row r="136" spans="1:25" ht="15" x14ac:dyDescent="0.25">
      <c r="A136">
        <v>1.63</v>
      </c>
      <c r="B136">
        <v>2.31</v>
      </c>
      <c r="C136" s="29">
        <f t="shared" si="27"/>
        <v>4.6397365415770331E-2</v>
      </c>
      <c r="D136" s="30">
        <f>IF(OR($A136="",$B136=""),"",A136*'MPTO_working_2-way'!$G135)</f>
        <v>1.7056277056277056</v>
      </c>
      <c r="E136" s="32">
        <f>IF(OR($A136="",$B136=""),"",B136*'MPTO_working_2-way'!$G135)</f>
        <v>2.4171779141104297</v>
      </c>
      <c r="F136" s="30">
        <f>IF(OR($A136="",$B136=""),"",'MPTO_working_2-way'!D135)</f>
        <v>1.6940588936629699</v>
      </c>
      <c r="G136" s="32">
        <f>IF(OR($A136="",$B136=""),"",'MPTO_working_2-way'!E135)</f>
        <v>2.4407999222117787</v>
      </c>
      <c r="H136" s="30">
        <f>IF(OR($A136="",$B136=""),"",'OddsRatio_working_2-way'!M135)</f>
        <v>1.6934810960180178</v>
      </c>
      <c r="I136" s="30">
        <f>IF(OR($A136="",$B136=""),"",'OddsRatio_working_2-way'!N135)</f>
        <v>2.442000374259687</v>
      </c>
      <c r="J136" s="30">
        <f>IF('Log_working_2-way'!$D135="","",A136^('Log_working_2-way'!$D135))</f>
        <v>1.6881850418584505</v>
      </c>
      <c r="K136" s="32">
        <f>IF('Log_working_2-way'!$D135="","",B136^('Log_working_2-way'!$D135))</f>
        <v>2.4530975525108785</v>
      </c>
      <c r="L136" s="37">
        <f t="shared" si="28"/>
        <v>0.58629441624365486</v>
      </c>
      <c r="M136" s="37">
        <f t="shared" si="29"/>
        <v>0.41370558375634514</v>
      </c>
      <c r="N136" s="38">
        <v>233</v>
      </c>
      <c r="O136" s="38">
        <f t="shared" si="30"/>
        <v>90.055214723926355</v>
      </c>
      <c r="P136" s="38">
        <f t="shared" si="31"/>
        <v>132.13419913419915</v>
      </c>
      <c r="Q136" s="38">
        <f t="shared" si="32"/>
        <v>100.86580086580086</v>
      </c>
      <c r="R136" s="38">
        <f t="shared" si="33"/>
        <v>142.94478527607362</v>
      </c>
      <c r="S136" s="39">
        <f t="shared" si="34"/>
        <v>-10.810586141874509</v>
      </c>
      <c r="T136" s="39">
        <f t="shared" si="35"/>
        <v>-10.810586141874467</v>
      </c>
      <c r="U136" t="s">
        <v>355</v>
      </c>
      <c r="V136" t="s">
        <v>356</v>
      </c>
      <c r="W136" t="s">
        <v>457</v>
      </c>
      <c r="X136" t="s">
        <v>455</v>
      </c>
      <c r="Y136" s="41"/>
    </row>
    <row r="137" spans="1:25" s="35" customFormat="1" ht="15" x14ac:dyDescent="0.25">
      <c r="A137">
        <v>1.57</v>
      </c>
      <c r="B137">
        <v>2.4300000000000002</v>
      </c>
      <c r="C137" s="29">
        <f t="shared" si="27"/>
        <v>4.846530890409162E-2</v>
      </c>
      <c r="D137" s="30">
        <f>IF(OR($A137="",$B137=""),"",A137*'MPTO_working_2-way'!$G136)</f>
        <v>1.6460905349794239</v>
      </c>
      <c r="E137" s="32">
        <f>IF(OR($A137="",$B137=""),"",B137*'MPTO_working_2-way'!$G136)</f>
        <v>2.547770700636943</v>
      </c>
      <c r="F137" s="30">
        <f>IF(OR($A137="",$B137=""),"",'MPTO_working_2-way'!D136)</f>
        <v>1.6320934311565529</v>
      </c>
      <c r="G137" s="32">
        <f>IF(OR($A137="",$B137=""),"",'MPTO_working_2-way'!E136)</f>
        <v>2.5820446008595312</v>
      </c>
      <c r="H137" s="30">
        <f>IF(OR($A137="",$B137=""),"",'OddsRatio_working_2-way'!M136)</f>
        <v>1.6313488723371565</v>
      </c>
      <c r="I137" s="30">
        <f>IF(OR($A137="",$B137=""),"",'OddsRatio_working_2-way'!N136)</f>
        <v>2.5839103288458478</v>
      </c>
      <c r="J137" s="30">
        <f>IF('Log_working_2-way'!$D136="","",A137^('Log_working_2-way'!$D136))</f>
        <v>1.6249291038371019</v>
      </c>
      <c r="K137" s="32">
        <f>IF('Log_working_2-way'!$D136="","",B137^('Log_working_2-way'!$D136))</f>
        <v>2.6001815147642611</v>
      </c>
      <c r="L137" s="37">
        <f t="shared" si="28"/>
        <v>0.60749999999999993</v>
      </c>
      <c r="M137" s="37">
        <f t="shared" si="29"/>
        <v>0.39249999999999996</v>
      </c>
      <c r="N137" s="38">
        <v>234</v>
      </c>
      <c r="O137" s="38">
        <f t="shared" si="30"/>
        <v>84.955414012738842</v>
      </c>
      <c r="P137" s="38">
        <f t="shared" si="31"/>
        <v>137.7037037037037</v>
      </c>
      <c r="Q137" s="38">
        <f t="shared" si="32"/>
        <v>96.296296296296291</v>
      </c>
      <c r="R137" s="38">
        <f t="shared" si="33"/>
        <v>149.04458598726114</v>
      </c>
      <c r="S137" s="39">
        <f t="shared" si="34"/>
        <v>-11.340882283557448</v>
      </c>
      <c r="T137" s="39">
        <f t="shared" si="35"/>
        <v>-11.340882283557448</v>
      </c>
      <c r="U137" t="s">
        <v>357</v>
      </c>
      <c r="V137" t="s">
        <v>358</v>
      </c>
      <c r="W137" t="s">
        <v>457</v>
      </c>
      <c r="X137" t="s">
        <v>455</v>
      </c>
      <c r="Y137" s="41"/>
    </row>
    <row r="138" spans="1:25" ht="15" x14ac:dyDescent="0.25">
      <c r="A138">
        <v>1.77</v>
      </c>
      <c r="B138">
        <v>2.15</v>
      </c>
      <c r="C138" s="29">
        <f t="shared" si="27"/>
        <v>3.0088030482196881E-2</v>
      </c>
      <c r="D138" s="30">
        <f>IF(OR($A138="",$B138=""),"",A138*'MPTO_working_2-way'!$G137)</f>
        <v>1.8232558139534885</v>
      </c>
      <c r="E138" s="32">
        <f>IF(OR($A138="",$B138=""),"",B138*'MPTO_working_2-way'!$G137)</f>
        <v>2.2146892655367232</v>
      </c>
      <c r="F138" s="30">
        <f>IF(OR($A138="",$B138=""),"",'MPTO_working_2-way'!D137)</f>
        <v>1.8184207382630511</v>
      </c>
      <c r="G138" s="32">
        <f>IF(OR($A138="",$B138=""),"",'MPTO_working_2-way'!E137)</f>
        <v>2.2218654211064077</v>
      </c>
      <c r="H138" s="30">
        <f>IF(OR($A138="",$B138=""),"",'OddsRatio_working_2-way'!M137)</f>
        <v>1.8182696483380676</v>
      </c>
      <c r="I138" s="30">
        <f>IF(OR($A138="",$B138=""),"",'OddsRatio_working_2-way'!N137)</f>
        <v>2.2220910332321786</v>
      </c>
      <c r="J138" s="30">
        <f>IF('Log_working_2-way'!$D137="","",A138^('Log_working_2-way'!$D137))</f>
        <v>1.8160802382138392</v>
      </c>
      <c r="K138" s="32">
        <f>IF('Log_working_2-way'!$D137="","",B138^('Log_working_2-way'!$D137))</f>
        <v>2.2253697040730782</v>
      </c>
      <c r="L138" s="37">
        <f t="shared" si="28"/>
        <v>0.54846938775510201</v>
      </c>
      <c r="M138" s="37">
        <f t="shared" si="29"/>
        <v>0.45153061224489793</v>
      </c>
      <c r="N138" s="38">
        <v>235</v>
      </c>
      <c r="O138" s="38">
        <f t="shared" si="30"/>
        <v>102.23163841807909</v>
      </c>
      <c r="P138" s="38">
        <f t="shared" si="31"/>
        <v>125.69767441860465</v>
      </c>
      <c r="Q138" s="38">
        <f t="shared" si="32"/>
        <v>109.30232558139535</v>
      </c>
      <c r="R138" s="38">
        <f t="shared" si="33"/>
        <v>132.76836158192091</v>
      </c>
      <c r="S138" s="39">
        <f t="shared" si="34"/>
        <v>-7.0706871633162649</v>
      </c>
      <c r="T138" s="39">
        <f t="shared" si="35"/>
        <v>-7.0706871633162649</v>
      </c>
      <c r="U138" t="s">
        <v>359</v>
      </c>
      <c r="V138" t="s">
        <v>360</v>
      </c>
      <c r="W138" t="s">
        <v>458</v>
      </c>
      <c r="X138" t="s">
        <v>455</v>
      </c>
      <c r="Y138" s="41"/>
    </row>
    <row r="139" spans="1:25" ht="15" x14ac:dyDescent="0.25">
      <c r="A139">
        <v>1.78</v>
      </c>
      <c r="B139">
        <v>2.14</v>
      </c>
      <c r="C139" s="29">
        <f t="shared" si="27"/>
        <v>2.908747243515708E-2</v>
      </c>
      <c r="D139" s="30">
        <f>IF(OR($A139="",$B139=""),"",A139*'MPTO_working_2-way'!$G138)</f>
        <v>1.8317757009345796</v>
      </c>
      <c r="E139" s="32">
        <f>IF(OR($A139="",$B139=""),"",B139*'MPTO_working_2-way'!$G138)</f>
        <v>2.2022471910112364</v>
      </c>
      <c r="F139" s="30">
        <f>IF(OR($A139="",$B139=""),"",'MPTO_working_2-way'!D138)</f>
        <v>1.8273049985608751</v>
      </c>
      <c r="G139" s="32">
        <f>IF(OR($A139="",$B139=""),"",'MPTO_working_2-way'!E138)</f>
        <v>2.2087440565928333</v>
      </c>
      <c r="H139" s="30">
        <f>IF(OR($A139="",$B139=""),"",'OddsRatio_working_2-way'!M138)</f>
        <v>1.8271701918685113</v>
      </c>
      <c r="I139" s="30">
        <f>IF(OR($A139="",$B139=""),"",'OddsRatio_working_2-way'!N138)</f>
        <v>2.2089410496539781</v>
      </c>
      <c r="J139" s="30">
        <f>IF('Log_working_2-way'!$D138="","",A139^('Log_working_2-way'!$D138))</f>
        <v>1.8251471689098502</v>
      </c>
      <c r="K139" s="32">
        <f>IF('Log_working_2-way'!$D138="","",B139^('Log_working_2-way'!$D138))</f>
        <v>2.2119050245559748</v>
      </c>
      <c r="L139" s="37">
        <f t="shared" si="28"/>
        <v>0.54591836734693866</v>
      </c>
      <c r="M139" s="37">
        <f t="shared" si="29"/>
        <v>0.45408163265306112</v>
      </c>
      <c r="N139" s="38">
        <v>236</v>
      </c>
      <c r="O139" s="38">
        <f t="shared" si="30"/>
        <v>103.41573033707866</v>
      </c>
      <c r="P139" s="38">
        <f t="shared" si="31"/>
        <v>125.71962616822431</v>
      </c>
      <c r="Q139" s="38">
        <f t="shared" si="32"/>
        <v>110.28037383177571</v>
      </c>
      <c r="R139" s="38">
        <f t="shared" si="33"/>
        <v>132.58426966292137</v>
      </c>
      <c r="S139" s="39">
        <f t="shared" si="34"/>
        <v>-6.8646434946970487</v>
      </c>
      <c r="T139" s="39">
        <f t="shared" si="35"/>
        <v>-6.8646434946970629</v>
      </c>
      <c r="U139" t="s">
        <v>361</v>
      </c>
      <c r="V139" t="s">
        <v>362</v>
      </c>
      <c r="W139" t="s">
        <v>458</v>
      </c>
      <c r="X139" t="s">
        <v>455</v>
      </c>
      <c r="Y139" s="41"/>
    </row>
    <row r="140" spans="1:25" ht="15" x14ac:dyDescent="0.25">
      <c r="A140">
        <v>1.81</v>
      </c>
      <c r="B140">
        <v>2.08</v>
      </c>
      <c r="C140" s="29">
        <f t="shared" si="27"/>
        <v>3.3255418614534626E-2</v>
      </c>
      <c r="D140" s="30">
        <f>IF(OR($A140="",$B140=""),"",A140*'MPTO_working_2-way'!$G139)</f>
        <v>1.8701923076923077</v>
      </c>
      <c r="E140" s="32">
        <f>IF(OR($A140="",$B140=""),"",B140*'MPTO_working_2-way'!$G139)</f>
        <v>2.1491712707182322</v>
      </c>
      <c r="F140" s="30">
        <f>IF(OR($A140="",$B140=""),"",'MPTO_working_2-way'!D139)</f>
        <v>1.8661643699811639</v>
      </c>
      <c r="G140" s="32">
        <f>IF(OR($A140="",$B140=""),"",'MPTO_working_2-way'!E139)</f>
        <v>2.1545152798443401</v>
      </c>
      <c r="H140" s="30">
        <f>IF(OR($A140="",$B140=""),"",'OddsRatio_working_2-way'!M139)</f>
        <v>1.8660254037844384</v>
      </c>
      <c r="I140" s="30">
        <f>IF(OR($A140="",$B140=""),"",'OddsRatio_working_2-way'!N139)</f>
        <v>2.1547005383792519</v>
      </c>
      <c r="J140" s="30">
        <f>IF('Log_working_2-way'!$D139="","",A140^('Log_working_2-way'!$D139))</f>
        <v>1.8641966683390954</v>
      </c>
      <c r="K140" s="32">
        <f>IF('Log_working_2-way'!$D139="","",B140^('Log_working_2-way'!$D139))</f>
        <v>2.1571440120474694</v>
      </c>
      <c r="L140" s="37">
        <f t="shared" si="28"/>
        <v>0.53470437017994854</v>
      </c>
      <c r="M140" s="37">
        <f t="shared" si="29"/>
        <v>0.46529562982005135</v>
      </c>
      <c r="N140" s="38">
        <v>237</v>
      </c>
      <c r="O140" s="38">
        <f t="shared" si="30"/>
        <v>106.060773480663</v>
      </c>
      <c r="P140" s="38">
        <f t="shared" si="31"/>
        <v>123.05769230769232</v>
      </c>
      <c r="Q140" s="38">
        <f t="shared" si="32"/>
        <v>113.94230769230768</v>
      </c>
      <c r="R140" s="38">
        <f t="shared" si="33"/>
        <v>130.93922651933701</v>
      </c>
      <c r="S140" s="39">
        <f t="shared" si="34"/>
        <v>-7.8815342116446772</v>
      </c>
      <c r="T140" s="39">
        <f t="shared" si="35"/>
        <v>-7.8815342116446914</v>
      </c>
      <c r="U140" t="s">
        <v>363</v>
      </c>
      <c r="V140" t="s">
        <v>364</v>
      </c>
      <c r="W140" t="s">
        <v>459</v>
      </c>
      <c r="X140" t="s">
        <v>455</v>
      </c>
      <c r="Y140" s="41"/>
    </row>
    <row r="141" spans="1:25" ht="15" x14ac:dyDescent="0.25">
      <c r="A141">
        <v>1.83</v>
      </c>
      <c r="B141">
        <v>2.06</v>
      </c>
      <c r="C141" s="29">
        <f t="shared" si="27"/>
        <v>3.1884980635577431E-2</v>
      </c>
      <c r="D141" s="30">
        <f>IF(OR($A141="",$B141=""),"",A141*'MPTO_working_2-way'!$G140)</f>
        <v>1.8883495145631068</v>
      </c>
      <c r="E141" s="32">
        <f>IF(OR($A141="",$B141=""),"",B141*'MPTO_working_2-way'!$G140)</f>
        <v>2.1256830601092895</v>
      </c>
      <c r="F141" s="30">
        <f>IF(OR($A141="",$B141=""),"",'MPTO_working_2-way'!D140)</f>
        <v>1.8849942497124856</v>
      </c>
      <c r="G141" s="32">
        <f>IF(OR($A141="",$B141=""),"",'MPTO_working_2-way'!E140)</f>
        <v>2.1299508446804905</v>
      </c>
      <c r="H141" s="30">
        <f>IF(OR($A141="",$B141=""),"",'OddsRatio_working_2-way'!M140)</f>
        <v>1.8848835335367746</v>
      </c>
      <c r="I141" s="30">
        <f>IF(OR($A141="",$B141=""),"",'OddsRatio_working_2-way'!N140)</f>
        <v>2.1300922235529893</v>
      </c>
      <c r="J141" s="30">
        <f>IF('Log_working_2-way'!$D140="","",A141^('Log_working_2-way'!$D140))</f>
        <v>1.8833614398916756</v>
      </c>
      <c r="K141" s="32">
        <f>IF('Log_working_2-way'!$D140="","",B141^('Log_working_2-way'!$D140))</f>
        <v>2.1320394516231058</v>
      </c>
      <c r="L141" s="37">
        <f t="shared" si="28"/>
        <v>0.5295629820051414</v>
      </c>
      <c r="M141" s="37">
        <f t="shared" si="29"/>
        <v>0.47043701799485865</v>
      </c>
      <c r="N141" s="38">
        <v>238</v>
      </c>
      <c r="O141" s="38">
        <f t="shared" si="30"/>
        <v>107.94535519125682</v>
      </c>
      <c r="P141" s="38">
        <f t="shared" si="31"/>
        <v>122.46601941747575</v>
      </c>
      <c r="Q141" s="38">
        <f t="shared" si="32"/>
        <v>115.53398058252428</v>
      </c>
      <c r="R141" s="38">
        <f t="shared" si="33"/>
        <v>130.05464480874315</v>
      </c>
      <c r="S141" s="39">
        <f t="shared" si="34"/>
        <v>-7.5886253912674562</v>
      </c>
      <c r="T141" s="39">
        <f t="shared" si="35"/>
        <v>-7.5886253912673993</v>
      </c>
      <c r="U141" t="s">
        <v>365</v>
      </c>
      <c r="V141" t="s">
        <v>366</v>
      </c>
      <c r="W141" t="s">
        <v>459</v>
      </c>
      <c r="X141" t="s">
        <v>455</v>
      </c>
      <c r="Y141" s="41"/>
    </row>
    <row r="142" spans="1:25" ht="15" x14ac:dyDescent="0.25">
      <c r="A142">
        <v>1.92</v>
      </c>
      <c r="B142">
        <v>1.97</v>
      </c>
      <c r="C142" s="29">
        <f t="shared" si="27"/>
        <v>2.844754653130277E-2</v>
      </c>
      <c r="D142" s="30">
        <f>IF(OR($A142="",$B142=""),"",A142*'MPTO_working_2-way'!$G141)</f>
        <v>1.9746192893401013</v>
      </c>
      <c r="E142" s="32">
        <f>IF(OR($A142="",$B142=""),"",B142*'MPTO_working_2-way'!$G141)</f>
        <v>2.0260416666666665</v>
      </c>
      <c r="F142" s="30">
        <f>IF(OR($A142="",$B142=""),"",'MPTO_working_2-way'!D141)</f>
        <v>1.9739066903246005</v>
      </c>
      <c r="G142" s="32">
        <f>IF(OR($A142="",$B142=""),"",'MPTO_working_2-way'!E141)</f>
        <v>2.0267924123888115</v>
      </c>
      <c r="H142" s="30">
        <f>IF(OR($A142="",$B142=""),"",'OddsRatio_working_2-way'!M141)</f>
        <v>1.9738858291644976</v>
      </c>
      <c r="I142" s="30">
        <f>IF(OR($A142="",$B142=""),"",'OddsRatio_working_2-way'!N141)</f>
        <v>2.0268144068364817</v>
      </c>
      <c r="J142" s="30">
        <f>IF('Log_working_2-way'!$D141="","",A142^('Log_working_2-way'!$D141))</f>
        <v>1.9735629954505829</v>
      </c>
      <c r="K142" s="32">
        <f>IF('Log_working_2-way'!$D141="","",B142^('Log_working_2-way'!$D141))</f>
        <v>2.0271548987306875</v>
      </c>
      <c r="L142" s="37">
        <f t="shared" si="28"/>
        <v>0.50642673521850901</v>
      </c>
      <c r="M142" s="37">
        <f t="shared" si="29"/>
        <v>0.49357326478149105</v>
      </c>
      <c r="N142" s="38">
        <v>239</v>
      </c>
      <c r="O142" s="38">
        <f t="shared" si="30"/>
        <v>114.52083333333334</v>
      </c>
      <c r="P142" s="38">
        <f t="shared" si="31"/>
        <v>117.68020304568526</v>
      </c>
      <c r="Q142" s="38">
        <f t="shared" si="32"/>
        <v>121.31979695431471</v>
      </c>
      <c r="R142" s="38">
        <f t="shared" si="33"/>
        <v>124.47916666666667</v>
      </c>
      <c r="S142" s="39">
        <f t="shared" si="34"/>
        <v>-6.7989636209813682</v>
      </c>
      <c r="T142" s="39">
        <f t="shared" si="35"/>
        <v>-6.7989636209814108</v>
      </c>
      <c r="U142" t="s">
        <v>367</v>
      </c>
      <c r="V142" t="s">
        <v>368</v>
      </c>
      <c r="W142" t="s">
        <v>459</v>
      </c>
      <c r="X142" t="s">
        <v>455</v>
      </c>
      <c r="Y142" s="41"/>
    </row>
    <row r="143" spans="1:25" ht="15" x14ac:dyDescent="0.25">
      <c r="A143">
        <v>1.53</v>
      </c>
      <c r="B143">
        <v>2.64</v>
      </c>
      <c r="C143" s="29">
        <f t="shared" si="27"/>
        <v>3.2382650029708859E-2</v>
      </c>
      <c r="D143" s="30">
        <f>IF(OR($A143="",$B143=""),"",A143*'MPTO_working_2-way'!$G142)</f>
        <v>1.5795454545454546</v>
      </c>
      <c r="E143" s="32">
        <f>IF(OR($A143="",$B143=""),"",B143*'MPTO_working_2-way'!$G142)</f>
        <v>2.7254901960784315</v>
      </c>
      <c r="F143" s="30">
        <f>IF(OR($A143="",$B143=""),"",'MPTO_working_2-way'!D142)</f>
        <v>1.5688650664180843</v>
      </c>
      <c r="G143" s="32">
        <f>IF(OR($A143="",$B143=""),"",'MPTO_working_2-way'!E142)</f>
        <v>2.7578861122490785</v>
      </c>
      <c r="H143" s="30">
        <f>IF(OR($A143="",$B143=""),"",'OddsRatio_working_2-way'!M142)</f>
        <v>1.5684810741856909</v>
      </c>
      <c r="I143" s="30">
        <f>IF(OR($A143="",$B143=""),"",'OddsRatio_working_2-way'!N142)</f>
        <v>2.7590735125745902</v>
      </c>
      <c r="J143" s="30">
        <f>IF('Log_working_2-way'!$D142="","",A143^('Log_working_2-way'!$D142))</f>
        <v>1.5636131180728405</v>
      </c>
      <c r="K143" s="32">
        <f>IF('Log_working_2-way'!$D142="","",B143^('Log_working_2-way'!$D142))</f>
        <v>2.774266722923675</v>
      </c>
      <c r="L143" s="37">
        <f t="shared" si="28"/>
        <v>0.63309352517985606</v>
      </c>
      <c r="M143" s="37">
        <f t="shared" si="29"/>
        <v>0.36690647482014388</v>
      </c>
      <c r="N143" s="38">
        <v>240</v>
      </c>
      <c r="O143" s="38">
        <f t="shared" si="30"/>
        <v>83.137254901960773</v>
      </c>
      <c r="P143" s="38">
        <f t="shared" si="31"/>
        <v>149.09090909090909</v>
      </c>
      <c r="Q143" s="38">
        <f t="shared" si="32"/>
        <v>90.909090909090907</v>
      </c>
      <c r="R143" s="38">
        <f t="shared" si="33"/>
        <v>156.86274509803923</v>
      </c>
      <c r="S143" s="39">
        <f t="shared" si="34"/>
        <v>-7.7718360071301333</v>
      </c>
      <c r="T143" s="39">
        <f t="shared" si="35"/>
        <v>-7.7718360071301333</v>
      </c>
      <c r="U143" t="s">
        <v>369</v>
      </c>
      <c r="V143" t="s">
        <v>370</v>
      </c>
      <c r="W143" t="s">
        <v>463</v>
      </c>
      <c r="X143" t="s">
        <v>455</v>
      </c>
      <c r="Y143" s="41"/>
    </row>
    <row r="144" spans="1:25" ht="15" x14ac:dyDescent="0.25">
      <c r="A144">
        <v>1.81</v>
      </c>
      <c r="B144">
        <v>2.1</v>
      </c>
      <c r="C144" s="29">
        <f t="shared" si="27"/>
        <v>2.8676664035780064E-2</v>
      </c>
      <c r="D144" s="30">
        <f>IF(OR($A144="",$B144=""),"",A144*'MPTO_working_2-way'!$G143)</f>
        <v>1.861904761904762</v>
      </c>
      <c r="E144" s="32">
        <f>IF(OR($A144="",$B144=""),"",B144*'MPTO_working_2-way'!$G143)</f>
        <v>2.160220994475138</v>
      </c>
      <c r="F144" s="30">
        <f>IF(OR($A144="",$B144=""),"",'MPTO_working_2-way'!D143)</f>
        <v>1.858225372769494</v>
      </c>
      <c r="G144" s="32">
        <f>IF(OR($A144="",$B144=""),"",'MPTO_working_2-way'!E143)</f>
        <v>2.1651951011107946</v>
      </c>
      <c r="H144" s="30">
        <f>IF(OR($A144="",$B144=""),"",'OddsRatio_working_2-way'!M143)</f>
        <v>1.8581163303210331</v>
      </c>
      <c r="I144" s="30">
        <f>IF(OR($A144="",$B144=""),"",'OddsRatio_working_2-way'!N143)</f>
        <v>2.1653431646335015</v>
      </c>
      <c r="J144" s="30">
        <f>IF('Log_working_2-way'!$D143="","",A144^('Log_working_2-way'!$D143))</f>
        <v>1.8564516354578522</v>
      </c>
      <c r="K144" s="32">
        <f>IF('Log_working_2-way'!$D143="","",B144^('Log_working_2-way'!$D143))</f>
        <v>2.1676082555034109</v>
      </c>
      <c r="L144" s="37">
        <f t="shared" si="28"/>
        <v>0.53708439897698212</v>
      </c>
      <c r="M144" s="37">
        <f t="shared" si="29"/>
        <v>0.46291560102301793</v>
      </c>
      <c r="N144" s="38">
        <v>241</v>
      </c>
      <c r="O144" s="38">
        <f t="shared" si="30"/>
        <v>107.8508287292818</v>
      </c>
      <c r="P144" s="38">
        <f t="shared" si="31"/>
        <v>126.23809523809524</v>
      </c>
      <c r="Q144" s="38">
        <f t="shared" si="32"/>
        <v>114.76190476190476</v>
      </c>
      <c r="R144" s="38">
        <f t="shared" si="33"/>
        <v>133.14917127071823</v>
      </c>
      <c r="S144" s="39">
        <f t="shared" si="34"/>
        <v>-6.9110760326229581</v>
      </c>
      <c r="T144" s="39">
        <f t="shared" si="35"/>
        <v>-6.9110760326229865</v>
      </c>
      <c r="U144" t="s">
        <v>371</v>
      </c>
      <c r="V144" t="s">
        <v>372</v>
      </c>
      <c r="W144" t="s">
        <v>463</v>
      </c>
      <c r="X144" t="s">
        <v>455</v>
      </c>
      <c r="Y144" s="41"/>
    </row>
    <row r="145" spans="1:25" ht="15" x14ac:dyDescent="0.25">
      <c r="A145">
        <v>2.2999999999999998</v>
      </c>
      <c r="B145">
        <v>1.67</v>
      </c>
      <c r="C145" s="29">
        <f t="shared" si="27"/>
        <v>3.3585003905233002E-2</v>
      </c>
      <c r="D145" s="30">
        <f>IF(OR($A145="",$B145=""),"",A145*'MPTO_working_2-way'!$G144)</f>
        <v>2.3772455089820359</v>
      </c>
      <c r="E145" s="32">
        <f>IF(OR($A145="",$B145=""),"",B145*'MPTO_working_2-way'!$G144)</f>
        <v>1.7260869565217389</v>
      </c>
      <c r="F145" s="30">
        <f>IF(OR($A145="",$B145=""),"",'MPTO_working_2-way'!D144)</f>
        <v>2.3924011211460603</v>
      </c>
      <c r="G145" s="32">
        <f>IF(OR($A145="",$B145=""),"",'MPTO_working_2-way'!E144)</f>
        <v>1.7181838514873629</v>
      </c>
      <c r="H145" s="30">
        <f>IF(OR($A145="",$B145=""),"",'OddsRatio_working_2-way'!M144)</f>
        <v>2.3929459815307572</v>
      </c>
      <c r="I145" s="30">
        <f>IF(OR($A145="",$B145=""),"",'OddsRatio_working_2-way'!N144)</f>
        <v>1.7179029289427752</v>
      </c>
      <c r="J145" s="30">
        <f>IF('Log_working_2-way'!$D144="","",A145^('Log_working_2-way'!$D144))</f>
        <v>2.399943779582375</v>
      </c>
      <c r="K145" s="32">
        <f>IF('Log_working_2-way'!$D144="","",B145^('Log_working_2-way'!$D144))</f>
        <v>1.7143143993241288</v>
      </c>
      <c r="L145" s="37">
        <f t="shared" si="28"/>
        <v>0.42065491183879095</v>
      </c>
      <c r="M145" s="37">
        <f t="shared" si="29"/>
        <v>0.57934508816120911</v>
      </c>
      <c r="N145" s="38">
        <v>242</v>
      </c>
      <c r="O145" s="38">
        <f t="shared" si="30"/>
        <v>136.78260869565216</v>
      </c>
      <c r="P145" s="38">
        <f t="shared" si="31"/>
        <v>97.089820359281433</v>
      </c>
      <c r="Q145" s="38">
        <f t="shared" si="32"/>
        <v>144.91017964071858</v>
      </c>
      <c r="R145" s="38">
        <f t="shared" si="33"/>
        <v>105.21739130434784</v>
      </c>
      <c r="S145" s="39">
        <f t="shared" si="34"/>
        <v>-8.1275709450664237</v>
      </c>
      <c r="T145" s="39">
        <f t="shared" si="35"/>
        <v>-8.1275709450664095</v>
      </c>
      <c r="U145" t="s">
        <v>373</v>
      </c>
      <c r="V145" t="s">
        <v>374</v>
      </c>
      <c r="W145" t="s">
        <v>460</v>
      </c>
      <c r="X145" t="s">
        <v>455</v>
      </c>
      <c r="Y145" s="41"/>
    </row>
    <row r="146" spans="1:25" s="35" customFormat="1" ht="15" x14ac:dyDescent="0.25">
      <c r="A146">
        <v>1.86</v>
      </c>
      <c r="B146">
        <v>2.06</v>
      </c>
      <c r="C146" s="29">
        <f t="shared" si="27"/>
        <v>2.3071301806034006E-2</v>
      </c>
      <c r="D146" s="30">
        <f>IF(OR($A146="",$B146=""),"",A146*'MPTO_working_2-way'!$G145)</f>
        <v>1.9029126213592233</v>
      </c>
      <c r="E146" s="32">
        <f>IF(OR($A146="",$B146=""),"",B146*'MPTO_working_2-way'!$G145)</f>
        <v>2.10752688172043</v>
      </c>
      <c r="F146" s="30">
        <f>IF(OR($A146="",$B146=""),"",'MPTO_working_2-way'!D145)</f>
        <v>1.9007838079174522</v>
      </c>
      <c r="G146" s="32">
        <f>IF(OR($A146="",$B146=""),"",'MPTO_working_2-way'!E145)</f>
        <v>2.1101442890186144</v>
      </c>
      <c r="H146" s="30">
        <f>IF(OR($A146="",$B146=""),"",'OddsRatio_working_2-way'!M145)</f>
        <v>1.9007334537569818</v>
      </c>
      <c r="I146" s="30">
        <f>IF(OR($A146="",$B146=""),"",'OddsRatio_working_2-way'!N145)</f>
        <v>2.1102063499795354</v>
      </c>
      <c r="J146" s="30">
        <f>IF('Log_working_2-way'!$D145="","",A146^('Log_working_2-way'!$D145))</f>
        <v>1.8997740637852691</v>
      </c>
      <c r="K146" s="32">
        <f>IF('Log_working_2-way'!$D145="","",B146^('Log_working_2-way'!$D145))</f>
        <v>2.1113901147506824</v>
      </c>
      <c r="L146" s="37">
        <f t="shared" si="28"/>
        <v>0.52551020408163263</v>
      </c>
      <c r="M146" s="37">
        <f t="shared" si="29"/>
        <v>0.47448979591836737</v>
      </c>
      <c r="N146" s="38">
        <v>243</v>
      </c>
      <c r="O146" s="38">
        <f t="shared" si="30"/>
        <v>112.35483870967742</v>
      </c>
      <c r="P146" s="38">
        <f t="shared" si="31"/>
        <v>125.03883495145634</v>
      </c>
      <c r="Q146" s="38">
        <f t="shared" si="32"/>
        <v>117.96116504854369</v>
      </c>
      <c r="R146" s="38">
        <f t="shared" si="33"/>
        <v>130.64516129032256</v>
      </c>
      <c r="S146" s="39">
        <f t="shared" si="34"/>
        <v>-5.6063263388662676</v>
      </c>
      <c r="T146" s="39">
        <f t="shared" si="35"/>
        <v>-5.606326338866225</v>
      </c>
      <c r="U146" t="s">
        <v>375</v>
      </c>
      <c r="V146" t="s">
        <v>376</v>
      </c>
      <c r="W146" t="s">
        <v>461</v>
      </c>
      <c r="X146" t="s">
        <v>455</v>
      </c>
      <c r="Y146" s="41"/>
    </row>
    <row r="147" spans="1:25" ht="15" x14ac:dyDescent="0.25">
      <c r="A147">
        <v>2.3199999999999998</v>
      </c>
      <c r="B147">
        <v>1.67</v>
      </c>
      <c r="C147" s="29">
        <f t="shared" si="27"/>
        <v>2.9836877968201669E-2</v>
      </c>
      <c r="D147" s="30">
        <f>IF(OR($A147="",$B147=""),"",A147*'MPTO_working_2-way'!$G146)</f>
        <v>2.3892215568862278</v>
      </c>
      <c r="E147" s="32">
        <f>IF(OR($A147="",$B147=""),"",B147*'MPTO_working_2-way'!$G146)</f>
        <v>1.7198275862068968</v>
      </c>
      <c r="F147" s="30">
        <f>IF(OR($A147="",$B147=""),"",'MPTO_working_2-way'!D146)</f>
        <v>2.4031757846421042</v>
      </c>
      <c r="G147" s="32">
        <f>IF(OR($A147="",$B147=""),"",'MPTO_working_2-way'!E146)</f>
        <v>1.7126690831933518</v>
      </c>
      <c r="H147" s="30">
        <f>IF(OR($A147="",$B147=""),"",'OddsRatio_working_2-way'!M146)</f>
        <v>2.4036200531950747</v>
      </c>
      <c r="I147" s="30">
        <f>IF(OR($A147="",$B147=""),"",'OddsRatio_working_2-way'!N146)</f>
        <v>1.7124435118490151</v>
      </c>
      <c r="J147" s="30">
        <f>IF('Log_working_2-way'!$D146="","",A147^('Log_working_2-way'!$D146))</f>
        <v>2.4100386743042619</v>
      </c>
      <c r="K147" s="32">
        <f>IF('Log_working_2-way'!$D146="","",B147^('Log_working_2-way'!$D146))</f>
        <v>1.7092004057926933</v>
      </c>
      <c r="L147" s="37">
        <f t="shared" si="28"/>
        <v>0.41854636591478689</v>
      </c>
      <c r="M147" s="37">
        <f t="shared" si="29"/>
        <v>0.581453634085213</v>
      </c>
      <c r="N147" s="38">
        <v>244</v>
      </c>
      <c r="O147" s="38">
        <f t="shared" si="30"/>
        <v>138.82758620689654</v>
      </c>
      <c r="P147" s="38">
        <f t="shared" si="31"/>
        <v>97.892215568862255</v>
      </c>
      <c r="Q147" s="38">
        <f t="shared" si="32"/>
        <v>146.10778443113773</v>
      </c>
      <c r="R147" s="38">
        <f t="shared" si="33"/>
        <v>105.17241379310346</v>
      </c>
      <c r="S147" s="39">
        <f t="shared" si="34"/>
        <v>-7.2801982242411896</v>
      </c>
      <c r="T147" s="39">
        <f t="shared" si="35"/>
        <v>-7.2801982242412038</v>
      </c>
      <c r="U147" t="s">
        <v>377</v>
      </c>
      <c r="V147" t="s">
        <v>378</v>
      </c>
      <c r="W147" t="s">
        <v>461</v>
      </c>
      <c r="X147" t="s">
        <v>455</v>
      </c>
      <c r="Y147" s="41"/>
    </row>
    <row r="148" spans="1:25" ht="15" x14ac:dyDescent="0.25">
      <c r="A148">
        <v>2.13</v>
      </c>
      <c r="B148">
        <v>1.79</v>
      </c>
      <c r="C148" s="29">
        <f t="shared" si="27"/>
        <v>2.8142785952212312E-2</v>
      </c>
      <c r="D148" s="30">
        <f>IF(OR($A148="",$B148=""),"",A148*'MPTO_working_2-way'!$G147)</f>
        <v>2.1899441340782122</v>
      </c>
      <c r="E148" s="32">
        <f>IF(OR($A148="",$B148=""),"",B148*'MPTO_working_2-way'!$G147)</f>
        <v>1.84037558685446</v>
      </c>
      <c r="F148" s="30">
        <f>IF(OR($A148="",$B148=""),"",'MPTO_working_2-way'!D147)</f>
        <v>2.1958130561234772</v>
      </c>
      <c r="G148" s="32">
        <f>IF(OR($A148="",$B148=""),"",'MPTO_working_2-way'!E147)</f>
        <v>1.8362511137332338</v>
      </c>
      <c r="H148" s="30">
        <f>IF(OR($A148="",$B148=""),"",'OddsRatio_working_2-way'!M147)</f>
        <v>2.1959848438987186</v>
      </c>
      <c r="I148" s="30">
        <f>IF(OR($A148="",$B148=""),"",'OddsRatio_working_2-way'!N147)</f>
        <v>1.8361309970619364</v>
      </c>
      <c r="J148" s="30">
        <f>IF('Log_working_2-way'!$D147="","",A148^('Log_working_2-way'!$D147))</f>
        <v>2.1986586658056355</v>
      </c>
      <c r="K148" s="32">
        <f>IF('Log_working_2-way'!$D147="","",B148^('Log_working_2-way'!$D147))</f>
        <v>1.8342658577685029</v>
      </c>
      <c r="L148" s="37">
        <f t="shared" si="28"/>
        <v>0.45663265306122452</v>
      </c>
      <c r="M148" s="37">
        <f t="shared" si="29"/>
        <v>0.54336734693877553</v>
      </c>
      <c r="N148" s="38">
        <v>245</v>
      </c>
      <c r="O148" s="38">
        <f t="shared" si="30"/>
        <v>129.97652582159625</v>
      </c>
      <c r="P148" s="38">
        <f t="shared" si="31"/>
        <v>108.12849162011173</v>
      </c>
      <c r="Q148" s="38">
        <f t="shared" si="32"/>
        <v>136.87150837988827</v>
      </c>
      <c r="R148" s="38">
        <f t="shared" si="33"/>
        <v>115.02347417840376</v>
      </c>
      <c r="S148" s="39">
        <f t="shared" si="34"/>
        <v>-6.8949825582920141</v>
      </c>
      <c r="T148" s="39">
        <f t="shared" si="35"/>
        <v>-6.8949825582920283</v>
      </c>
      <c r="U148" t="s">
        <v>379</v>
      </c>
      <c r="V148" t="s">
        <v>380</v>
      </c>
      <c r="W148" t="s">
        <v>461</v>
      </c>
      <c r="X148" t="s">
        <v>455</v>
      </c>
      <c r="Y148" s="41"/>
    </row>
    <row r="149" spans="1:25" ht="15" x14ac:dyDescent="0.25">
      <c r="A149">
        <v>2.4300000000000002</v>
      </c>
      <c r="B149">
        <v>1.62</v>
      </c>
      <c r="C149" s="29">
        <f t="shared" si="27"/>
        <v>2.8806584362139898E-2</v>
      </c>
      <c r="D149" s="30">
        <f>IF(OR($A149="",$B149=""),"",A149*'MPTO_working_2-way'!$G148)</f>
        <v>2.5</v>
      </c>
      <c r="E149" s="32">
        <f>IF(OR($A149="",$B149=""),"",B149*'MPTO_working_2-way'!$G148)</f>
        <v>1.6666666666666667</v>
      </c>
      <c r="F149" s="30">
        <f>IF(OR($A149="",$B149=""),"",'MPTO_working_2-way'!D148)</f>
        <v>2.5181347150259068</v>
      </c>
      <c r="G149" s="32">
        <f>IF(OR($A149="",$B149=""),"",'MPTO_working_2-way'!E148)</f>
        <v>1.658703071672355</v>
      </c>
      <c r="H149" s="30">
        <f>IF(OR($A149="",$B149=""),"",'OddsRatio_working_2-way'!M148)</f>
        <v>2.5187006330752704</v>
      </c>
      <c r="I149" s="30">
        <f>IF(OR($A149="",$B149=""),"",'OddsRatio_working_2-way'!N148)</f>
        <v>1.6584576171375296</v>
      </c>
      <c r="J149" s="30">
        <f>IF('Log_working_2-way'!$D148="","",A149^('Log_working_2-way'!$D148))</f>
        <v>2.5270727654504732</v>
      </c>
      <c r="K149" s="32">
        <f>IF('Log_working_2-way'!$D148="","",B149^('Log_working_2-way'!$D148))</f>
        <v>1.6548476422503566</v>
      </c>
      <c r="L149" s="37">
        <f t="shared" si="28"/>
        <v>0.4</v>
      </c>
      <c r="M149" s="37">
        <f t="shared" si="29"/>
        <v>0.6</v>
      </c>
      <c r="N149" s="38">
        <v>246</v>
      </c>
      <c r="O149" s="38">
        <f t="shared" si="30"/>
        <v>144.76543209876544</v>
      </c>
      <c r="P149" s="38">
        <f t="shared" si="31"/>
        <v>94.148148148148167</v>
      </c>
      <c r="Q149" s="38">
        <f t="shared" si="32"/>
        <v>151.85185185185185</v>
      </c>
      <c r="R149" s="38">
        <f t="shared" si="33"/>
        <v>101.23456790123456</v>
      </c>
      <c r="S149" s="39">
        <f t="shared" si="34"/>
        <v>-7.0864197530864033</v>
      </c>
      <c r="T149" s="39">
        <f t="shared" si="35"/>
        <v>-7.0864197530863891</v>
      </c>
      <c r="U149" t="s">
        <v>381</v>
      </c>
      <c r="V149" t="s">
        <v>382</v>
      </c>
      <c r="W149" t="s">
        <v>461</v>
      </c>
      <c r="X149" t="s">
        <v>455</v>
      </c>
      <c r="Y149" s="41"/>
    </row>
    <row r="150" spans="1:25" ht="15" x14ac:dyDescent="0.25">
      <c r="A150">
        <v>1.93</v>
      </c>
      <c r="B150">
        <v>1.98</v>
      </c>
      <c r="C150" s="29">
        <f t="shared" si="27"/>
        <v>2.3185220076411994E-2</v>
      </c>
      <c r="D150" s="30">
        <f>IF(OR($A150="",$B150=""),"",A150*'MPTO_working_2-way'!$G149)</f>
        <v>1.9747474747474751</v>
      </c>
      <c r="E150" s="32">
        <f>IF(OR($A150="",$B150=""),"",B150*'MPTO_working_2-way'!$G149)</f>
        <v>2.0259067357512959</v>
      </c>
      <c r="F150" s="30">
        <f>IF(OR($A150="",$B150=""),"",'MPTO_working_2-way'!D149)</f>
        <v>1.974169551066798</v>
      </c>
      <c r="G150" s="32">
        <f>IF(OR($A150="",$B150=""),"",'MPTO_working_2-way'!E149)</f>
        <v>2.0265153523890338</v>
      </c>
      <c r="H150" s="30">
        <f>IF(OR($A150="",$B150=""),"",'OddsRatio_working_2-way'!M149)</f>
        <v>1.9741558354989901</v>
      </c>
      <c r="I150" s="30">
        <f>IF(OR($A150="",$B150=""),"",'OddsRatio_working_2-way'!N149)</f>
        <v>2.0265298051494733</v>
      </c>
      <c r="J150" s="30">
        <f>IF('Log_working_2-way'!$D149="","",A150^('Log_working_2-way'!$D149))</f>
        <v>1.9738951466986834</v>
      </c>
      <c r="K150" s="32">
        <f>IF('Log_working_2-way'!$D149="","",B150^('Log_working_2-way'!$D149))</f>
        <v>2.0268045830085555</v>
      </c>
      <c r="L150" s="37">
        <f t="shared" si="28"/>
        <v>0.50639386189258306</v>
      </c>
      <c r="M150" s="37">
        <f t="shared" si="29"/>
        <v>0.49360613810741677</v>
      </c>
      <c r="N150" s="38">
        <v>247</v>
      </c>
      <c r="O150" s="38">
        <f t="shared" si="30"/>
        <v>119.02072538860104</v>
      </c>
      <c r="P150" s="38">
        <f t="shared" si="31"/>
        <v>122.25252525252526</v>
      </c>
      <c r="Q150" s="38">
        <f t="shared" si="32"/>
        <v>124.74747474747475</v>
      </c>
      <c r="R150" s="38">
        <f t="shared" si="33"/>
        <v>127.97927461139898</v>
      </c>
      <c r="S150" s="39">
        <f t="shared" si="34"/>
        <v>-5.7267493588737182</v>
      </c>
      <c r="T150" s="39">
        <f t="shared" si="35"/>
        <v>-5.7267493588737182</v>
      </c>
      <c r="U150" t="s">
        <v>383</v>
      </c>
      <c r="V150" t="s">
        <v>384</v>
      </c>
      <c r="W150" t="s">
        <v>461</v>
      </c>
      <c r="X150" t="s">
        <v>455</v>
      </c>
      <c r="Y150" s="41"/>
    </row>
    <row r="151" spans="1:25" ht="15" x14ac:dyDescent="0.25">
      <c r="A151">
        <v>2.0299999999999998</v>
      </c>
      <c r="B151">
        <v>1.88</v>
      </c>
      <c r="C151" s="29">
        <f t="shared" si="27"/>
        <v>2.4525731055444977E-2</v>
      </c>
      <c r="D151" s="30">
        <f>IF(OR($A151="",$B151=""),"",A151*'MPTO_working_2-way'!$G150)</f>
        <v>2.0797872340425529</v>
      </c>
      <c r="E151" s="32">
        <f>IF(OR($A151="",$B151=""),"",B151*'MPTO_working_2-way'!$G150)</f>
        <v>1.9261083743842364</v>
      </c>
      <c r="F151" s="30">
        <f>IF(OR($A151="",$B151=""),"",'MPTO_working_2-way'!D150)</f>
        <v>2.0818241326641935</v>
      </c>
      <c r="G151" s="32">
        <f>IF(OR($A151="",$B151=""),"",'MPTO_working_2-way'!E150)</f>
        <v>1.9243646631706333</v>
      </c>
      <c r="H151" s="30">
        <f>IF(OR($A151="",$B151=""),"",'OddsRatio_working_2-way'!M150)</f>
        <v>2.081875475946537</v>
      </c>
      <c r="I151" s="30">
        <f>IF(OR($A151="",$B151=""),"",'OddsRatio_working_2-way'!N150)</f>
        <v>1.9243207949834495</v>
      </c>
      <c r="J151" s="30">
        <f>IF('Log_working_2-way'!$D150="","",A151^('Log_working_2-way'!$D150))</f>
        <v>2.0827972819225606</v>
      </c>
      <c r="K151" s="32">
        <f>IF('Log_working_2-way'!$D150="","",B151^('Log_working_2-way'!$D150))</f>
        <v>1.9235339030630429</v>
      </c>
      <c r="L151" s="37">
        <f t="shared" si="28"/>
        <v>0.4808184143222507</v>
      </c>
      <c r="M151" s="37">
        <f t="shared" si="29"/>
        <v>0.51918158567774941</v>
      </c>
      <c r="N151" s="38">
        <v>248</v>
      </c>
      <c r="O151" s="38">
        <f t="shared" si="30"/>
        <v>125.83251231527092</v>
      </c>
      <c r="P151" s="38">
        <f t="shared" si="31"/>
        <v>116.08510638297869</v>
      </c>
      <c r="Q151" s="38">
        <f t="shared" si="32"/>
        <v>131.91489361702128</v>
      </c>
      <c r="R151" s="38">
        <f t="shared" si="33"/>
        <v>122.16748768472908</v>
      </c>
      <c r="S151" s="39">
        <f t="shared" si="34"/>
        <v>-6.0823813017503596</v>
      </c>
      <c r="T151" s="39">
        <f t="shared" si="35"/>
        <v>-6.082381301750388</v>
      </c>
      <c r="U151" t="s">
        <v>385</v>
      </c>
      <c r="V151" t="s">
        <v>386</v>
      </c>
      <c r="W151" t="s">
        <v>461</v>
      </c>
      <c r="X151" t="s">
        <v>455</v>
      </c>
      <c r="Y151" s="41"/>
    </row>
    <row r="152" spans="1:25" ht="15" x14ac:dyDescent="0.25">
      <c r="A152">
        <v>1.58</v>
      </c>
      <c r="B152">
        <v>2.5099999999999998</v>
      </c>
      <c r="C152" s="29">
        <f t="shared" si="27"/>
        <v>3.1317766907055233E-2</v>
      </c>
      <c r="D152" s="30">
        <f>IF(OR($A152="",$B152=""),"",A152*'MPTO_working_2-way'!$G151)</f>
        <v>1.6294820717131473</v>
      </c>
      <c r="E152" s="32">
        <f>IF(OR($A152="",$B152=""),"",B152*'MPTO_working_2-way'!$G151)</f>
        <v>2.5886075949367084</v>
      </c>
      <c r="F152" s="30">
        <f>IF(OR($A152="",$B152=""),"",'MPTO_working_2-way'!D151)</f>
        <v>1.6200825197107724</v>
      </c>
      <c r="G152" s="32">
        <f>IF(OR($A152="",$B152=""),"",'MPTO_working_2-way'!E151)</f>
        <v>2.6126885829105997</v>
      </c>
      <c r="H152" s="30">
        <f>IF(OR($A152="",$B152=""),"",'OddsRatio_working_2-way'!M151)</f>
        <v>1.6197628258171834</v>
      </c>
      <c r="I152" s="30">
        <f>IF(OR($A152="",$B152=""),"",'OddsRatio_working_2-way'!N151)</f>
        <v>2.61352046031715</v>
      </c>
      <c r="J152" s="30">
        <f>IF('Log_working_2-way'!$D151="","",A152^('Log_working_2-way'!$D151))</f>
        <v>1.6154906063262049</v>
      </c>
      <c r="K152" s="32">
        <f>IF('Log_working_2-way'!$D151="","",B152^('Log_working_2-way'!$D151))</f>
        <v>2.6247201658670791</v>
      </c>
      <c r="L152" s="37">
        <f t="shared" si="28"/>
        <v>0.61369193154034229</v>
      </c>
      <c r="M152" s="37">
        <f t="shared" si="29"/>
        <v>0.38630806845965776</v>
      </c>
      <c r="N152" s="38">
        <v>249</v>
      </c>
      <c r="O152" s="38">
        <f t="shared" si="30"/>
        <v>91.405063291139243</v>
      </c>
      <c r="P152" s="38">
        <f t="shared" si="31"/>
        <v>149.79681274900395</v>
      </c>
      <c r="Q152" s="38">
        <f t="shared" si="32"/>
        <v>99.203187250996024</v>
      </c>
      <c r="R152" s="38">
        <f t="shared" si="33"/>
        <v>157.59493670886073</v>
      </c>
      <c r="S152" s="39">
        <f t="shared" si="34"/>
        <v>-7.7981239598567811</v>
      </c>
      <c r="T152" s="39">
        <f t="shared" si="35"/>
        <v>-7.7981239598567811</v>
      </c>
      <c r="U152" t="s">
        <v>387</v>
      </c>
      <c r="V152" t="s">
        <v>388</v>
      </c>
      <c r="W152" t="s">
        <v>461</v>
      </c>
      <c r="X152" t="s">
        <v>455</v>
      </c>
      <c r="Y152" s="41"/>
    </row>
    <row r="153" spans="1:25" ht="15" x14ac:dyDescent="0.25">
      <c r="A153">
        <v>2.52</v>
      </c>
      <c r="B153">
        <v>1.52</v>
      </c>
      <c r="C153" s="29">
        <f t="shared" si="27"/>
        <v>5.4720133667502058E-2</v>
      </c>
      <c r="D153" s="30">
        <f>IF(OR($A153="",$B153=""),"",A153*'MPTO_working_2-way'!$G152)</f>
        <v>2.6578947368421053</v>
      </c>
      <c r="E153" s="32">
        <f>IF(OR($A153="",$B153=""),"",B153*'MPTO_working_2-way'!$G152)</f>
        <v>1.6031746031746033</v>
      </c>
      <c r="F153" s="30">
        <f>IF(OR($A153="",$B153=""),"",'MPTO_working_2-way'!D152)</f>
        <v>2.7066139061616732</v>
      </c>
      <c r="G153" s="32">
        <f>IF(OR($A153="",$B153=""),"",'MPTO_working_2-way'!E152)</f>
        <v>1.5859556144418683</v>
      </c>
      <c r="H153" s="30">
        <f>IF(OR($A153="",$B153=""),"",'OddsRatio_working_2-way'!M152)</f>
        <v>2.7097008285302207</v>
      </c>
      <c r="I153" s="30">
        <f>IF(OR($A153="",$B153=""),"",'OddsRatio_working_2-way'!N152)</f>
        <v>1.5848976518656019</v>
      </c>
      <c r="J153" s="30">
        <f>IF('Log_working_2-way'!$D152="","",A153^('Log_working_2-way'!$D152))</f>
        <v>2.7332038840590336</v>
      </c>
      <c r="K153" s="32">
        <f>IF('Log_working_2-way'!$D152="","",B153^('Log_working_2-way'!$D152))</f>
        <v>1.5769661660648813</v>
      </c>
      <c r="L153" s="37">
        <f t="shared" si="28"/>
        <v>0.37623762376237624</v>
      </c>
      <c r="M153" s="37">
        <f t="shared" si="29"/>
        <v>0.62376237623762376</v>
      </c>
      <c r="N153" s="38">
        <v>250</v>
      </c>
      <c r="O153" s="38">
        <f t="shared" si="30"/>
        <v>150.79365079365078</v>
      </c>
      <c r="P153" s="38">
        <f t="shared" si="31"/>
        <v>85.526315789473685</v>
      </c>
      <c r="Q153" s="38">
        <f t="shared" si="32"/>
        <v>164.47368421052633</v>
      </c>
      <c r="R153" s="38">
        <f t="shared" si="33"/>
        <v>99.206349206349202</v>
      </c>
      <c r="S153" s="39">
        <f t="shared" si="34"/>
        <v>-13.680033416875546</v>
      </c>
      <c r="T153" s="39">
        <f t="shared" si="35"/>
        <v>-13.680033416875517</v>
      </c>
      <c r="U153" t="s">
        <v>389</v>
      </c>
      <c r="V153" t="s">
        <v>390</v>
      </c>
      <c r="W153" t="s">
        <v>465</v>
      </c>
      <c r="X153" t="s">
        <v>455</v>
      </c>
      <c r="Y153" s="41"/>
    </row>
    <row r="154" spans="1:25" s="35" customFormat="1" ht="15" x14ac:dyDescent="0.25">
      <c r="A154">
        <v>1.96</v>
      </c>
      <c r="B154">
        <v>1.85</v>
      </c>
      <c r="C154" s="29">
        <f t="shared" si="27"/>
        <v>5.0744622173193532E-2</v>
      </c>
      <c r="D154" s="30">
        <f>IF(OR($A154="",$B154=""),"",A154*'MPTO_working_2-way'!$G153)</f>
        <v>2.0594594594594593</v>
      </c>
      <c r="E154" s="32">
        <f>IF(OR($A154="",$B154=""),"",B154*'MPTO_working_2-way'!$G153)</f>
        <v>1.943877551020408</v>
      </c>
      <c r="F154" s="30">
        <f>IF(OR($A154="",$B154=""),"",'MPTO_working_2-way'!D153)</f>
        <v>2.0625711035267349</v>
      </c>
      <c r="G154" s="32">
        <f>IF(OR($A154="",$B154=""),"",'MPTO_working_2-way'!E153)</f>
        <v>1.9411134903640255</v>
      </c>
      <c r="H154" s="30">
        <f>IF(OR($A154="",$B154=""),"",'OddsRatio_working_2-way'!M153)</f>
        <v>2.0627378626481145</v>
      </c>
      <c r="I154" s="30">
        <f>IF(OR($A154="",$B154=""),"",'OddsRatio_working_2-way'!N153)</f>
        <v>1.9409658158863516</v>
      </c>
      <c r="J154" s="30">
        <f>IF('Log_working_2-way'!$D153="","",A154^('Log_working_2-way'!$D153))</f>
        <v>2.0641792196832438</v>
      </c>
      <c r="K154" s="32">
        <f>IF('Log_working_2-way'!$D153="","",B154^('Log_working_2-way'!$D153))</f>
        <v>1.9396913428704079</v>
      </c>
      <c r="L154" s="37">
        <f t="shared" si="28"/>
        <v>0.48556430446194232</v>
      </c>
      <c r="M154" s="37">
        <f t="shared" si="29"/>
        <v>0.51443569553805779</v>
      </c>
      <c r="N154" s="38">
        <v>251</v>
      </c>
      <c r="O154" s="38">
        <f t="shared" si="30"/>
        <v>122.93877551020407</v>
      </c>
      <c r="P154" s="38">
        <f t="shared" si="31"/>
        <v>115.32432432432432</v>
      </c>
      <c r="Q154" s="38">
        <f t="shared" si="32"/>
        <v>135.67567567567565</v>
      </c>
      <c r="R154" s="38">
        <f t="shared" si="33"/>
        <v>128.06122448979593</v>
      </c>
      <c r="S154" s="39">
        <f t="shared" si="34"/>
        <v>-12.736900165471582</v>
      </c>
      <c r="T154" s="39">
        <f t="shared" si="35"/>
        <v>-12.73690016547161</v>
      </c>
      <c r="U154" t="s">
        <v>391</v>
      </c>
      <c r="V154" t="s">
        <v>392</v>
      </c>
      <c r="W154" t="s">
        <v>465</v>
      </c>
      <c r="X154" t="s">
        <v>455</v>
      </c>
      <c r="Y154" s="41"/>
    </row>
    <row r="155" spans="1:25" ht="15" x14ac:dyDescent="0.25">
      <c r="A155">
        <v>1.93</v>
      </c>
      <c r="B155">
        <v>1.88</v>
      </c>
      <c r="C155" s="29">
        <f t="shared" si="27"/>
        <v>5.0049608642928067E-2</v>
      </c>
      <c r="D155" s="30">
        <f>IF(OR($A155="",$B155=""),"",A155*'MPTO_working_2-way'!$G154)</f>
        <v>2.0265957446808511</v>
      </c>
      <c r="E155" s="32">
        <f>IF(OR($A155="",$B155=""),"",B155*'MPTO_working_2-way'!$G154)</f>
        <v>1.9740932642487046</v>
      </c>
      <c r="F155" s="30">
        <f>IF(OR($A155="",$B155=""),"",'MPTO_working_2-way'!D154)</f>
        <v>2.027945450480662</v>
      </c>
      <c r="G155" s="32">
        <f>IF(OR($A155="",$B155=""),"",'MPTO_working_2-way'!E154)</f>
        <v>1.9728142670726401</v>
      </c>
      <c r="H155" s="30">
        <f>IF(OR($A155="",$B155=""),"",'OddsRatio_working_2-way'!M154)</f>
        <v>2.0280166252635121</v>
      </c>
      <c r="I155" s="30">
        <f>IF(OR($A155="",$B155=""),"",'OddsRatio_working_2-way'!N154)</f>
        <v>1.97274691422784</v>
      </c>
      <c r="J155" s="30">
        <f>IF('Log_working_2-way'!$D154="","",A155^('Log_working_2-way'!$D154))</f>
        <v>2.0286405498267945</v>
      </c>
      <c r="K155" s="32">
        <f>IF('Log_working_2-way'!$D154="","",B155^('Log_working_2-way'!$D154))</f>
        <v>1.972156892091637</v>
      </c>
      <c r="L155" s="37">
        <f t="shared" si="28"/>
        <v>0.49343832020997375</v>
      </c>
      <c r="M155" s="37">
        <f t="shared" si="29"/>
        <v>0.50656167979002631</v>
      </c>
      <c r="N155" s="38">
        <v>252</v>
      </c>
      <c r="O155" s="38">
        <f t="shared" si="30"/>
        <v>121.43005181347149</v>
      </c>
      <c r="P155" s="38">
        <f t="shared" si="31"/>
        <v>117.95744680851062</v>
      </c>
      <c r="Q155" s="38">
        <f t="shared" si="32"/>
        <v>134.04255319148936</v>
      </c>
      <c r="R155" s="38">
        <f t="shared" si="33"/>
        <v>130.56994818652851</v>
      </c>
      <c r="S155" s="39">
        <f t="shared" si="34"/>
        <v>-12.612501378017868</v>
      </c>
      <c r="T155" s="39">
        <f t="shared" si="35"/>
        <v>-12.612501378017882</v>
      </c>
      <c r="U155" t="s">
        <v>393</v>
      </c>
      <c r="V155" t="s">
        <v>394</v>
      </c>
      <c r="W155" t="s">
        <v>465</v>
      </c>
      <c r="X155" t="s">
        <v>455</v>
      </c>
      <c r="Y155" s="41"/>
    </row>
    <row r="156" spans="1:25" ht="15" x14ac:dyDescent="0.25">
      <c r="A156">
        <v>1.64</v>
      </c>
      <c r="B156">
        <v>2.4</v>
      </c>
      <c r="C156" s="29">
        <f t="shared" si="27"/>
        <v>2.6422764227642226E-2</v>
      </c>
      <c r="D156" s="30">
        <f>IF(OR($A156="",$B156=""),"",A156*'MPTO_working_2-way'!$G155)</f>
        <v>1.6833333333333331</v>
      </c>
      <c r="E156" s="32">
        <f>IF(OR($A156="",$B156=""),"",B156*'MPTO_working_2-way'!$G155)</f>
        <v>2.4634146341463414</v>
      </c>
      <c r="F156" s="30">
        <f>IF(OR($A156="",$B156=""),"",'MPTO_working_2-way'!D155)</f>
        <v>1.6763202725724018</v>
      </c>
      <c r="G156" s="32">
        <f>IF(OR($A156="",$B156=""),"",'MPTO_working_2-way'!E155)</f>
        <v>2.4785894206549117</v>
      </c>
      <c r="H156" s="30">
        <f>IF(OR($A156="",$B156=""),"",'OddsRatio_working_2-way'!M155)</f>
        <v>1.6761234037828128</v>
      </c>
      <c r="I156" s="30">
        <f>IF(OR($A156="",$B156=""),"",'OddsRatio_working_2-way'!N155)</f>
        <v>2.4790199457749038</v>
      </c>
      <c r="J156" s="30">
        <f>IF('Log_working_2-way'!$D155="","",A156^('Log_working_2-way'!$D155))</f>
        <v>1.6729502362172175</v>
      </c>
      <c r="K156" s="32">
        <f>IF('Log_working_2-way'!$D155="","",B156^('Log_working_2-way'!$D155))</f>
        <v>2.4859939802104547</v>
      </c>
      <c r="L156" s="37">
        <f t="shared" si="28"/>
        <v>0.59405940594059414</v>
      </c>
      <c r="M156" s="37">
        <f t="shared" si="29"/>
        <v>0.40594059405940597</v>
      </c>
      <c r="N156" s="38">
        <v>253</v>
      </c>
      <c r="O156" s="38">
        <f t="shared" si="30"/>
        <v>98.731707317073145</v>
      </c>
      <c r="P156" s="38">
        <f t="shared" si="31"/>
        <v>147.58333333333331</v>
      </c>
      <c r="Q156" s="38">
        <f t="shared" si="32"/>
        <v>105.41666666666667</v>
      </c>
      <c r="R156" s="38">
        <f t="shared" si="33"/>
        <v>154.26829268292681</v>
      </c>
      <c r="S156" s="39">
        <f t="shared" si="34"/>
        <v>-6.6849593495935267</v>
      </c>
      <c r="T156" s="39">
        <f t="shared" si="35"/>
        <v>-6.6849593495934982</v>
      </c>
      <c r="U156" t="s">
        <v>395</v>
      </c>
      <c r="V156" t="s">
        <v>396</v>
      </c>
      <c r="W156" t="s">
        <v>466</v>
      </c>
      <c r="X156" t="s">
        <v>455</v>
      </c>
      <c r="Y156" s="41"/>
    </row>
    <row r="157" spans="1:25" ht="15" x14ac:dyDescent="0.25">
      <c r="A157">
        <v>1.75</v>
      </c>
      <c r="B157">
        <v>2.19</v>
      </c>
      <c r="C157" s="29">
        <f t="shared" si="27"/>
        <v>2.8049575994781417E-2</v>
      </c>
      <c r="D157" s="30">
        <f>IF(OR($A157="",$B157=""),"",A157*'MPTO_working_2-way'!$G156)</f>
        <v>1.7990867579908674</v>
      </c>
      <c r="E157" s="32">
        <f>IF(OR($A157="",$B157=""),"",B157*'MPTO_working_2-way'!$G156)</f>
        <v>2.2514285714285713</v>
      </c>
      <c r="F157" s="30">
        <f>IF(OR($A157="",$B157=""),"",'MPTO_working_2-way'!D156)</f>
        <v>1.7940315974253949</v>
      </c>
      <c r="G157" s="32">
        <f>IF(OR($A157="",$B157=""),"",'MPTO_working_2-way'!E156)</f>
        <v>2.2593957258658803</v>
      </c>
      <c r="H157" s="30">
        <f>IF(OR($A157="",$B157=""),"",'OddsRatio_working_2-way'!M156)</f>
        <v>1.7938841860374448</v>
      </c>
      <c r="I157" s="30">
        <f>IF(OR($A157="",$B157=""),"",'OddsRatio_working_2-way'!N156)</f>
        <v>2.2596295751794115</v>
      </c>
      <c r="J157" s="30">
        <f>IF('Log_working_2-way'!$D156="","",A157^('Log_working_2-way'!$D156))</f>
        <v>1.7915983497890287</v>
      </c>
      <c r="K157" s="32">
        <f>IF('Log_working_2-way'!$D156="","",B157^('Log_working_2-way'!$D156))</f>
        <v>2.2632669083588914</v>
      </c>
      <c r="L157" s="37">
        <f t="shared" si="28"/>
        <v>0.55583756345177671</v>
      </c>
      <c r="M157" s="37">
        <f t="shared" si="29"/>
        <v>0.44416243654822335</v>
      </c>
      <c r="N157" s="38">
        <v>254</v>
      </c>
      <c r="O157" s="38">
        <f t="shared" si="30"/>
        <v>108.85714285714285</v>
      </c>
      <c r="P157" s="38">
        <f t="shared" si="31"/>
        <v>138.01826484018267</v>
      </c>
      <c r="Q157" s="38">
        <f t="shared" si="32"/>
        <v>115.98173515981736</v>
      </c>
      <c r="R157" s="38">
        <f t="shared" si="33"/>
        <v>145.14285714285714</v>
      </c>
      <c r="S157" s="39">
        <f t="shared" si="34"/>
        <v>-7.1245923026745146</v>
      </c>
      <c r="T157" s="39">
        <f t="shared" si="35"/>
        <v>-7.124592302674472</v>
      </c>
      <c r="U157" t="s">
        <v>397</v>
      </c>
      <c r="V157" t="s">
        <v>398</v>
      </c>
      <c r="W157" t="s">
        <v>466</v>
      </c>
      <c r="X157" t="s">
        <v>455</v>
      </c>
      <c r="Y157" s="41"/>
    </row>
    <row r="158" spans="1:25" ht="15" x14ac:dyDescent="0.25">
      <c r="A158">
        <v>1.96</v>
      </c>
      <c r="B158">
        <v>1.93</v>
      </c>
      <c r="C158" s="29">
        <f t="shared" si="27"/>
        <v>2.8338796658559762E-2</v>
      </c>
      <c r="D158" s="30">
        <f>IF(OR($A158="",$B158=""),"",A158*'MPTO_working_2-way'!$G157)</f>
        <v>2.0155440414507773</v>
      </c>
      <c r="E158" s="32">
        <f>IF(OR($A158="",$B158=""),"",B158*'MPTO_working_2-way'!$G157)</f>
        <v>1.9846938775510203</v>
      </c>
      <c r="F158" s="30">
        <f>IF(OR($A158="",$B158=""),"",'MPTO_working_2-way'!D157)</f>
        <v>2.0159880622468553</v>
      </c>
      <c r="G158" s="32">
        <f>IF(OR($A158="",$B158=""),"",'MPTO_working_2-way'!E157)</f>
        <v>1.9842635333613092</v>
      </c>
      <c r="H158" s="30">
        <f>IF(OR($A158="",$B158=""),"",'OddsRatio_working_2-way'!M157)</f>
        <v>2.0160010160015238</v>
      </c>
      <c r="I158" s="30">
        <f>IF(OR($A158="",$B158=""),"",'OddsRatio_working_2-way'!N157)</f>
        <v>1.9842509842514759</v>
      </c>
      <c r="J158" s="30">
        <f>IF('Log_working_2-way'!$D157="","",A158^('Log_working_2-way'!$D157))</f>
        <v>2.0162023284286739</v>
      </c>
      <c r="K158" s="32">
        <f>IF('Log_working_2-way'!$D157="","",B158^('Log_working_2-way'!$D157))</f>
        <v>1.9840560014719333</v>
      </c>
      <c r="L158" s="37">
        <f t="shared" si="28"/>
        <v>0.49614395886889456</v>
      </c>
      <c r="M158" s="37">
        <f t="shared" si="29"/>
        <v>0.50385604113110538</v>
      </c>
      <c r="N158" s="38">
        <v>255</v>
      </c>
      <c r="O158" s="38">
        <f t="shared" si="30"/>
        <v>124.89795918367348</v>
      </c>
      <c r="P158" s="38">
        <f t="shared" si="31"/>
        <v>122.87564766839378</v>
      </c>
      <c r="Q158" s="38">
        <f t="shared" si="32"/>
        <v>132.12435233160625</v>
      </c>
      <c r="R158" s="38">
        <f t="shared" si="33"/>
        <v>130.10204081632654</v>
      </c>
      <c r="S158" s="39">
        <f t="shared" si="34"/>
        <v>-7.2263931479327681</v>
      </c>
      <c r="T158" s="39">
        <f t="shared" si="35"/>
        <v>-7.2263931479327539</v>
      </c>
      <c r="U158" t="s">
        <v>399</v>
      </c>
      <c r="V158" t="s">
        <v>400</v>
      </c>
      <c r="W158" t="s">
        <v>466</v>
      </c>
      <c r="X158" t="s">
        <v>455</v>
      </c>
      <c r="Y158" s="41"/>
    </row>
    <row r="159" spans="1:25" ht="15" x14ac:dyDescent="0.25">
      <c r="A159">
        <v>1.83</v>
      </c>
      <c r="B159">
        <v>2.08</v>
      </c>
      <c r="C159" s="29">
        <f t="shared" si="27"/>
        <v>2.7217318200924545E-2</v>
      </c>
      <c r="D159" s="30">
        <f>IF(OR($A159="",$B159=""),"",A159*'MPTO_working_2-way'!$G158)</f>
        <v>1.8798076923076921</v>
      </c>
      <c r="E159" s="32">
        <f>IF(OR($A159="",$B159=""),"",B159*'MPTO_working_2-way'!$G158)</f>
        <v>2.136612021857923</v>
      </c>
      <c r="F159" s="30">
        <f>IF(OR($A159="",$B159=""),"",'MPTO_working_2-way'!D158)</f>
        <v>1.8767379942806428</v>
      </c>
      <c r="G159" s="32">
        <f>IF(OR($A159="",$B159=""),"",'MPTO_working_2-way'!E158)</f>
        <v>2.1405916094927453</v>
      </c>
      <c r="H159" s="30">
        <f>IF(OR($A159="",$B159=""),"",'OddsRatio_working_2-way'!M158)</f>
        <v>1.8766518798921943</v>
      </c>
      <c r="I159" s="30">
        <f>IF(OR($A159="",$B159=""),"",'OddsRatio_working_2-way'!N158)</f>
        <v>2.1407036509440598</v>
      </c>
      <c r="J159" s="30">
        <f>IF('Log_working_2-way'!$D158="","",A159^('Log_working_2-way'!$D158))</f>
        <v>1.875264356990918</v>
      </c>
      <c r="K159" s="32">
        <f>IF('Log_working_2-way'!$D158="","",B159^('Log_working_2-way'!$D158))</f>
        <v>2.1425119645428072</v>
      </c>
      <c r="L159" s="37">
        <f t="shared" si="28"/>
        <v>0.53196930946291565</v>
      </c>
      <c r="M159" s="37">
        <f t="shared" si="29"/>
        <v>0.46803069053708451</v>
      </c>
      <c r="N159" s="38">
        <v>256</v>
      </c>
      <c r="O159" s="38">
        <f t="shared" si="30"/>
        <v>116.10928961748634</v>
      </c>
      <c r="P159" s="38">
        <f t="shared" si="31"/>
        <v>132.92307692307693</v>
      </c>
      <c r="Q159" s="38">
        <f t="shared" si="32"/>
        <v>123.07692307692307</v>
      </c>
      <c r="R159" s="38">
        <f t="shared" si="33"/>
        <v>139.89071038251365</v>
      </c>
      <c r="S159" s="39">
        <f t="shared" si="34"/>
        <v>-6.9676334594367262</v>
      </c>
      <c r="T159" s="39">
        <f t="shared" si="35"/>
        <v>-6.967633459436712</v>
      </c>
      <c r="U159" t="s">
        <v>401</v>
      </c>
      <c r="V159" t="s">
        <v>402</v>
      </c>
      <c r="W159" t="s">
        <v>466</v>
      </c>
      <c r="X159" t="s">
        <v>455</v>
      </c>
      <c r="Y159" s="41"/>
    </row>
    <row r="160" spans="1:25" ht="15" x14ac:dyDescent="0.25">
      <c r="A160">
        <v>1.63</v>
      </c>
      <c r="B160">
        <v>2.4</v>
      </c>
      <c r="C160" s="29">
        <f t="shared" si="27"/>
        <v>3.0163599182004175E-2</v>
      </c>
      <c r="D160" s="30">
        <f>IF(OR($A160="",$B160=""),"",A160*'MPTO_working_2-way'!$G159)</f>
        <v>1.6791666666666667</v>
      </c>
      <c r="E160" s="32">
        <f>IF(OR($A160="",$B160=""),"",B160*'MPTO_working_2-way'!$G159)</f>
        <v>2.4723926380368098</v>
      </c>
      <c r="F160" s="30">
        <f>IF(OR($A160="",$B160=""),"",'MPTO_working_2-way'!D159)</f>
        <v>1.6710807347287484</v>
      </c>
      <c r="G160" s="32">
        <f>IF(OR($A160="",$B160=""),"",'MPTO_working_2-way'!E159)</f>
        <v>2.49013367281986</v>
      </c>
      <c r="H160" s="30">
        <f>IF(OR($A160="",$B160=""),"",'OddsRatio_working_2-way'!M159)</f>
        <v>1.670820393249937</v>
      </c>
      <c r="I160" s="30">
        <f>IF(OR($A160="",$B160=""),"",'OddsRatio_working_2-way'!N159)</f>
        <v>2.4907119849998605</v>
      </c>
      <c r="J160" s="30">
        <f>IF('Log_working_2-way'!$D159="","",A160^('Log_working_2-way'!$D159))</f>
        <v>1.6671533200634385</v>
      </c>
      <c r="K160" s="32">
        <f>IF('Log_working_2-way'!$D159="","",B160^('Log_working_2-way'!$D159))</f>
        <v>2.4989058285805683</v>
      </c>
      <c r="L160" s="37">
        <f t="shared" si="28"/>
        <v>0.59553349875930517</v>
      </c>
      <c r="M160" s="37">
        <f t="shared" si="29"/>
        <v>0.40446650124069478</v>
      </c>
      <c r="N160" s="38">
        <v>257</v>
      </c>
      <c r="O160" s="38">
        <f t="shared" si="30"/>
        <v>99.331288343558271</v>
      </c>
      <c r="P160" s="38">
        <f t="shared" si="31"/>
        <v>149.91666666666666</v>
      </c>
      <c r="Q160" s="38">
        <f t="shared" si="32"/>
        <v>107.08333333333334</v>
      </c>
      <c r="R160" s="38">
        <f t="shared" si="33"/>
        <v>157.66871165644173</v>
      </c>
      <c r="S160" s="39">
        <f t="shared" si="34"/>
        <v>-7.7520449897750723</v>
      </c>
      <c r="T160" s="39">
        <f t="shared" si="35"/>
        <v>-7.7520449897750723</v>
      </c>
      <c r="U160" t="s">
        <v>403</v>
      </c>
      <c r="V160" t="s">
        <v>404</v>
      </c>
      <c r="W160" t="s">
        <v>466</v>
      </c>
      <c r="X160" t="s">
        <v>455</v>
      </c>
      <c r="Y160" s="41"/>
    </row>
    <row r="161" spans="1:25" ht="15" x14ac:dyDescent="0.25">
      <c r="A161">
        <v>1.87</v>
      </c>
      <c r="B161">
        <v>2.02</v>
      </c>
      <c r="C161" s="29">
        <f t="shared" si="27"/>
        <v>2.9808863239265015E-2</v>
      </c>
      <c r="D161" s="30">
        <f>IF(OR($A161="",$B161=""),"",A161*'MPTO_working_2-way'!$G160)</f>
        <v>1.9257425742574257</v>
      </c>
      <c r="E161" s="32">
        <f>IF(OR($A161="",$B161=""),"",B161*'MPTO_working_2-way'!$G160)</f>
        <v>2.0802139037433154</v>
      </c>
      <c r="F161" s="30">
        <f>IF(OR($A161="",$B161=""),"",'MPTO_working_2-way'!D160)</f>
        <v>1.9236135865967305</v>
      </c>
      <c r="G161" s="32">
        <f>IF(OR($A161="",$B161=""),"",'MPTO_working_2-way'!E160)</f>
        <v>2.082703865027292</v>
      </c>
      <c r="H161" s="30">
        <f>IF(OR($A161="",$B161=""),"",'OddsRatio_working_2-way'!M160)</f>
        <v>1.9235481451827992</v>
      </c>
      <c r="I161" s="30">
        <f>IF(OR($A161="",$B161=""),"",'OddsRatio_working_2-way'!N160)</f>
        <v>2.0827805840074194</v>
      </c>
      <c r="J161" s="30">
        <f>IF('Log_working_2-way'!$D160="","",A161^('Log_working_2-way'!$D160))</f>
        <v>1.9225833907877643</v>
      </c>
      <c r="K161" s="32">
        <f>IF('Log_working_2-way'!$D160="","",B161^('Log_working_2-way'!$D160))</f>
        <v>2.0839128581602959</v>
      </c>
      <c r="L161" s="37">
        <f t="shared" si="28"/>
        <v>0.51928020565552702</v>
      </c>
      <c r="M161" s="37">
        <f t="shared" si="29"/>
        <v>0.48071979434447304</v>
      </c>
      <c r="N161" s="38">
        <v>258</v>
      </c>
      <c r="O161" s="38">
        <f t="shared" si="30"/>
        <v>120.03208556149733</v>
      </c>
      <c r="P161" s="38">
        <f t="shared" si="31"/>
        <v>130.27722772277227</v>
      </c>
      <c r="Q161" s="38">
        <f t="shared" si="32"/>
        <v>127.72277227722772</v>
      </c>
      <c r="R161" s="38">
        <f t="shared" si="33"/>
        <v>137.96791443850265</v>
      </c>
      <c r="S161" s="39">
        <f t="shared" si="34"/>
        <v>-7.6906867157303935</v>
      </c>
      <c r="T161" s="39">
        <f t="shared" si="35"/>
        <v>-7.6906867157303793</v>
      </c>
      <c r="U161" t="s">
        <v>405</v>
      </c>
      <c r="V161" t="s">
        <v>406</v>
      </c>
      <c r="W161" t="s">
        <v>467</v>
      </c>
      <c r="X161" t="s">
        <v>455</v>
      </c>
      <c r="Y161" s="41"/>
    </row>
    <row r="162" spans="1:25" ht="15" x14ac:dyDescent="0.25">
      <c r="A162">
        <v>2.37</v>
      </c>
      <c r="B162">
        <v>1.64</v>
      </c>
      <c r="C162" s="29">
        <f t="shared" si="27"/>
        <v>3.1697025831017633E-2</v>
      </c>
      <c r="D162" s="30">
        <f>IF(OR($A162="",$B162=""),"",A162*'MPTO_working_2-way'!$G161)</f>
        <v>2.4451219512195119</v>
      </c>
      <c r="E162" s="32">
        <f>IF(OR($A162="",$B162=""),"",B162*'MPTO_working_2-way'!$G161)</f>
        <v>1.6919831223628687</v>
      </c>
      <c r="F162" s="30">
        <f>IF(OR($A162="",$B162=""),"",'MPTO_working_2-way'!D161)</f>
        <v>2.4624936644703492</v>
      </c>
      <c r="G162" s="32">
        <f>IF(OR($A162="",$B162=""),"",'MPTO_working_2-way'!E161)</f>
        <v>1.6837636458152829</v>
      </c>
      <c r="H162" s="30">
        <f>IF(OR($A162="",$B162=""),"",'OddsRatio_working_2-way'!M161)</f>
        <v>2.4630874888399528</v>
      </c>
      <c r="I162" s="30">
        <f>IF(OR($A162="",$B162=""),"",'OddsRatio_working_2-way'!N161)</f>
        <v>1.6834861261734084</v>
      </c>
      <c r="J162" s="30">
        <f>IF('Log_working_2-way'!$D161="","",A162^('Log_working_2-way'!$D161))</f>
        <v>2.4711156795001918</v>
      </c>
      <c r="K162" s="32">
        <f>IF('Log_working_2-way'!$D161="","",B162^('Log_working_2-way'!$D161))</f>
        <v>1.6797561972418789</v>
      </c>
      <c r="L162" s="37">
        <f t="shared" si="28"/>
        <v>0.40897755610972575</v>
      </c>
      <c r="M162" s="37">
        <f t="shared" si="29"/>
        <v>0.59102244389027447</v>
      </c>
      <c r="N162" s="38">
        <v>259</v>
      </c>
      <c r="O162" s="38">
        <f t="shared" si="30"/>
        <v>149.71729957805908</v>
      </c>
      <c r="P162" s="38">
        <f t="shared" si="31"/>
        <v>101.07317073170731</v>
      </c>
      <c r="Q162" s="38">
        <f t="shared" si="32"/>
        <v>157.92682926829269</v>
      </c>
      <c r="R162" s="38">
        <f t="shared" si="33"/>
        <v>109.28270042194092</v>
      </c>
      <c r="S162" s="39">
        <f t="shared" si="34"/>
        <v>-8.2095296902336088</v>
      </c>
      <c r="T162" s="39">
        <f t="shared" si="35"/>
        <v>-8.2095296902336088</v>
      </c>
      <c r="U162" t="s">
        <v>407</v>
      </c>
      <c r="V162" t="s">
        <v>408</v>
      </c>
      <c r="W162" t="s">
        <v>467</v>
      </c>
      <c r="X162" t="s">
        <v>455</v>
      </c>
      <c r="Y162" s="41"/>
    </row>
    <row r="163" spans="1:25" ht="15" x14ac:dyDescent="0.25">
      <c r="A163">
        <v>2.1</v>
      </c>
      <c r="B163">
        <v>1.79</v>
      </c>
      <c r="C163" s="29">
        <f t="shared" si="27"/>
        <v>3.4849694067571102E-2</v>
      </c>
      <c r="D163" s="30">
        <f>IF(OR($A163="",$B163=""),"",A163*'MPTO_working_2-way'!$G162)</f>
        <v>2.1731843575418992</v>
      </c>
      <c r="E163" s="32">
        <f>IF(OR($A163="",$B163=""),"",B163*'MPTO_working_2-way'!$G162)</f>
        <v>1.8523809523809522</v>
      </c>
      <c r="F163" s="30">
        <f>IF(OR($A163="",$B163=""),"",'MPTO_working_2-way'!D162)</f>
        <v>2.1797622499275153</v>
      </c>
      <c r="G163" s="32">
        <f>IF(OR($A163="",$B163=""),"",'MPTO_working_2-way'!E162)</f>
        <v>1.8476284099287292</v>
      </c>
      <c r="H163" s="30">
        <f>IF(OR($A163="",$B163=""),"",'OddsRatio_working_2-way'!M162)</f>
        <v>2.1800021454603971</v>
      </c>
      <c r="I163" s="30">
        <f>IF(OR($A163="",$B163=""),"",'OddsRatio_working_2-way'!N162)</f>
        <v>1.8474560862851939</v>
      </c>
      <c r="J163" s="30">
        <f>IF('Log_working_2-way'!$D162="","",A163^('Log_working_2-way'!$D162))</f>
        <v>2.1830172065936067</v>
      </c>
      <c r="K163" s="32">
        <f>IF('Log_working_2-way'!$D162="","",B163^('Log_working_2-way'!$D162))</f>
        <v>1.8452962428833544</v>
      </c>
      <c r="L163" s="37">
        <f t="shared" si="28"/>
        <v>0.46015424164524427</v>
      </c>
      <c r="M163" s="37">
        <f t="shared" si="29"/>
        <v>0.53984575835475579</v>
      </c>
      <c r="N163" s="38">
        <v>260</v>
      </c>
      <c r="O163" s="38">
        <f t="shared" si="30"/>
        <v>136.19047619047618</v>
      </c>
      <c r="P163" s="38">
        <f t="shared" si="31"/>
        <v>114.74860335195532</v>
      </c>
      <c r="Q163" s="38">
        <f t="shared" si="32"/>
        <v>145.25139664804468</v>
      </c>
      <c r="R163" s="38">
        <f t="shared" si="33"/>
        <v>123.8095238095238</v>
      </c>
      <c r="S163" s="39">
        <f t="shared" si="34"/>
        <v>-9.0609204575684998</v>
      </c>
      <c r="T163" s="39">
        <f t="shared" si="35"/>
        <v>-9.0609204575684714</v>
      </c>
      <c r="U163" t="s">
        <v>409</v>
      </c>
      <c r="V163" t="s">
        <v>410</v>
      </c>
      <c r="W163" t="s">
        <v>467</v>
      </c>
      <c r="X163" t="s">
        <v>455</v>
      </c>
      <c r="Y163" s="41"/>
    </row>
    <row r="164" spans="1:25" ht="15" x14ac:dyDescent="0.25">
      <c r="A164">
        <v>1.78</v>
      </c>
      <c r="B164">
        <v>2.12</v>
      </c>
      <c r="C164" s="29">
        <f t="shared" si="27"/>
        <v>3.3495866016535869E-2</v>
      </c>
      <c r="D164" s="30">
        <f>IF(OR($A164="",$B164=""),"",A164*'MPTO_working_2-way'!$G163)</f>
        <v>1.8396226415094339</v>
      </c>
      <c r="E164" s="32">
        <f>IF(OR($A164="",$B164=""),"",B164*'MPTO_working_2-way'!$G163)</f>
        <v>2.191011235955056</v>
      </c>
      <c r="F164" s="30">
        <f>IF(OR($A164="",$B164=""),"",'MPTO_working_2-way'!D163)</f>
        <v>1.8346946713341112</v>
      </c>
      <c r="G164" s="32">
        <f>IF(OR($A164="",$B164=""),"",'MPTO_working_2-way'!E163)</f>
        <v>2.1980428704566637</v>
      </c>
      <c r="H164" s="30">
        <f>IF(OR($A164="",$B164=""),"",'OddsRatio_working_2-way'!M163)</f>
        <v>1.83452296039628</v>
      </c>
      <c r="I164" s="30">
        <f>IF(OR($A164="",$B164=""),"",'OddsRatio_working_2-way'!N163)</f>
        <v>2.1982893790305562</v>
      </c>
      <c r="J164" s="30">
        <f>IF('Log_working_2-way'!$D163="","",A164^('Log_working_2-way'!$D163))</f>
        <v>1.8322858584832242</v>
      </c>
      <c r="K164" s="32">
        <f>IF('Log_working_2-way'!$D163="","",B164^('Log_working_2-way'!$D163))</f>
        <v>2.2015102621380289</v>
      </c>
      <c r="L164" s="37">
        <f t="shared" si="28"/>
        <v>0.54358974358974366</v>
      </c>
      <c r="M164" s="37">
        <f t="shared" si="29"/>
        <v>0.45641025641025645</v>
      </c>
      <c r="N164" s="38">
        <v>261</v>
      </c>
      <c r="O164" s="38">
        <f t="shared" si="30"/>
        <v>114.37078651685393</v>
      </c>
      <c r="P164" s="38">
        <f t="shared" si="31"/>
        <v>137.88679245283021</v>
      </c>
      <c r="Q164" s="38">
        <f t="shared" si="32"/>
        <v>123.11320754716979</v>
      </c>
      <c r="R164" s="38">
        <f t="shared" si="33"/>
        <v>146.62921348314609</v>
      </c>
      <c r="S164" s="39">
        <f t="shared" si="34"/>
        <v>-8.7424210303158674</v>
      </c>
      <c r="T164" s="39">
        <f t="shared" si="35"/>
        <v>-8.7424210303158816</v>
      </c>
      <c r="U164" t="s">
        <v>411</v>
      </c>
      <c r="V164" t="s">
        <v>412</v>
      </c>
      <c r="W164" t="s">
        <v>467</v>
      </c>
      <c r="X164" t="s">
        <v>455</v>
      </c>
      <c r="Y164" s="41"/>
    </row>
    <row r="165" spans="1:25" ht="15" x14ac:dyDescent="0.25">
      <c r="A165">
        <v>1.98</v>
      </c>
      <c r="B165">
        <v>1.91</v>
      </c>
      <c r="C165" s="29">
        <f t="shared" si="27"/>
        <v>2.861071447458885E-2</v>
      </c>
      <c r="D165" s="30">
        <f>IF(OR($A165="",$B165=""),"",A165*'MPTO_working_2-way'!$G164)</f>
        <v>2.0366492146596857</v>
      </c>
      <c r="E165" s="32">
        <f>IF(OR($A165="",$B165=""),"",B165*'MPTO_working_2-way'!$G164)</f>
        <v>1.9646464646464645</v>
      </c>
      <c r="F165" s="30">
        <f>IF(OR($A165="",$B165=""),"",'MPTO_working_2-way'!D164)</f>
        <v>2.0377175494369308</v>
      </c>
      <c r="G165" s="32">
        <f>IF(OR($A165="",$B165=""),"",'MPTO_working_2-way'!E164)</f>
        <v>1.9636533568721115</v>
      </c>
      <c r="H165" s="30">
        <f>IF(OR($A165="",$B165=""),"",'OddsRatio_working_2-way'!M164)</f>
        <v>2.0377490433255412</v>
      </c>
      <c r="I165" s="30">
        <f>IF(OR($A165="",$B165=""),"",'OddsRatio_working_2-way'!N164)</f>
        <v>1.9636241116594322</v>
      </c>
      <c r="J165" s="30">
        <f>IF('Log_working_2-way'!$D164="","",A165^('Log_working_2-way'!$D164))</f>
        <v>2.0382337672504618</v>
      </c>
      <c r="K165" s="32">
        <f>IF('Log_working_2-way'!$D164="","",B165^('Log_working_2-way'!$D164))</f>
        <v>1.9631742210121639</v>
      </c>
      <c r="L165" s="37">
        <f t="shared" si="28"/>
        <v>0.49100257069408743</v>
      </c>
      <c r="M165" s="37">
        <f t="shared" si="29"/>
        <v>0.50899742930591263</v>
      </c>
      <c r="N165" s="38">
        <v>262</v>
      </c>
      <c r="O165" s="38">
        <f t="shared" si="30"/>
        <v>129.67676767676767</v>
      </c>
      <c r="P165" s="38">
        <f t="shared" si="31"/>
        <v>124.82722513089003</v>
      </c>
      <c r="Q165" s="38">
        <f t="shared" si="32"/>
        <v>137.17277486910996</v>
      </c>
      <c r="R165" s="38">
        <f t="shared" si="33"/>
        <v>132.32323232323233</v>
      </c>
      <c r="S165" s="39">
        <f t="shared" si="34"/>
        <v>-7.4960071923422902</v>
      </c>
      <c r="T165" s="39">
        <f t="shared" si="35"/>
        <v>-7.4960071923423044</v>
      </c>
      <c r="U165" t="s">
        <v>413</v>
      </c>
      <c r="V165" t="s">
        <v>414</v>
      </c>
      <c r="W165" t="s">
        <v>468</v>
      </c>
      <c r="X165" t="s">
        <v>455</v>
      </c>
      <c r="Y165" s="41"/>
    </row>
    <row r="166" spans="1:25" ht="15" x14ac:dyDescent="0.25">
      <c r="A166">
        <v>1.48</v>
      </c>
      <c r="B166">
        <v>2.73</v>
      </c>
      <c r="C166" s="29">
        <f t="shared" si="27"/>
        <v>4.1976041976041989E-2</v>
      </c>
      <c r="D166" s="30">
        <f>IF(OR($A166="",$B166=""),"",A166*'MPTO_working_2-way'!$G165)</f>
        <v>1.5421245421245422</v>
      </c>
      <c r="E166" s="32">
        <f>IF(OR($A166="",$B166=""),"",B166*'MPTO_working_2-way'!$G165)</f>
        <v>2.8445945945945947</v>
      </c>
      <c r="F166" s="30">
        <f>IF(OR($A166="",$B166=""),"",'MPTO_working_2-way'!D165)</f>
        <v>1.5274459398155149</v>
      </c>
      <c r="G166" s="32">
        <f>IF(OR($A166="",$B166=""),"",'MPTO_working_2-way'!E165)</f>
        <v>2.8959288990825689</v>
      </c>
      <c r="H166" s="30">
        <f>IF(OR($A166="",$B166=""),"",'OddsRatio_working_2-way'!M165)</f>
        <v>1.5267415375673767</v>
      </c>
      <c r="I166" s="30">
        <f>IF(OR($A166="",$B166=""),"",'OddsRatio_working_2-way'!N165)</f>
        <v>2.8984642916490868</v>
      </c>
      <c r="J166" s="30">
        <f>IF('Log_working_2-way'!$D165="","",A166^('Log_working_2-way'!$D165))</f>
        <v>1.5200063181014982</v>
      </c>
      <c r="K166" s="32">
        <f>IF('Log_working_2-way'!$D165="","",B166^('Log_working_2-way'!$D165))</f>
        <v>2.9230535575986627</v>
      </c>
      <c r="L166" s="37">
        <f t="shared" si="28"/>
        <v>0.64845605700712583</v>
      </c>
      <c r="M166" s="37">
        <f t="shared" si="29"/>
        <v>0.35154394299287411</v>
      </c>
      <c r="N166" s="38">
        <v>263</v>
      </c>
      <c r="O166" s="38">
        <f t="shared" si="30"/>
        <v>85.297297297297305</v>
      </c>
      <c r="P166" s="38">
        <f t="shared" si="31"/>
        <v>166.66300366300365</v>
      </c>
      <c r="Q166" s="38">
        <f t="shared" si="32"/>
        <v>96.336996336996336</v>
      </c>
      <c r="R166" s="38">
        <f t="shared" si="33"/>
        <v>177.70270270270271</v>
      </c>
      <c r="S166" s="39">
        <f t="shared" si="34"/>
        <v>-11.03969903969903</v>
      </c>
      <c r="T166" s="39">
        <f t="shared" si="35"/>
        <v>-11.039699039699059</v>
      </c>
      <c r="U166" t="s">
        <v>415</v>
      </c>
      <c r="V166" t="s">
        <v>416</v>
      </c>
      <c r="W166" t="s">
        <v>468</v>
      </c>
      <c r="X166" t="s">
        <v>455</v>
      </c>
      <c r="Y166" s="41"/>
    </row>
    <row r="167" spans="1:25" s="35" customFormat="1" ht="15" x14ac:dyDescent="0.25">
      <c r="A167">
        <v>1.75</v>
      </c>
      <c r="B167">
        <v>2.16</v>
      </c>
      <c r="C167" s="29">
        <f t="shared" si="27"/>
        <v>3.4391534391534417E-2</v>
      </c>
      <c r="D167" s="30">
        <f>IF(OR($A167="",$B167=""),"",A167*'MPTO_working_2-way'!$G166)</f>
        <v>1.8101851851851851</v>
      </c>
      <c r="E167" s="32">
        <f>IF(OR($A167="",$B167=""),"",B167*'MPTO_working_2-way'!$G166)</f>
        <v>2.2342857142857144</v>
      </c>
      <c r="F167" s="30">
        <f>IF(OR($A167="",$B167=""),"",'MPTO_working_2-way'!D166)</f>
        <v>1.8042959427207637</v>
      </c>
      <c r="G167" s="32">
        <f>IF(OR($A167="",$B167=""),"",'MPTO_working_2-way'!E166)</f>
        <v>2.2433234421364987</v>
      </c>
      <c r="H167" s="30">
        <f>IF(OR($A167="",$B167=""),"",'OddsRatio_working_2-way'!M166)</f>
        <v>1.8040844011283466</v>
      </c>
      <c r="I167" s="30">
        <f>IF(OR($A167="",$B167=""),"",'OddsRatio_working_2-way'!N166)</f>
        <v>2.2436505404118421</v>
      </c>
      <c r="J167" s="30">
        <f>IF('Log_working_2-way'!$D166="","",A167^('Log_working_2-way'!$D166))</f>
        <v>1.8014096722292445</v>
      </c>
      <c r="K167" s="32">
        <f>IF('Log_working_2-way'!$D166="","",B167^('Log_working_2-way'!$D166))</f>
        <v>2.2478012615174499</v>
      </c>
      <c r="L167" s="37">
        <f t="shared" si="28"/>
        <v>0.55242966751918166</v>
      </c>
      <c r="M167" s="37">
        <f t="shared" si="29"/>
        <v>0.4475703324808184</v>
      </c>
      <c r="N167" s="38">
        <v>264</v>
      </c>
      <c r="O167" s="38">
        <f t="shared" si="30"/>
        <v>113.14285714285714</v>
      </c>
      <c r="P167" s="38">
        <f t="shared" si="31"/>
        <v>141.77777777777777</v>
      </c>
      <c r="Q167" s="38">
        <f t="shared" si="32"/>
        <v>122.22222222222221</v>
      </c>
      <c r="R167" s="38">
        <f t="shared" si="33"/>
        <v>150.85714285714286</v>
      </c>
      <c r="S167" s="39">
        <f t="shared" si="34"/>
        <v>-9.0793650793650755</v>
      </c>
      <c r="T167" s="39">
        <f t="shared" si="35"/>
        <v>-9.0793650793650897</v>
      </c>
      <c r="U167" t="s">
        <v>417</v>
      </c>
      <c r="V167" t="s">
        <v>418</v>
      </c>
      <c r="W167" t="s">
        <v>468</v>
      </c>
      <c r="X167" t="s">
        <v>455</v>
      </c>
      <c r="Y167" s="41"/>
    </row>
    <row r="168" spans="1:25" ht="15" x14ac:dyDescent="0.25">
      <c r="A168">
        <v>1.34</v>
      </c>
      <c r="B168">
        <v>3.39</v>
      </c>
      <c r="C168" s="29">
        <f t="shared" si="27"/>
        <v>4.1253907453880911E-2</v>
      </c>
      <c r="D168" s="30">
        <f>IF(OR($A168="",$B168=""),"",A168*'MPTO_working_2-way'!$G167)</f>
        <v>1.3952802359882006</v>
      </c>
      <c r="E168" s="32">
        <f>IF(OR($A168="",$B168=""),"",B168*'MPTO_working_2-way'!$G167)</f>
        <v>3.5298507462686564</v>
      </c>
      <c r="F168" s="30">
        <f>IF(OR($A168="",$B168=""),"",'MPTO_working_2-way'!D167)</f>
        <v>1.3780905864150714</v>
      </c>
      <c r="G168" s="32">
        <f>IF(OR($A168="",$B168=""),"",'MPTO_working_2-way'!E167)</f>
        <v>3.6448688116825796</v>
      </c>
      <c r="H168" s="30">
        <f>IF(OR($A168="",$B168=""),"",'OddsRatio_working_2-way'!M167)</f>
        <v>1.377172923505839</v>
      </c>
      <c r="I168" s="30">
        <f>IF(OR($A168="",$B168=""),"",'OddsRatio_working_2-way'!N167)</f>
        <v>3.6513037858204545</v>
      </c>
      <c r="J168" s="30">
        <f>IF('Log_working_2-way'!$D167="","",A168^('Log_working_2-way'!$D167))</f>
        <v>1.3691783969198192</v>
      </c>
      <c r="K168" s="32">
        <f>IF('Log_working_2-way'!$D167="","",B168^('Log_working_2-way'!$D167))</f>
        <v>3.7087175423517644</v>
      </c>
      <c r="L168" s="37">
        <f t="shared" si="28"/>
        <v>0.71670190274841439</v>
      </c>
      <c r="M168" s="37">
        <f t="shared" si="29"/>
        <v>0.28329809725158567</v>
      </c>
      <c r="N168" s="38">
        <v>265</v>
      </c>
      <c r="O168" s="38">
        <f t="shared" si="30"/>
        <v>67.238805970149258</v>
      </c>
      <c r="P168" s="38">
        <f t="shared" si="31"/>
        <v>186.82890855457228</v>
      </c>
      <c r="Q168" s="38">
        <f t="shared" si="32"/>
        <v>78.171091445427734</v>
      </c>
      <c r="R168" s="38">
        <f t="shared" si="33"/>
        <v>197.76119402985074</v>
      </c>
      <c r="S168" s="39">
        <f t="shared" si="34"/>
        <v>-10.932285475278476</v>
      </c>
      <c r="T168" s="39">
        <f t="shared" si="35"/>
        <v>-10.932285475278462</v>
      </c>
      <c r="U168" t="s">
        <v>419</v>
      </c>
      <c r="V168" t="s">
        <v>420</v>
      </c>
      <c r="W168" t="s">
        <v>468</v>
      </c>
      <c r="X168" t="s">
        <v>455</v>
      </c>
      <c r="Y168" s="41"/>
    </row>
    <row r="169" spans="1:25" ht="15" x14ac:dyDescent="0.25">
      <c r="A169">
        <v>1.62</v>
      </c>
      <c r="B169">
        <v>2.41</v>
      </c>
      <c r="C169" s="29">
        <f t="shared" si="27"/>
        <v>3.2221709953383471E-2</v>
      </c>
      <c r="D169" s="30">
        <f>IF(OR($A169="",$B169=""),"",A169*'MPTO_working_2-way'!$G168)</f>
        <v>1.6721991701244814</v>
      </c>
      <c r="E169" s="32">
        <f>IF(OR($A169="",$B169=""),"",B169*'MPTO_working_2-way'!$G168)</f>
        <v>2.4876543209876543</v>
      </c>
      <c r="F169" s="30">
        <f>IF(OR($A169="",$B169=""),"",'MPTO_working_2-way'!D168)</f>
        <v>1.6634144263133228</v>
      </c>
      <c r="G169" s="32">
        <f>IF(OR($A169="",$B169=""),"",'MPTO_working_2-way'!E168)</f>
        <v>2.5073534133966988</v>
      </c>
      <c r="H169" s="30">
        <f>IF(OR($A169="",$B169=""),"",'OddsRatio_working_2-way'!M168)</f>
        <v>1.6631110857591944</v>
      </c>
      <c r="I169" s="30">
        <f>IF(OR($A169="",$B169=""),"",'OddsRatio_working_2-way'!N168)</f>
        <v>2.5080429530975232</v>
      </c>
      <c r="J169" s="30">
        <f>IF('Log_working_2-way'!$D168="","",A169^('Log_working_2-way'!$D168))</f>
        <v>1.6591215903879362</v>
      </c>
      <c r="K169" s="32">
        <f>IF('Log_working_2-way'!$D168="","",B169^('Log_working_2-way'!$D168))</f>
        <v>2.5171707535955181</v>
      </c>
      <c r="L169" s="37">
        <f t="shared" si="28"/>
        <v>0.59801488833746896</v>
      </c>
      <c r="M169" s="37">
        <f t="shared" si="29"/>
        <v>0.40198511166253104</v>
      </c>
      <c r="N169" s="38">
        <v>266</v>
      </c>
      <c r="O169" s="38">
        <f t="shared" si="30"/>
        <v>101.80246913580247</v>
      </c>
      <c r="P169" s="38">
        <f t="shared" si="31"/>
        <v>155.62655601659753</v>
      </c>
      <c r="Q169" s="38">
        <f t="shared" si="32"/>
        <v>110.37344398340248</v>
      </c>
      <c r="R169" s="38">
        <f t="shared" si="33"/>
        <v>164.19753086419752</v>
      </c>
      <c r="S169" s="39">
        <f t="shared" si="34"/>
        <v>-8.5709748476000129</v>
      </c>
      <c r="T169" s="39">
        <f t="shared" si="35"/>
        <v>-8.5709748475999845</v>
      </c>
      <c r="U169" t="s">
        <v>421</v>
      </c>
      <c r="V169" t="s">
        <v>422</v>
      </c>
      <c r="W169" t="s">
        <v>468</v>
      </c>
      <c r="X169" t="s">
        <v>455</v>
      </c>
      <c r="Y169" s="41"/>
    </row>
    <row r="170" spans="1:25" ht="15" x14ac:dyDescent="0.25">
      <c r="A170">
        <v>2.91</v>
      </c>
      <c r="B170">
        <v>1.45</v>
      </c>
      <c r="C170" s="29">
        <f t="shared" si="27"/>
        <v>3.3297784097642058E-2</v>
      </c>
      <c r="D170" s="30">
        <f>IF(OR($A170="",$B170=""),"",A170*'MPTO_working_2-way'!$G169)</f>
        <v>3.0068965517241386</v>
      </c>
      <c r="E170" s="32">
        <f>IF(OR($A170="",$B170=""),"",B170*'MPTO_working_2-way'!$G169)</f>
        <v>1.498281786941581</v>
      </c>
      <c r="F170" s="30">
        <f>IF(OR($A170="",$B170=""),"",'MPTO_working_2-way'!D169)</f>
        <v>3.0581627106359859</v>
      </c>
      <c r="G170" s="32">
        <f>IF(OR($A170="",$B170=""),"",'MPTO_working_2-way'!E169)</f>
        <v>1.485870235055903</v>
      </c>
      <c r="H170" s="30">
        <f>IF(OR($A170="",$B170=""),"",'OddsRatio_working_2-way'!M169)</f>
        <v>3.0602049520483261</v>
      </c>
      <c r="I170" s="30">
        <f>IF(OR($A170="",$B170=""),"",'OddsRatio_working_2-way'!N169)</f>
        <v>1.48538860126793</v>
      </c>
      <c r="J170" s="30">
        <f>IF('Log_working_2-way'!$D169="","",A170^('Log_working_2-way'!$D169))</f>
        <v>3.0846456524673593</v>
      </c>
      <c r="K170" s="32">
        <f>IF('Log_working_2-way'!$D169="","",B170^('Log_working_2-way'!$D169))</f>
        <v>1.4796978320109899</v>
      </c>
      <c r="L170" s="37">
        <f t="shared" si="28"/>
        <v>0.33256880733944949</v>
      </c>
      <c r="M170" s="37">
        <f t="shared" si="29"/>
        <v>0.6674311926605504</v>
      </c>
      <c r="N170" s="38">
        <v>267</v>
      </c>
      <c r="O170" s="38">
        <f t="shared" si="30"/>
        <v>175.24742268041237</v>
      </c>
      <c r="P170" s="38">
        <f t="shared" si="31"/>
        <v>82.862068965517224</v>
      </c>
      <c r="Q170" s="38">
        <f t="shared" si="32"/>
        <v>184.13793103448276</v>
      </c>
      <c r="R170" s="38">
        <f t="shared" si="33"/>
        <v>91.75257731958763</v>
      </c>
      <c r="S170" s="39">
        <f t="shared" si="34"/>
        <v>-8.8905083540703913</v>
      </c>
      <c r="T170" s="39">
        <f t="shared" si="35"/>
        <v>-8.8905083540704055</v>
      </c>
      <c r="U170" t="s">
        <v>423</v>
      </c>
      <c r="V170" t="s">
        <v>424</v>
      </c>
      <c r="W170" t="s">
        <v>462</v>
      </c>
      <c r="X170" t="s">
        <v>455</v>
      </c>
      <c r="Y170" s="41"/>
    </row>
    <row r="171" spans="1:25" ht="15" x14ac:dyDescent="0.25">
      <c r="A171">
        <v>1.65</v>
      </c>
      <c r="B171">
        <v>2.37</v>
      </c>
      <c r="C171" s="29">
        <f t="shared" si="27"/>
        <v>2.8001534330648337E-2</v>
      </c>
      <c r="D171" s="30">
        <f>IF(OR($A171="",$B171=""),"",A171*'MPTO_working_2-way'!$G170)</f>
        <v>1.6962025316455696</v>
      </c>
      <c r="E171" s="32">
        <f>IF(OR($A171="",$B171=""),"",B171*'MPTO_working_2-way'!$G170)</f>
        <v>2.4363636363636365</v>
      </c>
      <c r="F171" s="30">
        <f>IF(OR($A171="",$B171=""),"",'MPTO_working_2-way'!D170)</f>
        <v>1.6890184645286688</v>
      </c>
      <c r="G171" s="32">
        <f>IF(OR($A171="",$B171=""),"",'MPTO_working_2-way'!E170)</f>
        <v>2.4513399153737665</v>
      </c>
      <c r="H171" s="30">
        <f>IF(OR($A171="",$B171=""),"",'OddsRatio_working_2-way'!M170)</f>
        <v>1.6888051645745159</v>
      </c>
      <c r="I171" s="30">
        <f>IF(OR($A171="",$B171=""),"",'OddsRatio_working_2-way'!N170)</f>
        <v>2.4517893468724408</v>
      </c>
      <c r="J171" s="30">
        <f>IF('Log_working_2-way'!$D170="","",A171^('Log_working_2-way'!$D170))</f>
        <v>1.685552620448002</v>
      </c>
      <c r="K171" s="32">
        <f>IF('Log_working_2-way'!$D170="","",B171^('Log_working_2-way'!$D170))</f>
        <v>2.4586772337716281</v>
      </c>
      <c r="L171" s="37">
        <f t="shared" si="28"/>
        <v>0.58955223880597019</v>
      </c>
      <c r="M171" s="37">
        <f t="shared" si="29"/>
        <v>0.41044776119402981</v>
      </c>
      <c r="N171" s="38">
        <v>268</v>
      </c>
      <c r="O171" s="38">
        <f t="shared" si="30"/>
        <v>105.57575757575758</v>
      </c>
      <c r="P171" s="38">
        <f t="shared" si="31"/>
        <v>154.91983122362871</v>
      </c>
      <c r="Q171" s="38">
        <f t="shared" si="32"/>
        <v>113.08016877637129</v>
      </c>
      <c r="R171" s="38">
        <f t="shared" si="33"/>
        <v>162.42424242424244</v>
      </c>
      <c r="S171" s="39">
        <f t="shared" si="34"/>
        <v>-7.5044112006137169</v>
      </c>
      <c r="T171" s="39">
        <f t="shared" si="35"/>
        <v>-7.5044112006137311</v>
      </c>
      <c r="U171" t="s">
        <v>425</v>
      </c>
      <c r="V171" t="s">
        <v>426</v>
      </c>
      <c r="W171" t="s">
        <v>462</v>
      </c>
      <c r="X171" t="s">
        <v>455</v>
      </c>
      <c r="Y171" s="41"/>
    </row>
    <row r="172" spans="1:25" ht="15" x14ac:dyDescent="0.25">
      <c r="A172">
        <v>2.06</v>
      </c>
      <c r="B172">
        <v>1.85</v>
      </c>
      <c r="C172" s="29">
        <f t="shared" si="27"/>
        <v>2.5977433744424072E-2</v>
      </c>
      <c r="D172" s="30">
        <f>IF(OR($A172="",$B172=""),"",A172*'MPTO_working_2-way'!$G171)</f>
        <v>2.1135135135135137</v>
      </c>
      <c r="E172" s="32">
        <f>IF(OR($A172="",$B172=""),"",B172*'MPTO_working_2-way'!$G171)</f>
        <v>1.8980582524271847</v>
      </c>
      <c r="F172" s="30">
        <f>IF(OR($A172="",$B172=""),"",'MPTO_working_2-way'!D171)</f>
        <v>2.1166342682588173</v>
      </c>
      <c r="G172" s="32">
        <f>IF(OR($A172="",$B172=""),"",'MPTO_working_2-way'!E171)</f>
        <v>1.8955483710519774</v>
      </c>
      <c r="H172" s="30">
        <f>IF(OR($A172="",$B172=""),"",'OddsRatio_working_2-way'!M171)</f>
        <v>2.1167178800079327</v>
      </c>
      <c r="I172" s="30">
        <f>IF(OR($A172="",$B172=""),"",'OddsRatio_working_2-way'!N171)</f>
        <v>1.8954813188742858</v>
      </c>
      <c r="J172" s="30">
        <f>IF('Log_working_2-way'!$D171="","",A172^('Log_working_2-way'!$D171))</f>
        <v>2.1181333306010104</v>
      </c>
      <c r="K172" s="32">
        <f>IF('Log_working_2-way'!$D171="","",B172^('Log_working_2-way'!$D171))</f>
        <v>1.8943477245799318</v>
      </c>
      <c r="L172" s="37">
        <f t="shared" si="28"/>
        <v>0.47314578005115088</v>
      </c>
      <c r="M172" s="37">
        <f t="shared" si="29"/>
        <v>0.52685421994884907</v>
      </c>
      <c r="N172" s="38">
        <v>269</v>
      </c>
      <c r="O172" s="38">
        <f t="shared" si="30"/>
        <v>138.41747572815532</v>
      </c>
      <c r="P172" s="38">
        <f t="shared" si="31"/>
        <v>123.5945945945946</v>
      </c>
      <c r="Q172" s="38">
        <f t="shared" si="32"/>
        <v>145.40540540540539</v>
      </c>
      <c r="R172" s="38">
        <f t="shared" si="33"/>
        <v>130.58252427184468</v>
      </c>
      <c r="S172" s="39">
        <f t="shared" si="34"/>
        <v>-6.9879296772500652</v>
      </c>
      <c r="T172" s="39">
        <f t="shared" si="35"/>
        <v>-6.9879296772500794</v>
      </c>
      <c r="U172" t="s">
        <v>427</v>
      </c>
      <c r="V172" t="s">
        <v>428</v>
      </c>
      <c r="W172" t="s">
        <v>462</v>
      </c>
      <c r="X172" t="s">
        <v>455</v>
      </c>
      <c r="Y172" s="41"/>
    </row>
    <row r="173" spans="1:25" ht="15" x14ac:dyDescent="0.25">
      <c r="A173">
        <v>2.04</v>
      </c>
      <c r="B173">
        <v>1.87</v>
      </c>
      <c r="C173" s="29">
        <f t="shared" si="27"/>
        <v>2.4955436720142554E-2</v>
      </c>
      <c r="D173" s="30">
        <f>IF(OR($A173="",$B173=""),"",A173*'MPTO_working_2-way'!$G172)</f>
        <v>2.0909090909090908</v>
      </c>
      <c r="E173" s="32">
        <f>IF(OR($A173="",$B173=""),"",B173*'MPTO_working_2-way'!$G172)</f>
        <v>1.9166666666666667</v>
      </c>
      <c r="F173" s="30">
        <f>IF(OR($A173="",$B173=""),"",'MPTO_working_2-way'!D172)</f>
        <v>2.0932835820895521</v>
      </c>
      <c r="G173" s="32">
        <f>IF(OR($A173="",$B173=""),"",'MPTO_working_2-way'!E172)</f>
        <v>1.9146757679180888</v>
      </c>
      <c r="H173" s="30">
        <f>IF(OR($A173="",$B173=""),"",'OddsRatio_working_2-way'!M172)</f>
        <v>2.0933445471810685</v>
      </c>
      <c r="I173" s="30">
        <f>IF(OR($A173="",$B173=""),"",'OddsRatio_working_2-way'!N172)</f>
        <v>1.9146247654303168</v>
      </c>
      <c r="J173" s="30">
        <f>IF('Log_working_2-way'!$D172="","",A173^('Log_working_2-way'!$D172))</f>
        <v>2.0944198529941209</v>
      </c>
      <c r="K173" s="32">
        <f>IF('Log_working_2-way'!$D172="","",B173^('Log_working_2-way'!$D172))</f>
        <v>1.9137261145840778</v>
      </c>
      <c r="L173" s="37">
        <f t="shared" si="28"/>
        <v>0.47826086956521741</v>
      </c>
      <c r="M173" s="37">
        <f t="shared" si="29"/>
        <v>0.52173913043478259</v>
      </c>
      <c r="N173" s="38">
        <v>270</v>
      </c>
      <c r="O173" s="38">
        <f t="shared" si="30"/>
        <v>137.64705882352939</v>
      </c>
      <c r="P173" s="38">
        <f t="shared" si="31"/>
        <v>125.61497326203208</v>
      </c>
      <c r="Q173" s="38">
        <f t="shared" si="32"/>
        <v>144.38502673796791</v>
      </c>
      <c r="R173" s="38">
        <f t="shared" si="33"/>
        <v>132.35294117647058</v>
      </c>
      <c r="S173" s="39">
        <f t="shared" si="34"/>
        <v>-6.7379679144385136</v>
      </c>
      <c r="T173" s="39">
        <f t="shared" si="35"/>
        <v>-6.7379679144384994</v>
      </c>
      <c r="U173" t="s">
        <v>429</v>
      </c>
      <c r="V173" t="s">
        <v>430</v>
      </c>
      <c r="W173" t="s">
        <v>462</v>
      </c>
      <c r="X173" t="s">
        <v>455</v>
      </c>
      <c r="Y173" s="41"/>
    </row>
    <row r="174" spans="1:25" ht="15" x14ac:dyDescent="0.25">
      <c r="A174">
        <v>2.38</v>
      </c>
      <c r="B174">
        <v>1.61</v>
      </c>
      <c r="C174" s="29">
        <f t="shared" si="27"/>
        <v>4.1286079649250906E-2</v>
      </c>
      <c r="D174" s="30">
        <f>IF(OR($A174="",$B174=""),"",A174*'MPTO_working_2-way'!$G173)</f>
        <v>2.4782608695652169</v>
      </c>
      <c r="E174" s="32">
        <f>IF(OR($A174="",$B174=""),"",B174*'MPTO_working_2-way'!$G173)</f>
        <v>1.6764705882352942</v>
      </c>
      <c r="F174" s="30">
        <f>IF(OR($A174="",$B174=""),"",'MPTO_working_2-way'!D173)</f>
        <v>2.5029721079103791</v>
      </c>
      <c r="G174" s="32">
        <f>IF(OR($A174="",$B174=""),"",'MPTO_working_2-way'!E173)</f>
        <v>1.6653483419531487</v>
      </c>
      <c r="H174" s="30">
        <f>IF(OR($A174="",$B174=""),"",'OddsRatio_working_2-way'!M173)</f>
        <v>2.5040927770477501</v>
      </c>
      <c r="I174" s="30">
        <f>IF(OR($A174="",$B174=""),"",'OddsRatio_working_2-way'!N173)</f>
        <v>1.6648526043471934</v>
      </c>
      <c r="J174" s="30">
        <f>IF('Log_working_2-way'!$D173="","",A174^('Log_working_2-way'!$D173))</f>
        <v>2.5156679956166372</v>
      </c>
      <c r="K174" s="32">
        <f>IF('Log_working_2-way'!$D173="","",B174^('Log_working_2-way'!$D173))</f>
        <v>1.6597750977731451</v>
      </c>
      <c r="L174" s="37">
        <f t="shared" si="28"/>
        <v>0.40350877192982465</v>
      </c>
      <c r="M174" s="37">
        <f t="shared" si="29"/>
        <v>0.59649122807017541</v>
      </c>
      <c r="N174" s="38">
        <v>271</v>
      </c>
      <c r="O174" s="38">
        <f t="shared" si="30"/>
        <v>157.1344537815126</v>
      </c>
      <c r="P174" s="38">
        <f t="shared" si="31"/>
        <v>102.67701863354037</v>
      </c>
      <c r="Q174" s="38">
        <f t="shared" si="32"/>
        <v>168.3229813664596</v>
      </c>
      <c r="R174" s="38">
        <f t="shared" si="33"/>
        <v>113.8655462184874</v>
      </c>
      <c r="S174" s="39">
        <f t="shared" si="34"/>
        <v>-11.188527584946996</v>
      </c>
      <c r="T174" s="39">
        <f t="shared" si="35"/>
        <v>-11.188527584947025</v>
      </c>
      <c r="U174" t="s">
        <v>106</v>
      </c>
      <c r="V174" t="s">
        <v>103</v>
      </c>
      <c r="W174" t="s">
        <v>111</v>
      </c>
      <c r="X174" t="s">
        <v>455</v>
      </c>
      <c r="Y174" s="41"/>
    </row>
    <row r="175" spans="1:25" ht="15" x14ac:dyDescent="0.25">
      <c r="A175">
        <v>2.48</v>
      </c>
      <c r="B175">
        <v>1.56</v>
      </c>
      <c r="C175" s="29">
        <f t="shared" si="27"/>
        <v>4.4251447477253958E-2</v>
      </c>
      <c r="D175" s="30">
        <f>IF(OR($A175="",$B175=""),"",A175*'MPTO_working_2-way'!$G174)</f>
        <v>2.5897435897435899</v>
      </c>
      <c r="E175" s="32">
        <f>IF(OR($A175="",$B175=""),"",B175*'MPTO_working_2-way'!$G174)</f>
        <v>1.6290322580645162</v>
      </c>
      <c r="F175" s="30">
        <f>IF(OR($A175="",$B175=""),"",'MPTO_working_2-way'!D174)</f>
        <v>2.6239826370048833</v>
      </c>
      <c r="G175" s="32">
        <f>IF(OR($A175="",$B175=""),"",'MPTO_working_2-way'!E174)</f>
        <v>1.6157701303040428</v>
      </c>
      <c r="H175" s="30">
        <f>IF(OR($A175="",$B175=""),"",'OddsRatio_working_2-way'!M174)</f>
        <v>2.6256866681058635</v>
      </c>
      <c r="I175" s="30">
        <f>IF(OR($A175="",$B175=""),"",'OddsRatio_working_2-way'!N174)</f>
        <v>1.6151246852292456</v>
      </c>
      <c r="J175" s="30">
        <f>IF('Log_working_2-way'!$D174="","",A175^('Log_working_2-way'!$D174))</f>
        <v>2.6418905094818519</v>
      </c>
      <c r="K175" s="32">
        <f>IF('Log_working_2-way'!$D174="","",B175^('Log_working_2-way'!$D174))</f>
        <v>1.6090540107419686</v>
      </c>
      <c r="L175" s="37">
        <f t="shared" si="28"/>
        <v>0.38613861386138609</v>
      </c>
      <c r="M175" s="37">
        <f t="shared" si="29"/>
        <v>0.61386138613861385</v>
      </c>
      <c r="N175" s="38">
        <v>272</v>
      </c>
      <c r="O175" s="38">
        <f t="shared" si="30"/>
        <v>162.32258064516128</v>
      </c>
      <c r="P175" s="38">
        <f t="shared" si="31"/>
        <v>97.641025641025621</v>
      </c>
      <c r="Q175" s="38">
        <f t="shared" si="32"/>
        <v>174.35897435897434</v>
      </c>
      <c r="R175" s="38">
        <f t="shared" si="33"/>
        <v>109.67741935483872</v>
      </c>
      <c r="S175" s="39">
        <f t="shared" si="34"/>
        <v>-12.036393713813055</v>
      </c>
      <c r="T175" s="39">
        <f t="shared" si="35"/>
        <v>-12.036393713813098</v>
      </c>
      <c r="U175" t="s">
        <v>108</v>
      </c>
      <c r="V175" t="s">
        <v>99</v>
      </c>
      <c r="W175" t="s">
        <v>111</v>
      </c>
      <c r="X175" t="s">
        <v>455</v>
      </c>
      <c r="Y175" s="41"/>
    </row>
    <row r="176" spans="1:25" ht="15" x14ac:dyDescent="0.25">
      <c r="A176">
        <v>2.44</v>
      </c>
      <c r="B176">
        <v>1.58</v>
      </c>
      <c r="C176" s="29">
        <f t="shared" si="27"/>
        <v>4.2747457978833836E-2</v>
      </c>
      <c r="D176" s="30">
        <f>IF(OR($A176="",$B176=""),"",A176*'MPTO_working_2-way'!$G175)</f>
        <v>2.5443037974683547</v>
      </c>
      <c r="E176" s="32">
        <f>IF(OR($A176="",$B176=""),"",B176*'MPTO_working_2-way'!$G175)</f>
        <v>1.6475409836065575</v>
      </c>
      <c r="F176" s="30">
        <f>IF(OR($A176="",$B176=""),"",'MPTO_working_2-way'!D175)</f>
        <v>2.5742521367521367</v>
      </c>
      <c r="G176" s="32">
        <f>IF(OR($A176="",$B176=""),"",'MPTO_working_2-way'!E175)</f>
        <v>1.6352222599253479</v>
      </c>
      <c r="H176" s="30">
        <f>IF(OR($A176="",$B176=""),"",'OddsRatio_working_2-way'!M175)</f>
        <v>2.5756771943166705</v>
      </c>
      <c r="I176" s="30">
        <f>IF(OR($A176="",$B176=""),"",'OddsRatio_working_2-way'!N175)</f>
        <v>1.6346477588219925</v>
      </c>
      <c r="J176" s="30">
        <f>IF('Log_working_2-way'!$D175="","",A176^('Log_working_2-way'!$D175))</f>
        <v>2.589784277589088</v>
      </c>
      <c r="K176" s="32">
        <f>IF('Log_working_2-way'!$D175="","",B176^('Log_working_2-way'!$D175))</f>
        <v>1.6290161590451022</v>
      </c>
      <c r="L176" s="37">
        <f t="shared" si="28"/>
        <v>0.39303482587064675</v>
      </c>
      <c r="M176" s="37">
        <f t="shared" si="29"/>
        <v>0.60696517412935314</v>
      </c>
      <c r="N176" s="38">
        <v>273</v>
      </c>
      <c r="O176" s="38">
        <f t="shared" si="30"/>
        <v>161.11475409836066</v>
      </c>
      <c r="P176" s="38">
        <f t="shared" si="31"/>
        <v>100.21518987341773</v>
      </c>
      <c r="Q176" s="38">
        <f t="shared" si="32"/>
        <v>172.78481012658227</v>
      </c>
      <c r="R176" s="38">
        <f t="shared" si="33"/>
        <v>111.88524590163935</v>
      </c>
      <c r="S176" s="39">
        <f t="shared" si="34"/>
        <v>-11.670056028221609</v>
      </c>
      <c r="T176" s="39">
        <f t="shared" si="35"/>
        <v>-11.670056028221623</v>
      </c>
      <c r="U176" t="s">
        <v>91</v>
      </c>
      <c r="V176" t="s">
        <v>100</v>
      </c>
      <c r="W176" t="s">
        <v>111</v>
      </c>
      <c r="X176" t="s">
        <v>455</v>
      </c>
      <c r="Y176" s="41"/>
    </row>
    <row r="177" spans="1:25" ht="15" x14ac:dyDescent="0.25">
      <c r="A177">
        <v>2.2599999999999998</v>
      </c>
      <c r="B177">
        <v>1.67</v>
      </c>
      <c r="C177" s="29">
        <f t="shared" si="27"/>
        <v>4.1280271315775607E-2</v>
      </c>
      <c r="D177" s="30">
        <f>IF(OR($A177="",$B177=""),"",A177*'MPTO_working_2-way'!$G176)</f>
        <v>2.3532934131736525</v>
      </c>
      <c r="E177" s="32">
        <f>IF(OR($A177="",$B177=""),"",B177*'MPTO_working_2-way'!$G176)</f>
        <v>1.7389380530973453</v>
      </c>
      <c r="F177" s="30">
        <f>IF(OR($A177="",$B177=""),"",'MPTO_working_2-way'!D176)</f>
        <v>2.3705797374536774</v>
      </c>
      <c r="G177" s="32">
        <f>IF(OR($A177="",$B177=""),"",'MPTO_working_2-way'!E176)</f>
        <v>1.7296182576417214</v>
      </c>
      <c r="H177" s="30">
        <f>IF(OR($A177="",$B177=""),"",'OddsRatio_working_2-way'!M176)</f>
        <v>2.3713486117415123</v>
      </c>
      <c r="I177" s="30">
        <f>IF(OR($A177="",$B177=""),"",'OddsRatio_working_2-way'!N176)</f>
        <v>1.729209182433979</v>
      </c>
      <c r="J177" s="30">
        <f>IF('Log_working_2-way'!$D176="","",A177^('Log_working_2-way'!$D176))</f>
        <v>2.3793921576668016</v>
      </c>
      <c r="K177" s="32">
        <f>IF('Log_working_2-way'!$D176="","",B177^('Log_working_2-way'!$D176))</f>
        <v>1.7249569996766947</v>
      </c>
      <c r="L177" s="37">
        <f t="shared" si="28"/>
        <v>0.42493638676844786</v>
      </c>
      <c r="M177" s="37">
        <f t="shared" si="29"/>
        <v>0.57506361323155208</v>
      </c>
      <c r="N177" s="38">
        <v>274</v>
      </c>
      <c r="O177" s="38">
        <f t="shared" si="30"/>
        <v>152.76106194690263</v>
      </c>
      <c r="P177" s="38">
        <f t="shared" si="31"/>
        <v>109.92814371257485</v>
      </c>
      <c r="Q177" s="38">
        <f t="shared" si="32"/>
        <v>164.07185628742516</v>
      </c>
      <c r="R177" s="38">
        <f t="shared" si="33"/>
        <v>121.23893805309736</v>
      </c>
      <c r="S177" s="39">
        <f t="shared" si="34"/>
        <v>-11.310794340522534</v>
      </c>
      <c r="T177" s="39">
        <f t="shared" si="35"/>
        <v>-11.310794340522506</v>
      </c>
      <c r="U177" t="s">
        <v>92</v>
      </c>
      <c r="V177" t="s">
        <v>95</v>
      </c>
      <c r="W177" t="s">
        <v>111</v>
      </c>
      <c r="X177" t="s">
        <v>455</v>
      </c>
      <c r="Y177" s="41"/>
    </row>
    <row r="178" spans="1:25" ht="15" x14ac:dyDescent="0.25">
      <c r="A178">
        <v>2.57</v>
      </c>
      <c r="B178">
        <v>1.53</v>
      </c>
      <c r="C178" s="29">
        <f t="shared" si="27"/>
        <v>4.2699829607588891E-2</v>
      </c>
      <c r="D178" s="30">
        <f>IF(OR($A178="",$B178=""),"",A178*'MPTO_working_2-way'!$G177)</f>
        <v>2.6797385620915031</v>
      </c>
      <c r="E178" s="32">
        <f>IF(OR($A178="",$B178=""),"",B178*'MPTO_working_2-way'!$G177)</f>
        <v>1.595330739299611</v>
      </c>
      <c r="F178" s="30">
        <f>IF(OR($A178="",$B178=""),"",'MPTO_working_2-way'!D177)</f>
        <v>2.7192005808927768</v>
      </c>
      <c r="G178" s="32">
        <f>IF(OR($A178="",$B178=""),"",'MPTO_working_2-way'!E177)</f>
        <v>1.5816656945757326</v>
      </c>
      <c r="H178" s="30">
        <f>IF(OR($A178="",$B178=""),"",'OddsRatio_working_2-way'!M177)</f>
        <v>2.7211229331292399</v>
      </c>
      <c r="I178" s="30">
        <f>IF(OR($A178="",$B178=""),"",'OddsRatio_working_2-way'!N177)</f>
        <v>1.5810160220117813</v>
      </c>
      <c r="J178" s="30">
        <f>IF('Log_working_2-way'!$D177="","",A178^('Log_working_2-way'!$D177))</f>
        <v>2.7398584941677284</v>
      </c>
      <c r="K178" s="32">
        <f>IF('Log_working_2-way'!$D177="","",B178^('Log_working_2-way'!$D177))</f>
        <v>1.5747593860945028</v>
      </c>
      <c r="L178" s="37">
        <f t="shared" si="28"/>
        <v>0.37317073170731713</v>
      </c>
      <c r="M178" s="37">
        <f t="shared" si="29"/>
        <v>0.62682926829268293</v>
      </c>
      <c r="N178" s="38">
        <v>275</v>
      </c>
      <c r="O178" s="38">
        <f t="shared" si="30"/>
        <v>167.99610894941634</v>
      </c>
      <c r="P178" s="38">
        <f t="shared" si="31"/>
        <v>95.261437908496731</v>
      </c>
      <c r="Q178" s="38">
        <f t="shared" si="32"/>
        <v>179.73856209150327</v>
      </c>
      <c r="R178" s="38">
        <f t="shared" si="33"/>
        <v>107.00389105058366</v>
      </c>
      <c r="S178" s="39">
        <f t="shared" si="34"/>
        <v>-11.74245314208693</v>
      </c>
      <c r="T178" s="39">
        <f t="shared" si="35"/>
        <v>-11.74245314208693</v>
      </c>
      <c r="U178" t="s">
        <v>71</v>
      </c>
      <c r="V178" t="s">
        <v>90</v>
      </c>
      <c r="W178" t="s">
        <v>111</v>
      </c>
      <c r="X178" t="s">
        <v>455</v>
      </c>
      <c r="Y178" s="41"/>
    </row>
    <row r="179" spans="1:25" ht="15" x14ac:dyDescent="0.25">
      <c r="A179">
        <v>1.72</v>
      </c>
      <c r="B179">
        <v>2.2000000000000002</v>
      </c>
      <c r="C179" s="29">
        <f t="shared" si="27"/>
        <v>3.5940803382663811E-2</v>
      </c>
      <c r="D179" s="30">
        <f>IF(OR($A179="",$B179=""),"",A179*'MPTO_working_2-way'!$G178)</f>
        <v>1.7818181818181817</v>
      </c>
      <c r="E179" s="32">
        <f>IF(OR($A179="",$B179=""),"",B179*'MPTO_working_2-way'!$G178)</f>
        <v>2.2790697674418605</v>
      </c>
      <c r="F179" s="30">
        <f>IF(OR($A179="",$B179=""),"",'MPTO_working_2-way'!D178)</f>
        <v>1.7748592870544089</v>
      </c>
      <c r="G179" s="32">
        <f>IF(OR($A179="",$B179=""),"",'MPTO_working_2-way'!E178)</f>
        <v>2.2905569007263922</v>
      </c>
      <c r="H179" s="30">
        <f>IF(OR($A179="",$B179=""),"",'OddsRatio_working_2-way'!M178)</f>
        <v>1.7745966692414832</v>
      </c>
      <c r="I179" s="30">
        <f>IF(OR($A179="",$B179=""),"",'OddsRatio_working_2-way'!N178)</f>
        <v>2.2909944487358058</v>
      </c>
      <c r="J179" s="30">
        <f>IF('Log_working_2-way'!$D178="","",A179^('Log_working_2-way'!$D178))</f>
        <v>1.7714329684655428</v>
      </c>
      <c r="K179" s="32">
        <f>IF('Log_working_2-way'!$D178="","",B179^('Log_working_2-way'!$D178))</f>
        <v>2.2962889076273294</v>
      </c>
      <c r="L179" s="37">
        <f t="shared" si="28"/>
        <v>0.56122448979591844</v>
      </c>
      <c r="M179" s="37">
        <f t="shared" si="29"/>
        <v>0.43877551020408162</v>
      </c>
      <c r="N179" s="38">
        <v>276</v>
      </c>
      <c r="O179" s="38">
        <f t="shared" si="30"/>
        <v>115.53488372093022</v>
      </c>
      <c r="P179" s="38">
        <f t="shared" si="31"/>
        <v>150.54545454545456</v>
      </c>
      <c r="Q179" s="38">
        <f t="shared" si="32"/>
        <v>125.45454545454545</v>
      </c>
      <c r="R179" s="38">
        <f t="shared" si="33"/>
        <v>160.46511627906978</v>
      </c>
      <c r="S179" s="39">
        <f t="shared" si="34"/>
        <v>-9.9196617336152286</v>
      </c>
      <c r="T179" s="39">
        <f t="shared" si="35"/>
        <v>-9.9196617336152144</v>
      </c>
      <c r="U179" t="s">
        <v>431</v>
      </c>
      <c r="V179" t="s">
        <v>432</v>
      </c>
      <c r="W179" t="s">
        <v>470</v>
      </c>
      <c r="X179" t="s">
        <v>455</v>
      </c>
      <c r="Y179" s="41"/>
    </row>
    <row r="180" spans="1:25" ht="15" x14ac:dyDescent="0.25">
      <c r="A180">
        <v>1.77</v>
      </c>
      <c r="B180">
        <v>2.13</v>
      </c>
      <c r="C180" s="29">
        <f t="shared" si="27"/>
        <v>3.4455319487546765E-2</v>
      </c>
      <c r="D180" s="30">
        <f>IF(OR($A180="",$B180=""),"",A180*'MPTO_working_2-way'!$G179)</f>
        <v>1.8309859154929577</v>
      </c>
      <c r="E180" s="32">
        <f>IF(OR($A180="",$B180=""),"",B180*'MPTO_working_2-way'!$G179)</f>
        <v>2.2033898305084745</v>
      </c>
      <c r="F180" s="30">
        <f>IF(OR($A180="",$B180=""),"",'MPTO_working_2-way'!D179)</f>
        <v>1.8256700806275876</v>
      </c>
      <c r="G180" s="32">
        <f>IF(OR($A180="",$B180=""),"",'MPTO_working_2-way'!E179)</f>
        <v>2.2111375032990233</v>
      </c>
      <c r="H180" s="30">
        <f>IF(OR($A180="",$B180=""),"",'OddsRatio_working_2-way'!M179)</f>
        <v>1.8254792118542653</v>
      </c>
      <c r="I180" s="30">
        <f>IF(OR($A180="",$B180=""),"",'OddsRatio_working_2-way'!N179)</f>
        <v>2.2114175446692466</v>
      </c>
      <c r="J180" s="30">
        <f>IF('Log_working_2-way'!$D179="","",A180^('Log_working_2-way'!$D179))</f>
        <v>1.8230645208160881</v>
      </c>
      <c r="K180" s="32">
        <f>IF('Log_working_2-way'!$D179="","",B180^('Log_working_2-way'!$D179))</f>
        <v>2.2149715784230573</v>
      </c>
      <c r="L180" s="37">
        <f t="shared" si="28"/>
        <v>0.5461538461538461</v>
      </c>
      <c r="M180" s="37">
        <f t="shared" si="29"/>
        <v>0.45384615384615384</v>
      </c>
      <c r="N180" s="38">
        <v>277</v>
      </c>
      <c r="O180" s="38">
        <f t="shared" si="30"/>
        <v>120.50282485875708</v>
      </c>
      <c r="P180" s="38">
        <f t="shared" si="31"/>
        <v>146.95305164319248</v>
      </c>
      <c r="Q180" s="38">
        <f t="shared" si="32"/>
        <v>130.04694835680752</v>
      </c>
      <c r="R180" s="38">
        <f t="shared" si="33"/>
        <v>156.49717514124293</v>
      </c>
      <c r="S180" s="39">
        <f t="shared" si="34"/>
        <v>-9.544123498050439</v>
      </c>
      <c r="T180" s="39">
        <f t="shared" si="35"/>
        <v>-9.5441234980504532</v>
      </c>
      <c r="U180" t="s">
        <v>433</v>
      </c>
      <c r="V180" t="s">
        <v>434</v>
      </c>
      <c r="W180" t="s">
        <v>470</v>
      </c>
      <c r="X180" t="s">
        <v>455</v>
      </c>
      <c r="Y180" s="41"/>
    </row>
    <row r="181" spans="1:25" s="50" customFormat="1" ht="15" x14ac:dyDescent="0.25">
      <c r="A181">
        <v>1.88</v>
      </c>
      <c r="B181">
        <v>2.0099999999999998</v>
      </c>
      <c r="C181" s="29">
        <f t="shared" si="27"/>
        <v>2.9427331427966497E-2</v>
      </c>
      <c r="D181" s="30">
        <f>IF(OR($A181="",$B181=""),"",A181*'MPTO_working_2-way'!$G180)</f>
        <v>1.9353233830845769</v>
      </c>
      <c r="E181" s="32">
        <f>IF(OR($A181="",$B181=""),"",B181*'MPTO_working_2-way'!$G180)</f>
        <v>2.0691489361702122</v>
      </c>
      <c r="F181" s="30">
        <f>IF(OR($A181="",$B181=""),"",'MPTO_working_2-way'!D180)</f>
        <v>1.9334834220221038</v>
      </c>
      <c r="G181" s="32">
        <f>IF(OR($A181="",$B181=""),"",'MPTO_working_2-way'!E180)</f>
        <v>2.0712563034422273</v>
      </c>
      <c r="H181" s="30">
        <f>IF(OR($A181="",$B181=""),"",'OddsRatio_working_2-way'!M180)</f>
        <v>1.9334276237142709</v>
      </c>
      <c r="I181" s="30">
        <f>IF(OR($A181="",$B181=""),"",'OddsRatio_working_2-way'!N180)</f>
        <v>2.0713203408538785</v>
      </c>
      <c r="J181" s="30">
        <f>IF('Log_working_2-way'!$D180="","",A181^('Log_working_2-way'!$D180))</f>
        <v>1.9325939690668699</v>
      </c>
      <c r="K181" s="32">
        <f>IF('Log_working_2-way'!$D180="","",B181^('Log_working_2-way'!$D180))</f>
        <v>2.0722780043286777</v>
      </c>
      <c r="L181" s="37">
        <f t="shared" si="28"/>
        <v>0.5167095115681235</v>
      </c>
      <c r="M181" s="37">
        <f t="shared" si="29"/>
        <v>0.48329048843187672</v>
      </c>
      <c r="N181" s="38">
        <v>278</v>
      </c>
      <c r="O181" s="38">
        <f t="shared" si="30"/>
        <v>130.12765957446808</v>
      </c>
      <c r="P181" s="38">
        <f t="shared" si="31"/>
        <v>139.69154228855723</v>
      </c>
      <c r="Q181" s="38">
        <f t="shared" si="32"/>
        <v>138.3084577114428</v>
      </c>
      <c r="R181" s="38">
        <f t="shared" si="33"/>
        <v>147.87234042553192</v>
      </c>
      <c r="S181" s="39">
        <f t="shared" si="34"/>
        <v>-8.1807981369747154</v>
      </c>
      <c r="T181" s="39">
        <f t="shared" si="35"/>
        <v>-8.1807981369746869</v>
      </c>
      <c r="U181" t="s">
        <v>435</v>
      </c>
      <c r="V181" t="s">
        <v>436</v>
      </c>
      <c r="W181" t="s">
        <v>470</v>
      </c>
      <c r="X181" t="s">
        <v>455</v>
      </c>
      <c r="Y181" s="51"/>
    </row>
    <row r="182" spans="1:25" ht="15" x14ac:dyDescent="0.25">
      <c r="A182">
        <v>1.88</v>
      </c>
      <c r="B182">
        <v>2.0099999999999998</v>
      </c>
      <c r="C182" s="29">
        <f t="shared" si="27"/>
        <v>2.9427331427966497E-2</v>
      </c>
      <c r="D182" s="30">
        <f>IF(OR($A182="",$B182=""),"",A182*'MPTO_working_2-way'!$G181)</f>
        <v>1.9353233830845769</v>
      </c>
      <c r="E182" s="32">
        <f>IF(OR($A182="",$B182=""),"",B182*'MPTO_working_2-way'!$G181)</f>
        <v>2.0691489361702122</v>
      </c>
      <c r="F182" s="30">
        <f>IF(OR($A182="",$B182=""),"",'MPTO_working_2-way'!D181)</f>
        <v>1.9334834220221038</v>
      </c>
      <c r="G182" s="32">
        <f>IF(OR($A182="",$B182=""),"",'MPTO_working_2-way'!E181)</f>
        <v>2.0712563034422273</v>
      </c>
      <c r="H182" s="30">
        <f>IF(OR($A182="",$B182=""),"",'OddsRatio_working_2-way'!M181)</f>
        <v>1.9334276237142709</v>
      </c>
      <c r="I182" s="30">
        <f>IF(OR($A182="",$B182=""),"",'OddsRatio_working_2-way'!N181)</f>
        <v>2.0713203408538785</v>
      </c>
      <c r="J182" s="30">
        <f>IF('Log_working_2-way'!$D181="","",A182^('Log_working_2-way'!$D181))</f>
        <v>1.9325939690668699</v>
      </c>
      <c r="K182" s="32">
        <f>IF('Log_working_2-way'!$D181="","",B182^('Log_working_2-way'!$D181))</f>
        <v>2.0722780043286777</v>
      </c>
      <c r="L182" s="37">
        <f t="shared" si="28"/>
        <v>0.5167095115681235</v>
      </c>
      <c r="M182" s="37">
        <f t="shared" si="29"/>
        <v>0.48329048843187672</v>
      </c>
      <c r="N182" s="38">
        <v>279</v>
      </c>
      <c r="O182" s="38">
        <f t="shared" si="30"/>
        <v>130.59574468085106</v>
      </c>
      <c r="P182" s="38">
        <f t="shared" si="31"/>
        <v>140.19402985074626</v>
      </c>
      <c r="Q182" s="38">
        <f t="shared" si="32"/>
        <v>138.80597014925374</v>
      </c>
      <c r="R182" s="38">
        <f t="shared" si="33"/>
        <v>148.40425531914894</v>
      </c>
      <c r="S182" s="39">
        <f t="shared" si="34"/>
        <v>-8.2102254684026832</v>
      </c>
      <c r="T182" s="39">
        <f t="shared" si="35"/>
        <v>-8.2102254684026832</v>
      </c>
      <c r="U182" t="s">
        <v>437</v>
      </c>
      <c r="V182" t="s">
        <v>438</v>
      </c>
      <c r="W182" t="s">
        <v>470</v>
      </c>
      <c r="X182" t="s">
        <v>455</v>
      </c>
      <c r="Y182" s="41"/>
    </row>
    <row r="183" spans="1:25" ht="15" x14ac:dyDescent="0.25">
      <c r="A183">
        <v>2.17</v>
      </c>
      <c r="B183">
        <v>1.7</v>
      </c>
      <c r="C183" s="29">
        <f t="shared" si="27"/>
        <v>4.9064787205204574E-2</v>
      </c>
      <c r="D183" s="30">
        <f>IF(OR($A183="",$B183=""),"",A183*'MPTO_working_2-way'!$G182)</f>
        <v>2.276470588235294</v>
      </c>
      <c r="E183" s="32">
        <f>IF(OR($A183="",$B183=""),"",B183*'MPTO_working_2-way'!$G182)</f>
        <v>1.7834101382488476</v>
      </c>
      <c r="F183" s="30">
        <f>IF(OR($A183="",$B183=""),"",'MPTO_working_2-way'!D182)</f>
        <v>2.2920161540851192</v>
      </c>
      <c r="G183" s="32">
        <f>IF(OR($A183="",$B183=""),"",'MPTO_working_2-way'!E182)</f>
        <v>1.773984130800673</v>
      </c>
      <c r="H183" s="30">
        <f>IF(OR($A183="",$B183=""),"",'OddsRatio_working_2-way'!M182)</f>
        <v>2.2928374110570013</v>
      </c>
      <c r="I183" s="30">
        <f>IF(OR($A183="",$B183=""),"",'OddsRatio_working_2-way'!N182)</f>
        <v>1.773492468153762</v>
      </c>
      <c r="J183" s="30">
        <f>IF('Log_working_2-way'!$D182="","",A183^('Log_working_2-way'!$D182))</f>
        <v>2.3001051281546463</v>
      </c>
      <c r="K183" s="32">
        <f>IF('Log_working_2-way'!$D182="","",B183^('Log_working_2-way'!$D182))</f>
        <v>1.7691685682513487</v>
      </c>
      <c r="L183" s="37">
        <f t="shared" si="28"/>
        <v>0.43927648578811374</v>
      </c>
      <c r="M183" s="37">
        <f t="shared" si="29"/>
        <v>0.56072351421188638</v>
      </c>
      <c r="N183" s="38">
        <v>280</v>
      </c>
      <c r="O183" s="38">
        <f t="shared" si="30"/>
        <v>150.96774193548387</v>
      </c>
      <c r="P183" s="38">
        <f t="shared" si="31"/>
        <v>115.29411764705883</v>
      </c>
      <c r="Q183" s="38">
        <f t="shared" si="32"/>
        <v>164.70588235294119</v>
      </c>
      <c r="R183" s="38">
        <f t="shared" si="33"/>
        <v>129.03225806451613</v>
      </c>
      <c r="S183" s="39">
        <f t="shared" si="34"/>
        <v>-13.738140417457316</v>
      </c>
      <c r="T183" s="39">
        <f t="shared" si="35"/>
        <v>-13.738140417457302</v>
      </c>
      <c r="U183" t="s">
        <v>439</v>
      </c>
      <c r="V183" t="s">
        <v>440</v>
      </c>
      <c r="W183" t="s">
        <v>464</v>
      </c>
      <c r="X183" t="s">
        <v>456</v>
      </c>
      <c r="Y183" s="41"/>
    </row>
    <row r="184" spans="1:25" ht="15" x14ac:dyDescent="0.25">
      <c r="A184">
        <v>2.4700000000000002</v>
      </c>
      <c r="B184">
        <v>1.53</v>
      </c>
      <c r="C184" s="29">
        <f t="shared" si="27"/>
        <v>5.845307083697171E-2</v>
      </c>
      <c r="D184" s="30">
        <f>IF(OR($A184="",$B184=""),"",A184*'MPTO_working_2-way'!$G183)</f>
        <v>2.6143790849673203</v>
      </c>
      <c r="E184" s="32">
        <f>IF(OR($A184="",$B184=""),"",B184*'MPTO_working_2-way'!$G183)</f>
        <v>1.6194331983805668</v>
      </c>
      <c r="F184" s="30">
        <f>IF(OR($A184="",$B184=""),"",'MPTO_working_2-way'!D183)</f>
        <v>2.6621816772920996</v>
      </c>
      <c r="G184" s="32">
        <f>IF(OR($A184="",$B184=""),"",'MPTO_working_2-way'!E183)</f>
        <v>1.6016189527664173</v>
      </c>
      <c r="H184" s="30">
        <f>IF(OR($A184="",$B184=""),"",'OddsRatio_working_2-way'!M183)</f>
        <v>2.665408330008102</v>
      </c>
      <c r="I184" s="30">
        <f>IF(OR($A184="",$B184=""),"",'OddsRatio_working_2-way'!N183)</f>
        <v>1.6004533434723087</v>
      </c>
      <c r="J184" s="30">
        <f>IF('Log_working_2-way'!$D183="","",A184^('Log_working_2-way'!$D183))</f>
        <v>2.6885220368567726</v>
      </c>
      <c r="K184" s="32">
        <f>IF('Log_working_2-way'!$D183="","",B184^('Log_working_2-way'!$D183))</f>
        <v>1.5922339052518071</v>
      </c>
      <c r="L184" s="37">
        <f t="shared" si="28"/>
        <v>0.38250000000000001</v>
      </c>
      <c r="M184" s="37">
        <f t="shared" si="29"/>
        <v>0.61750000000000005</v>
      </c>
      <c r="N184" s="38">
        <v>281</v>
      </c>
      <c r="O184" s="38">
        <f t="shared" si="30"/>
        <v>167.2348178137652</v>
      </c>
      <c r="P184" s="38">
        <f t="shared" si="31"/>
        <v>97.33986928104575</v>
      </c>
      <c r="Q184" s="38">
        <f t="shared" si="32"/>
        <v>183.66013071895426</v>
      </c>
      <c r="R184" s="38">
        <f t="shared" si="33"/>
        <v>113.76518218623481</v>
      </c>
      <c r="S184" s="39">
        <f t="shared" si="34"/>
        <v>-16.42531290518906</v>
      </c>
      <c r="T184" s="39">
        <f t="shared" si="35"/>
        <v>-16.42531290518906</v>
      </c>
      <c r="U184" t="s">
        <v>441</v>
      </c>
      <c r="V184" t="s">
        <v>442</v>
      </c>
      <c r="W184" t="s">
        <v>465</v>
      </c>
      <c r="X184" t="s">
        <v>456</v>
      </c>
      <c r="Y184" s="41"/>
    </row>
    <row r="185" spans="1:25" ht="15" x14ac:dyDescent="0.25">
      <c r="A185">
        <v>1.62</v>
      </c>
      <c r="B185">
        <v>2.44</v>
      </c>
      <c r="C185" s="29">
        <f t="shared" si="27"/>
        <v>2.7120016191054308E-2</v>
      </c>
      <c r="D185" s="30">
        <f>IF(OR($A185="",$B185=""),"",A185*'MPTO_working_2-way'!$G184)</f>
        <v>1.6639344262295082</v>
      </c>
      <c r="E185" s="32">
        <f>IF(OR($A185="",$B185=""),"",B185*'MPTO_working_2-way'!$G184)</f>
        <v>2.5061728395061724</v>
      </c>
      <c r="F185" s="30">
        <f>IF(OR($A185="",$B185=""),"",'MPTO_working_2-way'!D184)</f>
        <v>1.6563861884009385</v>
      </c>
      <c r="G185" s="32">
        <f>IF(OR($A185="",$B185=""),"",'MPTO_working_2-way'!E184)</f>
        <v>2.5234933605720116</v>
      </c>
      <c r="H185" s="30">
        <f>IF(OR($A185="",$B185=""),"",'OddsRatio_working_2-way'!M184)</f>
        <v>1.6561673228343179</v>
      </c>
      <c r="I185" s="30">
        <f>IF(OR($A185="",$B185=""),"",'OddsRatio_working_2-way'!N184)</f>
        <v>2.5240015240022853</v>
      </c>
      <c r="J185" s="30">
        <f>IF('Log_working_2-way'!$D184="","",A185^('Log_working_2-way'!$D184))</f>
        <v>1.6527486648131442</v>
      </c>
      <c r="K185" s="32">
        <f>IF('Log_working_2-way'!$D184="","",B185^('Log_working_2-way'!$D184))</f>
        <v>2.5319832178994095</v>
      </c>
      <c r="L185" s="37">
        <f t="shared" si="28"/>
        <v>0.60098522167487689</v>
      </c>
      <c r="M185" s="37">
        <f t="shared" si="29"/>
        <v>0.39901477832512322</v>
      </c>
      <c r="N185" s="38">
        <v>282</v>
      </c>
      <c r="O185" s="38">
        <f t="shared" si="30"/>
        <v>107.92592592592594</v>
      </c>
      <c r="P185" s="38">
        <f t="shared" si="31"/>
        <v>166.42622950819674</v>
      </c>
      <c r="Q185" s="38">
        <f t="shared" si="32"/>
        <v>115.57377049180329</v>
      </c>
      <c r="R185" s="38">
        <f t="shared" si="33"/>
        <v>174.07407407407408</v>
      </c>
      <c r="S185" s="39">
        <f t="shared" si="34"/>
        <v>-7.6478445658773495</v>
      </c>
      <c r="T185" s="39">
        <f t="shared" si="35"/>
        <v>-7.6478445658773353</v>
      </c>
      <c r="U185" t="s">
        <v>443</v>
      </c>
      <c r="V185" t="s">
        <v>444</v>
      </c>
      <c r="W185" t="s">
        <v>466</v>
      </c>
      <c r="X185" t="s">
        <v>456</v>
      </c>
      <c r="Y185" s="41"/>
    </row>
    <row r="186" spans="1:25" s="35" customFormat="1" ht="15" x14ac:dyDescent="0.25">
      <c r="A186">
        <v>2.21</v>
      </c>
      <c r="B186">
        <v>1.74</v>
      </c>
      <c r="C186" s="29">
        <f t="shared" si="27"/>
        <v>2.720133146096626E-2</v>
      </c>
      <c r="D186" s="30">
        <f>IF(OR($A186="",$B186=""),"",A186*'MPTO_working_2-way'!$G185)</f>
        <v>2.2701149425287355</v>
      </c>
      <c r="E186" s="32">
        <f>IF(OR($A186="",$B186=""),"",B186*'MPTO_working_2-way'!$G185)</f>
        <v>1.7873303167420813</v>
      </c>
      <c r="F186" s="30">
        <f>IF(OR($A186="",$B186=""),"",'MPTO_working_2-way'!D185)</f>
        <v>2.2784855128281092</v>
      </c>
      <c r="G186" s="32">
        <f>IF(OR($A186="",$B186=""),"",'MPTO_working_2-way'!E185)</f>
        <v>1.7821754646150993</v>
      </c>
      <c r="H186" s="30">
        <f>IF(OR($A186="",$B186=""),"",'OddsRatio_working_2-way'!M185)</f>
        <v>2.2787240261820116</v>
      </c>
      <c r="I186" s="30">
        <f>IF(OR($A186="",$B186=""),"",'OddsRatio_working_2-way'!N185)</f>
        <v>1.7820295697311479</v>
      </c>
      <c r="J186" s="30">
        <f>IF('Log_working_2-way'!$D185="","",A186^('Log_working_2-way'!$D185))</f>
        <v>2.2825447620471673</v>
      </c>
      <c r="K186" s="32">
        <f>IF('Log_working_2-way'!$D185="","",B186^('Log_working_2-way'!$D185))</f>
        <v>1.7796998822901224</v>
      </c>
      <c r="L186" s="37">
        <f t="shared" si="28"/>
        <v>0.44050632911392407</v>
      </c>
      <c r="M186" s="37">
        <f t="shared" si="29"/>
        <v>0.55949367088607604</v>
      </c>
      <c r="N186" s="38">
        <v>283</v>
      </c>
      <c r="O186" s="38">
        <f t="shared" si="30"/>
        <v>154.94570135746605</v>
      </c>
      <c r="P186" s="38">
        <f t="shared" si="31"/>
        <v>120.35632183908046</v>
      </c>
      <c r="Q186" s="38">
        <f t="shared" si="32"/>
        <v>162.64367816091954</v>
      </c>
      <c r="R186" s="38">
        <f t="shared" si="33"/>
        <v>128.05429864253395</v>
      </c>
      <c r="S186" s="39">
        <f t="shared" si="34"/>
        <v>-7.6979768034534857</v>
      </c>
      <c r="T186" s="39">
        <f t="shared" si="35"/>
        <v>-7.6979768034534857</v>
      </c>
      <c r="U186" t="s">
        <v>445</v>
      </c>
      <c r="V186" t="s">
        <v>446</v>
      </c>
      <c r="W186" t="s">
        <v>466</v>
      </c>
      <c r="X186" t="s">
        <v>456</v>
      </c>
      <c r="Y186" s="41"/>
    </row>
    <row r="187" spans="1:25" ht="15" x14ac:dyDescent="0.25">
      <c r="A187">
        <v>2.23</v>
      </c>
      <c r="B187">
        <v>1.72</v>
      </c>
      <c r="C187" s="29">
        <f t="shared" si="27"/>
        <v>2.982584211075201E-2</v>
      </c>
      <c r="D187" s="30">
        <f>IF(OR($A187="",$B187=""),"",A187*'MPTO_working_2-way'!$G186)</f>
        <v>2.2965116279069768</v>
      </c>
      <c r="E187" s="32">
        <f>IF(OR($A187="",$B187=""),"",B187*'MPTO_working_2-way'!$G186)</f>
        <v>1.7713004484304935</v>
      </c>
      <c r="F187" s="30">
        <f>IF(OR($A187="",$B187=""),"",'MPTO_working_2-way'!D186)</f>
        <v>2.3067115708443593</v>
      </c>
      <c r="G187" s="32">
        <f>IF(OR($A187="",$B187=""),"",'MPTO_working_2-way'!E186)</f>
        <v>1.7652798232695142</v>
      </c>
      <c r="H187" s="30">
        <f>IF(OR($A187="",$B187=""),"",'OddsRatio_working_2-way'!M186)</f>
        <v>2.3070322617798436</v>
      </c>
      <c r="I187" s="30">
        <f>IF(OR($A187="",$B187=""),"",'OddsRatio_working_2-way'!N186)</f>
        <v>1.7650920556760061</v>
      </c>
      <c r="J187" s="30">
        <f>IF('Log_working_2-way'!$D186="","",A187^('Log_working_2-way'!$D186))</f>
        <v>2.3117058576345526</v>
      </c>
      <c r="K187" s="32">
        <f>IF('Log_working_2-way'!$D186="","",B187^('Log_working_2-way'!$D186))</f>
        <v>1.7623660397486636</v>
      </c>
      <c r="L187" s="37">
        <f t="shared" si="28"/>
        <v>0.43544303797468353</v>
      </c>
      <c r="M187" s="37">
        <f t="shared" si="29"/>
        <v>0.56455696202531636</v>
      </c>
      <c r="N187" s="38">
        <v>284</v>
      </c>
      <c r="O187" s="38">
        <f t="shared" si="30"/>
        <v>156.64573991031392</v>
      </c>
      <c r="P187" s="38">
        <f t="shared" si="31"/>
        <v>118.88372093023257</v>
      </c>
      <c r="Q187" s="38">
        <f t="shared" si="32"/>
        <v>165.11627906976744</v>
      </c>
      <c r="R187" s="38">
        <f t="shared" si="33"/>
        <v>127.35426008968611</v>
      </c>
      <c r="S187" s="39">
        <f t="shared" si="34"/>
        <v>-8.4705391594535229</v>
      </c>
      <c r="T187" s="39">
        <f t="shared" si="35"/>
        <v>-8.4705391594535371</v>
      </c>
      <c r="U187" t="s">
        <v>447</v>
      </c>
      <c r="V187" t="s">
        <v>448</v>
      </c>
      <c r="W187" t="s">
        <v>462</v>
      </c>
      <c r="X187" t="s">
        <v>456</v>
      </c>
      <c r="Y187" s="41"/>
    </row>
    <row r="188" spans="1:25" s="35" customFormat="1" ht="15" x14ac:dyDescent="0.25">
      <c r="A188">
        <v>2.39</v>
      </c>
      <c r="B188">
        <v>1.6</v>
      </c>
      <c r="C188" s="29">
        <f t="shared" si="27"/>
        <v>4.3410041841004166E-2</v>
      </c>
      <c r="D188" s="30">
        <f>IF(OR($A188="",$B188=""),"",A188*'MPTO_working_2-way'!$G187)</f>
        <v>2.4937499999999999</v>
      </c>
      <c r="E188" s="32">
        <f>IF(OR($A188="",$B188=""),"",B188*'MPTO_working_2-way'!$G187)</f>
        <v>1.6694560669456067</v>
      </c>
      <c r="F188" s="30">
        <f>IF(OR($A188="",$B188=""),"",'MPTO_working_2-way'!D187)</f>
        <v>2.5207646671061306</v>
      </c>
      <c r="G188" s="32">
        <f>IF(OR($A188="",$B188=""),"",'MPTO_working_2-way'!E187)</f>
        <v>1.6575639358474208</v>
      </c>
      <c r="H188" s="30">
        <f>IF(OR($A188="",$B188=""),"",'OddsRatio_working_2-way'!M187)</f>
        <v>2.52206000757745</v>
      </c>
      <c r="I188" s="30">
        <f>IF(OR($A188="",$B188=""),"",'OddsRatio_working_2-way'!N187)</f>
        <v>1.6570043198176039</v>
      </c>
      <c r="J188" s="30">
        <f>IF('Log_working_2-way'!$D187="","",A188^('Log_working_2-way'!$D187))</f>
        <v>2.5347593326332167</v>
      </c>
      <c r="K188" s="32">
        <f>IF('Log_working_2-way'!$D187="","",B188^('Log_working_2-way'!$D187))</f>
        <v>1.6515679551422944</v>
      </c>
      <c r="L188" s="37">
        <f t="shared" si="28"/>
        <v>0.40100250626566419</v>
      </c>
      <c r="M188" s="37">
        <f t="shared" si="29"/>
        <v>0.59899749373433586</v>
      </c>
      <c r="N188" s="38">
        <v>285</v>
      </c>
      <c r="O188" s="38">
        <f t="shared" si="30"/>
        <v>165.75313807531384</v>
      </c>
      <c r="P188" s="38">
        <f t="shared" si="31"/>
        <v>106.875</v>
      </c>
      <c r="Q188" s="38">
        <f t="shared" si="32"/>
        <v>178.125</v>
      </c>
      <c r="R188" s="38">
        <f t="shared" si="33"/>
        <v>119.24686192468619</v>
      </c>
      <c r="S188" s="39">
        <f t="shared" si="34"/>
        <v>-12.371861924686158</v>
      </c>
      <c r="T188" s="39">
        <f t="shared" si="35"/>
        <v>-12.371861924686186</v>
      </c>
      <c r="U188" t="s">
        <v>96</v>
      </c>
      <c r="V188" t="s">
        <v>109</v>
      </c>
      <c r="W188" t="s">
        <v>111</v>
      </c>
      <c r="X188" t="s">
        <v>456</v>
      </c>
      <c r="Y188" s="41"/>
    </row>
    <row r="189" spans="1:25" s="35" customFormat="1" ht="15" x14ac:dyDescent="0.25">
      <c r="A189">
        <v>2.63</v>
      </c>
      <c r="B189">
        <v>1.51</v>
      </c>
      <c r="C189" s="29">
        <f t="shared" si="27"/>
        <v>4.2479792511268322E-2</v>
      </c>
      <c r="D189" s="30">
        <f>IF(OR($A189="",$B189=""),"",A189*'MPTO_working_2-way'!$G188)</f>
        <v>2.7417218543046356</v>
      </c>
      <c r="E189" s="32">
        <f>IF(OR($A189="",$B189=""),"",B189*'MPTO_working_2-way'!$G188)</f>
        <v>1.5741444866920151</v>
      </c>
      <c r="F189" s="30">
        <f>IF(OR($A189="",$B189=""),"",'MPTO_working_2-way'!D188)</f>
        <v>2.7856065654262965</v>
      </c>
      <c r="G189" s="32">
        <f>IF(OR($A189="",$B189=""),"",'MPTO_working_2-way'!E188)</f>
        <v>1.5600337831202247</v>
      </c>
      <c r="H189" s="30">
        <f>IF(OR($A189="",$B189=""),"",'OddsRatio_working_2-way'!M188)</f>
        <v>2.7877579342216747</v>
      </c>
      <c r="I189" s="30">
        <f>IF(OR($A189="",$B189=""),"",'OddsRatio_working_2-way'!N188)</f>
        <v>1.5593598444497263</v>
      </c>
      <c r="J189" s="30">
        <f>IF('Log_working_2-way'!$D188="","",A189^('Log_working_2-way'!$D188))</f>
        <v>2.8086642204693022</v>
      </c>
      <c r="K189" s="32">
        <f>IF('Log_working_2-way'!$D188="","",B189^('Log_working_2-way'!$D188))</f>
        <v>1.5528942236384655</v>
      </c>
      <c r="L189" s="37">
        <f t="shared" si="28"/>
        <v>0.36473429951690822</v>
      </c>
      <c r="M189" s="37">
        <f t="shared" si="29"/>
        <v>0.63526570048309183</v>
      </c>
      <c r="N189" s="38">
        <v>286</v>
      </c>
      <c r="O189" s="38">
        <f t="shared" si="30"/>
        <v>177.25475285171103</v>
      </c>
      <c r="P189" s="38">
        <f t="shared" si="31"/>
        <v>96.596026490066237</v>
      </c>
      <c r="Q189" s="38">
        <f t="shared" si="32"/>
        <v>189.40397350993379</v>
      </c>
      <c r="R189" s="38">
        <f t="shared" si="33"/>
        <v>108.74524714828898</v>
      </c>
      <c r="S189" s="39">
        <f t="shared" si="34"/>
        <v>-12.14922065822276</v>
      </c>
      <c r="T189" s="39">
        <f t="shared" si="35"/>
        <v>-12.149220658222745</v>
      </c>
      <c r="U189" t="s">
        <v>93</v>
      </c>
      <c r="V189" t="s">
        <v>107</v>
      </c>
      <c r="W189" t="s">
        <v>111</v>
      </c>
      <c r="X189" t="s">
        <v>456</v>
      </c>
      <c r="Y189" s="41"/>
    </row>
    <row r="190" spans="1:25" s="35" customFormat="1" ht="15" x14ac:dyDescent="0.25">
      <c r="A190">
        <v>1.9</v>
      </c>
      <c r="B190">
        <v>1.97</v>
      </c>
      <c r="C190" s="29">
        <f t="shared" si="27"/>
        <v>3.3930002671653803E-2</v>
      </c>
      <c r="D190" s="30">
        <f>IF(OR($A190="",$B190=""),"",A190*'MPTO_working_2-way'!$G189)</f>
        <v>1.9644670050761421</v>
      </c>
      <c r="E190" s="32">
        <f>IF(OR($A190="",$B190=""),"",B190*'MPTO_working_2-way'!$G189)</f>
        <v>2.0368421052631578</v>
      </c>
      <c r="F190" s="30">
        <f>IF(OR($A190="",$B190=""),"",'MPTO_working_2-way'!D189)</f>
        <v>1.9632835038027801</v>
      </c>
      <c r="G190" s="32">
        <f>IF(OR($A190="",$B190=""),"",'MPTO_working_2-way'!E189)</f>
        <v>2.0381159814865235</v>
      </c>
      <c r="H190" s="30">
        <f>IF(OR($A190="",$B190=""),"",'OddsRatio_working_2-way'!M189)</f>
        <v>1.963241948601903</v>
      </c>
      <c r="I190" s="30">
        <f>IF(OR($A190="",$B190=""),"",'OddsRatio_working_2-way'!N189)</f>
        <v>2.0381607668264961</v>
      </c>
      <c r="J190" s="30">
        <f>IF('Log_working_2-way'!$D189="","",A190^('Log_working_2-way'!$D189))</f>
        <v>1.9627034600020314</v>
      </c>
      <c r="K190" s="32">
        <f>IF('Log_working_2-way'!$D189="","",B190^('Log_working_2-way'!$D189))</f>
        <v>2.0387414625037734</v>
      </c>
      <c r="L190" s="37">
        <f t="shared" si="28"/>
        <v>0.50904392764857886</v>
      </c>
      <c r="M190" s="37">
        <f t="shared" si="29"/>
        <v>0.49095607235142119</v>
      </c>
      <c r="N190" s="38">
        <v>287</v>
      </c>
      <c r="O190" s="38">
        <f t="shared" si="30"/>
        <v>135.9473684210526</v>
      </c>
      <c r="P190" s="38">
        <f t="shared" si="31"/>
        <v>141.31472081218271</v>
      </c>
      <c r="Q190" s="38">
        <f t="shared" si="32"/>
        <v>145.68527918781726</v>
      </c>
      <c r="R190" s="38">
        <f t="shared" si="33"/>
        <v>151.05263157894737</v>
      </c>
      <c r="S190" s="39">
        <f t="shared" si="34"/>
        <v>-9.7379107667646565</v>
      </c>
      <c r="T190" s="39">
        <f t="shared" si="35"/>
        <v>-9.7379107667646565</v>
      </c>
      <c r="U190" t="s">
        <v>449</v>
      </c>
      <c r="V190" t="s">
        <v>450</v>
      </c>
      <c r="W190" t="s">
        <v>470</v>
      </c>
      <c r="X190" t="s">
        <v>456</v>
      </c>
      <c r="Y190" s="41"/>
    </row>
    <row r="191" spans="1:25" ht="15" x14ac:dyDescent="0.25">
      <c r="A191">
        <v>1.78</v>
      </c>
      <c r="B191">
        <v>2.09</v>
      </c>
      <c r="C191" s="29">
        <f t="shared" si="27"/>
        <v>4.0266652330519959E-2</v>
      </c>
      <c r="D191" s="30">
        <f>IF(OR($A191="",$B191=""),"",A191*'MPTO_working_2-way'!$G190)</f>
        <v>1.8516746411483256</v>
      </c>
      <c r="E191" s="32">
        <f>IF(OR($A191="",$B191=""),"",B191*'MPTO_working_2-way'!$G190)</f>
        <v>2.1741573033707864</v>
      </c>
      <c r="F191" s="30">
        <f>IF(OR($A191="",$B191=""),"",'MPTO_working_2-way'!D190)</f>
        <v>1.8461614808198106</v>
      </c>
      <c r="G191" s="32">
        <f>IF(OR($A191="",$B191=""),"",'MPTO_working_2-way'!E190)</f>
        <v>2.1818075186206087</v>
      </c>
      <c r="H191" s="30">
        <f>IF(OR($A191="",$B191=""),"",'OddsRatio_working_2-way'!M190)</f>
        <v>1.8459292702556338</v>
      </c>
      <c r="I191" s="30">
        <f>IF(OR($A191="",$B191=""),"",'OddsRatio_working_2-way'!N190)</f>
        <v>2.1821319289469754</v>
      </c>
      <c r="J191" s="30">
        <f>IF('Log_working_2-way'!$D190="","",A191^('Log_working_2-way'!$D190))</f>
        <v>1.8434137605840082</v>
      </c>
      <c r="K191" s="32">
        <f>IF('Log_working_2-way'!$D190="","",B191^('Log_working_2-way'!$D190))</f>
        <v>2.1856576768529026</v>
      </c>
      <c r="L191" s="37">
        <f t="shared" si="28"/>
        <v>0.54005167958656319</v>
      </c>
      <c r="M191" s="37">
        <f t="shared" si="29"/>
        <v>0.4599483204134367</v>
      </c>
      <c r="N191" s="38">
        <v>288</v>
      </c>
      <c r="O191" s="38">
        <f t="shared" si="30"/>
        <v>126.20224719101124</v>
      </c>
      <c r="P191" s="38">
        <f t="shared" si="31"/>
        <v>150.20095693779905</v>
      </c>
      <c r="Q191" s="38">
        <f t="shared" si="32"/>
        <v>137.79904306220098</v>
      </c>
      <c r="R191" s="38">
        <f t="shared" si="33"/>
        <v>161.79775280898878</v>
      </c>
      <c r="S191" s="39">
        <f t="shared" si="34"/>
        <v>-11.596795871189741</v>
      </c>
      <c r="T191" s="39">
        <f t="shared" si="35"/>
        <v>-11.596795871189727</v>
      </c>
      <c r="U191" t="s">
        <v>451</v>
      </c>
      <c r="V191" t="s">
        <v>452</v>
      </c>
      <c r="W191" t="s">
        <v>470</v>
      </c>
      <c r="X191" t="s">
        <v>456</v>
      </c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/>
      <c r="Y193" s="41"/>
    </row>
    <row r="194" spans="1:25" ht="15" x14ac:dyDescent="0.25">
      <c r="A194"/>
      <c r="B194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/>
      <c r="V194"/>
      <c r="W194"/>
      <c r="X194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/>
      <c r="Y195" s="41"/>
    </row>
    <row r="196" spans="1:25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/>
      <c r="Y197" s="41"/>
    </row>
    <row r="198" spans="1:25" s="50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/>
      <c r="Y198" s="5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/>
      <c r="Y200" s="41"/>
    </row>
    <row r="201" spans="1:25" s="50" customFormat="1" ht="15" x14ac:dyDescent="0.25">
      <c r="A201" s="53"/>
      <c r="B201" s="53"/>
      <c r="C201" s="54"/>
      <c r="D201" s="55"/>
      <c r="E201" s="57"/>
      <c r="F201" s="55"/>
      <c r="G201" s="57"/>
      <c r="H201" s="55"/>
      <c r="I201" s="55"/>
      <c r="J201" s="55"/>
      <c r="K201" s="57"/>
      <c r="L201" s="60"/>
      <c r="M201" s="60"/>
      <c r="N201" s="61"/>
      <c r="O201" s="61"/>
      <c r="P201" s="61"/>
      <c r="Q201" s="61"/>
      <c r="R201" s="61"/>
      <c r="S201" s="62"/>
      <c r="T201" s="62"/>
      <c r="U201" s="53"/>
      <c r="V201" s="53"/>
      <c r="W201" s="53"/>
      <c r="X201" s="53"/>
      <c r="Y201" s="5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 s="48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 s="48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 s="48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 s="48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 s="48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 s="48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 s="4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 s="48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 s="48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 s="48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36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36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36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36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36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36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36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36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36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36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36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36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36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36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36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36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36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36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36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36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36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36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36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36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36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36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36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36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36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36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36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36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36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36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36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36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36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36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36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36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36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36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36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36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36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36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36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36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36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36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36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36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36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36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36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36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36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36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36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36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36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37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37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37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37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37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37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37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37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37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37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37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37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37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37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37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37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37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37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37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37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37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37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37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37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37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37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37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37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37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37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37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37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37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37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37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37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37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37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37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37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37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37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37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37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37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37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37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37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37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37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37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37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37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37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37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37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37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37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37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37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37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37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37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37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38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38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38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38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38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38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38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38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38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38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38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38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38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38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38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38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38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38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38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38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38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38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38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38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38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38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38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38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38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38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38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38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38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38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38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38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38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38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38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38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38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38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38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38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38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38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38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38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38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38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38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38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38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38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38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38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38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38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38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38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38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38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38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38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39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39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39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39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39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39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39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39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39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39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39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39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39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39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39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39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39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39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39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39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39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39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39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39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39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39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39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39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39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39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39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39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39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39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39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39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39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39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39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39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39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39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39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39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39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39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39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39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39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39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39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39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39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39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39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39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39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39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39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39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39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39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39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39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40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40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40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40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40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40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40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40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40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40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40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40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40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40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40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40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40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40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40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40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40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40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40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40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40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40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40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40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40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40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40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40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40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40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40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40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40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40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40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40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40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40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40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40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40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40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40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40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40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40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40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40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40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40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40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40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40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40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40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zoomScale="80" zoomScaleNormal="80" workbookViewId="0">
      <pane ySplit="2" topLeftCell="A166" activePane="bottomLeft" state="frozen"/>
      <selection pane="bottomLeft" activeCell="AJ3" sqref="AJ3:AJ191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65" t="s">
        <v>9</v>
      </c>
      <c r="B1" s="65"/>
      <c r="C1" s="66"/>
      <c r="D1" s="18"/>
      <c r="E1" s="67" t="s">
        <v>25</v>
      </c>
      <c r="F1" s="65"/>
      <c r="G1" s="66"/>
      <c r="H1" s="67" t="s">
        <v>23</v>
      </c>
      <c r="I1" s="65"/>
      <c r="J1" s="66"/>
      <c r="K1" s="67" t="s">
        <v>11</v>
      </c>
      <c r="L1" s="65"/>
      <c r="M1" s="66"/>
      <c r="N1" s="67" t="s">
        <v>35</v>
      </c>
      <c r="O1" s="65"/>
      <c r="P1" s="65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4.5599999999999996</v>
      </c>
      <c r="B3">
        <v>4.16</v>
      </c>
      <c r="C3">
        <v>1.74</v>
      </c>
      <c r="D3" s="20">
        <f>IF(OR($A3="",$B3="",$C3=""),"",(1/A3)+(1/B3)+(1/C3)-1)</f>
        <v>3.4395504676811406E-2</v>
      </c>
      <c r="E3" s="17">
        <f>IF(OR($A3="",$B3="",$C3=""),"",A3*'MPTO_working_3-way'!$I2)</f>
        <v>4.7168435013262595</v>
      </c>
      <c r="F3" s="21">
        <f>IF(OR($A3="",$B3="",$C3=""),"",B3*'MPTO_working_3-way'!$I2)</f>
        <v>4.3030852994555353</v>
      </c>
      <c r="G3" s="22">
        <f>IF(OR($A3="",$B3="",$C3=""),"",C3*'MPTO_working_3-way'!$I2)</f>
        <v>1.7998481781376519</v>
      </c>
      <c r="H3" s="17">
        <f>IF(OR($A3="",$B3="",$C3=""),"",'MPTO_working_3-way'!E2)</f>
        <v>4.8115536399003611</v>
      </c>
      <c r="I3" s="21">
        <f>IF(OR($A3="",$B3="",$C3=""),"",'MPTO_working_3-way'!F2)</f>
        <v>4.3683488336636689</v>
      </c>
      <c r="J3" s="22">
        <f>IF(OR($A3="",$B3="",$C3=""),"",'MPTO_working_3-way'!G2)</f>
        <v>1.7754185213107643</v>
      </c>
      <c r="K3" s="17">
        <f>IF(OR($A3="",$B3="",$C3=""),"",'OddsRatio_working_3-way'!H2)</f>
        <v>4.772345596976443</v>
      </c>
      <c r="L3" s="21">
        <f>IF(OR($A3="",$B3="",$C3=""),"",'OddsRatio_working_3-way'!I2)</f>
        <v>4.3484865411363947</v>
      </c>
      <c r="M3" s="22">
        <f>IF(OR($A3="",$B3="",$C3=""),"",'OddsRatio_working_3-way'!J2)</f>
        <v>1.7841392533040921</v>
      </c>
      <c r="N3" s="23">
        <f>(1/E3)* 100</f>
        <v>21.200618585688176</v>
      </c>
      <c r="O3" s="24">
        <f>(1/F3)* 100</f>
        <v>23.23913960354281</v>
      </c>
      <c r="P3" s="24">
        <f>(1/G3)* 100</f>
        <v>55.560241810769014</v>
      </c>
      <c r="Q3" t="s">
        <v>182</v>
      </c>
      <c r="R3" t="s">
        <v>183</v>
      </c>
      <c r="S3" t="s">
        <v>453</v>
      </c>
      <c r="T3" s="35">
        <v>100</v>
      </c>
      <c r="U3" s="35">
        <f>(1/A4)*((T3*A4)-T3)</f>
        <v>93.51491569390403</v>
      </c>
      <c r="V3" s="35">
        <f>(1/B4)*((T3*B4)-T3)</f>
        <v>86.928104575163403</v>
      </c>
      <c r="W3" s="35">
        <f>(1/C4)*((T3*C4)-T3)</f>
        <v>16.666666666666668</v>
      </c>
      <c r="X3" s="35">
        <f>((1/B4)+(1/C4))*T3</f>
        <v>96.40522875816994</v>
      </c>
      <c r="Y3" s="35">
        <f>((1/A4)+(1/C4))*T3</f>
        <v>89.818417639429313</v>
      </c>
      <c r="Z3" s="35">
        <f>((1/A4)+(1/B4))*T3</f>
        <v>19.556979730932582</v>
      </c>
      <c r="AA3" s="35">
        <f t="shared" ref="AA3:AA4" si="0">U3-X3</f>
        <v>-2.8903130642659107</v>
      </c>
      <c r="AB3" s="35">
        <f t="shared" ref="AB3:AB4" si="1">V3-Y3</f>
        <v>-2.8903130642659107</v>
      </c>
      <c r="AC3" s="35">
        <f t="shared" ref="AC3:AC4" si="2">W3-Z3</f>
        <v>-2.8903130642659143</v>
      </c>
      <c r="AD3" s="27"/>
      <c r="AE3" s="27"/>
      <c r="AF3">
        <v>1.62</v>
      </c>
      <c r="AG3">
        <v>2.37</v>
      </c>
      <c r="AH3" s="41"/>
      <c r="AI3" s="27"/>
      <c r="AJ3" t="s">
        <v>457</v>
      </c>
    </row>
    <row r="4" spans="1:36" ht="15" x14ac:dyDescent="0.25">
      <c r="A4">
        <v>15.42</v>
      </c>
      <c r="B4">
        <v>7.65</v>
      </c>
      <c r="C4">
        <v>1.2</v>
      </c>
      <c r="D4" s="20">
        <f t="shared" ref="D4:D56" si="3">IF(OR($A4="",$B4="",$C4=""),"",(1/A4)+(1/B4)+(1/C4)-1)</f>
        <v>2.8903130642659258E-2</v>
      </c>
      <c r="E4" s="17">
        <f>IF(OR($A4="",$B4="",$C4=""),"",A4*'MPTO_working_3-way'!$I3)</f>
        <v>15.865686274509805</v>
      </c>
      <c r="F4" s="21">
        <f>IF(OR($A4="",$B4="",$C4=""),"",B4*'MPTO_working_3-way'!$I3)</f>
        <v>7.8711089494163433</v>
      </c>
      <c r="G4" s="22">
        <f>IF(OR($A4="",$B4="",$C4=""),"",C4*'MPTO_working_3-way'!$I3)</f>
        <v>1.234683756771191</v>
      </c>
      <c r="H4" s="17">
        <f>IF(OR($A4="",$B4="",$C4=""),"",'MPTO_working_3-way'!E3)</f>
        <v>18.11053964842252</v>
      </c>
      <c r="I4" s="21">
        <f>IF(OR($A4="",$B4="",$C4=""),"",'MPTO_working_3-way'!F3)</f>
        <v>8.258690096965033</v>
      </c>
      <c r="J4" s="22">
        <f>IF(OR($A4="",$B4="",$C4=""),"",'MPTO_working_3-way'!G3)</f>
        <v>1.2140357738303522</v>
      </c>
      <c r="K4" s="17">
        <f>IF(OR($A4="",$B4="",$C4=""),"",'OddsRatio_working_3-way'!H3)</f>
        <v>16.823174991223041</v>
      </c>
      <c r="L4" s="21">
        <f>IF(OR($A4="",$B4="",$C4=""),"",'OddsRatio_working_3-way'!I3)</f>
        <v>8.2970952629426655</v>
      </c>
      <c r="M4" s="22">
        <f>IF(OR($A4="",$B4="",$C4=""),"",'OddsRatio_working_3-way'!J3)</f>
        <v>1.2194615116674488</v>
      </c>
      <c r="N4" s="23">
        <f t="shared" ref="N4" si="4">(1/E4)* 100</f>
        <v>6.3029104615955012</v>
      </c>
      <c r="O4" s="24">
        <f t="shared" ref="O4" si="5">(1/F4)* 100</f>
        <v>12.704690106902303</v>
      </c>
      <c r="P4" s="24">
        <f t="shared" ref="P4" si="6">(1/G4)* 100</f>
        <v>80.992399431502193</v>
      </c>
      <c r="Q4" t="s">
        <v>184</v>
      </c>
      <c r="R4" t="s">
        <v>185</v>
      </c>
      <c r="S4" t="s">
        <v>453</v>
      </c>
      <c r="T4" s="35">
        <v>100</v>
      </c>
      <c r="U4" s="35">
        <f t="shared" ref="U4:U5" si="7">(1/A5)*((T4*A5)-T4)</f>
        <v>63.898916967509031</v>
      </c>
      <c r="V4" s="35">
        <f t="shared" ref="V4:V5" si="8">(1/B5)*((T4*B5)-T4)</f>
        <v>70.760233918128648</v>
      </c>
      <c r="W4" s="35">
        <f t="shared" ref="W4:W5" si="9">(1/C5)*((T4*C5)-T4)</f>
        <v>62.546816479400754</v>
      </c>
      <c r="X4" s="35">
        <f t="shared" ref="X4:X5" si="10">((1/B5)+(1/C5))*T4</f>
        <v>66.692949602470591</v>
      </c>
      <c r="Y4" s="35">
        <f t="shared" ref="Y4:Y5" si="11">((1/A5)+(1/C5))*T4</f>
        <v>73.55426655309023</v>
      </c>
      <c r="Z4" s="35">
        <f t="shared" ref="Z4:Z5" si="12">((1/A5)+(1/B5))*T4</f>
        <v>65.340849114362314</v>
      </c>
      <c r="AA4" s="35">
        <f t="shared" si="0"/>
        <v>-2.7940326349615603</v>
      </c>
      <c r="AB4" s="35">
        <f t="shared" si="1"/>
        <v>-2.7940326349615816</v>
      </c>
      <c r="AC4" s="35">
        <f t="shared" si="2"/>
        <v>-2.7940326349615603</v>
      </c>
      <c r="AD4" s="4"/>
      <c r="AE4" s="4"/>
      <c r="AF4">
        <v>1.34</v>
      </c>
      <c r="AG4">
        <v>3.39</v>
      </c>
      <c r="AH4" s="4"/>
      <c r="AI4" s="4"/>
      <c r="AJ4" t="s">
        <v>458</v>
      </c>
    </row>
    <row r="5" spans="1:36" s="12" customFormat="1" ht="15" x14ac:dyDescent="0.25">
      <c r="A5">
        <v>2.77</v>
      </c>
      <c r="B5">
        <v>3.42</v>
      </c>
      <c r="C5">
        <v>2.67</v>
      </c>
      <c r="D5" s="20">
        <f t="shared" si="3"/>
        <v>2.7940326349615852E-2</v>
      </c>
      <c r="E5" s="17">
        <f>IF(OR($A5="",$B5="",$C5=""),"",A5*'MPTO_working_3-way'!$I4)</f>
        <v>2.847394703988436</v>
      </c>
      <c r="F5" s="21">
        <f>IF(OR($A5="",$B5="",$C5=""),"",B5*'MPTO_working_3-way'!$I4)</f>
        <v>3.515555916115686</v>
      </c>
      <c r="G5" s="22">
        <f>IF(OR($A5="",$B5="",$C5=""),"",C5*'MPTO_working_3-way'!$I4)</f>
        <v>2.7446006713534743</v>
      </c>
      <c r="H5" s="17">
        <f>IF(OR($A5="",$B5="",$C5=""),"",'MPTO_working_3-way'!E4)</f>
        <v>2.8433535008441044</v>
      </c>
      <c r="I5" s="21">
        <f>IF(OR($A5="",$B5="",$C5=""),"",'MPTO_working_3-way'!F4)</f>
        <v>3.5325176535258316</v>
      </c>
      <c r="J5" s="22">
        <f>IF(OR($A5="",$B5="",$C5=""),"",'MPTO_working_3-way'!G4)</f>
        <v>2.7380877275670708</v>
      </c>
      <c r="K5" s="17">
        <f>IF(OR($A5="",$B5="",$C5=""),"",'OddsRatio_working_3-way'!H4)</f>
        <v>2.845672669545618</v>
      </c>
      <c r="L5" s="21">
        <f>IF(OR($A5="",$B5="",$C5=""),"",'OddsRatio_working_3-way'!I4)</f>
        <v>3.5234620679663249</v>
      </c>
      <c r="M5" s="22">
        <f>IF(OR($A5="",$B5="",$C5=""),"",'OddsRatio_working_3-way'!J4)</f>
        <v>2.7413973774808933</v>
      </c>
      <c r="N5" s="23">
        <f t="shared" ref="N5:N56" si="13">(1/E5)* 100</f>
        <v>35.119823697054301</v>
      </c>
      <c r="O5" s="24">
        <f t="shared" ref="O5:O56" si="14">(1/F5)* 100</f>
        <v>28.445003403754509</v>
      </c>
      <c r="P5" s="24">
        <f t="shared" ref="P5:P56" si="15">(1/G5)* 100</f>
        <v>36.435172899191173</v>
      </c>
      <c r="Q5" t="s">
        <v>186</v>
      </c>
      <c r="R5" t="s">
        <v>187</v>
      </c>
      <c r="S5" t="s">
        <v>453</v>
      </c>
      <c r="T5" s="35">
        <v>100</v>
      </c>
      <c r="U5" s="35">
        <f t="shared" si="7"/>
        <v>73.890339425587456</v>
      </c>
      <c r="V5" s="35">
        <f t="shared" si="8"/>
        <v>71.671388101982998</v>
      </c>
      <c r="W5" s="35">
        <f t="shared" si="9"/>
        <v>51.690821256038639</v>
      </c>
      <c r="X5" s="35">
        <f t="shared" si="10"/>
        <v>76.637790641978356</v>
      </c>
      <c r="Y5" s="35">
        <f t="shared" si="11"/>
        <v>74.418839318373884</v>
      </c>
      <c r="Z5" s="35">
        <f t="shared" si="12"/>
        <v>54.438272472429524</v>
      </c>
      <c r="AA5" s="35">
        <f t="shared" ref="AA5:AA68" si="16">U5-X5</f>
        <v>-2.7474512163908997</v>
      </c>
      <c r="AB5" s="35">
        <f t="shared" ref="AB5:AB68" si="17">V5-Y5</f>
        <v>-2.7474512163908855</v>
      </c>
      <c r="AC5" s="35">
        <f t="shared" ref="AC5:AC68" si="18">W5-Z5</f>
        <v>-2.7474512163908855</v>
      </c>
      <c r="AD5" s="27"/>
      <c r="AE5" s="27"/>
      <c r="AF5">
        <v>1.77</v>
      </c>
      <c r="AG5">
        <v>2.14</v>
      </c>
      <c r="AH5" s="36"/>
      <c r="AI5" s="27"/>
      <c r="AJ5" t="s">
        <v>459</v>
      </c>
    </row>
    <row r="6" spans="1:36" s="12" customFormat="1" ht="15" x14ac:dyDescent="0.25">
      <c r="A6">
        <v>3.83</v>
      </c>
      <c r="B6">
        <v>3.53</v>
      </c>
      <c r="C6">
        <v>2.0699999999999998</v>
      </c>
      <c r="D6" s="20">
        <f t="shared" ref="D6:D69" si="19">IF(OR($A6="",$B6="",$C6=""),"",(1/A6)+(1/B6)+(1/C6)-1)</f>
        <v>2.7474512163908837E-2</v>
      </c>
      <c r="E6" s="17">
        <f>IF(OR($A6="",$B6="",$C6=""),"",A6*'MPTO_working_3-way'!$I5)</f>
        <v>3.935227381587771</v>
      </c>
      <c r="F6" s="21">
        <f>IF(OR($A6="",$B6="",$C6=""),"",B6*'MPTO_working_3-way'!$I5)</f>
        <v>3.626985027938598</v>
      </c>
      <c r="G6" s="22">
        <f>IF(OR($A6="",$B6="",$C6=""),"",C6*'MPTO_working_3-way'!$I5)</f>
        <v>2.1268722401792912</v>
      </c>
      <c r="H6" s="17">
        <f>IF(OR($A6="",$B6="",$C6=""),"",'MPTO_working_3-way'!E5)</f>
        <v>3.969223671288634</v>
      </c>
      <c r="I6" s="21">
        <f>IF(OR($A6="",$B6="",$C6=""),"",'MPTO_working_3-way'!F5)</f>
        <v>3.6479315821372245</v>
      </c>
      <c r="J6" s="22">
        <f>IF(OR($A6="",$B6="",$C6=""),"",'MPTO_working_3-way'!G5)</f>
        <v>2.1100001450084194</v>
      </c>
      <c r="K6" s="17">
        <f>IF(OR($A6="",$B6="",$C6=""),"",'OddsRatio_working_3-way'!H5)</f>
        <v>3.9538228521485808</v>
      </c>
      <c r="L6" s="21">
        <f>IF(OR($A6="",$B6="",$C6=""),"",'OddsRatio_working_3-way'!I5)</f>
        <v>3.6406967547476707</v>
      </c>
      <c r="M6" s="22">
        <f>IF(OR($A6="",$B6="",$C6=""),"",'OddsRatio_working_3-way'!J5)</f>
        <v>2.1168164140632437</v>
      </c>
      <c r="N6" s="23">
        <f t="shared" ref="N6:N69" si="20">(1/E6)* 100</f>
        <v>25.411492222249272</v>
      </c>
      <c r="O6" s="24">
        <f t="shared" ref="O6:O69" si="21">(1/F6)* 100</f>
        <v>27.571109124990002</v>
      </c>
      <c r="P6" s="24">
        <f t="shared" ref="P6:P69" si="22">(1/G6)* 100</f>
        <v>47.017398652760725</v>
      </c>
      <c r="Q6" t="s">
        <v>188</v>
      </c>
      <c r="R6" t="s">
        <v>189</v>
      </c>
      <c r="S6" t="s">
        <v>453</v>
      </c>
      <c r="T6" s="35">
        <v>100</v>
      </c>
      <c r="U6" s="35">
        <f t="shared" ref="U6:U69" si="23">(1/A7)*((T6*A7)-T6)</f>
        <v>57.446808510638299</v>
      </c>
      <c r="V6" s="35">
        <f t="shared" ref="V6:V69" si="24">(1/B7)*((T6*B7)-T6)</f>
        <v>71.346704871060169</v>
      </c>
      <c r="W6" s="35">
        <f t="shared" ref="W6:W69" si="25">(1/C7)*((T6*C7)-T6)</f>
        <v>68.454258675078862</v>
      </c>
      <c r="X6" s="35">
        <f t="shared" ref="X6:X69" si="26">((1/B7)+(1/C7))*T6</f>
        <v>60.199036453860955</v>
      </c>
      <c r="Y6" s="35">
        <f t="shared" ref="Y6:Y69" si="27">((1/A7)+(1/C7))*T6</f>
        <v>74.098932814282833</v>
      </c>
      <c r="Z6" s="35">
        <f t="shared" ref="Z6:Z69" si="28">((1/A7)+(1/B7))*T6</f>
        <v>71.20648661830154</v>
      </c>
      <c r="AA6" s="35">
        <f t="shared" si="16"/>
        <v>-2.7522279432226568</v>
      </c>
      <c r="AB6" s="35">
        <f t="shared" si="17"/>
        <v>-2.752227943222664</v>
      </c>
      <c r="AC6" s="35">
        <f t="shared" si="18"/>
        <v>-2.7522279432226782</v>
      </c>
      <c r="AD6" s="27"/>
      <c r="AE6" s="27"/>
      <c r="AF6">
        <v>1.96</v>
      </c>
      <c r="AG6">
        <v>1.93</v>
      </c>
      <c r="AH6" s="36"/>
      <c r="AI6" s="27"/>
      <c r="AJ6" t="s">
        <v>459</v>
      </c>
    </row>
    <row r="7" spans="1:36" s="12" customFormat="1" ht="15" x14ac:dyDescent="0.25">
      <c r="A7">
        <v>2.35</v>
      </c>
      <c r="B7">
        <v>3.49</v>
      </c>
      <c r="C7">
        <v>3.17</v>
      </c>
      <c r="D7" s="20">
        <f t="shared" si="19"/>
        <v>2.7522279432226737E-2</v>
      </c>
      <c r="E7" s="17">
        <f>IF(OR($A7="",$B7="",$C7=""),"",A7*'MPTO_working_3-way'!$I6)</f>
        <v>2.4146773566657331</v>
      </c>
      <c r="F7" s="21">
        <f>IF(OR($A7="",$B7="",$C7=""),"",B7*'MPTO_working_3-way'!$I6)</f>
        <v>3.5860527552184713</v>
      </c>
      <c r="G7" s="22">
        <f>IF(OR($A7="",$B7="",$C7=""),"",C7*'MPTO_working_3-way'!$I6)</f>
        <v>3.2572456258001585</v>
      </c>
      <c r="H7" s="17">
        <f>IF(OR($A7="",$B7="",$C7=""),"",'MPTO_working_3-way'!E6)</f>
        <v>2.4017802663055208</v>
      </c>
      <c r="I7" s="21">
        <f>IF(OR($A7="",$B7="",$C7=""),"",'MPTO_working_3-way'!F6)</f>
        <v>3.6054373986355541</v>
      </c>
      <c r="J7" s="22">
        <f>IF(OR($A7="",$B7="",$C7=""),"",'MPTO_working_3-way'!G6)</f>
        <v>3.2649508946707799</v>
      </c>
      <c r="K7" s="17">
        <f>IF(OR($A7="",$B7="",$C7=""),"",'OddsRatio_working_3-way'!H6)</f>
        <v>2.4074388157480118</v>
      </c>
      <c r="L7" s="21">
        <f>IF(OR($A7="",$B7="",$C7=""),"",'OddsRatio_working_3-way'!I6)</f>
        <v>3.5959427046018875</v>
      </c>
      <c r="M7" s="22">
        <f>IF(OR($A7="",$B7="",$C7=""),"",'OddsRatio_working_3-way'!J6)</f>
        <v>3.262327577906063</v>
      </c>
      <c r="N7" s="23">
        <f t="shared" si="20"/>
        <v>41.413400313689664</v>
      </c>
      <c r="O7" s="24">
        <f t="shared" si="21"/>
        <v>27.885813964805362</v>
      </c>
      <c r="P7" s="24">
        <f t="shared" si="22"/>
        <v>30.700785721504964</v>
      </c>
      <c r="Q7" t="s">
        <v>190</v>
      </c>
      <c r="R7" t="s">
        <v>191</v>
      </c>
      <c r="S7" t="s">
        <v>453</v>
      </c>
      <c r="T7" s="35">
        <v>100</v>
      </c>
      <c r="U7" s="35">
        <f t="shared" si="23"/>
        <v>35.897435897435898</v>
      </c>
      <c r="V7" s="35">
        <f t="shared" si="24"/>
        <v>74.811083123425689</v>
      </c>
      <c r="W7" s="35">
        <f t="shared" si="25"/>
        <v>84.227129337539424</v>
      </c>
      <c r="X7" s="35">
        <f t="shared" si="26"/>
        <v>40.96178753903488</v>
      </c>
      <c r="Y7" s="35">
        <f t="shared" si="27"/>
        <v>79.875434765024664</v>
      </c>
      <c r="Z7" s="35">
        <f t="shared" si="28"/>
        <v>89.291480979138399</v>
      </c>
      <c r="AA7" s="35">
        <f t="shared" si="16"/>
        <v>-5.0643516415989822</v>
      </c>
      <c r="AB7" s="35">
        <f t="shared" si="17"/>
        <v>-5.0643516415989751</v>
      </c>
      <c r="AC7" s="35">
        <f t="shared" si="18"/>
        <v>-5.0643516415989751</v>
      </c>
      <c r="AD7" s="27"/>
      <c r="AE7" s="27"/>
      <c r="AF7">
        <v>1.93</v>
      </c>
      <c r="AG7">
        <v>1.95</v>
      </c>
      <c r="AH7" s="36"/>
      <c r="AI7" s="27"/>
      <c r="AJ7" t="s">
        <v>460</v>
      </c>
    </row>
    <row r="8" spans="1:36" ht="15" x14ac:dyDescent="0.25">
      <c r="A8">
        <v>1.56</v>
      </c>
      <c r="B8">
        <v>3.97</v>
      </c>
      <c r="C8">
        <v>6.34</v>
      </c>
      <c r="D8" s="20">
        <f t="shared" si="19"/>
        <v>5.0643516415989742E-2</v>
      </c>
      <c r="E8" s="17">
        <f>IF(OR($A8="",$B8="",$C8=""),"",A8*'MPTO_working_3-way'!$I7)</f>
        <v>1.6390038856089439</v>
      </c>
      <c r="F8" s="21">
        <f>IF(OR($A8="",$B8="",$C8=""),"",B8*'MPTO_working_3-way'!$I7)</f>
        <v>4.1710547601714794</v>
      </c>
      <c r="G8" s="22">
        <f>IF(OR($A8="",$B8="",$C8=""),"",C8*'MPTO_working_3-way'!$I7)</f>
        <v>6.6610798940773748</v>
      </c>
      <c r="H8" s="17">
        <f>IF(OR($A8="",$B8="",$C8=""),"",'MPTO_working_3-way'!E7)</f>
        <v>1.6021931617583292</v>
      </c>
      <c r="I8" s="21">
        <f>IF(OR($A8="",$B8="",$C8=""),"",'MPTO_working_3-way'!F7)</f>
        <v>4.2551743530108057</v>
      </c>
      <c r="J8" s="22">
        <f>IF(OR($A8="",$B8="",$C8=""),"",'MPTO_working_3-way'!G7)</f>
        <v>7.099875788736699</v>
      </c>
      <c r="K8" s="17">
        <f>IF(OR($A8="",$B8="",$C8=""),"",'OddsRatio_working_3-way'!H7)</f>
        <v>1.6144548113367767</v>
      </c>
      <c r="L8" s="21">
        <f>IF(OR($A8="",$B8="",$C8=""),"",'OddsRatio_working_3-way'!I7)</f>
        <v>4.2588049815539737</v>
      </c>
      <c r="M8" s="22">
        <f>IF(OR($A8="",$B8="",$C8=""),"",'OddsRatio_working_3-way'!J7)</f>
        <v>6.8592655223899737</v>
      </c>
      <c r="N8" s="23">
        <f t="shared" si="20"/>
        <v>61.012668046754939</v>
      </c>
      <c r="O8" s="24">
        <f t="shared" si="21"/>
        <v>23.974751172024607</v>
      </c>
      <c r="P8" s="24">
        <f t="shared" si="22"/>
        <v>15.012580781220459</v>
      </c>
      <c r="Q8" t="s">
        <v>158</v>
      </c>
      <c r="R8" t="s">
        <v>169</v>
      </c>
      <c r="S8" t="s">
        <v>453</v>
      </c>
      <c r="T8" s="35">
        <v>100</v>
      </c>
      <c r="U8" s="35">
        <f t="shared" si="23"/>
        <v>54.337899543379002</v>
      </c>
      <c r="V8" s="35">
        <f t="shared" si="24"/>
        <v>70.059880239520965</v>
      </c>
      <c r="W8" s="35">
        <f t="shared" si="25"/>
        <v>73.333333333333329</v>
      </c>
      <c r="X8" s="35">
        <f t="shared" si="26"/>
        <v>56.606786427145714</v>
      </c>
      <c r="Y8" s="35">
        <f t="shared" si="27"/>
        <v>72.328767123287676</v>
      </c>
      <c r="Z8" s="35">
        <f t="shared" si="28"/>
        <v>75.602220217100054</v>
      </c>
      <c r="AA8" s="35">
        <f t="shared" si="16"/>
        <v>-2.2688868837667115</v>
      </c>
      <c r="AB8" s="35">
        <f t="shared" si="17"/>
        <v>-2.2688868837667115</v>
      </c>
      <c r="AC8" s="35">
        <f t="shared" si="18"/>
        <v>-2.2688868837667258</v>
      </c>
      <c r="AF8">
        <v>2.19</v>
      </c>
      <c r="AG8">
        <v>1.69</v>
      </c>
      <c r="AJ8" t="s">
        <v>181</v>
      </c>
    </row>
    <row r="9" spans="1:36" ht="15" x14ac:dyDescent="0.25">
      <c r="A9">
        <v>2.19</v>
      </c>
      <c r="B9">
        <v>3.34</v>
      </c>
      <c r="C9">
        <v>3.75</v>
      </c>
      <c r="D9" s="20">
        <f t="shared" si="19"/>
        <v>2.2688868837667187E-2</v>
      </c>
      <c r="E9" s="17">
        <f>IF(OR($A9="",$B9="",$C9=""),"",A9*'MPTO_working_3-way'!$I8)</f>
        <v>2.2396886227544912</v>
      </c>
      <c r="F9" s="21">
        <f>IF(OR($A9="",$B9="",$C9=""),"",B9*'MPTO_working_3-way'!$I8)</f>
        <v>3.4157808219178083</v>
      </c>
      <c r="G9" s="22">
        <f>IF(OR($A9="",$B9="",$C9=""),"",C9*'MPTO_working_3-way'!$I8)</f>
        <v>3.8350832581412519</v>
      </c>
      <c r="H9" s="17">
        <f>IF(OR($A9="",$B9="",$C9=""),"",'MPTO_working_3-way'!E8)</f>
        <v>2.2268835929222939</v>
      </c>
      <c r="I9" s="21">
        <f>IF(OR($A9="",$B9="",$C9=""),"",'MPTO_working_3-way'!F8)</f>
        <v>3.4265557366912138</v>
      </c>
      <c r="J9" s="22">
        <f>IF(OR($A9="",$B9="",$C9=""),"",'MPTO_working_3-way'!G8)</f>
        <v>3.8594584327050931</v>
      </c>
      <c r="K9" s="17">
        <f>IF(OR($A9="",$B9="",$C9=""),"",'OddsRatio_working_3-way'!H8)</f>
        <v>2.232274567210859</v>
      </c>
      <c r="L9" s="21">
        <f>IF(OR($A9="",$B9="",$C9=""),"",'OddsRatio_working_3-way'!I8)</f>
        <v>3.4231281405658911</v>
      </c>
      <c r="M9" s="22">
        <f>IF(OR($A9="",$B9="",$C9=""),"",'OddsRatio_working_3-way'!J8)</f>
        <v>3.8476933275881207</v>
      </c>
      <c r="N9" s="23">
        <f t="shared" si="20"/>
        <v>44.649063706460474</v>
      </c>
      <c r="O9" s="24">
        <f t="shared" si="21"/>
        <v>29.275883088966602</v>
      </c>
      <c r="P9" s="24">
        <f t="shared" si="22"/>
        <v>26.075053204572917</v>
      </c>
      <c r="Q9" t="s">
        <v>192</v>
      </c>
      <c r="R9" t="s">
        <v>193</v>
      </c>
      <c r="S9" t="s">
        <v>453</v>
      </c>
      <c r="T9" s="35">
        <v>100</v>
      </c>
      <c r="U9" s="35">
        <f t="shared" si="23"/>
        <v>73.474801061007966</v>
      </c>
      <c r="V9" s="35">
        <f t="shared" si="24"/>
        <v>71.428571428571431</v>
      </c>
      <c r="W9" s="35">
        <f t="shared" si="25"/>
        <v>50.495049504950494</v>
      </c>
      <c r="X9" s="35">
        <f t="shared" si="26"/>
        <v>78.076379066478069</v>
      </c>
      <c r="Y9" s="35">
        <f t="shared" si="27"/>
        <v>76.030149434041547</v>
      </c>
      <c r="Z9" s="35">
        <f t="shared" si="28"/>
        <v>55.096627510420618</v>
      </c>
      <c r="AA9" s="35">
        <f t="shared" si="16"/>
        <v>-4.6015780054701025</v>
      </c>
      <c r="AB9" s="35">
        <f t="shared" si="17"/>
        <v>-4.6015780054701168</v>
      </c>
      <c r="AC9" s="35">
        <f t="shared" si="18"/>
        <v>-4.6015780054701239</v>
      </c>
      <c r="AF9">
        <v>2.2400000000000002</v>
      </c>
      <c r="AG9">
        <v>1.71</v>
      </c>
      <c r="AJ9" t="s">
        <v>461</v>
      </c>
    </row>
    <row r="10" spans="1:36" ht="15" x14ac:dyDescent="0.25">
      <c r="A10">
        <v>3.77</v>
      </c>
      <c r="B10">
        <v>3.5</v>
      </c>
      <c r="C10">
        <v>2.02</v>
      </c>
      <c r="D10" s="20">
        <f t="shared" si="19"/>
        <v>4.6015780054701194E-2</v>
      </c>
      <c r="E10" s="17">
        <f>IF(OR($A10="",$B10="",$C10=""),"",A10*'MPTO_working_3-way'!$I9)</f>
        <v>3.9434794908062236</v>
      </c>
      <c r="F10" s="21">
        <f>IF(OR($A10="",$B10="",$C10=""),"",B10*'MPTO_working_3-way'!$I9)</f>
        <v>3.6610552301914541</v>
      </c>
      <c r="G10" s="22">
        <f>IF(OR($A10="",$B10="",$C10=""),"",C10*'MPTO_working_3-way'!$I9)</f>
        <v>2.1129518757104964</v>
      </c>
      <c r="H10" s="17">
        <f>IF(OR($A10="",$B10="",$C10=""),"",'MPTO_working_3-way'!E9)</f>
        <v>4.0013861435684444</v>
      </c>
      <c r="I10" s="21">
        <f>IF(OR($A10="",$B10="",$C10=""),"",'MPTO_working_3-way'!F9)</f>
        <v>3.6985573342830844</v>
      </c>
      <c r="J10" s="22">
        <f>IF(OR($A10="",$B10="",$C10=""),"",'MPTO_working_3-way'!G9)</f>
        <v>2.0845888134311821</v>
      </c>
      <c r="K10" s="17">
        <f>IF(OR($A10="",$B10="",$C10=""),"",'OddsRatio_working_3-way'!H9)</f>
        <v>3.9757368397516757</v>
      </c>
      <c r="L10" s="21">
        <f>IF(OR($A10="",$B10="",$C10=""),"",'OddsRatio_working_3-way'!I9)</f>
        <v>3.6856830683679394</v>
      </c>
      <c r="M10" s="22">
        <f>IF(OR($A10="",$B10="",$C10=""),"",'OddsRatio_working_3-way'!J9)</f>
        <v>2.0957586918941189</v>
      </c>
      <c r="N10" s="23">
        <f t="shared" si="20"/>
        <v>25.358316236495888</v>
      </c>
      <c r="O10" s="24">
        <f t="shared" si="21"/>
        <v>27.314529203311288</v>
      </c>
      <c r="P10" s="24">
        <f t="shared" si="22"/>
        <v>47.327154560192824</v>
      </c>
      <c r="Q10" t="s">
        <v>80</v>
      </c>
      <c r="R10" t="s">
        <v>74</v>
      </c>
      <c r="S10" t="s">
        <v>453</v>
      </c>
      <c r="T10" s="35">
        <v>100</v>
      </c>
      <c r="U10" s="35">
        <f t="shared" si="23"/>
        <v>72.29916897506925</v>
      </c>
      <c r="V10" s="35">
        <f t="shared" si="24"/>
        <v>69.6048632218845</v>
      </c>
      <c r="W10" s="35">
        <f t="shared" si="25"/>
        <v>55.947136563876647</v>
      </c>
      <c r="X10" s="35">
        <f t="shared" si="26"/>
        <v>74.448000214238846</v>
      </c>
      <c r="Y10" s="35">
        <f t="shared" si="27"/>
        <v>71.753694461054096</v>
      </c>
      <c r="Z10" s="35">
        <f t="shared" si="28"/>
        <v>58.095967803046243</v>
      </c>
      <c r="AA10" s="35">
        <f t="shared" si="16"/>
        <v>-2.1488312391695956</v>
      </c>
      <c r="AB10" s="35">
        <f t="shared" si="17"/>
        <v>-2.1488312391695956</v>
      </c>
      <c r="AC10" s="35">
        <f t="shared" si="18"/>
        <v>-2.1488312391695956</v>
      </c>
      <c r="AF10">
        <v>2.04</v>
      </c>
      <c r="AG10">
        <v>1.81</v>
      </c>
      <c r="AJ10" t="s">
        <v>69</v>
      </c>
    </row>
    <row r="11" spans="1:36" ht="15" x14ac:dyDescent="0.25">
      <c r="A11">
        <v>3.61</v>
      </c>
      <c r="B11">
        <v>3.29</v>
      </c>
      <c r="C11">
        <v>2.27</v>
      </c>
      <c r="D11" s="20">
        <f t="shared" si="19"/>
        <v>2.1488312391695796E-2</v>
      </c>
      <c r="E11" s="17">
        <f>IF(OR($A11="",$B11="",$C11=""),"",A11*'MPTO_working_3-way'!$I10)</f>
        <v>3.6875728077340217</v>
      </c>
      <c r="F11" s="21">
        <f>IF(OR($A11="",$B11="",$C11=""),"",B11*'MPTO_working_3-way'!$I10)</f>
        <v>3.3606965477686792</v>
      </c>
      <c r="G11" s="22">
        <f>IF(OR($A11="",$B11="",$C11=""),"",C11*'MPTO_working_3-way'!$I10)</f>
        <v>2.3187784691291493</v>
      </c>
      <c r="H11" s="17">
        <f>IF(OR($A11="",$B11="",$C11=""),"",'MPTO_working_3-way'!E10)</f>
        <v>3.7058237168956412</v>
      </c>
      <c r="I11" s="21">
        <f>IF(OR($A11="",$B11="",$C11=""),"",'MPTO_working_3-way'!F10)</f>
        <v>3.3694016891564393</v>
      </c>
      <c r="J11" s="22">
        <f>IF(OR($A11="",$B11="",$C11=""),"",'MPTO_working_3-way'!G10)</f>
        <v>2.3075190827814596</v>
      </c>
      <c r="K11" s="17">
        <f>IF(OR($A11="",$B11="",$C11=""),"",'OddsRatio_working_3-way'!H10)</f>
        <v>3.6970509203556103</v>
      </c>
      <c r="L11" s="21">
        <f>IF(OR($A11="",$B11="",$C11=""),"",'OddsRatio_working_3-way'!I10)</f>
        <v>3.3663780105802101</v>
      </c>
      <c r="M11" s="22">
        <f>IF(OR($A11="",$B11="",$C11=""),"",'OddsRatio_working_3-way'!J10)</f>
        <v>2.3123581106711213</v>
      </c>
      <c r="N11" s="23">
        <f t="shared" si="20"/>
        <v>27.118108635107614</v>
      </c>
      <c r="O11" s="24">
        <f t="shared" si="21"/>
        <v>29.755736222716862</v>
      </c>
      <c r="P11" s="24">
        <f t="shared" si="22"/>
        <v>43.126155142175541</v>
      </c>
      <c r="Q11" t="s">
        <v>194</v>
      </c>
      <c r="R11" t="s">
        <v>195</v>
      </c>
      <c r="S11" t="s">
        <v>453</v>
      </c>
      <c r="T11" s="35">
        <v>100</v>
      </c>
      <c r="U11" s="35">
        <f t="shared" si="23"/>
        <v>54.954954954954964</v>
      </c>
      <c r="V11" s="35">
        <f t="shared" si="24"/>
        <v>67.948717948717942</v>
      </c>
      <c r="W11" s="35">
        <f t="shared" si="25"/>
        <v>74.160206718346245</v>
      </c>
      <c r="X11" s="35">
        <f t="shared" si="26"/>
        <v>57.891075332935792</v>
      </c>
      <c r="Y11" s="35">
        <f t="shared" si="27"/>
        <v>70.884838326698784</v>
      </c>
      <c r="Z11" s="35">
        <f t="shared" si="28"/>
        <v>77.096327096327087</v>
      </c>
      <c r="AA11" s="35">
        <f t="shared" si="16"/>
        <v>-2.9361203779808278</v>
      </c>
      <c r="AB11" s="35">
        <f t="shared" si="17"/>
        <v>-2.936120377980842</v>
      </c>
      <c r="AC11" s="35">
        <f t="shared" si="18"/>
        <v>-2.936120377980842</v>
      </c>
      <c r="AF11">
        <v>2.2400000000000002</v>
      </c>
      <c r="AG11">
        <v>1.71</v>
      </c>
      <c r="AJ11" t="s">
        <v>462</v>
      </c>
    </row>
    <row r="12" spans="1:36" ht="15" x14ac:dyDescent="0.25">
      <c r="A12">
        <v>2.2200000000000002</v>
      </c>
      <c r="B12">
        <v>3.12</v>
      </c>
      <c r="C12">
        <v>3.87</v>
      </c>
      <c r="D12" s="20">
        <f t="shared" si="19"/>
        <v>2.9361203779808331E-2</v>
      </c>
      <c r="E12" s="17">
        <f>IF(OR($A12="",$B12="",$C12=""),"",A12*'MPTO_working_3-way'!$I11)</f>
        <v>2.2851818723911745</v>
      </c>
      <c r="F12" s="21">
        <f>IF(OR($A12="",$B12="",$C12=""),"",B12*'MPTO_working_3-way'!$I11)</f>
        <v>3.2116069557930023</v>
      </c>
      <c r="G12" s="22">
        <f>IF(OR($A12="",$B12="",$C12=""),"",C12*'MPTO_working_3-way'!$I11)</f>
        <v>3.9836278586278584</v>
      </c>
      <c r="H12" s="17">
        <f>IF(OR($A12="",$B12="",$C12=""),"",'MPTO_working_3-way'!E11)</f>
        <v>2.2693058685126446</v>
      </c>
      <c r="I12" s="21">
        <f>IF(OR($A12="",$B12="",$C12=""),"",'MPTO_working_3-way'!F11)</f>
        <v>3.2182720346699552</v>
      </c>
      <c r="J12" s="22">
        <f>IF(OR($A12="",$B12="",$C12=""),"",'MPTO_working_3-way'!G11)</f>
        <v>4.0223503523979982</v>
      </c>
      <c r="K12" s="17">
        <f>IF(OR($A12="",$B12="",$C12=""),"",'OddsRatio_working_3-way'!H11)</f>
        <v>2.27615218052473</v>
      </c>
      <c r="L12" s="21">
        <f>IF(OR($A12="",$B12="",$C12=""),"",'OddsRatio_working_3-way'!I11)</f>
        <v>3.2175759202560883</v>
      </c>
      <c r="M12" s="22">
        <f>IF(OR($A12="",$B12="",$C12=""),"",'OddsRatio_working_3-way'!J11)</f>
        <v>4.0020957033655531</v>
      </c>
      <c r="N12" s="23">
        <f t="shared" si="20"/>
        <v>43.760193098049456</v>
      </c>
      <c r="O12" s="24">
        <f t="shared" si="21"/>
        <v>31.137060473612109</v>
      </c>
      <c r="P12" s="24">
        <f t="shared" si="22"/>
        <v>25.102746428338445</v>
      </c>
      <c r="Q12" t="s">
        <v>102</v>
      </c>
      <c r="R12" t="s">
        <v>104</v>
      </c>
      <c r="S12" t="s">
        <v>453</v>
      </c>
      <c r="T12" s="35">
        <v>100</v>
      </c>
      <c r="U12" s="35">
        <f t="shared" si="23"/>
        <v>61.977186311787079</v>
      </c>
      <c r="V12" s="35">
        <f t="shared" si="24"/>
        <v>72.752043596730246</v>
      </c>
      <c r="W12" s="35">
        <f t="shared" si="25"/>
        <v>60.784313725490193</v>
      </c>
      <c r="X12" s="35">
        <f t="shared" si="26"/>
        <v>66.463642677779561</v>
      </c>
      <c r="Y12" s="35">
        <f t="shared" si="27"/>
        <v>77.238499962722742</v>
      </c>
      <c r="Z12" s="35">
        <f t="shared" si="28"/>
        <v>65.270770091482689</v>
      </c>
      <c r="AA12" s="35">
        <f t="shared" si="16"/>
        <v>-4.4864563659924812</v>
      </c>
      <c r="AB12" s="35">
        <f t="shared" si="17"/>
        <v>-4.4864563659924954</v>
      </c>
      <c r="AC12" s="35">
        <f t="shared" si="18"/>
        <v>-4.4864563659924954</v>
      </c>
      <c r="AF12">
        <v>2.4</v>
      </c>
      <c r="AG12">
        <v>1.62</v>
      </c>
      <c r="AJ12" t="s">
        <v>111</v>
      </c>
    </row>
    <row r="13" spans="1:36" ht="15" x14ac:dyDescent="0.25">
      <c r="A13">
        <v>2.63</v>
      </c>
      <c r="B13">
        <v>3.67</v>
      </c>
      <c r="C13">
        <v>2.5499999999999998</v>
      </c>
      <c r="D13" s="20">
        <f t="shared" si="19"/>
        <v>4.4864563659924972E-2</v>
      </c>
      <c r="E13" s="17">
        <f>IF(OR($A13="",$B13="",$C13=""),"",A13*'MPTO_working_3-way'!$I12)</f>
        <v>2.7479938024256025</v>
      </c>
      <c r="F13" s="21">
        <f>IF(OR($A13="",$B13="",$C13=""),"",B13*'MPTO_working_3-way'!$I12)</f>
        <v>3.8346529486319247</v>
      </c>
      <c r="G13" s="22">
        <f>IF(OR($A13="",$B13="",$C13=""),"",C13*'MPTO_working_3-way'!$I12)</f>
        <v>2.6644046373328085</v>
      </c>
      <c r="H13" s="17">
        <f>IF(OR($A13="",$B13="",$C13=""),"",'MPTO_working_3-way'!E12)</f>
        <v>2.7376762779485051</v>
      </c>
      <c r="I13" s="21">
        <f>IF(OR($A13="",$B13="",$C13=""),"",'MPTO_working_3-way'!F12)</f>
        <v>3.883122524520445</v>
      </c>
      <c r="J13" s="22">
        <f>IF(OR($A13="",$B13="",$C13=""),"",'MPTO_working_3-way'!G12)</f>
        <v>2.6510993533511265</v>
      </c>
      <c r="K13" s="17">
        <f>IF(OR($A13="",$B13="",$C13=""),"",'OddsRatio_working_3-way'!H12)</f>
        <v>2.7436914278970961</v>
      </c>
      <c r="L13" s="21">
        <f>IF(OR($A13="",$B13="",$C13=""),"",'OddsRatio_working_3-way'!I12)</f>
        <v>3.85623074385598</v>
      </c>
      <c r="M13" s="22">
        <f>IF(OR($A13="",$B13="",$C13=""),"",'OddsRatio_working_3-way'!J12)</f>
        <v>2.6581114805156427</v>
      </c>
      <c r="N13" s="23">
        <f t="shared" si="20"/>
        <v>36.390183963199583</v>
      </c>
      <c r="O13" s="24">
        <f t="shared" si="21"/>
        <v>26.077979243382803</v>
      </c>
      <c r="P13" s="24">
        <f t="shared" si="22"/>
        <v>37.531836793417604</v>
      </c>
      <c r="Q13" t="s">
        <v>196</v>
      </c>
      <c r="R13" t="s">
        <v>197</v>
      </c>
      <c r="S13" t="s">
        <v>454</v>
      </c>
      <c r="T13" s="35">
        <v>100</v>
      </c>
      <c r="U13" s="35">
        <f t="shared" si="23"/>
        <v>43.820224719101127</v>
      </c>
      <c r="V13" s="35">
        <f t="shared" si="24"/>
        <v>76.019184652278184</v>
      </c>
      <c r="W13" s="35">
        <f t="shared" si="25"/>
        <v>75.550122249388764</v>
      </c>
      <c r="X13" s="35">
        <f t="shared" si="26"/>
        <v>48.430693098333073</v>
      </c>
      <c r="Y13" s="35">
        <f t="shared" si="27"/>
        <v>80.629653031510131</v>
      </c>
      <c r="Z13" s="35">
        <f t="shared" si="28"/>
        <v>80.16059062862071</v>
      </c>
      <c r="AA13" s="35">
        <f t="shared" si="16"/>
        <v>-4.6104683792319463</v>
      </c>
      <c r="AB13" s="35">
        <f t="shared" si="17"/>
        <v>-4.6104683792319463</v>
      </c>
      <c r="AC13" s="35">
        <f t="shared" si="18"/>
        <v>-4.6104683792319463</v>
      </c>
      <c r="AF13">
        <v>1.83</v>
      </c>
      <c r="AG13">
        <v>2.02</v>
      </c>
      <c r="AJ13" t="s">
        <v>457</v>
      </c>
    </row>
    <row r="14" spans="1:36" ht="15" x14ac:dyDescent="0.25">
      <c r="A14">
        <v>1.78</v>
      </c>
      <c r="B14">
        <v>4.17</v>
      </c>
      <c r="C14">
        <v>4.09</v>
      </c>
      <c r="D14" s="20">
        <f t="shared" si="19"/>
        <v>4.6104683792319578E-2</v>
      </c>
      <c r="E14" s="17">
        <f>IF(OR($A14="",$B14="",$C14=""),"",A14*'MPTO_working_3-way'!$I13)</f>
        <v>1.862066337150329</v>
      </c>
      <c r="F14" s="21">
        <f>IF(OR($A14="",$B14="",$C14=""),"",B14*'MPTO_working_3-way'!$I13)</f>
        <v>4.3622565314139727</v>
      </c>
      <c r="G14" s="22">
        <f>IF(OR($A14="",$B14="",$C14=""),"",C14*'MPTO_working_3-way'!$I13)</f>
        <v>4.2785681567105867</v>
      </c>
      <c r="H14" s="17">
        <f>IF(OR($A14="",$B14="",$C14=""),"",'MPTO_working_3-way'!E13)</f>
        <v>1.8300621662470984</v>
      </c>
      <c r="I14" s="21">
        <f>IF(OR($A14="",$B14="",$C14=""),"",'MPTO_working_3-way'!F13)</f>
        <v>4.4555352509821722</v>
      </c>
      <c r="J14" s="22">
        <f>IF(OR($A14="",$B14="",$C14=""),"",'MPTO_working_3-way'!G13)</f>
        <v>4.3643241892159601</v>
      </c>
      <c r="K14" s="17">
        <f>IF(OR($A14="",$B14="",$C14=""),"",'OddsRatio_working_3-way'!H13)</f>
        <v>1.8415505063628335</v>
      </c>
      <c r="L14" s="21">
        <f>IF(OR($A14="",$B14="",$C14=""),"",'OddsRatio_working_3-way'!I13)</f>
        <v>4.4201475707310038</v>
      </c>
      <c r="M14" s="22">
        <f>IF(OR($A14="",$B14="",$C14=""),"",'OddsRatio_working_3-way'!J13)</f>
        <v>4.3338346982835327</v>
      </c>
      <c r="N14" s="23">
        <f t="shared" si="20"/>
        <v>53.703779508219938</v>
      </c>
      <c r="O14" s="24">
        <f t="shared" si="21"/>
        <v>22.923915473532734</v>
      </c>
      <c r="P14" s="24">
        <f t="shared" si="22"/>
        <v>23.372305018247314</v>
      </c>
      <c r="Q14" t="s">
        <v>198</v>
      </c>
      <c r="R14" t="s">
        <v>199</v>
      </c>
      <c r="S14" t="s">
        <v>454</v>
      </c>
      <c r="T14" s="35">
        <v>100</v>
      </c>
      <c r="U14" s="35">
        <f t="shared" si="23"/>
        <v>85.507246376811594</v>
      </c>
      <c r="V14" s="35">
        <f t="shared" si="24"/>
        <v>79.296066252587991</v>
      </c>
      <c r="W14" s="35">
        <f t="shared" si="25"/>
        <v>30.069930069930074</v>
      </c>
      <c r="X14" s="35">
        <f t="shared" si="26"/>
        <v>90.634003677481942</v>
      </c>
      <c r="Y14" s="35">
        <f t="shared" si="27"/>
        <v>84.42282355325834</v>
      </c>
      <c r="Z14" s="35">
        <f t="shared" si="28"/>
        <v>35.196687370600408</v>
      </c>
      <c r="AA14" s="35">
        <f t="shared" si="16"/>
        <v>-5.1267573006703486</v>
      </c>
      <c r="AB14" s="35">
        <f t="shared" si="17"/>
        <v>-5.1267573006703486</v>
      </c>
      <c r="AC14" s="35">
        <f t="shared" si="18"/>
        <v>-5.1267573006703344</v>
      </c>
      <c r="AF14">
        <v>1.65</v>
      </c>
      <c r="AG14">
        <v>2.2599999999999998</v>
      </c>
      <c r="AJ14" t="s">
        <v>457</v>
      </c>
    </row>
    <row r="15" spans="1:36" ht="15" x14ac:dyDescent="0.25">
      <c r="A15">
        <v>6.9</v>
      </c>
      <c r="B15">
        <v>4.83</v>
      </c>
      <c r="C15">
        <v>1.43</v>
      </c>
      <c r="D15" s="20">
        <f t="shared" si="19"/>
        <v>5.1267573006703593E-2</v>
      </c>
      <c r="E15" s="17">
        <f>IF(OR($A15="",$B15="",$C15=""),"",A15*'MPTO_working_3-way'!$I14)</f>
        <v>7.2537462537462556</v>
      </c>
      <c r="F15" s="21">
        <f>IF(OR($A15="",$B15="",$C15=""),"",B15*'MPTO_working_3-way'!$I14)</f>
        <v>5.0776223776223786</v>
      </c>
      <c r="G15" s="22">
        <f>IF(OR($A15="",$B15="",$C15=""),"",C15*'MPTO_working_3-way'!$I14)</f>
        <v>1.503312629399586</v>
      </c>
      <c r="H15" s="17">
        <f>IF(OR($A15="",$B15="",$C15=""),"",'MPTO_working_3-way'!E14)</f>
        <v>7.8223791007588099</v>
      </c>
      <c r="I15" s="21">
        <f>IF(OR($A15="",$B15="",$C15=""),"",'MPTO_working_3-way'!F14)</f>
        <v>5.2645392413425158</v>
      </c>
      <c r="J15" s="22">
        <f>IF(OR($A15="",$B15="",$C15=""),"",'MPTO_working_3-way'!G14)</f>
        <v>1.465821065514046</v>
      </c>
      <c r="K15" s="17">
        <f>IF(OR($A15="",$B15="",$C15=""),"",'OddsRatio_working_3-way'!H14)</f>
        <v>7.5464160414127157</v>
      </c>
      <c r="L15" s="21">
        <f>IF(OR($A15="",$B15="",$C15=""),"",'OddsRatio_working_3-way'!I14)</f>
        <v>5.2496226167136797</v>
      </c>
      <c r="M15" s="22">
        <f>IF(OR($A15="",$B15="",$C15=""),"",'OddsRatio_working_3-way'!J14)</f>
        <v>1.4771116775944859</v>
      </c>
      <c r="N15" s="23">
        <f t="shared" si="20"/>
        <v>13.785979892576778</v>
      </c>
      <c r="O15" s="24">
        <f t="shared" si="21"/>
        <v>19.694256989395399</v>
      </c>
      <c r="P15" s="24">
        <f t="shared" si="22"/>
        <v>66.519763118027825</v>
      </c>
      <c r="Q15" t="s">
        <v>200</v>
      </c>
      <c r="R15" t="s">
        <v>201</v>
      </c>
      <c r="S15" t="s">
        <v>454</v>
      </c>
      <c r="T15" s="35">
        <v>100</v>
      </c>
      <c r="U15" s="35">
        <f t="shared" si="23"/>
        <v>48.979591836734699</v>
      </c>
      <c r="V15" s="35">
        <f t="shared" si="24"/>
        <v>74.160206718346245</v>
      </c>
      <c r="W15" s="35">
        <f t="shared" si="25"/>
        <v>72.29916897506925</v>
      </c>
      <c r="X15" s="35">
        <f t="shared" si="26"/>
        <v>53.540624306584498</v>
      </c>
      <c r="Y15" s="35">
        <f t="shared" si="27"/>
        <v>78.721239188196051</v>
      </c>
      <c r="Z15" s="35">
        <f t="shared" si="28"/>
        <v>76.860201444919056</v>
      </c>
      <c r="AA15" s="35">
        <f t="shared" si="16"/>
        <v>-4.561032469849799</v>
      </c>
      <c r="AB15" s="35">
        <f t="shared" si="17"/>
        <v>-4.5610324698498061</v>
      </c>
      <c r="AC15" s="35">
        <f t="shared" si="18"/>
        <v>-4.5610324698498061</v>
      </c>
      <c r="AF15">
        <v>1.5</v>
      </c>
      <c r="AG15">
        <v>2.6</v>
      </c>
      <c r="AJ15" t="s">
        <v>457</v>
      </c>
    </row>
    <row r="16" spans="1:36" ht="15" x14ac:dyDescent="0.25">
      <c r="A16">
        <v>1.96</v>
      </c>
      <c r="B16">
        <v>3.87</v>
      </c>
      <c r="C16">
        <v>3.61</v>
      </c>
      <c r="D16" s="20">
        <f t="shared" si="19"/>
        <v>4.5610324698498017E-2</v>
      </c>
      <c r="E16" s="17">
        <f>IF(OR($A16="",$B16="",$C16=""),"",A16*'MPTO_working_3-way'!$I15)</f>
        <v>2.0493962364090561</v>
      </c>
      <c r="F16" s="21">
        <f>IF(OR($A16="",$B16="",$C16=""),"",B16*'MPTO_working_3-way'!$I15)</f>
        <v>4.0465119565831875</v>
      </c>
      <c r="G16" s="22">
        <f>IF(OR($A16="",$B16="",$C16=""),"",C16*'MPTO_working_3-way'!$I15)</f>
        <v>3.7746532721615775</v>
      </c>
      <c r="H16" s="17">
        <f>IF(OR($A16="",$B16="",$C16=""),"",'MPTO_working_3-way'!E15)</f>
        <v>2.0201994079556802</v>
      </c>
      <c r="I16" s="21">
        <f>IF(OR($A16="",$B16="",$C16=""),"",'MPTO_working_3-way'!F15)</f>
        <v>4.11193524515524</v>
      </c>
      <c r="J16" s="22">
        <f>IF(OR($A16="",$B16="",$C16=""),"",'MPTO_working_3-way'!G15)</f>
        <v>3.8196386684095054</v>
      </c>
      <c r="K16" s="17">
        <f>IF(OR($A16="",$B16="",$C16=""),"",'OddsRatio_working_3-way'!H15)</f>
        <v>2.0314572612223789</v>
      </c>
      <c r="L16" s="21">
        <f>IF(OR($A16="",$B16="",$C16=""),"",'OddsRatio_working_3-way'!I15)</f>
        <v>4.0836274371960704</v>
      </c>
      <c r="M16" s="22">
        <f>IF(OR($A16="",$B16="",$C16=""),"",'OddsRatio_working_3-way'!J15)</f>
        <v>3.804274428948343</v>
      </c>
      <c r="N16" s="23">
        <f t="shared" si="20"/>
        <v>48.794858809353336</v>
      </c>
      <c r="O16" s="24">
        <f t="shared" si="21"/>
        <v>24.71264167088696</v>
      </c>
      <c r="P16" s="24">
        <f t="shared" si="22"/>
        <v>26.492499519759704</v>
      </c>
      <c r="Q16" t="s">
        <v>202</v>
      </c>
      <c r="R16" t="s">
        <v>203</v>
      </c>
      <c r="S16" t="s">
        <v>454</v>
      </c>
      <c r="T16" s="35">
        <v>100</v>
      </c>
      <c r="U16" s="35">
        <f t="shared" si="23"/>
        <v>75.786924939467312</v>
      </c>
      <c r="V16" s="35">
        <f t="shared" si="24"/>
        <v>71.264367816091948</v>
      </c>
      <c r="W16" s="35">
        <f t="shared" si="25"/>
        <v>50.73891625615763</v>
      </c>
      <c r="X16" s="35">
        <f t="shared" si="26"/>
        <v>77.996715927750415</v>
      </c>
      <c r="Y16" s="35">
        <f t="shared" si="27"/>
        <v>73.474158804375051</v>
      </c>
      <c r="Z16" s="35">
        <f t="shared" si="28"/>
        <v>52.948707244440726</v>
      </c>
      <c r="AA16" s="35">
        <f t="shared" si="16"/>
        <v>-2.2097909882831033</v>
      </c>
      <c r="AB16" s="35">
        <f t="shared" si="17"/>
        <v>-2.2097909882831033</v>
      </c>
      <c r="AC16" s="35">
        <f t="shared" si="18"/>
        <v>-2.2097909882830962</v>
      </c>
      <c r="AF16">
        <v>1.71</v>
      </c>
      <c r="AG16">
        <v>2.17</v>
      </c>
      <c r="AJ16" t="s">
        <v>457</v>
      </c>
    </row>
    <row r="17" spans="1:36" ht="15" x14ac:dyDescent="0.25">
      <c r="A17">
        <v>4.13</v>
      </c>
      <c r="B17">
        <v>3.48</v>
      </c>
      <c r="C17">
        <v>2.0299999999999998</v>
      </c>
      <c r="D17" s="20">
        <f t="shared" si="19"/>
        <v>2.2097909882830891E-2</v>
      </c>
      <c r="E17" s="17">
        <f>IF(OR($A17="",$B17="",$C17=""),"",A17*'MPTO_working_3-way'!$I16)</f>
        <v>4.221264367816091</v>
      </c>
      <c r="F17" s="21">
        <f>IF(OR($A17="",$B17="",$C17=""),"",B17*'MPTO_working_3-way'!$I16)</f>
        <v>3.5569007263922514</v>
      </c>
      <c r="G17" s="22">
        <f>IF(OR($A17="",$B17="",$C17=""),"",C17*'MPTO_working_3-way'!$I16)</f>
        <v>2.0748587570621466</v>
      </c>
      <c r="H17" s="17">
        <f>IF(OR($A17="",$B17="",$C17=""),"",'MPTO_working_3-way'!E16)</f>
        <v>4.2595827076582626</v>
      </c>
      <c r="I17" s="21">
        <f>IF(OR($A17="",$B17="",$C17=""),"",'MPTO_working_3-way'!F16)</f>
        <v>3.5715516384480295</v>
      </c>
      <c r="J17" s="22">
        <f>IF(OR($A17="",$B17="",$C17=""),"",'MPTO_working_3-way'!G16)</f>
        <v>2.0608152028447977</v>
      </c>
      <c r="K17" s="17">
        <f>IF(OR($A17="",$B17="",$C17=""),"",'OddsRatio_working_3-way'!H16)</f>
        <v>4.2408468572864333</v>
      </c>
      <c r="L17" s="21">
        <f>IF(OR($A17="",$B17="",$C17=""),"",'OddsRatio_working_3-way'!I16)</f>
        <v>3.5678275418755128</v>
      </c>
      <c r="M17" s="22">
        <f>IF(OR($A17="",$B17="",$C17=""),"",'OddsRatio_working_3-way'!J16)</f>
        <v>2.0664767613434583</v>
      </c>
      <c r="N17" s="23">
        <f t="shared" si="20"/>
        <v>23.689584751531658</v>
      </c>
      <c r="O17" s="24">
        <f t="shared" si="21"/>
        <v>28.114363512593606</v>
      </c>
      <c r="P17" s="24">
        <f t="shared" si="22"/>
        <v>48.196051735874754</v>
      </c>
      <c r="Q17" t="s">
        <v>204</v>
      </c>
      <c r="R17" t="s">
        <v>205</v>
      </c>
      <c r="S17" t="s">
        <v>454</v>
      </c>
      <c r="T17" s="35">
        <v>100</v>
      </c>
      <c r="U17" s="35">
        <f t="shared" si="23"/>
        <v>27.007299270072991</v>
      </c>
      <c r="V17" s="35">
        <f t="shared" si="24"/>
        <v>81.851179673321241</v>
      </c>
      <c r="W17" s="35">
        <f t="shared" si="25"/>
        <v>88.764044943820224</v>
      </c>
      <c r="X17" s="35">
        <f t="shared" si="26"/>
        <v>29.384775382858543</v>
      </c>
      <c r="Y17" s="35">
        <f t="shared" si="27"/>
        <v>84.228655786106785</v>
      </c>
      <c r="Z17" s="35">
        <f t="shared" si="28"/>
        <v>91.141521056605782</v>
      </c>
      <c r="AA17" s="35">
        <f t="shared" si="16"/>
        <v>-2.3774761127855513</v>
      </c>
      <c r="AB17" s="35">
        <f t="shared" si="17"/>
        <v>-2.3774761127855442</v>
      </c>
      <c r="AC17" s="35">
        <f t="shared" si="18"/>
        <v>-2.3774761127855584</v>
      </c>
      <c r="AF17">
        <v>2.16</v>
      </c>
      <c r="AG17">
        <v>1.77</v>
      </c>
      <c r="AJ17" t="s">
        <v>458</v>
      </c>
    </row>
    <row r="18" spans="1:36" ht="15" x14ac:dyDescent="0.25">
      <c r="A18">
        <v>1.37</v>
      </c>
      <c r="B18">
        <v>5.51</v>
      </c>
      <c r="C18">
        <v>8.9</v>
      </c>
      <c r="D18" s="20">
        <f t="shared" si="19"/>
        <v>2.3774761127855593E-2</v>
      </c>
      <c r="E18" s="17">
        <f>IF(OR($A18="",$B18="",$C18=""),"",A18*'MPTO_working_3-way'!$I17)</f>
        <v>1.4025714227451622</v>
      </c>
      <c r="F18" s="21">
        <f>IF(OR($A18="",$B18="",$C18=""),"",B18*'MPTO_working_3-way'!$I17)</f>
        <v>5.6409989338144841</v>
      </c>
      <c r="G18" s="22">
        <f>IF(OR($A18="",$B18="",$C18=""),"",C18*'MPTO_working_3-way'!$I17)</f>
        <v>9.1115953740379148</v>
      </c>
      <c r="H18" s="17">
        <f>IF(OR($A18="",$B18="",$C18=""),"",'MPTO_working_3-way'!E17)</f>
        <v>1.3850375478294252</v>
      </c>
      <c r="I18" s="21">
        <f>IF(OR($A18="",$B18="",$C18=""),"",'MPTO_working_3-way'!F17)</f>
        <v>5.7615872628369171</v>
      </c>
      <c r="J18" s="22">
        <f>IF(OR($A18="",$B18="",$C18=""),"",'MPTO_working_3-way'!G17)</f>
        <v>9.5753678470489856</v>
      </c>
      <c r="K18" s="17">
        <f>IF(OR($A18="",$B18="",$C18=""),"",'OddsRatio_working_3-way'!H17)</f>
        <v>1.3903878143131767</v>
      </c>
      <c r="L18" s="21">
        <f>IF(OR($A18="",$B18="",$C18=""),"",'OddsRatio_working_3-way'!I17)</f>
        <v>5.7585109258173715</v>
      </c>
      <c r="M18" s="22">
        <f>IF(OR($A18="",$B18="",$C18=""),"",'OddsRatio_working_3-way'!J17)</f>
        <v>9.3353073866867486</v>
      </c>
      <c r="N18" s="23">
        <f t="shared" si="20"/>
        <v>71.297616918699575</v>
      </c>
      <c r="O18" s="24">
        <f t="shared" si="21"/>
        <v>17.727356656736553</v>
      </c>
      <c r="P18" s="24">
        <f t="shared" si="22"/>
        <v>10.975026424563866</v>
      </c>
      <c r="Q18" t="s">
        <v>206</v>
      </c>
      <c r="R18" t="s">
        <v>207</v>
      </c>
      <c r="S18" t="s">
        <v>454</v>
      </c>
      <c r="T18" s="35">
        <v>100</v>
      </c>
      <c r="U18" s="35">
        <f t="shared" si="23"/>
        <v>75.669099756691011</v>
      </c>
      <c r="V18" s="35">
        <f t="shared" si="24"/>
        <v>77.064220183486242</v>
      </c>
      <c r="W18" s="35">
        <f t="shared" si="25"/>
        <v>44.751381215469614</v>
      </c>
      <c r="X18" s="35">
        <f t="shared" si="26"/>
        <v>78.184398601044151</v>
      </c>
      <c r="Y18" s="35">
        <f t="shared" si="27"/>
        <v>79.579519027839396</v>
      </c>
      <c r="Z18" s="35">
        <f t="shared" si="28"/>
        <v>47.266680059822761</v>
      </c>
      <c r="AA18" s="35">
        <f t="shared" si="16"/>
        <v>-2.5152988443531399</v>
      </c>
      <c r="AB18" s="35">
        <f t="shared" si="17"/>
        <v>-2.5152988443531541</v>
      </c>
      <c r="AC18" s="35">
        <f t="shared" si="18"/>
        <v>-2.515298844353147</v>
      </c>
      <c r="AF18">
        <v>1.49</v>
      </c>
      <c r="AG18">
        <v>2.75</v>
      </c>
      <c r="AJ18" t="s">
        <v>458</v>
      </c>
    </row>
    <row r="19" spans="1:36" ht="15" x14ac:dyDescent="0.25">
      <c r="A19">
        <v>4.1100000000000003</v>
      </c>
      <c r="B19">
        <v>4.3600000000000003</v>
      </c>
      <c r="C19">
        <v>1.81</v>
      </c>
      <c r="D19" s="20">
        <f t="shared" si="19"/>
        <v>2.5152988443531532E-2</v>
      </c>
      <c r="E19" s="17">
        <f>IF(OR($A19="",$B19="",$C19=""),"",A19*'MPTO_working_3-way'!$I18)</f>
        <v>4.2133787825029145</v>
      </c>
      <c r="F19" s="21">
        <f>IF(OR($A19="",$B19="",$C19=""),"",B19*'MPTO_working_3-way'!$I18)</f>
        <v>4.4696670296137979</v>
      </c>
      <c r="G19" s="22">
        <f>IF(OR($A19="",$B19="",$C19=""),"",C19*'MPTO_working_3-way'!$I18)</f>
        <v>1.8555269090827922</v>
      </c>
      <c r="H19" s="17">
        <f>IF(OR($A19="",$B19="",$C19=""),"",'MPTO_working_3-way'!E18)</f>
        <v>4.2566835889761654</v>
      </c>
      <c r="I19" s="21">
        <f>IF(OR($A19="",$B19="",$C19=""),"",'MPTO_working_3-way'!F18)</f>
        <v>4.5254301611666108</v>
      </c>
      <c r="J19" s="22">
        <f>IF(OR($A19="",$B19="",$C19=""),"",'MPTO_working_3-way'!G18)</f>
        <v>1.8378911680370968</v>
      </c>
      <c r="K19" s="17">
        <f>IF(OR($A19="",$B19="",$C19=""),"",'OddsRatio_working_3-way'!H18)</f>
        <v>4.2421025239315471</v>
      </c>
      <c r="L19" s="21">
        <f>IF(OR($A19="",$B19="",$C19=""),"",'OddsRatio_working_3-way'!I18)</f>
        <v>4.5027216978810287</v>
      </c>
      <c r="M19" s="22">
        <f>IF(OR($A19="",$B19="",$C19=""),"",'OddsRatio_working_3-way'!J18)</f>
        <v>1.8444061235963196</v>
      </c>
      <c r="N19" s="23">
        <f t="shared" si="20"/>
        <v>23.733921197703477</v>
      </c>
      <c r="O19" s="24">
        <f t="shared" si="21"/>
        <v>22.373031220770937</v>
      </c>
      <c r="P19" s="24">
        <f t="shared" si="22"/>
        <v>53.893047581525579</v>
      </c>
      <c r="Q19" t="s">
        <v>208</v>
      </c>
      <c r="R19" t="s">
        <v>209</v>
      </c>
      <c r="S19" t="s">
        <v>454</v>
      </c>
      <c r="T19" s="35">
        <v>100</v>
      </c>
      <c r="U19" s="35">
        <f t="shared" si="23"/>
        <v>29.577464788732396</v>
      </c>
      <c r="V19" s="35">
        <f t="shared" si="24"/>
        <v>79.919678714859444</v>
      </c>
      <c r="W19" s="35">
        <f t="shared" si="25"/>
        <v>87.937273823884198</v>
      </c>
      <c r="X19" s="35">
        <f t="shared" si="26"/>
        <v>32.143047461256366</v>
      </c>
      <c r="Y19" s="35">
        <f t="shared" si="27"/>
        <v>82.485261387383417</v>
      </c>
      <c r="Z19" s="35">
        <f t="shared" si="28"/>
        <v>90.502856496408171</v>
      </c>
      <c r="AA19" s="35">
        <f t="shared" si="16"/>
        <v>-2.5655826725239699</v>
      </c>
      <c r="AB19" s="35">
        <f t="shared" si="17"/>
        <v>-2.5655826725239734</v>
      </c>
      <c r="AC19" s="35">
        <f t="shared" si="18"/>
        <v>-2.5655826725239734</v>
      </c>
      <c r="AF19">
        <v>1.6</v>
      </c>
      <c r="AG19">
        <v>2.48</v>
      </c>
      <c r="AJ19" t="s">
        <v>458</v>
      </c>
    </row>
    <row r="20" spans="1:36" ht="15" x14ac:dyDescent="0.25">
      <c r="A20">
        <v>1.42</v>
      </c>
      <c r="B20">
        <v>4.9800000000000004</v>
      </c>
      <c r="C20">
        <v>8.2899999999999991</v>
      </c>
      <c r="D20" s="20">
        <f t="shared" si="19"/>
        <v>2.5655826725239805E-2</v>
      </c>
      <c r="E20" s="17">
        <f>IF(OR($A20="",$B20="",$C20=""),"",A20*'MPTO_working_3-way'!$I19)</f>
        <v>1.4564312739498404</v>
      </c>
      <c r="F20" s="21">
        <f>IF(OR($A20="",$B20="",$C20=""),"",B20*'MPTO_working_3-way'!$I19)</f>
        <v>5.107766017091695</v>
      </c>
      <c r="G20" s="22">
        <f>IF(OR($A20="",$B20="",$C20=""),"",C20*'MPTO_working_3-way'!$I19)</f>
        <v>8.5026868035522369</v>
      </c>
      <c r="H20" s="17">
        <f>IF(OR($A20="",$B20="",$C20=""),"",'MPTO_working_3-way'!E19)</f>
        <v>1.4374561192234345</v>
      </c>
      <c r="I20" s="21">
        <f>IF(OR($A20="",$B20="",$C20=""),"",'MPTO_working_3-way'!F19)</f>
        <v>5.2015260904588185</v>
      </c>
      <c r="J20" s="22">
        <f>IF(OR($A20="",$B20="",$C20=""),"",'MPTO_working_3-way'!G19)</f>
        <v>8.9225710378349632</v>
      </c>
      <c r="K20" s="17">
        <f>IF(OR($A20="",$B20="",$C20=""),"",'OddsRatio_working_3-way'!H19)</f>
        <v>1.443442681175322</v>
      </c>
      <c r="L20" s="21">
        <f>IF(OR($A20="",$B20="",$C20=""),"",'OddsRatio_working_3-way'!I19)</f>
        <v>5.2021473120899602</v>
      </c>
      <c r="M20" s="22">
        <f>IF(OR($A20="",$B20="",$C20=""),"",'OddsRatio_working_3-way'!J19)</f>
        <v>8.6968979661145234</v>
      </c>
      <c r="N20" s="23">
        <f t="shared" si="20"/>
        <v>68.660980980448244</v>
      </c>
      <c r="O20" s="24">
        <f t="shared" si="21"/>
        <v>19.578030721332627</v>
      </c>
      <c r="P20" s="24">
        <f t="shared" si="22"/>
        <v>11.76098829821912</v>
      </c>
      <c r="Q20" t="s">
        <v>210</v>
      </c>
      <c r="R20" t="s">
        <v>211</v>
      </c>
      <c r="S20" t="s">
        <v>454</v>
      </c>
      <c r="T20" s="35">
        <v>100</v>
      </c>
      <c r="U20" s="35">
        <f t="shared" si="23"/>
        <v>24.81203007518797</v>
      </c>
      <c r="V20" s="35">
        <f t="shared" si="24"/>
        <v>81.818181818181827</v>
      </c>
      <c r="W20" s="35">
        <f t="shared" si="25"/>
        <v>91.071428571428569</v>
      </c>
      <c r="X20" s="35">
        <f t="shared" si="26"/>
        <v>27.110389610389614</v>
      </c>
      <c r="Y20" s="35">
        <f t="shared" si="27"/>
        <v>84.116541353383454</v>
      </c>
      <c r="Z20" s="35">
        <f t="shared" si="28"/>
        <v>93.36978810663021</v>
      </c>
      <c r="AA20" s="35">
        <f t="shared" si="16"/>
        <v>-2.2983595352016444</v>
      </c>
      <c r="AB20" s="35">
        <f t="shared" si="17"/>
        <v>-2.2983595352016266</v>
      </c>
      <c r="AC20" s="35">
        <f t="shared" si="18"/>
        <v>-2.2983595352016408</v>
      </c>
      <c r="AF20">
        <v>1.58</v>
      </c>
      <c r="AG20">
        <v>2.5099999999999998</v>
      </c>
      <c r="AJ20" t="s">
        <v>458</v>
      </c>
    </row>
    <row r="21" spans="1:36" ht="15" x14ac:dyDescent="0.25">
      <c r="A21">
        <v>1.33</v>
      </c>
      <c r="B21">
        <v>5.5</v>
      </c>
      <c r="C21">
        <v>11.2</v>
      </c>
      <c r="D21" s="20">
        <f t="shared" si="19"/>
        <v>2.2983595352016328E-2</v>
      </c>
      <c r="E21" s="17">
        <f>IF(OR($A21="",$B21="",$C21=""),"",A21*'MPTO_working_3-way'!$I20)</f>
        <v>1.3605681818181818</v>
      </c>
      <c r="F21" s="21">
        <f>IF(OR($A21="",$B21="",$C21=""),"",B21*'MPTO_working_3-way'!$I20)</f>
        <v>5.6264097744360901</v>
      </c>
      <c r="G21" s="22">
        <f>IF(OR($A21="",$B21="",$C21=""),"",C21*'MPTO_working_3-way'!$I20)</f>
        <v>11.457416267942582</v>
      </c>
      <c r="H21" s="17">
        <f>IF(OR($A21="",$B21="",$C21=""),"",'MPTO_working_3-way'!E20)</f>
        <v>1.3436914010179479</v>
      </c>
      <c r="I21" s="21">
        <f>IF(OR($A21="",$B21="",$C21=""),"",'MPTO_working_3-way'!F20)</f>
        <v>5.7419460343417814</v>
      </c>
      <c r="J21" s="22">
        <f>IF(OR($A21="",$B21="",$C21=""),"",'MPTO_working_3-way'!G20)</f>
        <v>12.251221214235862</v>
      </c>
      <c r="K21" s="17">
        <f>IF(OR($A21="",$B21="",$C21=""),"",'OddsRatio_working_3-way'!H20)</f>
        <v>1.3488019671470219</v>
      </c>
      <c r="L21" s="21">
        <f>IF(OR($A21="",$B21="",$C21=""),"",'OddsRatio_working_3-way'!I20)</f>
        <v>5.7563904610957559</v>
      </c>
      <c r="M21" s="22">
        <f>IF(OR($A21="",$B21="",$C21=""),"",'OddsRatio_working_3-way'!J20)</f>
        <v>11.781151711817046</v>
      </c>
      <c r="N21" s="23">
        <f t="shared" si="20"/>
        <v>73.498705420529518</v>
      </c>
      <c r="O21" s="24">
        <f t="shared" si="21"/>
        <v>17.773323310782594</v>
      </c>
      <c r="P21" s="24">
        <f t="shared" si="22"/>
        <v>8.7279712686878828</v>
      </c>
      <c r="Q21" t="s">
        <v>212</v>
      </c>
      <c r="R21" t="s">
        <v>213</v>
      </c>
      <c r="S21" t="s">
        <v>454</v>
      </c>
      <c r="T21" s="35">
        <v>100</v>
      </c>
      <c r="U21" s="35">
        <f t="shared" si="23"/>
        <v>50.495049504950494</v>
      </c>
      <c r="V21" s="35">
        <f t="shared" si="24"/>
        <v>71.014492753623188</v>
      </c>
      <c r="W21" s="35">
        <f t="shared" si="25"/>
        <v>76.24703087885986</v>
      </c>
      <c r="X21" s="35">
        <f t="shared" si="26"/>
        <v>52.738476367516959</v>
      </c>
      <c r="Y21" s="35">
        <f t="shared" si="27"/>
        <v>73.257919616189653</v>
      </c>
      <c r="Z21" s="35">
        <f t="shared" si="28"/>
        <v>78.490457741426312</v>
      </c>
      <c r="AA21" s="35">
        <f t="shared" si="16"/>
        <v>-2.2434268625664657</v>
      </c>
      <c r="AB21" s="35">
        <f t="shared" si="17"/>
        <v>-2.2434268625664657</v>
      </c>
      <c r="AC21" s="35">
        <f t="shared" si="18"/>
        <v>-2.2434268625664515</v>
      </c>
      <c r="AF21">
        <v>1.51</v>
      </c>
      <c r="AG21">
        <v>2.7</v>
      </c>
      <c r="AJ21" t="s">
        <v>458</v>
      </c>
    </row>
    <row r="22" spans="1:36" ht="15" x14ac:dyDescent="0.25">
      <c r="A22">
        <v>2.02</v>
      </c>
      <c r="B22">
        <v>3.45</v>
      </c>
      <c r="C22">
        <v>4.21</v>
      </c>
      <c r="D22" s="20">
        <f t="shared" si="19"/>
        <v>2.2434268625664444E-2</v>
      </c>
      <c r="E22" s="17">
        <f>IF(OR($A22="",$B22="",$C22=""),"",A22*'MPTO_working_3-way'!$I21)</f>
        <v>2.0653172226238423</v>
      </c>
      <c r="F22" s="21">
        <f>IF(OR($A22="",$B22="",$C22=""),"",B22*'MPTO_working_3-way'!$I21)</f>
        <v>3.5273982267585424</v>
      </c>
      <c r="G22" s="22">
        <f>IF(OR($A22="",$B22="",$C22=""),"",C22*'MPTO_working_3-way'!$I21)</f>
        <v>4.3044482709140475</v>
      </c>
      <c r="H22" s="17">
        <f>IF(OR($A22="",$B22="",$C22=""),"",'MPTO_working_3-way'!E21)</f>
        <v>2.0509815965358733</v>
      </c>
      <c r="I22" s="21">
        <f>IF(OR($A22="",$B22="",$C22=""),"",'MPTO_working_3-way'!F21)</f>
        <v>3.5413651270459665</v>
      </c>
      <c r="J22" s="22">
        <f>IF(OR($A22="",$B22="",$C22=""),"",'MPTO_working_3-way'!G21)</f>
        <v>4.346850848865536</v>
      </c>
      <c r="K22" s="17">
        <f>IF(OR($A22="",$B22="",$C22=""),"",'OddsRatio_working_3-way'!H21)</f>
        <v>2.0567612093225636</v>
      </c>
      <c r="L22" s="21">
        <f>IF(OR($A22="",$B22="",$C22=""),"",'OddsRatio_working_3-way'!I21)</f>
        <v>3.5382989831767455</v>
      </c>
      <c r="M22" s="22">
        <f>IF(OR($A22="",$B22="",$C22=""),"",'OddsRatio_working_3-way'!J21)</f>
        <v>4.3256896881621865</v>
      </c>
      <c r="N22" s="23">
        <f t="shared" si="20"/>
        <v>48.4187121012611</v>
      </c>
      <c r="O22" s="24">
        <f t="shared" si="21"/>
        <v>28.349506795520995</v>
      </c>
      <c r="P22" s="24">
        <f t="shared" si="22"/>
        <v>23.231781103217916</v>
      </c>
      <c r="Q22" t="s">
        <v>214</v>
      </c>
      <c r="R22" t="s">
        <v>215</v>
      </c>
      <c r="S22" t="s">
        <v>454</v>
      </c>
      <c r="T22" s="35">
        <v>100</v>
      </c>
      <c r="U22" s="35">
        <f t="shared" si="23"/>
        <v>62.546816479400754</v>
      </c>
      <c r="V22" s="35">
        <f t="shared" si="24"/>
        <v>72.14484679665739</v>
      </c>
      <c r="W22" s="35">
        <f t="shared" si="25"/>
        <v>62.546816479400754</v>
      </c>
      <c r="X22" s="35">
        <f t="shared" si="26"/>
        <v>65.308336723941878</v>
      </c>
      <c r="Y22" s="35">
        <f t="shared" si="27"/>
        <v>74.906367041198507</v>
      </c>
      <c r="Z22" s="35">
        <f t="shared" si="28"/>
        <v>65.308336723941878</v>
      </c>
      <c r="AA22" s="35">
        <f t="shared" si="16"/>
        <v>-2.7615202445411242</v>
      </c>
      <c r="AB22" s="35">
        <f t="shared" si="17"/>
        <v>-2.7615202445411171</v>
      </c>
      <c r="AC22" s="35">
        <f t="shared" si="18"/>
        <v>-2.7615202445411242</v>
      </c>
      <c r="AF22">
        <v>2.2999999999999998</v>
      </c>
      <c r="AG22">
        <v>1.68</v>
      </c>
      <c r="AJ22" t="s">
        <v>458</v>
      </c>
    </row>
    <row r="23" spans="1:36" ht="15" x14ac:dyDescent="0.25">
      <c r="A23">
        <v>2.67</v>
      </c>
      <c r="B23">
        <v>3.59</v>
      </c>
      <c r="C23">
        <v>2.67</v>
      </c>
      <c r="D23" s="20">
        <f t="shared" si="19"/>
        <v>2.7615202445411269E-2</v>
      </c>
      <c r="E23" s="17">
        <f>IF(OR($A23="",$B23="",$C23=""),"",A23*'MPTO_working_3-way'!$I22)</f>
        <v>2.7437325905292482</v>
      </c>
      <c r="F23" s="21">
        <f>IF(OR($A23="",$B23="",$C23=""),"",B23*'MPTO_working_3-way'!$I22)</f>
        <v>3.6891385767790261</v>
      </c>
      <c r="G23" s="22">
        <f>IF(OR($A23="",$B23="",$C23=""),"",C23*'MPTO_working_3-way'!$I22)</f>
        <v>2.7437325905292482</v>
      </c>
      <c r="H23" s="17">
        <f>IF(OR($A23="",$B23="",$C23=""),"",'MPTO_working_3-way'!E22)</f>
        <v>2.7372754704768072</v>
      </c>
      <c r="I23" s="21">
        <f>IF(OR($A23="",$B23="",$C23=""),"",'MPTO_working_3-way'!F22)</f>
        <v>3.7126902766839245</v>
      </c>
      <c r="J23" s="22">
        <f>IF(OR($A23="",$B23="",$C23=""),"",'MPTO_working_3-way'!G22)</f>
        <v>2.7372754704768072</v>
      </c>
      <c r="K23" s="17">
        <f>IF(OR($A23="",$B23="",$C23=""),"",'OddsRatio_working_3-way'!H22)</f>
        <v>2.7407962320926389</v>
      </c>
      <c r="L23" s="21">
        <f>IF(OR($A23="",$B23="",$C23=""),"",'OddsRatio_working_3-way'!I22)</f>
        <v>3.6997977491736136</v>
      </c>
      <c r="M23" s="22">
        <f>IF(OR($A23="",$B23="",$C23=""),"",'OddsRatio_working_3-way'!J22)</f>
        <v>2.7407962320926389</v>
      </c>
      <c r="N23" s="23">
        <f t="shared" si="20"/>
        <v>36.44670050761421</v>
      </c>
      <c r="O23" s="24">
        <f t="shared" si="21"/>
        <v>27.106598984771573</v>
      </c>
      <c r="P23" s="24">
        <f t="shared" si="22"/>
        <v>36.44670050761421</v>
      </c>
      <c r="Q23" t="s">
        <v>216</v>
      </c>
      <c r="R23" t="s">
        <v>217</v>
      </c>
      <c r="S23" t="s">
        <v>454</v>
      </c>
      <c r="T23" s="35">
        <v>100</v>
      </c>
      <c r="U23" s="35">
        <f t="shared" si="23"/>
        <v>41.520467836257311</v>
      </c>
      <c r="V23" s="35">
        <f t="shared" si="24"/>
        <v>74.811083123425689</v>
      </c>
      <c r="W23" s="35">
        <f t="shared" si="25"/>
        <v>80.620155038759677</v>
      </c>
      <c r="X23" s="35">
        <f t="shared" si="26"/>
        <v>44.56876183781462</v>
      </c>
      <c r="Y23" s="35">
        <f t="shared" si="27"/>
        <v>77.859377124982998</v>
      </c>
      <c r="Z23" s="35">
        <f t="shared" si="28"/>
        <v>83.668449040317</v>
      </c>
      <c r="AA23" s="35">
        <f t="shared" si="16"/>
        <v>-3.0482940015573092</v>
      </c>
      <c r="AB23" s="35">
        <f t="shared" si="17"/>
        <v>-3.0482940015573092</v>
      </c>
      <c r="AC23" s="35">
        <f t="shared" si="18"/>
        <v>-3.0482940015573234</v>
      </c>
      <c r="AF23">
        <v>1.59</v>
      </c>
      <c r="AG23">
        <v>2.4700000000000002</v>
      </c>
      <c r="AJ23" t="s">
        <v>459</v>
      </c>
    </row>
    <row r="24" spans="1:36" ht="15" x14ac:dyDescent="0.25">
      <c r="A24">
        <v>1.71</v>
      </c>
      <c r="B24">
        <v>3.97</v>
      </c>
      <c r="C24">
        <v>5.16</v>
      </c>
      <c r="D24" s="20">
        <f t="shared" si="19"/>
        <v>3.0482940015573057E-2</v>
      </c>
      <c r="E24" s="17">
        <f>IF(OR($A24="",$B24="",$C24=""),"",A24*'MPTO_working_3-way'!$I23)</f>
        <v>1.7621258274266298</v>
      </c>
      <c r="F24" s="21">
        <f>IF(OR($A24="",$B24="",$C24=""),"",B24*'MPTO_working_3-way'!$I23)</f>
        <v>4.0910172718618254</v>
      </c>
      <c r="G24" s="22">
        <f>IF(OR($A24="",$B24="",$C24=""),"",C24*'MPTO_working_3-way'!$I23)</f>
        <v>5.3172919704803574</v>
      </c>
      <c r="H24" s="17">
        <f>IF(OR($A24="",$B24="",$C24=""),"",'MPTO_working_3-way'!E23)</f>
        <v>1.7402370995780074</v>
      </c>
      <c r="I24" s="21">
        <f>IF(OR($A24="",$B24="",$C24=""),"",'MPTO_working_3-way'!F23)</f>
        <v>4.1368778921790001</v>
      </c>
      <c r="J24" s="22">
        <f>IF(OR($A24="",$B24="",$C24=""),"",'MPTO_working_3-way'!G23)</f>
        <v>5.4455117582426462</v>
      </c>
      <c r="K24" s="17">
        <f>IF(OR($A24="",$B24="",$C24=""),"",'OddsRatio_working_3-way'!H23)</f>
        <v>1.7480728156188796</v>
      </c>
      <c r="L24" s="21">
        <f>IF(OR($A24="",$B24="",$C24=""),"",'OddsRatio_working_3-way'!I23)</f>
        <v>4.1292623413916507</v>
      </c>
      <c r="M24" s="22">
        <f>IF(OR($A24="",$B24="",$C24=""),"",'OddsRatio_working_3-way'!J23)</f>
        <v>5.3830745253162515</v>
      </c>
      <c r="N24" s="23">
        <f t="shared" si="20"/>
        <v>56.749636401412843</v>
      </c>
      <c r="O24" s="24">
        <f t="shared" si="21"/>
        <v>24.443798046956157</v>
      </c>
      <c r="P24" s="24">
        <f t="shared" si="22"/>
        <v>18.806565551631</v>
      </c>
      <c r="Q24" t="s">
        <v>218</v>
      </c>
      <c r="R24" t="s">
        <v>219</v>
      </c>
      <c r="S24" t="s">
        <v>454</v>
      </c>
      <c r="T24" s="35">
        <v>100</v>
      </c>
      <c r="U24" s="35">
        <f t="shared" si="23"/>
        <v>50.980392156862742</v>
      </c>
      <c r="V24" s="35">
        <f t="shared" si="24"/>
        <v>71.264367816091948</v>
      </c>
      <c r="W24" s="35">
        <f t="shared" si="25"/>
        <v>74.811083123425689</v>
      </c>
      <c r="X24" s="35">
        <f t="shared" si="26"/>
        <v>53.924549060482349</v>
      </c>
      <c r="Y24" s="35">
        <f t="shared" si="27"/>
        <v>74.208524719711562</v>
      </c>
      <c r="Z24" s="35">
        <f t="shared" si="28"/>
        <v>77.755240027045303</v>
      </c>
      <c r="AA24" s="35">
        <f t="shared" si="16"/>
        <v>-2.9441569036196071</v>
      </c>
      <c r="AB24" s="35">
        <f t="shared" si="17"/>
        <v>-2.9441569036196142</v>
      </c>
      <c r="AC24" s="35">
        <f t="shared" si="18"/>
        <v>-2.9441569036196142</v>
      </c>
      <c r="AF24">
        <v>1.71</v>
      </c>
      <c r="AG24">
        <v>2.23</v>
      </c>
      <c r="AJ24" t="s">
        <v>459</v>
      </c>
    </row>
    <row r="25" spans="1:36" ht="15" x14ac:dyDescent="0.25">
      <c r="A25">
        <v>2.04</v>
      </c>
      <c r="B25">
        <v>3.48</v>
      </c>
      <c r="C25">
        <v>3.97</v>
      </c>
      <c r="D25" s="20">
        <f t="shared" si="19"/>
        <v>2.9441569036196213E-2</v>
      </c>
      <c r="E25" s="17">
        <f>IF(OR($A25="",$B25="",$C25=""),"",A25*'MPTO_working_3-way'!$I24)</f>
        <v>2.1000608008338402</v>
      </c>
      <c r="F25" s="21">
        <f>IF(OR($A25="",$B25="",$C25=""),"",B25*'MPTO_working_3-way'!$I24)</f>
        <v>3.5824566602459629</v>
      </c>
      <c r="G25" s="22">
        <f>IF(OR($A25="",$B25="",$C25=""),"",C25*'MPTO_working_3-way'!$I24)</f>
        <v>4.0868830290736993</v>
      </c>
      <c r="H25" s="17">
        <f>IF(OR($A25="",$B25="",$C25=""),"",'MPTO_working_3-way'!E24)</f>
        <v>2.0816757032716136</v>
      </c>
      <c r="I25" s="21">
        <f>IF(OR($A25="",$B25="",$C25=""),"",'MPTO_working_3-way'!F24)</f>
        <v>3.6030522328222419</v>
      </c>
      <c r="J25" s="22">
        <f>IF(OR($A25="",$B25="",$C25=""),"",'MPTO_working_3-way'!G24)</f>
        <v>4.1309458201321263</v>
      </c>
      <c r="K25" s="17">
        <f>IF(OR($A25="",$B25="",$C25=""),"",'OddsRatio_working_3-way'!H24)</f>
        <v>2.0890554010916169</v>
      </c>
      <c r="L25" s="21">
        <f>IF(OR($A25="",$B25="",$C25=""),"",'OddsRatio_working_3-way'!I24)</f>
        <v>3.5969782641415478</v>
      </c>
      <c r="M25" s="22">
        <f>IF(OR($A25="",$B25="",$C25=""),"",'OddsRatio_working_3-way'!J24)</f>
        <v>4.1100909050404821</v>
      </c>
      <c r="N25" s="23">
        <f t="shared" si="20"/>
        <v>47.617668955248568</v>
      </c>
      <c r="O25" s="24">
        <f t="shared" si="21"/>
        <v>27.913805939283641</v>
      </c>
      <c r="P25" s="24">
        <f t="shared" si="22"/>
        <v>24.468525105467776</v>
      </c>
      <c r="Q25" t="s">
        <v>220</v>
      </c>
      <c r="R25" t="s">
        <v>221</v>
      </c>
      <c r="S25" t="s">
        <v>454</v>
      </c>
      <c r="T25" s="35">
        <v>100</v>
      </c>
      <c r="U25" s="35">
        <f t="shared" si="23"/>
        <v>57.627118644067799</v>
      </c>
      <c r="V25" s="35">
        <f t="shared" si="24"/>
        <v>71.83098591549296</v>
      </c>
      <c r="W25" s="35">
        <f t="shared" si="25"/>
        <v>67.741935483870961</v>
      </c>
      <c r="X25" s="35">
        <f t="shared" si="26"/>
        <v>60.427078600636072</v>
      </c>
      <c r="Y25" s="35">
        <f t="shared" si="27"/>
        <v>74.630945872061233</v>
      </c>
      <c r="Z25" s="35">
        <f t="shared" si="28"/>
        <v>70.541895440439248</v>
      </c>
      <c r="AA25" s="35">
        <f t="shared" si="16"/>
        <v>-2.7999599565682729</v>
      </c>
      <c r="AB25" s="35">
        <f t="shared" si="17"/>
        <v>-2.7999599565682729</v>
      </c>
      <c r="AC25" s="35">
        <f t="shared" si="18"/>
        <v>-2.7999599565682871</v>
      </c>
      <c r="AF25">
        <v>2.02</v>
      </c>
      <c r="AG25">
        <v>1.87</v>
      </c>
      <c r="AJ25" t="s">
        <v>459</v>
      </c>
    </row>
    <row r="26" spans="1:36" ht="15" x14ac:dyDescent="0.25">
      <c r="A26">
        <v>2.36</v>
      </c>
      <c r="B26">
        <v>3.55</v>
      </c>
      <c r="C26">
        <v>3.1</v>
      </c>
      <c r="D26" s="20">
        <f t="shared" si="19"/>
        <v>2.7999599565682765E-2</v>
      </c>
      <c r="E26" s="17">
        <f>IF(OR($A26="",$B26="",$C26=""),"",A26*'MPTO_working_3-way'!$I25)</f>
        <v>2.4260790549750113</v>
      </c>
      <c r="F26" s="21">
        <f>IF(OR($A26="",$B26="",$C26=""),"",B26*'MPTO_working_3-way'!$I25)</f>
        <v>3.6493985784581735</v>
      </c>
      <c r="G26" s="22">
        <f>IF(OR($A26="",$B26="",$C26=""),"",C26*'MPTO_working_3-way'!$I25)</f>
        <v>3.1867987586536168</v>
      </c>
      <c r="H26" s="17">
        <f>IF(OR($A26="",$B26="",$C26=""),"",'MPTO_working_3-way'!E25)</f>
        <v>2.4131529556055229</v>
      </c>
      <c r="I26" s="21">
        <f>IF(OR($A26="",$B26="",$C26=""),"",'MPTO_working_3-way'!F25)</f>
        <v>3.6716523410992981</v>
      </c>
      <c r="J26" s="22">
        <f>IF(OR($A26="",$B26="",$C26=""),"",'MPTO_working_3-way'!G25)</f>
        <v>3.1923644230296477</v>
      </c>
      <c r="K26" s="17">
        <f>IF(OR($A26="",$B26="",$C26=""),"",'OddsRatio_working_3-way'!H25)</f>
        <v>2.4188759617882738</v>
      </c>
      <c r="L26" s="21">
        <f>IF(OR($A26="",$B26="",$C26=""),"",'OddsRatio_working_3-way'!I25)</f>
        <v>3.6603924283530143</v>
      </c>
      <c r="M26" s="22">
        <f>IF(OR($A26="",$B26="",$C26=""),"",'OddsRatio_working_3-way'!J25)</f>
        <v>3.1909114115848349</v>
      </c>
      <c r="N26" s="23">
        <f t="shared" si="20"/>
        <v>41.21877223866062</v>
      </c>
      <c r="O26" s="24">
        <f t="shared" si="21"/>
        <v>27.40177534739129</v>
      </c>
      <c r="P26" s="24">
        <f t="shared" si="22"/>
        <v>31.379452413948083</v>
      </c>
      <c r="Q26" t="s">
        <v>222</v>
      </c>
      <c r="R26" t="s">
        <v>223</v>
      </c>
      <c r="S26" t="s">
        <v>454</v>
      </c>
      <c r="T26" s="35">
        <v>100</v>
      </c>
      <c r="U26" s="35">
        <f t="shared" si="23"/>
        <v>79.674796747967477</v>
      </c>
      <c r="V26" s="35">
        <f t="shared" si="24"/>
        <v>73.40425531914893</v>
      </c>
      <c r="W26" s="35">
        <f t="shared" si="25"/>
        <v>44.444444444444443</v>
      </c>
      <c r="X26" s="35">
        <f t="shared" si="26"/>
        <v>82.151300236406627</v>
      </c>
      <c r="Y26" s="35">
        <f t="shared" si="27"/>
        <v>75.88075880758808</v>
      </c>
      <c r="Z26" s="35">
        <f t="shared" si="28"/>
        <v>46.920947932883585</v>
      </c>
      <c r="AA26" s="35">
        <f t="shared" si="16"/>
        <v>-2.4765034884391497</v>
      </c>
      <c r="AB26" s="35">
        <f t="shared" si="17"/>
        <v>-2.4765034884391497</v>
      </c>
      <c r="AC26" s="35">
        <f t="shared" si="18"/>
        <v>-2.4765034884391426</v>
      </c>
      <c r="AF26">
        <v>1.82</v>
      </c>
      <c r="AG26">
        <v>2.0699999999999998</v>
      </c>
      <c r="AJ26" t="s">
        <v>459</v>
      </c>
    </row>
    <row r="27" spans="1:36" ht="15" x14ac:dyDescent="0.25">
      <c r="A27">
        <v>4.92</v>
      </c>
      <c r="B27">
        <v>3.76</v>
      </c>
      <c r="C27">
        <v>1.8</v>
      </c>
      <c r="D27" s="20">
        <f t="shared" si="19"/>
        <v>2.4765034884391302E-2</v>
      </c>
      <c r="E27" s="17">
        <f>IF(OR($A27="",$B27="",$C27=""),"",A27*'MPTO_working_3-way'!$I26)</f>
        <v>5.0418439716312049</v>
      </c>
      <c r="F27" s="21">
        <f>IF(OR($A27="",$B27="",$C27=""),"",B27*'MPTO_working_3-way'!$I26)</f>
        <v>3.8531165311653113</v>
      </c>
      <c r="G27" s="22">
        <f>IF(OR($A27="",$B27="",$C27=""),"",C27*'MPTO_working_3-way'!$I26)</f>
        <v>1.8445770627919045</v>
      </c>
      <c r="H27" s="17">
        <f>IF(OR($A27="",$B27="",$C27=""),"",'MPTO_working_3-way'!E26)</f>
        <v>5.1282834754324575</v>
      </c>
      <c r="I27" s="21">
        <f>IF(OR($A27="",$B27="",$C27=""),"",'MPTO_working_3-way'!F26)</f>
        <v>3.8804445107398564</v>
      </c>
      <c r="J27" s="22">
        <f>IF(OR($A27="",$B27="",$C27=""),"",'MPTO_working_3-way'!G26)</f>
        <v>1.8271496549665502</v>
      </c>
      <c r="K27" s="17">
        <f>IF(OR($A27="",$B27="",$C27=""),"",'OddsRatio_working_3-way'!H26)</f>
        <v>5.0849766839556674</v>
      </c>
      <c r="L27" s="21">
        <f>IF(OR($A27="",$B27="",$C27=""),"",'OddsRatio_working_3-way'!I26)</f>
        <v>3.8761570529891953</v>
      </c>
      <c r="M27" s="22">
        <f>IF(OR($A27="",$B27="",$C27=""),"",'OddsRatio_working_3-way'!J26)</f>
        <v>1.8336687110113608</v>
      </c>
      <c r="N27" s="23">
        <f t="shared" si="20"/>
        <v>19.834013222675484</v>
      </c>
      <c r="O27" s="24">
        <f t="shared" si="21"/>
        <v>25.953017302011538</v>
      </c>
      <c r="P27" s="24">
        <f t="shared" si="22"/>
        <v>54.212969475312988</v>
      </c>
      <c r="Q27" t="s">
        <v>224</v>
      </c>
      <c r="R27" t="s">
        <v>225</v>
      </c>
      <c r="S27" t="s">
        <v>454</v>
      </c>
      <c r="T27" s="35">
        <v>100</v>
      </c>
      <c r="U27" s="35">
        <f t="shared" si="23"/>
        <v>59.677419354838712</v>
      </c>
      <c r="V27" s="35">
        <f t="shared" si="24"/>
        <v>69.969969969969966</v>
      </c>
      <c r="W27" s="35">
        <f t="shared" si="25"/>
        <v>68.152866242038215</v>
      </c>
      <c r="X27" s="35">
        <f t="shared" si="26"/>
        <v>61.877163787991819</v>
      </c>
      <c r="Y27" s="35">
        <f t="shared" si="27"/>
        <v>72.169714403123081</v>
      </c>
      <c r="Z27" s="35">
        <f t="shared" si="28"/>
        <v>70.352610675191315</v>
      </c>
      <c r="AA27" s="35">
        <f t="shared" si="16"/>
        <v>-2.1997444331531071</v>
      </c>
      <c r="AB27" s="35">
        <f t="shared" si="17"/>
        <v>-2.1997444331531142</v>
      </c>
      <c r="AC27" s="35">
        <f t="shared" si="18"/>
        <v>-2.1997444331531</v>
      </c>
      <c r="AF27">
        <v>2.0699999999999998</v>
      </c>
      <c r="AG27">
        <v>1.85</v>
      </c>
      <c r="AJ27" t="s">
        <v>463</v>
      </c>
    </row>
    <row r="28" spans="1:36" ht="15" x14ac:dyDescent="0.25">
      <c r="A28">
        <v>2.48</v>
      </c>
      <c r="B28">
        <v>3.33</v>
      </c>
      <c r="C28">
        <v>3.14</v>
      </c>
      <c r="D28" s="20">
        <f t="shared" si="19"/>
        <v>2.1997444331530946E-2</v>
      </c>
      <c r="E28" s="17">
        <f>IF(OR($A28="",$B28="",$C28=""),"",A28*'MPTO_working_3-way'!$I27)</f>
        <v>2.5345536619421969</v>
      </c>
      <c r="F28" s="21">
        <f>IF(OR($A28="",$B28="",$C28=""),"",B28*'MPTO_working_3-way'!$I27)</f>
        <v>3.4032514896239983</v>
      </c>
      <c r="G28" s="22">
        <f>IF(OR($A28="",$B28="",$C28=""),"",C28*'MPTO_working_3-way'!$I27)</f>
        <v>3.2090719752010073</v>
      </c>
      <c r="H28" s="17">
        <f>IF(OR($A28="",$B28="",$C28=""),"",'MPTO_working_3-way'!E27)</f>
        <v>2.5259329643417843</v>
      </c>
      <c r="I28" s="21">
        <f>IF(OR($A28="",$B28="",$C28=""),"",'MPTO_working_3-way'!F27)</f>
        <v>3.413344181976393</v>
      </c>
      <c r="J28" s="22">
        <f>IF(OR($A28="",$B28="",$C28=""),"",'MPTO_working_3-way'!G27)</f>
        <v>3.2139990884443628</v>
      </c>
      <c r="K28" s="17">
        <f>IF(OR($A28="",$B28="",$C28=""),"",'OddsRatio_working_3-way'!H27)</f>
        <v>2.5298290802865249</v>
      </c>
      <c r="L28" s="21">
        <f>IF(OR($A28="",$B28="",$C28=""),"",'OddsRatio_working_3-way'!I27)</f>
        <v>3.4084471331537864</v>
      </c>
      <c r="M28" s="22">
        <f>IF(OR($A28="",$B28="",$C28=""),"",'OddsRatio_working_3-way'!J27)</f>
        <v>3.2120501566305166</v>
      </c>
      <c r="N28" s="23">
        <f t="shared" si="20"/>
        <v>39.454678550136215</v>
      </c>
      <c r="O28" s="24">
        <f t="shared" si="21"/>
        <v>29.383664505807154</v>
      </c>
      <c r="P28" s="24">
        <f t="shared" si="22"/>
        <v>31.161656944056631</v>
      </c>
      <c r="Q28" t="s">
        <v>226</v>
      </c>
      <c r="R28" t="s">
        <v>227</v>
      </c>
      <c r="S28" t="s">
        <v>454</v>
      </c>
      <c r="T28" s="35">
        <v>100</v>
      </c>
      <c r="U28" s="35">
        <f t="shared" si="23"/>
        <v>64.157706093189958</v>
      </c>
      <c r="V28" s="35">
        <f t="shared" si="24"/>
        <v>69.6048632218845</v>
      </c>
      <c r="W28" s="35">
        <f t="shared" si="25"/>
        <v>64.157706093189958</v>
      </c>
      <c r="X28" s="35">
        <f t="shared" si="26"/>
        <v>66.237430684925542</v>
      </c>
      <c r="Y28" s="35">
        <f t="shared" si="27"/>
        <v>71.68458781362007</v>
      </c>
      <c r="Z28" s="35">
        <f t="shared" si="28"/>
        <v>66.237430684925542</v>
      </c>
      <c r="AA28" s="35">
        <f t="shared" si="16"/>
        <v>-2.0797245917355838</v>
      </c>
      <c r="AB28" s="35">
        <f t="shared" si="17"/>
        <v>-2.0797245917355696</v>
      </c>
      <c r="AC28" s="35">
        <f t="shared" si="18"/>
        <v>-2.0797245917355838</v>
      </c>
      <c r="AF28">
        <v>2.16</v>
      </c>
      <c r="AG28">
        <v>1.76</v>
      </c>
      <c r="AJ28" t="s">
        <v>463</v>
      </c>
    </row>
    <row r="29" spans="1:36" ht="15" x14ac:dyDescent="0.25">
      <c r="A29">
        <v>2.79</v>
      </c>
      <c r="B29">
        <v>3.29</v>
      </c>
      <c r="C29">
        <v>2.79</v>
      </c>
      <c r="D29" s="20">
        <f t="shared" si="19"/>
        <v>2.0797245917355767E-2</v>
      </c>
      <c r="E29" s="17">
        <f>IF(OR($A29="",$B29="",$C29=""),"",A29*'MPTO_working_3-way'!$I28)</f>
        <v>2.8480243161094227</v>
      </c>
      <c r="F29" s="21">
        <f>IF(OR($A29="",$B29="",$C29=""),"",B29*'MPTO_working_3-way'!$I28)</f>
        <v>3.3584229390681006</v>
      </c>
      <c r="G29" s="22">
        <f>IF(OR($A29="",$B29="",$C29=""),"",C29*'MPTO_working_3-way'!$I28)</f>
        <v>2.8480243161094227</v>
      </c>
      <c r="H29" s="17">
        <f>IF(OR($A29="",$B29="",$C29=""),"",'MPTO_working_3-way'!E28)</f>
        <v>2.8450269136593285</v>
      </c>
      <c r="I29" s="21">
        <f>IF(OR($A29="",$B29="",$C29=""),"",'MPTO_working_3-way'!F28)</f>
        <v>3.3667885219645197</v>
      </c>
      <c r="J29" s="22">
        <f>IF(OR($A29="",$B29="",$C29=""),"",'MPTO_working_3-way'!G28)</f>
        <v>2.8450269136593285</v>
      </c>
      <c r="K29" s="17">
        <f>IF(OR($A29="",$B29="",$C29=""),"",'OddsRatio_working_3-way'!H28)</f>
        <v>2.8465952537019334</v>
      </c>
      <c r="L29" s="21">
        <f>IF(OR($A29="",$B29="",$C29=""),"",'OddsRatio_working_3-way'!I28)</f>
        <v>3.3624039837862729</v>
      </c>
      <c r="M29" s="22">
        <f>IF(OR($A29="",$B29="",$C29=""),"",'OddsRatio_working_3-way'!J28)</f>
        <v>2.8465952537019334</v>
      </c>
      <c r="N29" s="23">
        <f t="shared" si="20"/>
        <v>35.112059765208109</v>
      </c>
      <c r="O29" s="24">
        <f t="shared" si="21"/>
        <v>29.775880469583775</v>
      </c>
      <c r="P29" s="24">
        <f t="shared" si="22"/>
        <v>35.112059765208109</v>
      </c>
      <c r="Q29" t="s">
        <v>228</v>
      </c>
      <c r="R29" t="s">
        <v>229</v>
      </c>
      <c r="S29" t="s">
        <v>454</v>
      </c>
      <c r="T29" s="35">
        <v>100</v>
      </c>
      <c r="U29" s="35">
        <f t="shared" si="23"/>
        <v>62.546816479400754</v>
      </c>
      <c r="V29" s="35">
        <f t="shared" si="24"/>
        <v>70.760233918128648</v>
      </c>
      <c r="W29" s="35">
        <f t="shared" si="25"/>
        <v>64.412811387900362</v>
      </c>
      <c r="X29" s="35">
        <f t="shared" si="26"/>
        <v>64.82695469397099</v>
      </c>
      <c r="Y29" s="35">
        <f t="shared" si="27"/>
        <v>73.040372132698892</v>
      </c>
      <c r="Z29" s="35">
        <f t="shared" si="28"/>
        <v>66.692949602470591</v>
      </c>
      <c r="AA29" s="35">
        <f t="shared" si="16"/>
        <v>-2.2801382145702362</v>
      </c>
      <c r="AB29" s="35">
        <f t="shared" si="17"/>
        <v>-2.2801382145702433</v>
      </c>
      <c r="AC29" s="35">
        <f t="shared" si="18"/>
        <v>-2.2801382145702291</v>
      </c>
      <c r="AF29">
        <v>2.21</v>
      </c>
      <c r="AG29">
        <v>1.74</v>
      </c>
      <c r="AJ29" t="s">
        <v>463</v>
      </c>
    </row>
    <row r="30" spans="1:36" s="35" customFormat="1" ht="15" x14ac:dyDescent="0.25">
      <c r="A30">
        <v>2.67</v>
      </c>
      <c r="B30">
        <v>3.42</v>
      </c>
      <c r="C30">
        <v>2.81</v>
      </c>
      <c r="D30" s="20">
        <f t="shared" si="19"/>
        <v>2.2801382145702487E-2</v>
      </c>
      <c r="E30" s="17">
        <f>IF(OR($A30="",$B30="",$C30=""),"",A30*'MPTO_working_3-way'!$I29)</f>
        <v>2.7308796903290258</v>
      </c>
      <c r="F30" s="21">
        <f>IF(OR($A30="",$B30="",$C30=""),"",B30*'MPTO_working_3-way'!$I29)</f>
        <v>3.4979807269383025</v>
      </c>
      <c r="G30" s="22">
        <f>IF(OR($A30="",$B30="",$C30=""),"",C30*'MPTO_working_3-way'!$I29)</f>
        <v>2.8740718838294241</v>
      </c>
      <c r="H30" s="17">
        <f>IF(OR($A30="",$B30="",$C30=""),"",'MPTO_working_3-way'!E29)</f>
        <v>2.7253052464860468</v>
      </c>
      <c r="I30" s="21">
        <f>IF(OR($A30="",$B30="",$C30=""),"",'MPTO_working_3-way'!F29)</f>
        <v>3.5112704746979824</v>
      </c>
      <c r="J30" s="22">
        <f>IF(OR($A30="",$B30="",$C30=""),"",'MPTO_working_3-way'!G29)</f>
        <v>2.8713237063159149</v>
      </c>
      <c r="K30" s="17">
        <f>IF(OR($A30="",$B30="",$C30=""),"",'OddsRatio_working_3-way'!H29)</f>
        <v>2.7280991633972231</v>
      </c>
      <c r="L30" s="21">
        <f>IF(OR($A30="",$B30="",$C30=""),"",'OddsRatio_working_3-way'!I29)</f>
        <v>3.5041916020486705</v>
      </c>
      <c r="M30" s="22">
        <f>IF(OR($A30="",$B30="",$C30=""),"",'OddsRatio_working_3-way'!J29)</f>
        <v>2.8729697519454929</v>
      </c>
      <c r="N30" s="23">
        <f t="shared" si="20"/>
        <v>36.618237102913767</v>
      </c>
      <c r="O30" s="24">
        <f t="shared" si="21"/>
        <v>28.587921948766017</v>
      </c>
      <c r="P30" s="24">
        <f t="shared" si="22"/>
        <v>34.793840948320202</v>
      </c>
      <c r="Q30" t="s">
        <v>230</v>
      </c>
      <c r="R30" t="s">
        <v>231</v>
      </c>
      <c r="S30" t="s">
        <v>454</v>
      </c>
      <c r="T30" s="35">
        <v>100</v>
      </c>
      <c r="U30" s="35">
        <f t="shared" si="23"/>
        <v>73.045822102425873</v>
      </c>
      <c r="V30" s="35">
        <f t="shared" si="24"/>
        <v>71.751412429378533</v>
      </c>
      <c r="W30" s="35">
        <f t="shared" si="25"/>
        <v>52.830188679245275</v>
      </c>
      <c r="X30" s="35">
        <f t="shared" si="26"/>
        <v>75.418398891376185</v>
      </c>
      <c r="Y30" s="35">
        <f t="shared" si="27"/>
        <v>74.12398921832883</v>
      </c>
      <c r="Z30" s="35">
        <f t="shared" si="28"/>
        <v>55.202765468195594</v>
      </c>
      <c r="AA30" s="35">
        <f t="shared" si="16"/>
        <v>-2.3725767889503118</v>
      </c>
      <c r="AB30" s="35">
        <f t="shared" si="17"/>
        <v>-2.3725767889502976</v>
      </c>
      <c r="AC30" s="35">
        <f t="shared" si="18"/>
        <v>-2.3725767889503189</v>
      </c>
      <c r="AD30" s="36"/>
      <c r="AE30" s="36"/>
      <c r="AF30">
        <v>2.0099999999999998</v>
      </c>
      <c r="AG30">
        <v>1.9</v>
      </c>
      <c r="AH30" s="36"/>
      <c r="AI30" s="36"/>
      <c r="AJ30" t="s">
        <v>463</v>
      </c>
    </row>
    <row r="31" spans="1:36" ht="15" x14ac:dyDescent="0.25">
      <c r="A31">
        <v>3.71</v>
      </c>
      <c r="B31">
        <v>3.54</v>
      </c>
      <c r="C31">
        <v>2.12</v>
      </c>
      <c r="D31" s="20">
        <f t="shared" si="19"/>
        <v>2.3725767889503091E-2</v>
      </c>
      <c r="E31" s="17">
        <f>IF(OR($A31="",$B31="",$C31=""),"",A31*'MPTO_working_3-way'!$I30)</f>
        <v>3.7980225988700562</v>
      </c>
      <c r="F31" s="21">
        <f>IF(OR($A31="",$B31="",$C31=""),"",B31*'MPTO_working_3-way'!$I30)</f>
        <v>3.6239892183288411</v>
      </c>
      <c r="G31" s="22">
        <f>IF(OR($A31="",$B31="",$C31=""),"",C31*'MPTO_working_3-way'!$I30)</f>
        <v>2.1702986279257468</v>
      </c>
      <c r="H31" s="17">
        <f>IF(OR($A31="",$B31="",$C31=""),"",'MPTO_working_3-way'!E30)</f>
        <v>3.8221450467579832</v>
      </c>
      <c r="I31" s="21">
        <f>IF(OR($A31="",$B31="",$C31=""),"",'MPTO_working_3-way'!F30)</f>
        <v>3.6419618427863645</v>
      </c>
      <c r="J31" s="22">
        <f>IF(OR($A31="",$B31="",$C31=""),"",'MPTO_working_3-way'!G30)</f>
        <v>2.1561504700821961</v>
      </c>
      <c r="K31" s="17">
        <f>IF(OR($A31="",$B31="",$C31=""),"",'OddsRatio_working_3-way'!H30)</f>
        <v>3.8115120588617177</v>
      </c>
      <c r="L31" s="21">
        <f>IF(OR($A31="",$B31="",$C31=""),"",'OddsRatio_working_3-way'!I30)</f>
        <v>3.6351441437301708</v>
      </c>
      <c r="M31" s="22">
        <f>IF(OR($A31="",$B31="",$C31=""),"",'OddsRatio_working_3-way'!J30)</f>
        <v>2.1619533232196031</v>
      </c>
      <c r="N31" s="23">
        <f t="shared" si="20"/>
        <v>26.329490516920789</v>
      </c>
      <c r="O31" s="24">
        <f t="shared" si="21"/>
        <v>27.59390107846783</v>
      </c>
      <c r="P31" s="24">
        <f t="shared" si="22"/>
        <v>46.076608404611378</v>
      </c>
      <c r="Q31" t="s">
        <v>232</v>
      </c>
      <c r="R31" t="s">
        <v>233</v>
      </c>
      <c r="S31" t="s">
        <v>454</v>
      </c>
      <c r="T31" s="35">
        <v>100</v>
      </c>
      <c r="U31" s="35">
        <f t="shared" si="23"/>
        <v>84</v>
      </c>
      <c r="V31" s="35">
        <f t="shared" si="24"/>
        <v>78.678038379530932</v>
      </c>
      <c r="W31" s="35">
        <f t="shared" si="25"/>
        <v>34.640522875816991</v>
      </c>
      <c r="X31" s="35">
        <f t="shared" si="26"/>
        <v>86.681438744652084</v>
      </c>
      <c r="Y31" s="35">
        <f t="shared" si="27"/>
        <v>81.359477124183016</v>
      </c>
      <c r="Z31" s="35">
        <f t="shared" si="28"/>
        <v>37.321961620469082</v>
      </c>
      <c r="AA31" s="35">
        <f t="shared" si="16"/>
        <v>-2.681438744652084</v>
      </c>
      <c r="AB31" s="35">
        <f t="shared" si="17"/>
        <v>-2.681438744652084</v>
      </c>
      <c r="AC31" s="35">
        <f t="shared" si="18"/>
        <v>-2.6814387446520911</v>
      </c>
      <c r="AF31">
        <v>2.04</v>
      </c>
      <c r="AG31">
        <v>1.87</v>
      </c>
      <c r="AJ31" t="s">
        <v>463</v>
      </c>
    </row>
    <row r="32" spans="1:36" ht="15" x14ac:dyDescent="0.25">
      <c r="A32">
        <v>6.25</v>
      </c>
      <c r="B32">
        <v>4.6900000000000004</v>
      </c>
      <c r="C32">
        <v>1.53</v>
      </c>
      <c r="D32" s="20">
        <f t="shared" si="19"/>
        <v>2.6814387446520982E-2</v>
      </c>
      <c r="E32" s="17">
        <f>IF(OR($A32="",$B32="",$C32=""),"",A32*'MPTO_working_3-way'!$I31)</f>
        <v>6.4175899215407561</v>
      </c>
      <c r="F32" s="21">
        <f>IF(OR($A32="",$B32="",$C32=""),"",B32*'MPTO_working_3-way'!$I31)</f>
        <v>4.8157594771241836</v>
      </c>
      <c r="G32" s="22">
        <f>IF(OR($A32="",$B32="",$C32=""),"",C32*'MPTO_working_3-way'!$I31)</f>
        <v>1.5710260127931772</v>
      </c>
      <c r="H32" s="17">
        <f>IF(OR($A32="",$B32="",$C32=""),"",'MPTO_working_3-way'!E31)</f>
        <v>6.6198041528645826</v>
      </c>
      <c r="I32" s="21">
        <f>IF(OR($A32="",$B32="",$C32=""),"",'MPTO_working_3-way'!F31)</f>
        <v>4.8952061903025026</v>
      </c>
      <c r="J32" s="22">
        <f>IF(OR($A32="",$B32="",$C32=""),"",'MPTO_working_3-way'!G31)</f>
        <v>1.5512133664726175</v>
      </c>
      <c r="K32" s="17">
        <f>IF(OR($A32="",$B32="",$C32=""),"",'OddsRatio_working_3-way'!H31)</f>
        <v>6.5248253657181143</v>
      </c>
      <c r="L32" s="21">
        <f>IF(OR($A32="",$B32="",$C32=""),"",'OddsRatio_working_3-way'!I31)</f>
        <v>4.8831629713333031</v>
      </c>
      <c r="M32" s="22">
        <f>IF(OR($A32="",$B32="",$C32=""),"",'OddsRatio_working_3-way'!J31)</f>
        <v>1.5577442750153527</v>
      </c>
      <c r="N32" s="23">
        <f t="shared" si="20"/>
        <v>15.582173560879639</v>
      </c>
      <c r="O32" s="24">
        <f t="shared" si="21"/>
        <v>20.765156664285232</v>
      </c>
      <c r="P32" s="24">
        <f t="shared" si="22"/>
        <v>63.652669774835111</v>
      </c>
      <c r="Q32" t="s">
        <v>234</v>
      </c>
      <c r="R32" t="s">
        <v>235</v>
      </c>
      <c r="S32" t="s">
        <v>454</v>
      </c>
      <c r="T32" s="35">
        <v>100</v>
      </c>
      <c r="U32" s="35">
        <f t="shared" si="23"/>
        <v>68.55345911949685</v>
      </c>
      <c r="V32" s="35">
        <f t="shared" si="24"/>
        <v>69.512195121951223</v>
      </c>
      <c r="W32" s="35">
        <f t="shared" si="25"/>
        <v>59.839357429718881</v>
      </c>
      <c r="X32" s="35">
        <f t="shared" si="26"/>
        <v>70.648447448329904</v>
      </c>
      <c r="Y32" s="35">
        <f t="shared" si="27"/>
        <v>71.607183450784262</v>
      </c>
      <c r="Z32" s="35">
        <f t="shared" si="28"/>
        <v>61.93434575855192</v>
      </c>
      <c r="AA32" s="35">
        <f t="shared" si="16"/>
        <v>-2.094988328833054</v>
      </c>
      <c r="AB32" s="35">
        <f t="shared" si="17"/>
        <v>-2.0949883288330398</v>
      </c>
      <c r="AC32" s="35">
        <f t="shared" si="18"/>
        <v>-2.0949883288330398</v>
      </c>
      <c r="AF32">
        <v>1.68</v>
      </c>
      <c r="AG32">
        <v>2.2999999999999998</v>
      </c>
      <c r="AJ32" t="s">
        <v>463</v>
      </c>
    </row>
    <row r="33" spans="1:36" ht="15" x14ac:dyDescent="0.25">
      <c r="A33">
        <v>3.18</v>
      </c>
      <c r="B33">
        <v>3.28</v>
      </c>
      <c r="C33">
        <v>2.4900000000000002</v>
      </c>
      <c r="D33" s="20">
        <f t="shared" si="19"/>
        <v>2.0949883288330362E-2</v>
      </c>
      <c r="E33" s="17">
        <f>IF(OR($A33="",$B33="",$C33=""),"",A33*'MPTO_working_3-way'!$I32)</f>
        <v>3.2466206288568906</v>
      </c>
      <c r="F33" s="21">
        <f>IF(OR($A33="",$B33="",$C33=""),"",B33*'MPTO_working_3-way'!$I32)</f>
        <v>3.3487156171857233</v>
      </c>
      <c r="G33" s="22">
        <f>IF(OR($A33="",$B33="",$C33=""),"",C33*'MPTO_working_3-way'!$I32)</f>
        <v>2.5421652093879428</v>
      </c>
      <c r="H33" s="17">
        <f>IF(OR($A33="",$B33="",$C33=""),"",'MPTO_working_3-way'!E32)</f>
        <v>3.2522216846034326</v>
      </c>
      <c r="I33" s="21">
        <f>IF(OR($A33="",$B33="",$C33=""),"",'MPTO_working_3-way'!F32)</f>
        <v>3.3568902620607499</v>
      </c>
      <c r="J33" s="22">
        <f>IF(OR($A33="",$B33="",$C33=""),"",'MPTO_working_3-way'!G32)</f>
        <v>2.5340633144671614</v>
      </c>
      <c r="K33" s="17">
        <f>IF(OR($A33="",$B33="",$C33=""),"",'OddsRatio_working_3-way'!H32)</f>
        <v>3.249827000294895</v>
      </c>
      <c r="L33" s="21">
        <f>IF(OR($A33="",$B33="",$C33=""),"",'OddsRatio_working_3-way'!I32)</f>
        <v>3.3530300737029179</v>
      </c>
      <c r="M33" s="22">
        <f>IF(OR($A33="",$B33="",$C33=""),"",'OddsRatio_working_3-way'!J32)</f>
        <v>2.5377257937795386</v>
      </c>
      <c r="N33" s="23">
        <f t="shared" si="20"/>
        <v>30.801258117801467</v>
      </c>
      <c r="O33" s="24">
        <f t="shared" si="21"/>
        <v>29.862195370307521</v>
      </c>
      <c r="P33" s="24">
        <f t="shared" si="22"/>
        <v>39.336546511891022</v>
      </c>
      <c r="Q33" t="s">
        <v>236</v>
      </c>
      <c r="R33" t="s">
        <v>237</v>
      </c>
      <c r="S33" t="s">
        <v>454</v>
      </c>
      <c r="T33" s="35">
        <v>100</v>
      </c>
      <c r="U33" s="35">
        <f t="shared" si="23"/>
        <v>31.972789115646258</v>
      </c>
      <c r="V33" s="35">
        <f t="shared" si="24"/>
        <v>80</v>
      </c>
      <c r="W33" s="35">
        <f t="shared" si="25"/>
        <v>85.380116959064324</v>
      </c>
      <c r="X33" s="35">
        <f t="shared" si="26"/>
        <v>34.619883040935676</v>
      </c>
      <c r="Y33" s="35">
        <f t="shared" si="27"/>
        <v>82.647093925289411</v>
      </c>
      <c r="Z33" s="35">
        <f t="shared" si="28"/>
        <v>88.02721088435375</v>
      </c>
      <c r="AA33" s="35">
        <f t="shared" si="16"/>
        <v>-2.6470939252894183</v>
      </c>
      <c r="AB33" s="35">
        <f t="shared" si="17"/>
        <v>-2.6470939252894112</v>
      </c>
      <c r="AC33" s="35">
        <f t="shared" si="18"/>
        <v>-2.6470939252894254</v>
      </c>
      <c r="AF33">
        <v>2.13</v>
      </c>
      <c r="AG33">
        <v>1.79</v>
      </c>
      <c r="AJ33" t="s">
        <v>463</v>
      </c>
    </row>
    <row r="34" spans="1:36" ht="15" x14ac:dyDescent="0.25">
      <c r="A34">
        <v>1.47</v>
      </c>
      <c r="B34">
        <v>5</v>
      </c>
      <c r="C34">
        <v>6.84</v>
      </c>
      <c r="D34" s="20">
        <f t="shared" si="19"/>
        <v>2.6470939252894121E-2</v>
      </c>
      <c r="E34" s="17">
        <f>IF(OR($A34="",$B34="",$C34=""),"",A34*'MPTO_working_3-way'!$I33)</f>
        <v>1.5089122807017543</v>
      </c>
      <c r="F34" s="21">
        <f>IF(OR($A34="",$B34="",$C34=""),"",B34*'MPTO_working_3-way'!$I33)</f>
        <v>5.1323546962644704</v>
      </c>
      <c r="G34" s="22">
        <f>IF(OR($A34="",$B34="",$C34=""),"",C34*'MPTO_working_3-way'!$I33)</f>
        <v>7.0210612244897961</v>
      </c>
      <c r="H34" s="17">
        <f>IF(OR($A34="",$B34="",$C34=""),"",'MPTO_working_3-way'!E33)</f>
        <v>1.4893175812586652</v>
      </c>
      <c r="I34" s="21">
        <f>IF(OR($A34="",$B34="",$C34=""),"",'MPTO_working_3-way'!F33)</f>
        <v>5.2307724321624764</v>
      </c>
      <c r="J34" s="22">
        <f>IF(OR($A34="",$B34="",$C34=""),"",'MPTO_working_3-way'!G33)</f>
        <v>7.2793351094636858</v>
      </c>
      <c r="K34" s="17">
        <f>IF(OR($A34="",$B34="",$C34=""),"",'OddsRatio_working_3-way'!H33)</f>
        <v>1.4955790188892462</v>
      </c>
      <c r="L34" s="21">
        <f>IF(OR($A34="",$B34="",$C34=""),"",'OddsRatio_working_3-way'!I33)</f>
        <v>5.2176937777808199</v>
      </c>
      <c r="M34" s="22">
        <f>IF(OR($A34="",$B34="",$C34=""),"",'OddsRatio_working_3-way'!J33)</f>
        <v>7.1578329155599976</v>
      </c>
      <c r="N34" s="23">
        <f t="shared" si="20"/>
        <v>66.272904846060825</v>
      </c>
      <c r="O34" s="24">
        <f t="shared" si="21"/>
        <v>19.484234024741887</v>
      </c>
      <c r="P34" s="24">
        <f t="shared" si="22"/>
        <v>14.242861129197285</v>
      </c>
      <c r="Q34" t="s">
        <v>238</v>
      </c>
      <c r="R34" t="s">
        <v>239</v>
      </c>
      <c r="S34" t="s">
        <v>454</v>
      </c>
      <c r="T34" s="35">
        <v>100</v>
      </c>
      <c r="U34" s="35">
        <f t="shared" si="23"/>
        <v>50.980392156862742</v>
      </c>
      <c r="V34" s="35">
        <f t="shared" si="24"/>
        <v>71.671388101982998</v>
      </c>
      <c r="W34" s="35">
        <f t="shared" si="25"/>
        <v>74.489795918367349</v>
      </c>
      <c r="X34" s="35">
        <f t="shared" si="26"/>
        <v>53.838815979649659</v>
      </c>
      <c r="Y34" s="35">
        <f t="shared" si="27"/>
        <v>74.529811924769902</v>
      </c>
      <c r="Z34" s="35">
        <f t="shared" si="28"/>
        <v>77.348219741154239</v>
      </c>
      <c r="AA34" s="35">
        <f t="shared" si="16"/>
        <v>-2.8584238227869179</v>
      </c>
      <c r="AB34" s="35">
        <f t="shared" si="17"/>
        <v>-2.8584238227869037</v>
      </c>
      <c r="AC34" s="35">
        <f t="shared" si="18"/>
        <v>-2.8584238227868894</v>
      </c>
      <c r="AF34">
        <v>1.48</v>
      </c>
      <c r="AG34">
        <v>2.79</v>
      </c>
      <c r="AJ34" t="s">
        <v>463</v>
      </c>
    </row>
    <row r="35" spans="1:36" s="35" customFormat="1" ht="15" x14ac:dyDescent="0.25">
      <c r="A35">
        <v>2.04</v>
      </c>
      <c r="B35">
        <v>3.53</v>
      </c>
      <c r="C35">
        <v>3.92</v>
      </c>
      <c r="D35" s="20">
        <f t="shared" si="19"/>
        <v>2.858423822786893E-2</v>
      </c>
      <c r="E35" s="17">
        <f>IF(OR($A35="",$B35="",$C35=""),"",A35*'MPTO_working_3-way'!$I34)</f>
        <v>2.0983118459848527</v>
      </c>
      <c r="F35" s="21">
        <f>IF(OR($A35="",$B35="",$C35=""),"",B35*'MPTO_working_3-way'!$I34)</f>
        <v>3.6309023609443769</v>
      </c>
      <c r="G35" s="22">
        <f>IF(OR($A35="",$B35="",$C35=""),"",C35*'MPTO_working_3-way'!$I34)</f>
        <v>4.0320502138532461</v>
      </c>
      <c r="H35" s="17">
        <f>IF(OR($A35="",$B35="",$C35=""),"",'MPTO_working_3-way'!E34)</f>
        <v>2.0804380612699327</v>
      </c>
      <c r="I35" s="21">
        <f>IF(OR($A35="",$B35="",$C35=""),"",'MPTO_working_3-way'!F34)</f>
        <v>3.6528607582356827</v>
      </c>
      <c r="J35" s="22">
        <f>IF(OR($A35="",$B35="",$C35=""),"",'MPTO_working_3-way'!G34)</f>
        <v>4.0720929624232758</v>
      </c>
      <c r="K35" s="17">
        <f>IF(OR($A35="",$B35="",$C35=""),"",'OddsRatio_working_3-way'!H34)</f>
        <v>2.0875982312495318</v>
      </c>
      <c r="L35" s="21">
        <f>IF(OR($A35="",$B35="",$C35=""),"",'OddsRatio_working_3-way'!I34)</f>
        <v>3.6457918510204954</v>
      </c>
      <c r="M35" s="22">
        <f>IF(OR($A35="",$B35="",$C35=""),"",'OddsRatio_working_3-way'!J34)</f>
        <v>4.0536411877390703</v>
      </c>
      <c r="N35" s="23">
        <f t="shared" si="20"/>
        <v>47.6573585529488</v>
      </c>
      <c r="O35" s="24">
        <f t="shared" si="21"/>
        <v>27.541363016435007</v>
      </c>
      <c r="P35" s="24">
        <f t="shared" si="22"/>
        <v>24.801278430616215</v>
      </c>
      <c r="Q35" t="s">
        <v>240</v>
      </c>
      <c r="R35" t="s">
        <v>241</v>
      </c>
      <c r="S35" t="s">
        <v>454</v>
      </c>
      <c r="T35" s="35">
        <v>100</v>
      </c>
      <c r="U35" s="35">
        <f t="shared" si="23"/>
        <v>69.325153374233125</v>
      </c>
      <c r="V35" s="35">
        <f t="shared" si="24"/>
        <v>71.181556195965413</v>
      </c>
      <c r="W35" s="35">
        <f t="shared" si="25"/>
        <v>56.709956709956707</v>
      </c>
      <c r="X35" s="35">
        <f t="shared" si="26"/>
        <v>72.108487094077873</v>
      </c>
      <c r="Y35" s="35">
        <f t="shared" si="27"/>
        <v>73.964889915810161</v>
      </c>
      <c r="Z35" s="35">
        <f t="shared" si="28"/>
        <v>59.493290429801448</v>
      </c>
      <c r="AA35" s="35">
        <f t="shared" si="16"/>
        <v>-2.7833337198447481</v>
      </c>
      <c r="AB35" s="35">
        <f t="shared" si="17"/>
        <v>-2.7833337198447481</v>
      </c>
      <c r="AC35" s="35">
        <f t="shared" si="18"/>
        <v>-2.783333719844741</v>
      </c>
      <c r="AD35" s="36"/>
      <c r="AE35" s="36"/>
      <c r="AF35">
        <v>1.93</v>
      </c>
      <c r="AG35">
        <v>1.95</v>
      </c>
      <c r="AH35" s="36"/>
      <c r="AI35" s="36"/>
      <c r="AJ35" t="s">
        <v>460</v>
      </c>
    </row>
    <row r="36" spans="1:36" ht="15" x14ac:dyDescent="0.25">
      <c r="A36">
        <v>3.26</v>
      </c>
      <c r="B36">
        <v>3.47</v>
      </c>
      <c r="C36">
        <v>2.31</v>
      </c>
      <c r="D36" s="20">
        <f t="shared" si="19"/>
        <v>2.7833337198447383E-2</v>
      </c>
      <c r="E36" s="17">
        <f>IF(OR($A36="",$B36="",$C36=""),"",A36*'MPTO_working_3-way'!$I35)</f>
        <v>3.3507366792669382</v>
      </c>
      <c r="F36" s="21">
        <f>IF(OR($A36="",$B36="",$C36=""),"",B36*'MPTO_working_3-way'!$I35)</f>
        <v>3.5665816800786128</v>
      </c>
      <c r="G36" s="22">
        <f>IF(OR($A36="",$B36="",$C36=""),"",C36*'MPTO_working_3-way'!$I35)</f>
        <v>2.3742950089284136</v>
      </c>
      <c r="H36" s="17">
        <f>IF(OR($A36="",$B36="",$C36=""),"",'MPTO_working_3-way'!E35)</f>
        <v>3.3616757652365701</v>
      </c>
      <c r="I36" s="21">
        <f>IF(OR($A36="",$B36="",$C36=""),"",'MPTO_working_3-way'!F35)</f>
        <v>3.5854289161755584</v>
      </c>
      <c r="J36" s="22">
        <f>IF(OR($A36="",$B36="",$C36=""),"",'MPTO_working_3-way'!G35)</f>
        <v>2.3605914153759784</v>
      </c>
      <c r="K36" s="17">
        <f>IF(OR($A36="",$B36="",$C36=""),"",'OddsRatio_working_3-way'!H35)</f>
        <v>3.3575041536612269</v>
      </c>
      <c r="L36" s="21">
        <f>IF(OR($A36="",$B36="",$C36=""),"",'OddsRatio_working_3-way'!I35)</f>
        <v>3.5765642741341721</v>
      </c>
      <c r="M36" s="22">
        <f>IF(OR($A36="",$B36="",$C36=""),"",'OddsRatio_working_3-way'!J35)</f>
        <v>2.3665178943788527</v>
      </c>
      <c r="N36" s="23">
        <f t="shared" si="20"/>
        <v>29.844183405625785</v>
      </c>
      <c r="O36" s="24">
        <f t="shared" si="21"/>
        <v>28.038051268685887</v>
      </c>
      <c r="P36" s="24">
        <f t="shared" si="22"/>
        <v>42.117765325688325</v>
      </c>
      <c r="Q36" t="s">
        <v>242</v>
      </c>
      <c r="R36" t="s">
        <v>243</v>
      </c>
      <c r="S36" t="s">
        <v>454</v>
      </c>
      <c r="T36" s="35">
        <v>100</v>
      </c>
      <c r="U36" s="35">
        <f t="shared" si="23"/>
        <v>24.242424242424242</v>
      </c>
      <c r="V36" s="35">
        <f t="shared" si="24"/>
        <v>81.91681735985533</v>
      </c>
      <c r="W36" s="35">
        <f t="shared" si="25"/>
        <v>90.662931839402418</v>
      </c>
      <c r="X36" s="35">
        <f t="shared" si="26"/>
        <v>27.420250800742235</v>
      </c>
      <c r="Y36" s="35">
        <f t="shared" si="27"/>
        <v>85.094643918173333</v>
      </c>
      <c r="Z36" s="35">
        <f t="shared" si="28"/>
        <v>93.840758397720421</v>
      </c>
      <c r="AA36" s="35">
        <f t="shared" si="16"/>
        <v>-3.1778265583179923</v>
      </c>
      <c r="AB36" s="35">
        <f t="shared" si="17"/>
        <v>-3.177826558318003</v>
      </c>
      <c r="AC36" s="35">
        <f t="shared" si="18"/>
        <v>-3.177826558318003</v>
      </c>
      <c r="AF36">
        <v>1.93</v>
      </c>
      <c r="AG36">
        <v>1.96</v>
      </c>
      <c r="AJ36" t="s">
        <v>460</v>
      </c>
    </row>
    <row r="37" spans="1:36" ht="15" x14ac:dyDescent="0.25">
      <c r="A37">
        <v>1.32</v>
      </c>
      <c r="B37">
        <v>5.53</v>
      </c>
      <c r="C37">
        <v>10.71</v>
      </c>
      <c r="D37" s="20">
        <f t="shared" si="19"/>
        <v>3.1778265583179977E-2</v>
      </c>
      <c r="E37" s="17">
        <f>IF(OR($A37="",$B37="",$C37=""),"",A37*'MPTO_working_3-way'!$I36)</f>
        <v>1.3619473105697977</v>
      </c>
      <c r="F37" s="21">
        <f>IF(OR($A37="",$B37="",$C37=""),"",B37*'MPTO_working_3-way'!$I36)</f>
        <v>5.7057338086749851</v>
      </c>
      <c r="G37" s="22">
        <f>IF(OR($A37="",$B37="",$C37=""),"",C37*'MPTO_working_3-way'!$I36)</f>
        <v>11.050345224395858</v>
      </c>
      <c r="H37" s="17">
        <f>IF(OR($A37="",$B37="",$C37=""),"",'MPTO_working_3-way'!E36)</f>
        <v>1.3387185475600161</v>
      </c>
      <c r="I37" s="21">
        <f>IF(OR($A37="",$B37="",$C37=""),"",'MPTO_working_3-way'!F36)</f>
        <v>5.8740921981637788</v>
      </c>
      <c r="J37" s="22">
        <f>IF(OR($A37="",$B37="",$C37=""),"",'MPTO_working_3-way'!G36)</f>
        <v>12.080515221266509</v>
      </c>
      <c r="K37" s="17">
        <f>IF(OR($A37="",$B37="",$C37=""),"",'OddsRatio_working_3-way'!H36)</f>
        <v>1.3455407477210217</v>
      </c>
      <c r="L37" s="21">
        <f>IF(OR($A37="",$B37="",$C37=""),"",'OddsRatio_working_3-way'!I36)</f>
        <v>5.8915612099257153</v>
      </c>
      <c r="M37" s="22">
        <f>IF(OR($A37="",$B37="",$C37=""),"",'OddsRatio_working_3-way'!J36)</f>
        <v>11.485002063659756</v>
      </c>
      <c r="N37" s="23">
        <f t="shared" si="20"/>
        <v>73.424279503267286</v>
      </c>
      <c r="O37" s="24">
        <f t="shared" si="21"/>
        <v>17.526229465517691</v>
      </c>
      <c r="P37" s="24">
        <f t="shared" si="22"/>
        <v>9.0494910312150143</v>
      </c>
      <c r="Q37" t="s">
        <v>244</v>
      </c>
      <c r="R37" t="s">
        <v>245</v>
      </c>
      <c r="S37" t="s">
        <v>454</v>
      </c>
      <c r="T37" s="35">
        <v>100</v>
      </c>
      <c r="U37" s="35">
        <f t="shared" si="23"/>
        <v>75.062344139650875</v>
      </c>
      <c r="V37" s="35">
        <f t="shared" si="24"/>
        <v>69.879518072289159</v>
      </c>
      <c r="W37" s="35">
        <f t="shared" si="25"/>
        <v>52.153110047846894</v>
      </c>
      <c r="X37" s="35">
        <f t="shared" si="26"/>
        <v>77.967371879863961</v>
      </c>
      <c r="Y37" s="35">
        <f t="shared" si="27"/>
        <v>72.784545812502245</v>
      </c>
      <c r="Z37" s="35">
        <f t="shared" si="28"/>
        <v>55.058137788059966</v>
      </c>
      <c r="AA37" s="35">
        <f t="shared" si="16"/>
        <v>-2.905027740213086</v>
      </c>
      <c r="AB37" s="35">
        <f t="shared" si="17"/>
        <v>-2.905027740213086</v>
      </c>
      <c r="AC37" s="35">
        <f t="shared" si="18"/>
        <v>-2.9050277402130718</v>
      </c>
      <c r="AF37">
        <v>1.65</v>
      </c>
      <c r="AG37">
        <v>2.35</v>
      </c>
      <c r="AJ37" t="s">
        <v>460</v>
      </c>
    </row>
    <row r="38" spans="1:36" ht="15" x14ac:dyDescent="0.25">
      <c r="A38">
        <v>4.01</v>
      </c>
      <c r="B38">
        <v>3.32</v>
      </c>
      <c r="C38">
        <v>2.09</v>
      </c>
      <c r="D38" s="20">
        <f t="shared" si="19"/>
        <v>2.9050277402130842E-2</v>
      </c>
      <c r="E38" s="17">
        <f>IF(OR($A38="",$B38="",$C38=""),"",A38*'MPTO_working_3-way'!$I37)</f>
        <v>4.1264916123825444</v>
      </c>
      <c r="F38" s="21">
        <f>IF(OR($A38="",$B38="",$C38=""),"",B38*'MPTO_working_3-way'!$I37)</f>
        <v>3.4164469209750741</v>
      </c>
      <c r="G38" s="22">
        <f>IF(OR($A38="",$B38="",$C38=""),"",C38*'MPTO_working_3-way'!$I37)</f>
        <v>2.1507150797704533</v>
      </c>
      <c r="H38" s="17">
        <f>IF(OR($A38="",$B38="",$C38=""),"",'MPTO_working_3-way'!E37)</f>
        <v>4.1720010427782999</v>
      </c>
      <c r="I38" s="21">
        <f>IF(OR($A38="",$B38="",$C38=""),"",'MPTO_working_3-way'!F37)</f>
        <v>3.4302799807416564</v>
      </c>
      <c r="J38" s="22">
        <f>IF(OR($A38="",$B38="",$C38=""),"",'MPTO_working_3-way'!G37)</f>
        <v>2.133171900705134</v>
      </c>
      <c r="K38" s="17">
        <f>IF(OR($A38="",$B38="",$C38=""),"",'OddsRatio_working_3-way'!H37)</f>
        <v>4.1491341732302933</v>
      </c>
      <c r="L38" s="21">
        <f>IF(OR($A38="",$B38="",$C38=""),"",'OddsRatio_working_3-way'!I37)</f>
        <v>3.4272396285363054</v>
      </c>
      <c r="M38" s="22">
        <f>IF(OR($A38="",$B38="",$C38=""),"",'OddsRatio_working_3-way'!J37)</f>
        <v>2.1403841358209363</v>
      </c>
      <c r="N38" s="23">
        <f t="shared" si="20"/>
        <v>24.233661277760898</v>
      </c>
      <c r="O38" s="24">
        <f t="shared" si="21"/>
        <v>29.270175218018434</v>
      </c>
      <c r="P38" s="24">
        <f t="shared" si="22"/>
        <v>46.496163504220675</v>
      </c>
      <c r="Q38" t="s">
        <v>246</v>
      </c>
      <c r="R38" t="s">
        <v>247</v>
      </c>
      <c r="S38" t="s">
        <v>454</v>
      </c>
      <c r="T38" s="35">
        <v>100</v>
      </c>
      <c r="U38" s="35">
        <f t="shared" si="23"/>
        <v>62.686567164179095</v>
      </c>
      <c r="V38" s="35">
        <f t="shared" si="24"/>
        <v>69.230769230769241</v>
      </c>
      <c r="W38" s="35">
        <f t="shared" si="25"/>
        <v>65.277777777777771</v>
      </c>
      <c r="X38" s="35">
        <f t="shared" si="26"/>
        <v>65.491452991452988</v>
      </c>
      <c r="Y38" s="35">
        <f t="shared" si="27"/>
        <v>72.035655058043119</v>
      </c>
      <c r="Z38" s="35">
        <f t="shared" si="28"/>
        <v>68.082663605051664</v>
      </c>
      <c r="AA38" s="35">
        <f t="shared" si="16"/>
        <v>-2.8048858272738926</v>
      </c>
      <c r="AB38" s="35">
        <f t="shared" si="17"/>
        <v>-2.8048858272738784</v>
      </c>
      <c r="AC38" s="35">
        <f t="shared" si="18"/>
        <v>-2.8048858272738926</v>
      </c>
      <c r="AF38">
        <v>2.2799999999999998</v>
      </c>
      <c r="AG38">
        <v>1.68</v>
      </c>
      <c r="AJ38" t="s">
        <v>460</v>
      </c>
    </row>
    <row r="39" spans="1:36" ht="15" x14ac:dyDescent="0.25">
      <c r="A39">
        <v>2.68</v>
      </c>
      <c r="B39">
        <v>3.25</v>
      </c>
      <c r="C39">
        <v>2.88</v>
      </c>
      <c r="D39" s="20">
        <f t="shared" si="19"/>
        <v>2.804885827273873E-2</v>
      </c>
      <c r="E39" s="17">
        <f>IF(OR($A39="",$B39="",$C39=""),"",A39*'MPTO_working_3-way'!$I38)</f>
        <v>2.7551709401709399</v>
      </c>
      <c r="F39" s="21">
        <f>IF(OR($A39="",$B39="",$C39=""),"",B39*'MPTO_working_3-way'!$I38)</f>
        <v>3.3411587893864008</v>
      </c>
      <c r="G39" s="22">
        <f>IF(OR($A39="",$B39="",$C39=""),"",C39*'MPTO_working_3-way'!$I38)</f>
        <v>2.9607807118254876</v>
      </c>
      <c r="H39" s="17">
        <f>IF(OR($A39="",$B39="",$C39=""),"",'MPTO_working_3-way'!E38)</f>
        <v>2.7488785961631184</v>
      </c>
      <c r="I39" s="21">
        <f>IF(OR($A39="",$B39="",$C39=""),"",'MPTO_working_3-way'!F38)</f>
        <v>3.3518502022127592</v>
      </c>
      <c r="J39" s="22">
        <f>IF(OR($A39="",$B39="",$C39=""),"",'MPTO_working_3-way'!G38)</f>
        <v>2.9596954346663309</v>
      </c>
      <c r="K39" s="17">
        <f>IF(OR($A39="",$B39="",$C39=""),"",'OddsRatio_working_3-way'!H38)</f>
        <v>2.751922925557432</v>
      </c>
      <c r="L39" s="21">
        <f>IF(OR($A39="",$B39="",$C39=""),"",'OddsRatio_working_3-way'!I38)</f>
        <v>3.3463253467287037</v>
      </c>
      <c r="M39" s="22">
        <f>IF(OR($A39="",$B39="",$C39=""),"",'OddsRatio_working_3-way'!J38)</f>
        <v>2.9604851785999835</v>
      </c>
      <c r="N39" s="23">
        <f t="shared" si="20"/>
        <v>36.295388624342735</v>
      </c>
      <c r="O39" s="24">
        <f t="shared" si="21"/>
        <v>29.929735850227239</v>
      </c>
      <c r="P39" s="24">
        <f t="shared" si="22"/>
        <v>33.774875525430041</v>
      </c>
      <c r="Q39" t="s">
        <v>248</v>
      </c>
      <c r="R39" t="s">
        <v>249</v>
      </c>
      <c r="S39" t="s">
        <v>454</v>
      </c>
      <c r="T39" s="35">
        <v>100</v>
      </c>
      <c r="U39" s="35">
        <f t="shared" si="23"/>
        <v>51.690821256038639</v>
      </c>
      <c r="V39" s="35">
        <f t="shared" si="24"/>
        <v>69.969969969969966</v>
      </c>
      <c r="W39" s="35">
        <f t="shared" si="25"/>
        <v>75.369458128078819</v>
      </c>
      <c r="X39" s="35">
        <f t="shared" si="26"/>
        <v>54.660571901951215</v>
      </c>
      <c r="Y39" s="35">
        <f t="shared" si="27"/>
        <v>72.939720615882536</v>
      </c>
      <c r="Z39" s="35">
        <f t="shared" si="28"/>
        <v>78.339208773991388</v>
      </c>
      <c r="AA39" s="35">
        <f t="shared" si="16"/>
        <v>-2.9697506459125762</v>
      </c>
      <c r="AB39" s="35">
        <f t="shared" si="17"/>
        <v>-2.9697506459125691</v>
      </c>
      <c r="AC39" s="35">
        <f t="shared" si="18"/>
        <v>-2.9697506459125691</v>
      </c>
      <c r="AF39">
        <v>2.34</v>
      </c>
      <c r="AG39">
        <v>1.65</v>
      </c>
      <c r="AJ39" t="s">
        <v>460</v>
      </c>
    </row>
    <row r="40" spans="1:36" ht="15" x14ac:dyDescent="0.25">
      <c r="A40">
        <v>2.0699999999999998</v>
      </c>
      <c r="B40">
        <v>3.33</v>
      </c>
      <c r="C40">
        <v>4.0599999999999996</v>
      </c>
      <c r="D40" s="20">
        <f t="shared" si="19"/>
        <v>2.9697506459125833E-2</v>
      </c>
      <c r="E40" s="17">
        <f>IF(OR($A40="",$B40="",$C40=""),"",A40*'MPTO_working_3-way'!$I39)</f>
        <v>2.1314738383703902</v>
      </c>
      <c r="F40" s="21">
        <f>IF(OR($A40="",$B40="",$C40=""),"",B40*'MPTO_working_3-way'!$I39)</f>
        <v>3.4288926965088891</v>
      </c>
      <c r="G40" s="22">
        <f>IF(OR($A40="",$B40="",$C40=""),"",C40*'MPTO_working_3-way'!$I39)</f>
        <v>4.1805718762240502</v>
      </c>
      <c r="H40" s="17">
        <f>IF(OR($A40="",$B40="",$C40=""),"",'MPTO_working_3-way'!E39)</f>
        <v>2.11330430917659</v>
      </c>
      <c r="I40" s="21">
        <f>IF(OR($A40="",$B40="",$C40=""),"",'MPTO_working_3-way'!F39)</f>
        <v>3.4435127538985943</v>
      </c>
      <c r="J40" s="22">
        <f>IF(OR($A40="",$B40="",$C40=""),"",'MPTO_working_3-way'!G39)</f>
        <v>4.2300066111835122</v>
      </c>
      <c r="K40" s="17">
        <f>IF(OR($A40="",$B40="",$C40=""),"",'OddsRatio_working_3-way'!H39)</f>
        <v>2.1207327539908345</v>
      </c>
      <c r="L40" s="21">
        <f>IF(OR($A40="",$B40="",$C40=""),"",'OddsRatio_working_3-way'!I39)</f>
        <v>3.4404741278492001</v>
      </c>
      <c r="M40" s="22">
        <f>IF(OR($A40="",$B40="",$C40=""),"",'OddsRatio_working_3-way'!J39)</f>
        <v>4.2050861936560313</v>
      </c>
      <c r="N40" s="23">
        <f t="shared" si="20"/>
        <v>46.915893688122672</v>
      </c>
      <c r="O40" s="24">
        <f t="shared" si="21"/>
        <v>29.163933914238417</v>
      </c>
      <c r="P40" s="24">
        <f t="shared" si="22"/>
        <v>23.9201723976389</v>
      </c>
      <c r="Q40" t="s">
        <v>250</v>
      </c>
      <c r="R40" t="s">
        <v>251</v>
      </c>
      <c r="S40" t="s">
        <v>454</v>
      </c>
      <c r="T40" s="35">
        <v>100</v>
      </c>
      <c r="U40" s="35">
        <f t="shared" si="23"/>
        <v>54.128440366972484</v>
      </c>
      <c r="V40" s="35">
        <f t="shared" si="24"/>
        <v>70.588235294117652</v>
      </c>
      <c r="W40" s="35">
        <f t="shared" si="25"/>
        <v>72.527472527472526</v>
      </c>
      <c r="X40" s="35">
        <f t="shared" si="26"/>
        <v>56.884292178409822</v>
      </c>
      <c r="Y40" s="35">
        <f t="shared" si="27"/>
        <v>73.344087105554991</v>
      </c>
      <c r="Z40" s="35">
        <f t="shared" si="28"/>
        <v>75.283324338909878</v>
      </c>
      <c r="AA40" s="35">
        <f t="shared" si="16"/>
        <v>-2.7558518114373385</v>
      </c>
      <c r="AB40" s="35">
        <f t="shared" si="17"/>
        <v>-2.7558518114373385</v>
      </c>
      <c r="AC40" s="35">
        <f t="shared" si="18"/>
        <v>-2.7558518114373527</v>
      </c>
      <c r="AF40">
        <v>2.34</v>
      </c>
      <c r="AG40">
        <v>1.65</v>
      </c>
      <c r="AJ40" t="s">
        <v>460</v>
      </c>
    </row>
    <row r="41" spans="1:36" ht="15" x14ac:dyDescent="0.25">
      <c r="A41">
        <v>2.1800000000000002</v>
      </c>
      <c r="B41">
        <v>3.4</v>
      </c>
      <c r="C41">
        <v>3.64</v>
      </c>
      <c r="D41" s="20">
        <f t="shared" si="19"/>
        <v>2.7558518114373376E-2</v>
      </c>
      <c r="E41" s="17">
        <f>IF(OR($A41="",$B41="",$C41=""),"",A41*'MPTO_working_3-way'!$I40)</f>
        <v>2.2400775694893342</v>
      </c>
      <c r="F41" s="21">
        <f>IF(OR($A41="",$B41="",$C41=""),"",B41*'MPTO_working_3-way'!$I40)</f>
        <v>3.4936989615888692</v>
      </c>
      <c r="G41" s="22">
        <f>IF(OR($A41="",$B41="",$C41=""),"",C41*'MPTO_working_3-way'!$I40)</f>
        <v>3.7403130059363194</v>
      </c>
      <c r="H41" s="17">
        <f>IF(OR($A41="",$B41="",$C41=""),"",'MPTO_working_3-way'!E40)</f>
        <v>2.2245484888062164</v>
      </c>
      <c r="I41" s="21">
        <f>IF(OR($A41="",$B41="",$C41=""),"",'MPTO_working_3-way'!F40)</f>
        <v>3.50961578487283</v>
      </c>
      <c r="J41" s="22">
        <f>IF(OR($A41="",$B41="",$C41=""),"",'MPTO_working_3-way'!G40)</f>
        <v>3.7659237091298903</v>
      </c>
      <c r="K41" s="17">
        <f>IF(OR($A41="",$B41="",$C41=""),"",'OddsRatio_working_3-way'!H40)</f>
        <v>2.2310285905972189</v>
      </c>
      <c r="L41" s="21">
        <f>IF(OR($A41="",$B41="",$C41=""),"",'OddsRatio_working_3-way'!I40)</f>
        <v>3.5037869639265464</v>
      </c>
      <c r="M41" s="22">
        <f>IF(OR($A41="",$B41="",$C41=""),"",'OddsRatio_working_3-way'!J40)</f>
        <v>3.754165660319202</v>
      </c>
      <c r="N41" s="23">
        <f t="shared" si="20"/>
        <v>44.641311248340735</v>
      </c>
      <c r="O41" s="24">
        <f t="shared" si="21"/>
        <v>28.622958388642012</v>
      </c>
      <c r="P41" s="24">
        <f t="shared" si="22"/>
        <v>26.735730363017257</v>
      </c>
      <c r="Q41" t="s">
        <v>252</v>
      </c>
      <c r="R41" t="s">
        <v>253</v>
      </c>
      <c r="S41" t="s">
        <v>454</v>
      </c>
      <c r="T41" s="35">
        <v>100</v>
      </c>
      <c r="U41" s="35">
        <f t="shared" si="23"/>
        <v>68.75</v>
      </c>
      <c r="V41" s="35">
        <f t="shared" si="24"/>
        <v>70.059880239520965</v>
      </c>
      <c r="W41" s="35">
        <f t="shared" si="25"/>
        <v>58.333333333333336</v>
      </c>
      <c r="X41" s="35">
        <f t="shared" si="26"/>
        <v>71.606786427145707</v>
      </c>
      <c r="Y41" s="35">
        <f t="shared" si="27"/>
        <v>72.916666666666671</v>
      </c>
      <c r="Z41" s="35">
        <f t="shared" si="28"/>
        <v>61.190119760479043</v>
      </c>
      <c r="AA41" s="35">
        <f t="shared" si="16"/>
        <v>-2.8567864271457069</v>
      </c>
      <c r="AB41" s="35">
        <f t="shared" si="17"/>
        <v>-2.8567864271457069</v>
      </c>
      <c r="AC41" s="35">
        <f t="shared" si="18"/>
        <v>-2.8567864271457069</v>
      </c>
      <c r="AF41">
        <v>2.11</v>
      </c>
      <c r="AG41">
        <v>1.79</v>
      </c>
      <c r="AJ41" t="s">
        <v>460</v>
      </c>
    </row>
    <row r="42" spans="1:36" ht="15" x14ac:dyDescent="0.25">
      <c r="A42">
        <v>3.2</v>
      </c>
      <c r="B42">
        <v>3.34</v>
      </c>
      <c r="C42">
        <v>2.4</v>
      </c>
      <c r="D42" s="20">
        <f t="shared" si="19"/>
        <v>2.8567864271457077E-2</v>
      </c>
      <c r="E42" s="17">
        <f>IF(OR($A42="",$B42="",$C42=""),"",A42*'MPTO_working_3-way'!$I41)</f>
        <v>3.2914171656686628</v>
      </c>
      <c r="F42" s="21">
        <f>IF(OR($A42="",$B42="",$C42=""),"",B42*'MPTO_working_3-way'!$I41)</f>
        <v>3.4354166666666663</v>
      </c>
      <c r="G42" s="22">
        <f>IF(OR($A42="",$B42="",$C42=""),"",C42*'MPTO_working_3-way'!$I41)</f>
        <v>2.4685628742514969</v>
      </c>
      <c r="H42" s="17">
        <f>IF(OR($A42="",$B42="",$C42=""),"",'MPTO_working_3-way'!E41)</f>
        <v>3.3005764479824324</v>
      </c>
      <c r="I42" s="21">
        <f>IF(OR($A42="",$B42="",$C42=""),"",'MPTO_working_3-way'!F41)</f>
        <v>3.4497202696887102</v>
      </c>
      <c r="J42" s="22">
        <f>IF(OR($A42="",$B42="",$C42=""),"",'MPTO_working_3-way'!G41)</f>
        <v>2.4561331835359002</v>
      </c>
      <c r="K42" s="17">
        <f>IF(OR($A42="",$B42="",$C42=""),"",'OddsRatio_working_3-way'!H41)</f>
        <v>3.2968419671286937</v>
      </c>
      <c r="L42" s="21">
        <f>IF(OR($A42="",$B42="",$C42=""),"",'OddsRatio_working_3-way'!I41)</f>
        <v>3.4430046377641559</v>
      </c>
      <c r="M42" s="22">
        <f>IF(OR($A42="",$B42="",$C42=""),"",'OddsRatio_working_3-way'!J41)</f>
        <v>2.461626706354624</v>
      </c>
      <c r="N42" s="23">
        <f t="shared" si="20"/>
        <v>30.382049727107336</v>
      </c>
      <c r="O42" s="24">
        <f t="shared" si="21"/>
        <v>29.108550636749548</v>
      </c>
      <c r="P42" s="24">
        <f t="shared" si="22"/>
        <v>40.509399636143115</v>
      </c>
      <c r="Q42" t="s">
        <v>254</v>
      </c>
      <c r="R42" t="s">
        <v>255</v>
      </c>
      <c r="S42" t="s">
        <v>454</v>
      </c>
      <c r="T42" s="35">
        <v>100</v>
      </c>
      <c r="U42" s="35">
        <f t="shared" si="23"/>
        <v>34.640522875816991</v>
      </c>
      <c r="V42" s="35">
        <f t="shared" si="24"/>
        <v>76.470588235294116</v>
      </c>
      <c r="W42" s="35">
        <f t="shared" si="25"/>
        <v>85.507246376811594</v>
      </c>
      <c r="X42" s="35">
        <f t="shared" si="26"/>
        <v>38.02216538789429</v>
      </c>
      <c r="Y42" s="35">
        <f t="shared" si="27"/>
        <v>79.852230747371408</v>
      </c>
      <c r="Z42" s="35">
        <f t="shared" si="28"/>
        <v>88.888888888888886</v>
      </c>
      <c r="AA42" s="35">
        <f t="shared" si="16"/>
        <v>-3.381642512077299</v>
      </c>
      <c r="AB42" s="35">
        <f t="shared" si="17"/>
        <v>-3.3816425120772919</v>
      </c>
      <c r="AC42" s="35">
        <f t="shared" si="18"/>
        <v>-3.3816425120772919</v>
      </c>
      <c r="AF42">
        <v>2.12</v>
      </c>
      <c r="AG42">
        <v>1.78</v>
      </c>
      <c r="AJ42" t="s">
        <v>460</v>
      </c>
    </row>
    <row r="43" spans="1:36" ht="15" x14ac:dyDescent="0.25">
      <c r="A43">
        <v>1.53</v>
      </c>
      <c r="B43">
        <v>4.25</v>
      </c>
      <c r="C43">
        <v>6.9</v>
      </c>
      <c r="D43" s="20">
        <f t="shared" si="19"/>
        <v>3.3816425120772875E-2</v>
      </c>
      <c r="E43" s="17">
        <f>IF(OR($A43="",$B43="",$C43=""),"",A43*'MPTO_working_3-way'!$I42)</f>
        <v>1.5817391304347825</v>
      </c>
      <c r="F43" s="21">
        <f>IF(OR($A43="",$B43="",$C43=""),"",B43*'MPTO_working_3-way'!$I42)</f>
        <v>4.3937198067632846</v>
      </c>
      <c r="G43" s="22">
        <f>IF(OR($A43="",$B43="",$C43=""),"",C43*'MPTO_working_3-way'!$I42)</f>
        <v>7.1333333333333329</v>
      </c>
      <c r="H43" s="17">
        <f>IF(OR($A43="",$B43="",$C43=""),"",'MPTO_working_3-way'!E42)</f>
        <v>1.5568500221206312</v>
      </c>
      <c r="I43" s="21">
        <f>IF(OR($A43="",$B43="",$C43=""),"",'MPTO_working_3-way'!F42)</f>
        <v>4.4638477801268488</v>
      </c>
      <c r="J43" s="22">
        <f>IF(OR($A43="",$B43="",$C43=""),"",'MPTO_working_3-way'!G42)</f>
        <v>7.4819277108433733</v>
      </c>
      <c r="K43" s="17">
        <f>IF(OR($A43="",$B43="",$C43=""),"",'OddsRatio_working_3-way'!H42)</f>
        <v>1.565153516534175</v>
      </c>
      <c r="L43" s="21">
        <f>IF(OR($A43="",$B43="",$C43=""),"",'OddsRatio_working_3-way'!I42)</f>
        <v>4.4655640164831496</v>
      </c>
      <c r="M43" s="22">
        <f>IF(OR($A43="",$B43="",$C43=""),"",'OddsRatio_working_3-way'!J42)</f>
        <v>7.2913315991540246</v>
      </c>
      <c r="N43" s="23">
        <f t="shared" si="20"/>
        <v>63.221550302363937</v>
      </c>
      <c r="O43" s="24">
        <f t="shared" si="21"/>
        <v>22.75975810885102</v>
      </c>
      <c r="P43" s="24">
        <f t="shared" si="22"/>
        <v>14.018691588785048</v>
      </c>
      <c r="Q43" t="s">
        <v>256</v>
      </c>
      <c r="R43" t="s">
        <v>257</v>
      </c>
      <c r="S43" t="s">
        <v>454</v>
      </c>
      <c r="T43" s="35">
        <v>100</v>
      </c>
      <c r="U43" s="35">
        <f t="shared" si="23"/>
        <v>47.368421052631575</v>
      </c>
      <c r="V43" s="35">
        <f t="shared" si="24"/>
        <v>71.590909090909093</v>
      </c>
      <c r="W43" s="35">
        <f t="shared" si="25"/>
        <v>78.070175438596479</v>
      </c>
      <c r="X43" s="35">
        <f t="shared" si="26"/>
        <v>50.338915470494427</v>
      </c>
      <c r="Y43" s="35">
        <f t="shared" si="27"/>
        <v>74.561403508771932</v>
      </c>
      <c r="Z43" s="35">
        <f t="shared" si="28"/>
        <v>81.040669856459317</v>
      </c>
      <c r="AA43" s="35">
        <f t="shared" si="16"/>
        <v>-2.9704944178628523</v>
      </c>
      <c r="AB43" s="35">
        <f t="shared" si="17"/>
        <v>-2.9704944178628381</v>
      </c>
      <c r="AC43" s="35">
        <f t="shared" si="18"/>
        <v>-2.9704944178628381</v>
      </c>
      <c r="AF43">
        <v>1.85</v>
      </c>
      <c r="AG43">
        <v>2.0499999999999998</v>
      </c>
      <c r="AJ43" t="s">
        <v>460</v>
      </c>
    </row>
    <row r="44" spans="1:36" ht="15" x14ac:dyDescent="0.25">
      <c r="A44">
        <v>1.9</v>
      </c>
      <c r="B44">
        <v>3.52</v>
      </c>
      <c r="C44">
        <v>4.5599999999999996</v>
      </c>
      <c r="D44" s="20">
        <f t="shared" si="19"/>
        <v>2.9704944178628345E-2</v>
      </c>
      <c r="E44" s="17">
        <f>IF(OR($A44="",$B44="",$C44=""),"",A44*'MPTO_working_3-way'!$I43)</f>
        <v>1.9564393939393938</v>
      </c>
      <c r="F44" s="21">
        <f>IF(OR($A44="",$B44="",$C44=""),"",B44*'MPTO_working_3-way'!$I43)</f>
        <v>3.6245614035087717</v>
      </c>
      <c r="G44" s="22">
        <f>IF(OR($A44="",$B44="",$C44=""),"",C44*'MPTO_working_3-way'!$I43)</f>
        <v>4.6954545454545444</v>
      </c>
      <c r="H44" s="17">
        <f>IF(OR($A44="",$B44="",$C44=""),"",'MPTO_working_3-way'!E43)</f>
        <v>1.9364303178484104</v>
      </c>
      <c r="I44" s="21">
        <f>IF(OR($A44="",$B44="",$C44=""),"",'MPTO_working_3-way'!F43)</f>
        <v>3.6471158507028596</v>
      </c>
      <c r="J44" s="22">
        <f>IF(OR($A44="",$B44="",$C44=""),"",'MPTO_working_3-way'!G43)</f>
        <v>4.7756267851475718</v>
      </c>
      <c r="K44" s="17">
        <f>IF(OR($A44="",$B44="",$C44=""),"",'OddsRatio_working_3-way'!H43)</f>
        <v>1.9441888595212495</v>
      </c>
      <c r="L44" s="21">
        <f>IF(OR($A44="",$B44="",$C44=""),"",'OddsRatio_working_3-way'!I43)</f>
        <v>3.6437288066594982</v>
      </c>
      <c r="M44" s="22">
        <f>IF(OR($A44="",$B44="",$C44=""),"",'OddsRatio_working_3-way'!J43)</f>
        <v>4.7347914887729416</v>
      </c>
      <c r="N44" s="23">
        <f t="shared" si="20"/>
        <v>51.113262342691193</v>
      </c>
      <c r="O44" s="24">
        <f t="shared" si="21"/>
        <v>27.589545014520816</v>
      </c>
      <c r="P44" s="24">
        <f t="shared" si="22"/>
        <v>21.297192642788001</v>
      </c>
      <c r="Q44" t="s">
        <v>258</v>
      </c>
      <c r="R44" t="s">
        <v>259</v>
      </c>
      <c r="S44" t="s">
        <v>454</v>
      </c>
      <c r="T44" s="35">
        <v>100</v>
      </c>
      <c r="U44" s="35">
        <f t="shared" si="23"/>
        <v>70.588235294117652</v>
      </c>
      <c r="V44" s="35">
        <f t="shared" si="24"/>
        <v>70.674486803519059</v>
      </c>
      <c r="W44" s="35">
        <f t="shared" si="25"/>
        <v>54.337899543379002</v>
      </c>
      <c r="X44" s="35">
        <f t="shared" si="26"/>
        <v>74.987613653101931</v>
      </c>
      <c r="Y44" s="35">
        <f t="shared" si="27"/>
        <v>75.073865162503367</v>
      </c>
      <c r="Z44" s="35">
        <f t="shared" si="28"/>
        <v>58.737277902363296</v>
      </c>
      <c r="AA44" s="35">
        <f t="shared" si="16"/>
        <v>-4.3993783589842792</v>
      </c>
      <c r="AB44" s="35">
        <f t="shared" si="17"/>
        <v>-4.3993783589843076</v>
      </c>
      <c r="AC44" s="35">
        <f t="shared" si="18"/>
        <v>-4.3993783589842934</v>
      </c>
      <c r="AF44">
        <v>2.11</v>
      </c>
      <c r="AG44">
        <v>1.79</v>
      </c>
      <c r="AJ44" t="s">
        <v>460</v>
      </c>
    </row>
    <row r="45" spans="1:36" ht="15" x14ac:dyDescent="0.25">
      <c r="A45">
        <v>3.4</v>
      </c>
      <c r="B45">
        <v>3.41</v>
      </c>
      <c r="C45">
        <v>2.19</v>
      </c>
      <c r="D45" s="20">
        <f t="shared" si="19"/>
        <v>4.3993783589842961E-2</v>
      </c>
      <c r="E45" s="17">
        <f>IF(OR($A45="",$B45="",$C45=""),"",A45*'MPTO_working_3-way'!$I44)</f>
        <v>3.5495788642054658</v>
      </c>
      <c r="F45" s="21">
        <f>IF(OR($A45="",$B45="",$C45=""),"",B45*'MPTO_working_3-way'!$I44)</f>
        <v>3.5600188020413648</v>
      </c>
      <c r="G45" s="22">
        <f>IF(OR($A45="",$B45="",$C45=""),"",C45*'MPTO_working_3-way'!$I44)</f>
        <v>2.2863463860617559</v>
      </c>
      <c r="H45" s="17">
        <f>IF(OR($A45="",$B45="",$C45=""),"",'MPTO_working_3-way'!E44)</f>
        <v>3.578418596435514</v>
      </c>
      <c r="I45" s="21">
        <f>IF(OR($A45="",$B45="",$C45=""),"",'MPTO_working_3-way'!F44)</f>
        <v>3.5894973648694504</v>
      </c>
      <c r="J45" s="22">
        <f>IF(OR($A45="",$B45="",$C45=""),"",'MPTO_working_3-way'!G44)</f>
        <v>2.262666582702014</v>
      </c>
      <c r="K45" s="17">
        <f>IF(OR($A45="",$B45="",$C45=""),"",'OddsRatio_working_3-way'!H44)</f>
        <v>3.5663766717428542</v>
      </c>
      <c r="L45" s="21">
        <f>IF(OR($A45="",$B45="",$C45=""),"",'OddsRatio_working_3-way'!I44)</f>
        <v>3.5770699078751167</v>
      </c>
      <c r="M45" s="22">
        <f>IF(OR($A45="",$B45="",$C45=""),"",'OddsRatio_working_3-way'!J44)</f>
        <v>2.2724950997391646</v>
      </c>
      <c r="N45" s="23">
        <f t="shared" si="20"/>
        <v>28.172356165520469</v>
      </c>
      <c r="O45" s="24">
        <f t="shared" si="21"/>
        <v>28.089739285269673</v>
      </c>
      <c r="P45" s="24">
        <f t="shared" si="22"/>
        <v>43.737904549209858</v>
      </c>
      <c r="Q45" t="s">
        <v>128</v>
      </c>
      <c r="R45" t="s">
        <v>136</v>
      </c>
      <c r="S45" t="s">
        <v>454</v>
      </c>
      <c r="T45" s="35">
        <v>100</v>
      </c>
      <c r="U45" s="35">
        <f t="shared" si="23"/>
        <v>60</v>
      </c>
      <c r="V45" s="35">
        <f t="shared" si="24"/>
        <v>70.930232558139537</v>
      </c>
      <c r="W45" s="35">
        <f t="shared" si="25"/>
        <v>64.664310954063609</v>
      </c>
      <c r="X45" s="35">
        <f t="shared" si="26"/>
        <v>64.405456487796869</v>
      </c>
      <c r="Y45" s="35">
        <f t="shared" si="27"/>
        <v>75.335689045936391</v>
      </c>
      <c r="Z45" s="35">
        <f t="shared" si="28"/>
        <v>69.069767441860463</v>
      </c>
      <c r="AA45" s="35">
        <f t="shared" si="16"/>
        <v>-4.4054564877968687</v>
      </c>
      <c r="AB45" s="35">
        <f t="shared" si="17"/>
        <v>-4.4054564877968545</v>
      </c>
      <c r="AC45" s="35">
        <f t="shared" si="18"/>
        <v>-4.4054564877968545</v>
      </c>
      <c r="AF45">
        <v>1.97</v>
      </c>
      <c r="AG45">
        <v>1.87</v>
      </c>
      <c r="AJ45" t="s">
        <v>179</v>
      </c>
    </row>
    <row r="46" spans="1:36" ht="15" x14ac:dyDescent="0.25">
      <c r="A46">
        <v>2.5</v>
      </c>
      <c r="B46">
        <v>3.44</v>
      </c>
      <c r="C46">
        <v>2.83</v>
      </c>
      <c r="D46" s="20">
        <f t="shared" si="19"/>
        <v>4.405456487796866E-2</v>
      </c>
      <c r="E46" s="17">
        <f>IF(OR($A46="",$B46="",$C46=""),"",A46*'MPTO_working_3-way'!$I45)</f>
        <v>2.6101364121949215</v>
      </c>
      <c r="F46" s="21">
        <f>IF(OR($A46="",$B46="",$C46=""),"",B46*'MPTO_working_3-way'!$I45)</f>
        <v>3.5915477031802121</v>
      </c>
      <c r="G46" s="22">
        <f>IF(OR($A46="",$B46="",$C46=""),"",C46*'MPTO_working_3-way'!$I45)</f>
        <v>2.9546744186046512</v>
      </c>
      <c r="H46" s="17">
        <f>IF(OR($A46="",$B46="",$C46=""),"",'MPTO_working_3-way'!E45)</f>
        <v>2.595278210241208</v>
      </c>
      <c r="I46" s="21">
        <f>IF(OR($A46="",$B46="",$C46=""),"",'MPTO_working_3-way'!F45)</f>
        <v>3.6230201262355606</v>
      </c>
      <c r="J46" s="22">
        <f>IF(OR($A46="",$B46="",$C46=""),"",'MPTO_working_3-way'!G45)</f>
        <v>2.9527090966442628</v>
      </c>
      <c r="K46" s="17">
        <f>IF(OR($A46="",$B46="",$C46=""),"",'OddsRatio_working_3-way'!H45)</f>
        <v>2.6022790399221378</v>
      </c>
      <c r="L46" s="21">
        <f>IF(OR($A46="",$B46="",$C46=""),"",'OddsRatio_working_3-way'!I45)</f>
        <v>3.6063739049400105</v>
      </c>
      <c r="M46" s="22">
        <f>IF(OR($A46="",$B46="",$C46=""),"",'OddsRatio_working_3-way'!J45)</f>
        <v>2.9547804287050079</v>
      </c>
      <c r="N46" s="23">
        <f t="shared" si="20"/>
        <v>38.312173851445479</v>
      </c>
      <c r="O46" s="24">
        <f t="shared" si="21"/>
        <v>27.843149601341192</v>
      </c>
      <c r="P46" s="24">
        <f t="shared" si="22"/>
        <v>33.844676547213325</v>
      </c>
      <c r="Q46" t="s">
        <v>131</v>
      </c>
      <c r="R46" t="s">
        <v>129</v>
      </c>
      <c r="S46" t="s">
        <v>454</v>
      </c>
      <c r="T46" s="35">
        <v>100</v>
      </c>
      <c r="U46" s="35">
        <f t="shared" si="23"/>
        <v>59.349593495934961</v>
      </c>
      <c r="V46" s="35">
        <f t="shared" si="24"/>
        <v>69.135802469135797</v>
      </c>
      <c r="W46" s="35">
        <f t="shared" si="25"/>
        <v>67.10526315789474</v>
      </c>
      <c r="X46" s="35">
        <f t="shared" si="26"/>
        <v>63.758934372969463</v>
      </c>
      <c r="Y46" s="35">
        <f t="shared" si="27"/>
        <v>73.545143346170306</v>
      </c>
      <c r="Z46" s="35">
        <f t="shared" si="28"/>
        <v>71.514604034929235</v>
      </c>
      <c r="AA46" s="35">
        <f t="shared" si="16"/>
        <v>-4.4093408770345022</v>
      </c>
      <c r="AB46" s="35">
        <f t="shared" si="17"/>
        <v>-4.4093408770345093</v>
      </c>
      <c r="AC46" s="35">
        <f t="shared" si="18"/>
        <v>-4.4093408770344951</v>
      </c>
      <c r="AF46">
        <v>1.85</v>
      </c>
      <c r="AG46">
        <v>1.99</v>
      </c>
      <c r="AJ46" t="s">
        <v>179</v>
      </c>
    </row>
    <row r="47" spans="1:36" ht="15" x14ac:dyDescent="0.25">
      <c r="A47">
        <v>2.46</v>
      </c>
      <c r="B47">
        <v>3.24</v>
      </c>
      <c r="C47">
        <v>3.04</v>
      </c>
      <c r="D47" s="20">
        <f t="shared" si="19"/>
        <v>4.4093408770345066E-2</v>
      </c>
      <c r="E47" s="17">
        <f>IF(OR($A47="",$B47="",$C47=""),"",A47*'MPTO_working_3-way'!$I46)</f>
        <v>2.5684697855750489</v>
      </c>
      <c r="F47" s="21">
        <f>IF(OR($A47="",$B47="",$C47=""),"",B47*'MPTO_working_3-way'!$I46)</f>
        <v>3.3828626444159182</v>
      </c>
      <c r="G47" s="22">
        <f>IF(OR($A47="",$B47="",$C47=""),"",C47*'MPTO_working_3-way'!$I46)</f>
        <v>3.1740439626618491</v>
      </c>
      <c r="H47" s="17">
        <f>IF(OR($A47="",$B47="",$C47=""),"",'MPTO_working_3-way'!E46)</f>
        <v>2.5522818206026208</v>
      </c>
      <c r="I47" s="21">
        <f>IF(OR($A47="",$B47="",$C47=""),"",'MPTO_working_3-way'!F46)</f>
        <v>3.4020065507186477</v>
      </c>
      <c r="J47" s="22">
        <f>IF(OR($A47="",$B47="",$C47=""),"",'MPTO_working_3-way'!G46)</f>
        <v>3.1821841930522057</v>
      </c>
      <c r="K47" s="17">
        <f>IF(OR($A47="",$B47="",$C47=""),"",'OddsRatio_working_3-way'!H46)</f>
        <v>2.5595403339535081</v>
      </c>
      <c r="L47" s="21">
        <f>IF(OR($A47="",$B47="",$C47=""),"",'OddsRatio_working_3-way'!I46)</f>
        <v>3.3927194164766155</v>
      </c>
      <c r="M47" s="22">
        <f>IF(OR($A47="",$B47="",$C47=""),"",'OddsRatio_working_3-way'!J46)</f>
        <v>3.1790837542912032</v>
      </c>
      <c r="N47" s="23">
        <f t="shared" si="20"/>
        <v>38.933687505929228</v>
      </c>
      <c r="O47" s="24">
        <f t="shared" si="21"/>
        <v>29.5607627359833</v>
      </c>
      <c r="P47" s="24">
        <f t="shared" si="22"/>
        <v>31.505549758087465</v>
      </c>
      <c r="Q47" t="s">
        <v>260</v>
      </c>
      <c r="R47" t="s">
        <v>261</v>
      </c>
      <c r="S47" t="s">
        <v>454</v>
      </c>
      <c r="T47" s="35">
        <v>100</v>
      </c>
      <c r="U47" s="35">
        <f t="shared" si="23"/>
        <v>59.349593495934961</v>
      </c>
      <c r="V47" s="35">
        <f t="shared" si="24"/>
        <v>71.014492753623188</v>
      </c>
      <c r="W47" s="35">
        <f t="shared" si="25"/>
        <v>65.277777777777771</v>
      </c>
      <c r="X47" s="35">
        <f t="shared" si="26"/>
        <v>63.707729468599041</v>
      </c>
      <c r="Y47" s="35">
        <f t="shared" si="27"/>
        <v>75.37262872628726</v>
      </c>
      <c r="Z47" s="35">
        <f t="shared" si="28"/>
        <v>69.635913750441844</v>
      </c>
      <c r="AA47" s="35">
        <f t="shared" si="16"/>
        <v>-4.3581359726640798</v>
      </c>
      <c r="AB47" s="35">
        <f t="shared" si="17"/>
        <v>-4.3581359726640727</v>
      </c>
      <c r="AC47" s="35">
        <f t="shared" si="18"/>
        <v>-4.3581359726640727</v>
      </c>
      <c r="AF47">
        <v>2.17</v>
      </c>
      <c r="AG47">
        <v>1.7</v>
      </c>
      <c r="AJ47" t="s">
        <v>179</v>
      </c>
    </row>
    <row r="48" spans="1:36" ht="15" x14ac:dyDescent="0.25">
      <c r="A48">
        <v>2.46</v>
      </c>
      <c r="B48">
        <v>3.45</v>
      </c>
      <c r="C48">
        <v>2.88</v>
      </c>
      <c r="D48" s="20">
        <f t="shared" si="19"/>
        <v>4.3581359726640567E-2</v>
      </c>
      <c r="E48" s="17">
        <f>IF(OR($A48="",$B48="",$C48=""),"",A48*'MPTO_working_3-way'!$I47)</f>
        <v>2.567210144927536</v>
      </c>
      <c r="F48" s="21">
        <f>IF(OR($A48="",$B48="",$C48=""),"",B48*'MPTO_working_3-way'!$I47)</f>
        <v>3.6003556910569103</v>
      </c>
      <c r="G48" s="22">
        <f>IF(OR($A48="",$B48="",$C48=""),"",C48*'MPTO_working_3-way'!$I47)</f>
        <v>3.0055143160127247</v>
      </c>
      <c r="H48" s="17">
        <f>IF(OR($A48="",$B48="",$C48=""),"",'MPTO_working_3-way'!E47)</f>
        <v>2.5511704512719025</v>
      </c>
      <c r="I48" s="21">
        <f>IF(OR($A48="",$B48="",$C48=""),"",'MPTO_working_3-way'!F47)</f>
        <v>3.6320322390827551</v>
      </c>
      <c r="J48" s="22">
        <f>IF(OR($A48="",$B48="",$C48=""),"",'MPTO_working_3-way'!G47)</f>
        <v>3.0057550984269392</v>
      </c>
      <c r="K48" s="17">
        <f>IF(OR($A48="",$B48="",$C48=""),"",'OddsRatio_working_3-way'!H47)</f>
        <v>2.5585766412345623</v>
      </c>
      <c r="L48" s="21">
        <f>IF(OR($A48="",$B48="",$C48=""),"",'OddsRatio_working_3-way'!I47)</f>
        <v>3.6154197061812856</v>
      </c>
      <c r="M48" s="22">
        <f>IF(OR($A48="",$B48="",$C48=""),"",'OddsRatio_working_3-way'!J47)</f>
        <v>3.0069343051513546</v>
      </c>
      <c r="N48" s="23">
        <f t="shared" si="20"/>
        <v>38.952790911015455</v>
      </c>
      <c r="O48" s="24">
        <f t="shared" si="21"/>
        <v>27.77503351915885</v>
      </c>
      <c r="P48" s="24">
        <f t="shared" si="22"/>
        <v>33.272175569825706</v>
      </c>
      <c r="Q48" t="s">
        <v>125</v>
      </c>
      <c r="R48" t="s">
        <v>137</v>
      </c>
      <c r="S48" t="s">
        <v>454</v>
      </c>
      <c r="T48" s="35">
        <v>100</v>
      </c>
      <c r="U48" s="35">
        <f t="shared" si="23"/>
        <v>71.509971509971507</v>
      </c>
      <c r="V48" s="35">
        <f t="shared" si="24"/>
        <v>70.930232558139537</v>
      </c>
      <c r="W48" s="35">
        <f t="shared" si="25"/>
        <v>53.051643192488264</v>
      </c>
      <c r="X48" s="35">
        <f t="shared" si="26"/>
        <v>76.018124249372192</v>
      </c>
      <c r="Y48" s="35">
        <f t="shared" si="27"/>
        <v>75.438385297540236</v>
      </c>
      <c r="Z48" s="35">
        <f t="shared" si="28"/>
        <v>57.559795931888956</v>
      </c>
      <c r="AA48" s="35">
        <f t="shared" si="16"/>
        <v>-4.5081527394006855</v>
      </c>
      <c r="AB48" s="35">
        <f t="shared" si="17"/>
        <v>-4.5081527394006997</v>
      </c>
      <c r="AC48" s="35">
        <f t="shared" si="18"/>
        <v>-4.5081527394006926</v>
      </c>
      <c r="AF48">
        <v>2.09</v>
      </c>
      <c r="AG48">
        <v>1.76</v>
      </c>
      <c r="AJ48" t="s">
        <v>179</v>
      </c>
    </row>
    <row r="49" spans="1:36" ht="15" x14ac:dyDescent="0.25">
      <c r="A49">
        <v>3.51</v>
      </c>
      <c r="B49">
        <v>3.44</v>
      </c>
      <c r="C49">
        <v>2.13</v>
      </c>
      <c r="D49" s="20">
        <f t="shared" si="19"/>
        <v>4.5081527394006837E-2</v>
      </c>
      <c r="E49" s="17">
        <f>IF(OR($A49="",$B49="",$C49=""),"",A49*'MPTO_working_3-way'!$I48)</f>
        <v>3.6682361611529637</v>
      </c>
      <c r="F49" s="21">
        <f>IF(OR($A49="",$B49="",$C49=""),"",B49*'MPTO_working_3-way'!$I48)</f>
        <v>3.5950804542353834</v>
      </c>
      <c r="G49" s="22">
        <f>IF(OR($A49="",$B49="",$C49=""),"",C49*'MPTO_working_3-way'!$I48)</f>
        <v>2.2260236533492344</v>
      </c>
      <c r="H49" s="17">
        <f>IF(OR($A49="",$B49="",$C49=""),"",'MPTO_working_3-way'!E48)</f>
        <v>3.705445138000012</v>
      </c>
      <c r="I49" s="21">
        <f>IF(OR($A49="",$B49="",$C49=""),"",'MPTO_working_3-way'!F48)</f>
        <v>3.6275191034361356</v>
      </c>
      <c r="J49" s="22">
        <f>IF(OR($A49="",$B49="",$C49=""),"",'MPTO_working_3-way'!G48)</f>
        <v>2.200431145856184</v>
      </c>
      <c r="K49" s="17">
        <f>IF(OR($A49="",$B49="",$C49=""),"",'OddsRatio_working_3-way'!H48)</f>
        <v>3.6896086871326736</v>
      </c>
      <c r="L49" s="21">
        <f>IF(OR($A49="",$B49="",$C49=""),"",'OddsRatio_working_3-way'!I48)</f>
        <v>3.6145996799218025</v>
      </c>
      <c r="M49" s="22">
        <f>IF(OR($A49="",$B49="",$C49=""),"",'OddsRatio_working_3-way'!J48)</f>
        <v>2.2108596878326381</v>
      </c>
      <c r="N49" s="23">
        <f t="shared" si="20"/>
        <v>27.261058341611516</v>
      </c>
      <c r="O49" s="24">
        <f t="shared" si="21"/>
        <v>27.815789179958262</v>
      </c>
      <c r="P49" s="24">
        <f t="shared" si="22"/>
        <v>44.923152478430247</v>
      </c>
      <c r="Q49" t="s">
        <v>262</v>
      </c>
      <c r="R49" t="s">
        <v>263</v>
      </c>
      <c r="S49" t="s">
        <v>454</v>
      </c>
      <c r="T49" s="35">
        <v>100</v>
      </c>
      <c r="U49" s="35">
        <f t="shared" si="23"/>
        <v>51.690821256038639</v>
      </c>
      <c r="V49" s="35">
        <f t="shared" si="24"/>
        <v>72.067039106145245</v>
      </c>
      <c r="W49" s="35">
        <f t="shared" si="25"/>
        <v>71.751412429378533</v>
      </c>
      <c r="X49" s="35">
        <f t="shared" si="26"/>
        <v>56.181548464476215</v>
      </c>
      <c r="Y49" s="35">
        <f t="shared" si="27"/>
        <v>76.557766314582821</v>
      </c>
      <c r="Z49" s="35">
        <f t="shared" si="28"/>
        <v>76.242139637816095</v>
      </c>
      <c r="AA49" s="35">
        <f t="shared" si="16"/>
        <v>-4.4907272084375762</v>
      </c>
      <c r="AB49" s="35">
        <f t="shared" si="17"/>
        <v>-4.4907272084375762</v>
      </c>
      <c r="AC49" s="35">
        <f t="shared" si="18"/>
        <v>-4.490727208437562</v>
      </c>
      <c r="AF49">
        <v>2.0699999999999998</v>
      </c>
      <c r="AG49">
        <v>1.77</v>
      </c>
      <c r="AJ49" t="s">
        <v>179</v>
      </c>
    </row>
    <row r="50" spans="1:36" ht="15" x14ac:dyDescent="0.25">
      <c r="A50">
        <v>2.0699999999999998</v>
      </c>
      <c r="B50">
        <v>3.58</v>
      </c>
      <c r="C50">
        <v>3.54</v>
      </c>
      <c r="D50" s="20">
        <f t="shared" si="19"/>
        <v>4.4907272084375727E-2</v>
      </c>
      <c r="E50" s="17">
        <f>IF(OR($A50="",$B50="",$C50=""),"",A50*'MPTO_working_3-way'!$I49)</f>
        <v>2.1629580532146577</v>
      </c>
      <c r="F50" s="21">
        <f>IF(OR($A50="",$B50="",$C50=""),"",B50*'MPTO_working_3-way'!$I49)</f>
        <v>3.7407680340620653</v>
      </c>
      <c r="G50" s="22">
        <f>IF(OR($A50="",$B50="",$C50=""),"",C50*'MPTO_working_3-way'!$I49)</f>
        <v>3.6989717431786899</v>
      </c>
      <c r="H50" s="17">
        <f>IF(OR($A50="",$B50="",$C50=""),"",'MPTO_working_3-way'!E49)</f>
        <v>2.1361920858648515</v>
      </c>
      <c r="I50" s="21">
        <f>IF(OR($A50="",$B50="",$C50=""),"",'MPTO_working_3-way'!F49)</f>
        <v>3.7827131170848389</v>
      </c>
      <c r="J50" s="22">
        <f>IF(OR($A50="",$B50="",$C50=""),"",'MPTO_working_3-way'!G49)</f>
        <v>3.7380832008627074</v>
      </c>
      <c r="K50" s="17">
        <f>IF(OR($A50="",$B50="",$C50=""),"",'OddsRatio_working_3-way'!H49)</f>
        <v>2.1468920511073359</v>
      </c>
      <c r="L50" s="21">
        <f>IF(OR($A50="",$B50="",$C50=""),"",'OddsRatio_working_3-way'!I49)</f>
        <v>3.7654032634176891</v>
      </c>
      <c r="M50" s="22">
        <f>IF(OR($A50="",$B50="",$C50=""),"",'OddsRatio_working_3-way'!J49)</f>
        <v>3.7225287942174146</v>
      </c>
      <c r="N50" s="23">
        <f t="shared" si="20"/>
        <v>46.232981657400515</v>
      </c>
      <c r="O50" s="24">
        <f t="shared" si="21"/>
        <v>26.732478220899182</v>
      </c>
      <c r="P50" s="24">
        <f t="shared" si="22"/>
        <v>27.034540121700303</v>
      </c>
      <c r="Q50" t="s">
        <v>264</v>
      </c>
      <c r="R50" t="s">
        <v>265</v>
      </c>
      <c r="S50" t="s">
        <v>454</v>
      </c>
      <c r="T50" s="35">
        <v>100</v>
      </c>
      <c r="U50" s="35">
        <f t="shared" si="23"/>
        <v>43.181818181818187</v>
      </c>
      <c r="V50" s="35">
        <f t="shared" si="24"/>
        <v>73.614775725593674</v>
      </c>
      <c r="W50" s="35">
        <f t="shared" si="25"/>
        <v>78.494623655913983</v>
      </c>
      <c r="X50" s="35">
        <f t="shared" si="26"/>
        <v>47.89060061849235</v>
      </c>
      <c r="Y50" s="35">
        <f t="shared" si="27"/>
        <v>78.32355816226783</v>
      </c>
      <c r="Z50" s="35">
        <f t="shared" si="28"/>
        <v>83.203406092588168</v>
      </c>
      <c r="AA50" s="35">
        <f t="shared" si="16"/>
        <v>-4.7087824366741629</v>
      </c>
      <c r="AB50" s="35">
        <f t="shared" si="17"/>
        <v>-4.7087824366741557</v>
      </c>
      <c r="AC50" s="35">
        <f t="shared" si="18"/>
        <v>-4.7087824366741842</v>
      </c>
      <c r="AF50">
        <v>1.89</v>
      </c>
      <c r="AG50">
        <v>1.94</v>
      </c>
      <c r="AJ50" t="s">
        <v>179</v>
      </c>
    </row>
    <row r="51" spans="1:36" ht="15" x14ac:dyDescent="0.25">
      <c r="A51">
        <v>1.76</v>
      </c>
      <c r="B51">
        <v>3.79</v>
      </c>
      <c r="C51">
        <v>4.6500000000000004</v>
      </c>
      <c r="D51" s="20">
        <f t="shared" si="19"/>
        <v>4.7087824366741859E-2</v>
      </c>
      <c r="E51" s="17">
        <f>IF(OR($A51="",$B51="",$C51=""),"",A51*'MPTO_working_3-way'!$I50)</f>
        <v>1.8428745708854657</v>
      </c>
      <c r="F51" s="21">
        <f>IF(OR($A51="",$B51="",$C51=""),"",B51*'MPTO_working_3-way'!$I50)</f>
        <v>3.9684628543499518</v>
      </c>
      <c r="G51" s="22">
        <f>IF(OR($A51="",$B51="",$C51=""),"",C51*'MPTO_working_3-way'!$I50)</f>
        <v>4.8689583833053502</v>
      </c>
      <c r="H51" s="17">
        <f>IF(OR($A51="",$B51="",$C51=""),"",'MPTO_working_3-way'!E50)</f>
        <v>1.8100010192577471</v>
      </c>
      <c r="I51" s="21">
        <f>IF(OR($A51="",$B51="",$C51=""),"",'MPTO_working_3-way'!F50)</f>
        <v>4.0297183460898545</v>
      </c>
      <c r="J51" s="22">
        <f>IF(OR($A51="",$B51="",$C51=""),"",'MPTO_working_3-way'!G50)</f>
        <v>5.0161061654949224</v>
      </c>
      <c r="K51" s="17">
        <f>IF(OR($A51="",$B51="",$C51=""),"",'OddsRatio_working_3-way'!H50)</f>
        <v>1.8218116396012889</v>
      </c>
      <c r="L51" s="21">
        <f>IF(OR($A51="",$B51="",$C51=""),"",'OddsRatio_working_3-way'!I50)</f>
        <v>4.0169137822205228</v>
      </c>
      <c r="M51" s="22">
        <f>IF(OR($A51="",$B51="",$C51=""),"",'OddsRatio_working_3-way'!J50)</f>
        <v>4.9468585322956669</v>
      </c>
      <c r="N51" s="23">
        <f t="shared" si="20"/>
        <v>54.263052722004801</v>
      </c>
      <c r="O51" s="24">
        <f t="shared" si="21"/>
        <v>25.198673559558959</v>
      </c>
      <c r="P51" s="24">
        <f t="shared" si="22"/>
        <v>20.538273718436223</v>
      </c>
      <c r="Q51" t="s">
        <v>134</v>
      </c>
      <c r="R51" t="s">
        <v>130</v>
      </c>
      <c r="S51" t="s">
        <v>454</v>
      </c>
      <c r="T51" s="35">
        <v>100</v>
      </c>
      <c r="U51" s="35">
        <f t="shared" si="23"/>
        <v>43.820224719101127</v>
      </c>
      <c r="V51" s="35">
        <f t="shared" si="24"/>
        <v>73.890339425587456</v>
      </c>
      <c r="W51" s="35">
        <f t="shared" si="25"/>
        <v>77.678571428571431</v>
      </c>
      <c r="X51" s="35">
        <f t="shared" si="26"/>
        <v>48.431089145841099</v>
      </c>
      <c r="Y51" s="35">
        <f t="shared" si="27"/>
        <v>78.50120385232745</v>
      </c>
      <c r="Z51" s="35">
        <f t="shared" si="28"/>
        <v>82.28943585531141</v>
      </c>
      <c r="AA51" s="35">
        <f t="shared" si="16"/>
        <v>-4.6108644267399725</v>
      </c>
      <c r="AB51" s="35">
        <f t="shared" si="17"/>
        <v>-4.6108644267399939</v>
      </c>
      <c r="AC51" s="35">
        <f t="shared" si="18"/>
        <v>-4.6108644267399796</v>
      </c>
      <c r="AF51">
        <v>1.87</v>
      </c>
      <c r="AG51">
        <v>1.97</v>
      </c>
      <c r="AJ51" t="s">
        <v>179</v>
      </c>
    </row>
    <row r="52" spans="1:36" ht="15" x14ac:dyDescent="0.25">
      <c r="A52">
        <v>1.78</v>
      </c>
      <c r="B52">
        <v>3.83</v>
      </c>
      <c r="C52">
        <v>4.4800000000000004</v>
      </c>
      <c r="D52" s="20">
        <f t="shared" si="19"/>
        <v>4.610864426739969E-2</v>
      </c>
      <c r="E52" s="17">
        <f>IF(OR($A52="",$B52="",$C52=""),"",A52*'MPTO_working_3-way'!$I51)</f>
        <v>1.8620733867959716</v>
      </c>
      <c r="F52" s="21">
        <f>IF(OR($A52="",$B52="",$C52=""),"",B52*'MPTO_working_3-way'!$I51)</f>
        <v>4.0065961075441408</v>
      </c>
      <c r="G52" s="22">
        <f>IF(OR($A52="",$B52="",$C52=""),"",C52*'MPTO_working_3-way'!$I51)</f>
        <v>4.6865667263179507</v>
      </c>
      <c r="H52" s="17">
        <f>IF(OR($A52="",$B52="",$C52=""),"",'MPTO_working_3-way'!E51)</f>
        <v>1.8300665876364912</v>
      </c>
      <c r="I52" s="21">
        <f>IF(OR($A52="",$B52="",$C52=""),"",'MPTO_working_3-way'!F51)</f>
        <v>4.069555911111868</v>
      </c>
      <c r="J52" s="22">
        <f>IF(OR($A52="",$B52="",$C52=""),"",'MPTO_working_3-way'!G51)</f>
        <v>4.8112837083395297</v>
      </c>
      <c r="K52" s="17">
        <f>IF(OR($A52="",$B52="",$C52=""),"",'OddsRatio_working_3-way'!H51)</f>
        <v>1.8416267144067833</v>
      </c>
      <c r="L52" s="21">
        <f>IF(OR($A52="",$B52="",$C52=""),"",'OddsRatio_working_3-way'!I51)</f>
        <v>4.0535943612451248</v>
      </c>
      <c r="M52" s="22">
        <f>IF(OR($A52="",$B52="",$C52=""),"",'OddsRatio_working_3-way'!J51)</f>
        <v>4.7549499565841087</v>
      </c>
      <c r="N52" s="23">
        <f t="shared" si="20"/>
        <v>53.703576190446391</v>
      </c>
      <c r="O52" s="24">
        <f t="shared" si="21"/>
        <v>24.958842198170906</v>
      </c>
      <c r="P52" s="24">
        <f t="shared" si="22"/>
        <v>21.337581611382717</v>
      </c>
      <c r="Q52" t="s">
        <v>139</v>
      </c>
      <c r="R52" t="s">
        <v>266</v>
      </c>
      <c r="S52" t="s">
        <v>454</v>
      </c>
      <c r="T52" s="35">
        <v>100</v>
      </c>
      <c r="U52" s="35">
        <f t="shared" si="23"/>
        <v>30.069930069930074</v>
      </c>
      <c r="V52" s="35">
        <f t="shared" si="24"/>
        <v>77.678571428571431</v>
      </c>
      <c r="W52" s="35">
        <f t="shared" si="25"/>
        <v>87.309644670050758</v>
      </c>
      <c r="X52" s="35">
        <f t="shared" si="26"/>
        <v>35.011783901377811</v>
      </c>
      <c r="Y52" s="35">
        <f t="shared" si="27"/>
        <v>82.620425260019175</v>
      </c>
      <c r="Z52" s="35">
        <f t="shared" si="28"/>
        <v>92.251498501498503</v>
      </c>
      <c r="AA52" s="35">
        <f t="shared" si="16"/>
        <v>-4.9418538314477374</v>
      </c>
      <c r="AB52" s="35">
        <f t="shared" si="17"/>
        <v>-4.9418538314477445</v>
      </c>
      <c r="AC52" s="35">
        <f t="shared" si="18"/>
        <v>-4.9418538314477445</v>
      </c>
      <c r="AF52">
        <v>2.0299999999999998</v>
      </c>
      <c r="AG52">
        <v>1.82</v>
      </c>
      <c r="AJ52" t="s">
        <v>179</v>
      </c>
    </row>
    <row r="53" spans="1:36" ht="15" x14ac:dyDescent="0.25">
      <c r="A53">
        <v>1.43</v>
      </c>
      <c r="B53">
        <v>4.4800000000000004</v>
      </c>
      <c r="C53">
        <v>7.88</v>
      </c>
      <c r="D53" s="20">
        <f t="shared" si="19"/>
        <v>4.94185383144774E-2</v>
      </c>
      <c r="E53" s="17">
        <f>IF(OR($A53="",$B53="",$C53=""),"",A53*'MPTO_working_3-way'!$I52)</f>
        <v>1.5006685097897026</v>
      </c>
      <c r="F53" s="21">
        <f>IF(OR($A53="",$B53="",$C53=""),"",B53*'MPTO_working_3-way'!$I52)</f>
        <v>4.7013950516488592</v>
      </c>
      <c r="G53" s="22">
        <f>IF(OR($A53="",$B53="",$C53=""),"",C53*'MPTO_working_3-way'!$I52)</f>
        <v>8.2694180819180811</v>
      </c>
      <c r="H53" s="17">
        <f>IF(OR($A53="",$B53="",$C53=""),"",'MPTO_working_3-way'!E52)</f>
        <v>1.4644979628754888</v>
      </c>
      <c r="I53" s="21">
        <f>IF(OR($A53="",$B53="",$C53=""),"",'MPTO_working_3-way'!F52)</f>
        <v>4.8369596433546498</v>
      </c>
      <c r="J53" s="22">
        <f>IF(OR($A53="",$B53="",$C53=""),"",'MPTO_working_3-way'!G52)</f>
        <v>9.0554522868100999</v>
      </c>
      <c r="K53" s="17">
        <f>IF(OR($A53="",$B53="",$C53=""),"",'OddsRatio_working_3-way'!H52)</f>
        <v>1.4756649059296649</v>
      </c>
      <c r="L53" s="21">
        <f>IF(OR($A53="",$B53="",$C53=""),"",'OddsRatio_working_3-way'!I52)</f>
        <v>4.8495671456633342</v>
      </c>
      <c r="M53" s="22">
        <f>IF(OR($A53="",$B53="",$C53=""),"",'OddsRatio_working_3-way'!J52)</f>
        <v>8.6106384948746388</v>
      </c>
      <c r="N53" s="23">
        <f t="shared" si="20"/>
        <v>66.636968356198523</v>
      </c>
      <c r="O53" s="24">
        <f t="shared" si="21"/>
        <v>21.270282310125861</v>
      </c>
      <c r="P53" s="24">
        <f t="shared" si="22"/>
        <v>12.09274933367562</v>
      </c>
      <c r="Q53" t="s">
        <v>267</v>
      </c>
      <c r="R53" t="s">
        <v>135</v>
      </c>
      <c r="S53" t="s">
        <v>454</v>
      </c>
      <c r="T53" s="35">
        <v>100</v>
      </c>
      <c r="U53" s="35">
        <f t="shared" si="23"/>
        <v>56.521739130434774</v>
      </c>
      <c r="V53" s="35">
        <f t="shared" si="24"/>
        <v>71.014492753623188</v>
      </c>
      <c r="W53" s="35">
        <f t="shared" si="25"/>
        <v>68.051118210862612</v>
      </c>
      <c r="X53" s="35">
        <f t="shared" si="26"/>
        <v>60.934389035514194</v>
      </c>
      <c r="Y53" s="35">
        <f t="shared" si="27"/>
        <v>75.427142658702607</v>
      </c>
      <c r="Z53" s="35">
        <f t="shared" si="28"/>
        <v>72.463768115942045</v>
      </c>
      <c r="AA53" s="35">
        <f t="shared" si="16"/>
        <v>-4.4126499050794195</v>
      </c>
      <c r="AB53" s="35">
        <f t="shared" si="17"/>
        <v>-4.4126499050794195</v>
      </c>
      <c r="AC53" s="35">
        <f t="shared" si="18"/>
        <v>-4.4126499050794337</v>
      </c>
      <c r="AF53">
        <v>1.81</v>
      </c>
      <c r="AG53">
        <v>2.02</v>
      </c>
      <c r="AJ53" t="s">
        <v>179</v>
      </c>
    </row>
    <row r="54" spans="1:36" ht="15" x14ac:dyDescent="0.25">
      <c r="A54">
        <v>2.2999999999999998</v>
      </c>
      <c r="B54">
        <v>3.45</v>
      </c>
      <c r="C54">
        <v>3.13</v>
      </c>
      <c r="D54" s="20">
        <f t="shared" si="19"/>
        <v>4.4126499050794132E-2</v>
      </c>
      <c r="E54" s="17">
        <f>IF(OR($A54="",$B54="",$C54=""),"",A54*'MPTO_working_3-way'!$I53)</f>
        <v>2.4014909478168263</v>
      </c>
      <c r="F54" s="21">
        <f>IF(OR($A54="",$B54="",$C54=""),"",B54*'MPTO_working_3-way'!$I53)</f>
        <v>3.6022364217252401</v>
      </c>
      <c r="G54" s="22">
        <f>IF(OR($A54="",$B54="",$C54=""),"",C54*'MPTO_working_3-way'!$I53)</f>
        <v>3.2681159420289854</v>
      </c>
      <c r="H54" s="17">
        <f>IF(OR($A54="",$B54="",$C54=""),"",'MPTO_working_3-way'!E53)</f>
        <v>2.380534224932946</v>
      </c>
      <c r="I54" s="21">
        <f>IF(OR($A54="",$B54="",$C54=""),"",'MPTO_working_3-way'!F53)</f>
        <v>3.6344309193919346</v>
      </c>
      <c r="J54" s="22">
        <f>IF(OR($A54="",$B54="",$C54=""),"",'MPTO_working_3-way'!G53)</f>
        <v>3.2810553501797743</v>
      </c>
      <c r="K54" s="17">
        <f>IF(OR($A54="",$B54="",$C54=""),"",'OddsRatio_working_3-way'!H53)</f>
        <v>2.389568801945972</v>
      </c>
      <c r="L54" s="21">
        <f>IF(OR($A54="",$B54="",$C54=""),"",'OddsRatio_working_3-way'!I53)</f>
        <v>3.6188027421289459</v>
      </c>
      <c r="M54" s="22">
        <f>IF(OR($A54="",$B54="",$C54=""),"",'OddsRatio_working_3-way'!J53)</f>
        <v>3.2767550370345528</v>
      </c>
      <c r="N54" s="23">
        <f t="shared" si="20"/>
        <v>41.64079822616408</v>
      </c>
      <c r="O54" s="24">
        <f t="shared" si="21"/>
        <v>27.760532150776051</v>
      </c>
      <c r="P54" s="24">
        <f t="shared" si="22"/>
        <v>30.59866962305987</v>
      </c>
      <c r="Q54" t="s">
        <v>268</v>
      </c>
      <c r="R54" t="s">
        <v>132</v>
      </c>
      <c r="S54" t="s">
        <v>454</v>
      </c>
      <c r="T54" s="35">
        <v>100</v>
      </c>
      <c r="U54" s="35">
        <f t="shared" si="23"/>
        <v>53.271028037383175</v>
      </c>
      <c r="V54" s="35">
        <f t="shared" si="24"/>
        <v>71.098265895953759</v>
      </c>
      <c r="W54" s="35">
        <f t="shared" si="25"/>
        <v>71.181556195965413</v>
      </c>
      <c r="X54" s="35">
        <f t="shared" si="26"/>
        <v>57.720177908080828</v>
      </c>
      <c r="Y54" s="35">
        <f t="shared" si="27"/>
        <v>75.547415766651397</v>
      </c>
      <c r="Z54" s="35">
        <f t="shared" si="28"/>
        <v>75.630706066663066</v>
      </c>
      <c r="AA54" s="35">
        <f t="shared" si="16"/>
        <v>-4.4491498706976529</v>
      </c>
      <c r="AB54" s="35">
        <f t="shared" si="17"/>
        <v>-4.4491498706976387</v>
      </c>
      <c r="AC54" s="35">
        <f t="shared" si="18"/>
        <v>-4.4491498706976529</v>
      </c>
      <c r="AF54">
        <v>2.0099999999999998</v>
      </c>
      <c r="AG54">
        <v>1.83</v>
      </c>
      <c r="AJ54" t="s">
        <v>179</v>
      </c>
    </row>
    <row r="55" spans="1:36" ht="15" x14ac:dyDescent="0.25">
      <c r="A55">
        <v>2.14</v>
      </c>
      <c r="B55">
        <v>3.46</v>
      </c>
      <c r="C55">
        <v>3.47</v>
      </c>
      <c r="D55" s="20">
        <f t="shared" si="19"/>
        <v>4.449149870697644E-2</v>
      </c>
      <c r="E55" s="17">
        <f>IF(OR($A55="",$B55="",$C55=""),"",A55*'MPTO_working_3-way'!$I54)</f>
        <v>2.2352118072329299</v>
      </c>
      <c r="F55" s="21">
        <f>IF(OR($A55="",$B55="",$C55=""),"",B55*'MPTO_working_3-way'!$I54)</f>
        <v>3.6139405855261386</v>
      </c>
      <c r="G55" s="22">
        <f>IF(OR($A55="",$B55="",$C55=""),"",C55*'MPTO_working_3-way'!$I54)</f>
        <v>3.6243855005132084</v>
      </c>
      <c r="H55" s="17">
        <f>IF(OR($A55="",$B55="",$C55=""),"",'MPTO_working_3-way'!E54)</f>
        <v>2.2101439326921719</v>
      </c>
      <c r="I55" s="21">
        <f>IF(OR($A55="",$B55="",$C55=""),"",'MPTO_working_3-way'!F54)</f>
        <v>3.6471480346515901</v>
      </c>
      <c r="J55" s="22">
        <f>IF(OR($A55="",$B55="",$C55=""),"",'MPTO_working_3-way'!G54)</f>
        <v>3.6582608086504513</v>
      </c>
      <c r="K55" s="17">
        <f>IF(OR($A55="",$B55="",$C55=""),"",'OddsRatio_working_3-way'!H54)</f>
        <v>2.2203907146512938</v>
      </c>
      <c r="L55" s="21">
        <f>IF(OR($A55="",$B55="",$C55=""),"",'OddsRatio_working_3-way'!I54)</f>
        <v>3.6334747000370018</v>
      </c>
      <c r="M55" s="22">
        <f>IF(OR($A55="",$B55="",$C55=""),"",'OddsRatio_working_3-way'!J54)</f>
        <v>3.6441798817444697</v>
      </c>
      <c r="N55" s="23">
        <f t="shared" si="20"/>
        <v>44.738489514241849</v>
      </c>
      <c r="O55" s="24">
        <f t="shared" si="21"/>
        <v>27.670626462565767</v>
      </c>
      <c r="P55" s="24">
        <f t="shared" si="22"/>
        <v>27.59088402319238</v>
      </c>
      <c r="Q55" t="s">
        <v>269</v>
      </c>
      <c r="R55" t="s">
        <v>133</v>
      </c>
      <c r="S55" t="s">
        <v>454</v>
      </c>
      <c r="T55" s="35">
        <v>100</v>
      </c>
      <c r="U55" s="35">
        <f t="shared" si="23"/>
        <v>49.238578680203041</v>
      </c>
      <c r="V55" s="35">
        <f t="shared" si="24"/>
        <v>73.118279569892465</v>
      </c>
      <c r="W55" s="35">
        <f t="shared" si="25"/>
        <v>72.899728997289984</v>
      </c>
      <c r="X55" s="35">
        <f t="shared" si="26"/>
        <v>53.981991432817559</v>
      </c>
      <c r="Y55" s="35">
        <f t="shared" si="27"/>
        <v>77.861692322506983</v>
      </c>
      <c r="Z55" s="35">
        <f t="shared" si="28"/>
        <v>77.643141749904473</v>
      </c>
      <c r="AA55" s="35">
        <f t="shared" si="16"/>
        <v>-4.7434127526145176</v>
      </c>
      <c r="AB55" s="35">
        <f t="shared" si="17"/>
        <v>-4.7434127526145176</v>
      </c>
      <c r="AC55" s="35">
        <f t="shared" si="18"/>
        <v>-4.7434127526144891</v>
      </c>
      <c r="AF55">
        <v>1.99</v>
      </c>
      <c r="AG55">
        <v>1.85</v>
      </c>
      <c r="AJ55" t="s">
        <v>179</v>
      </c>
    </row>
    <row r="56" spans="1:36" ht="15" x14ac:dyDescent="0.25">
      <c r="A56">
        <v>1.97</v>
      </c>
      <c r="B56">
        <v>3.72</v>
      </c>
      <c r="C56">
        <v>3.69</v>
      </c>
      <c r="D56" s="20">
        <f t="shared" si="19"/>
        <v>4.7434127526145176E-2</v>
      </c>
      <c r="E56" s="17">
        <f>IF(OR($A56="",$B56="",$C56=""),"",A56*'MPTO_working_3-way'!$I55)</f>
        <v>2.0634452312265061</v>
      </c>
      <c r="F56" s="21">
        <f>IF(OR($A56="",$B56="",$C56=""),"",B56*'MPTO_working_3-way'!$I55)</f>
        <v>3.8964549543972602</v>
      </c>
      <c r="G56" s="22">
        <f>IF(OR($A56="",$B56="",$C56=""),"",C56*'MPTO_working_3-way'!$I55)</f>
        <v>3.8650319305714755</v>
      </c>
      <c r="H56" s="17">
        <f>IF(OR($A56="",$B56="",$C56=""),"",'MPTO_working_3-way'!E55)</f>
        <v>2.0333351580001011</v>
      </c>
      <c r="I56" s="21">
        <f>IF(OR($A56="",$B56="",$C56=""),"",'MPTO_working_3-way'!F55)</f>
        <v>3.9524781151907153</v>
      </c>
      <c r="J56" s="22">
        <f>IF(OR($A56="",$B56="",$C56=""),"",'MPTO_working_3-way'!G55)</f>
        <v>3.9186283624931026</v>
      </c>
      <c r="K56" s="17">
        <f>IF(OR($A56="",$B56="",$C56=""),"",'OddsRatio_working_3-way'!H55)</f>
        <v>2.0449551591982504</v>
      </c>
      <c r="L56" s="21">
        <f>IF(OR($A56="",$B56="",$C56=""),"",'OddsRatio_working_3-way'!I55)</f>
        <v>3.9301835391950934</v>
      </c>
      <c r="M56" s="22">
        <f>IF(OR($A56="",$B56="",$C56=""),"",'OddsRatio_working_3-way'!J55)</f>
        <v>3.8978653383951478</v>
      </c>
      <c r="N56" s="23">
        <f t="shared" si="20"/>
        <v>48.462638351956777</v>
      </c>
      <c r="O56" s="24">
        <f t="shared" si="21"/>
        <v>25.664354181009369</v>
      </c>
      <c r="P56" s="24">
        <f t="shared" si="22"/>
        <v>25.873007467033837</v>
      </c>
      <c r="Q56" t="s">
        <v>138</v>
      </c>
      <c r="R56" t="s">
        <v>124</v>
      </c>
      <c r="S56" t="s">
        <v>454</v>
      </c>
      <c r="T56" s="35">
        <v>100</v>
      </c>
      <c r="U56" s="35">
        <f t="shared" si="23"/>
        <v>52.38095238095238</v>
      </c>
      <c r="V56" s="35">
        <f t="shared" si="24"/>
        <v>71.264367816091948</v>
      </c>
      <c r="W56" s="35">
        <f t="shared" si="25"/>
        <v>71.83098591549296</v>
      </c>
      <c r="X56" s="35">
        <f t="shared" si="26"/>
        <v>56.904646268415092</v>
      </c>
      <c r="Y56" s="35">
        <f t="shared" si="27"/>
        <v>75.788061703554661</v>
      </c>
      <c r="Z56" s="35">
        <f t="shared" si="28"/>
        <v>76.354679802955658</v>
      </c>
      <c r="AA56" s="35">
        <f t="shared" si="16"/>
        <v>-4.5236938874627128</v>
      </c>
      <c r="AB56" s="35">
        <f t="shared" si="17"/>
        <v>-4.5236938874627128</v>
      </c>
      <c r="AC56" s="35">
        <f t="shared" si="18"/>
        <v>-4.5236938874626986</v>
      </c>
      <c r="AF56">
        <v>1.92</v>
      </c>
      <c r="AG56">
        <v>1.92</v>
      </c>
      <c r="AJ56" t="s">
        <v>179</v>
      </c>
    </row>
    <row r="57" spans="1:36" ht="15" x14ac:dyDescent="0.25">
      <c r="A57">
        <v>2.1</v>
      </c>
      <c r="B57">
        <v>3.48</v>
      </c>
      <c r="C57">
        <v>3.55</v>
      </c>
      <c r="D57" s="20">
        <f t="shared" si="19"/>
        <v>4.5236938874626986E-2</v>
      </c>
      <c r="E57" s="17">
        <f>IF(OR($A57="",$B57="",$C57=""),"",A57*'MPTO_working_3-way'!$I56)</f>
        <v>2.1949975716367169</v>
      </c>
      <c r="F57" s="21">
        <f>IF(OR($A57="",$B57="",$C57=""),"",B57*'MPTO_working_3-way'!$I56)</f>
        <v>3.6374245472837017</v>
      </c>
      <c r="G57" s="22">
        <f>IF(OR($A57="",$B57="",$C57=""),"",C57*'MPTO_working_3-way'!$I56)</f>
        <v>3.7105911330049257</v>
      </c>
      <c r="H57" s="17">
        <f>IF(OR($A57="",$B57="",$C57=""),"",'MPTO_working_3-way'!E56)</f>
        <v>2.1686728859464344</v>
      </c>
      <c r="I57" s="21">
        <f>IF(OR($A57="",$B57="",$C57=""),"",'MPTO_working_3-way'!F56)</f>
        <v>3.6727257283615042</v>
      </c>
      <c r="J57" s="22">
        <f>IF(OR($A57="",$B57="",$C57=""),"",'MPTO_working_3-way'!G56)</f>
        <v>3.7507807078417756</v>
      </c>
      <c r="K57" s="17">
        <f>IF(OR($A57="",$B57="",$C57=""),"",'OddsRatio_working_3-way'!H56)</f>
        <v>2.1792982788888589</v>
      </c>
      <c r="L57" s="21">
        <f>IF(OR($A57="",$B57="",$C57=""),"",'OddsRatio_working_3-way'!I56)</f>
        <v>3.6587815742221546</v>
      </c>
      <c r="M57" s="22">
        <f>IF(OR($A57="",$B57="",$C57=""),"",'OddsRatio_working_3-way'!J56)</f>
        <v>3.7338278283332635</v>
      </c>
      <c r="N57" s="23">
        <f t="shared" si="20"/>
        <v>45.558136962053325</v>
      </c>
      <c r="O57" s="24">
        <f t="shared" si="21"/>
        <v>27.491979201239079</v>
      </c>
      <c r="P57" s="24">
        <f t="shared" si="22"/>
        <v>26.949883836707606</v>
      </c>
      <c r="Q57" t="s">
        <v>143</v>
      </c>
      <c r="R57" t="s">
        <v>270</v>
      </c>
      <c r="S57" t="s">
        <v>454</v>
      </c>
      <c r="T57" s="35">
        <v>100</v>
      </c>
      <c r="U57" s="35">
        <f t="shared" si="23"/>
        <v>54.545454545454554</v>
      </c>
      <c r="V57" s="35">
        <f t="shared" si="24"/>
        <v>69.040247678018574</v>
      </c>
      <c r="W57" s="35">
        <f t="shared" si="25"/>
        <v>71.910112359550567</v>
      </c>
      <c r="X57" s="35">
        <f t="shared" si="26"/>
        <v>59.049639962430867</v>
      </c>
      <c r="Y57" s="35">
        <f t="shared" si="27"/>
        <v>73.544433094994901</v>
      </c>
      <c r="Z57" s="35">
        <f t="shared" si="28"/>
        <v>76.41429777652688</v>
      </c>
      <c r="AA57" s="35">
        <f t="shared" si="16"/>
        <v>-4.5041854169763127</v>
      </c>
      <c r="AB57" s="35">
        <f t="shared" si="17"/>
        <v>-4.5041854169763269</v>
      </c>
      <c r="AC57" s="35">
        <f t="shared" si="18"/>
        <v>-4.5041854169763127</v>
      </c>
      <c r="AF57">
        <v>2.0099999999999998</v>
      </c>
      <c r="AG57">
        <v>1.83</v>
      </c>
      <c r="AJ57" t="s">
        <v>180</v>
      </c>
    </row>
    <row r="58" spans="1:36" ht="15" x14ac:dyDescent="0.25">
      <c r="A58">
        <v>2.2000000000000002</v>
      </c>
      <c r="B58">
        <v>3.23</v>
      </c>
      <c r="C58">
        <v>3.56</v>
      </c>
      <c r="D58" s="20">
        <f t="shared" si="19"/>
        <v>4.5041854169763251E-2</v>
      </c>
      <c r="E58" s="17">
        <f>IF(OR($A58="",$B58="",$C58=""),"",A58*'MPTO_working_3-way'!$I57)</f>
        <v>2.2990920791734792</v>
      </c>
      <c r="F58" s="21">
        <f>IF(OR($A58="",$B58="",$C58=""),"",B58*'MPTO_working_3-way'!$I57)</f>
        <v>3.3754851889683355</v>
      </c>
      <c r="G58" s="22">
        <f>IF(OR($A58="",$B58="",$C58=""),"",C58*'MPTO_working_3-way'!$I57)</f>
        <v>3.7203490008443572</v>
      </c>
      <c r="H58" s="17">
        <f>IF(OR($A58="",$B58="",$C58=""),"",'MPTO_working_3-way'!E57)</f>
        <v>2.2751497738403024</v>
      </c>
      <c r="I58" s="21">
        <f>IF(OR($A58="",$B58="",$C58=""),"",'MPTO_working_3-way'!F57)</f>
        <v>3.3946224284952602</v>
      </c>
      <c r="J58" s="22">
        <f>IF(OR($A58="",$B58="",$C58=""),"",'MPTO_working_3-way'!G57)</f>
        <v>3.7610255637666912</v>
      </c>
      <c r="K58" s="17">
        <f>IF(OR($A58="",$B58="",$C58=""),"",'OddsRatio_working_3-way'!H57)</f>
        <v>2.2851664091749795</v>
      </c>
      <c r="L58" s="21">
        <f>IF(OR($A58="",$B58="",$C58=""),"",'OddsRatio_working_3-way'!I57)</f>
        <v>3.3882675770501693</v>
      </c>
      <c r="M58" s="22">
        <f>IF(OR($A58="",$B58="",$C58=""),"",'OddsRatio_working_3-way'!J57)</f>
        <v>3.7416883395732894</v>
      </c>
      <c r="N58" s="23">
        <f t="shared" si="20"/>
        <v>43.495430611874355</v>
      </c>
      <c r="O58" s="24">
        <f t="shared" si="21"/>
        <v>29.625370695394292</v>
      </c>
      <c r="P58" s="24">
        <f t="shared" si="22"/>
        <v>26.879198692731343</v>
      </c>
      <c r="Q58" t="s">
        <v>141</v>
      </c>
      <c r="R58" t="s">
        <v>145</v>
      </c>
      <c r="S58" t="s">
        <v>454</v>
      </c>
      <c r="T58" s="35">
        <v>100</v>
      </c>
      <c r="U58" s="35">
        <f t="shared" si="23"/>
        <v>58.333333333333336</v>
      </c>
      <c r="V58" s="35">
        <f t="shared" si="24"/>
        <v>69.230769230769241</v>
      </c>
      <c r="W58" s="35">
        <f t="shared" si="25"/>
        <v>67.948717948717942</v>
      </c>
      <c r="X58" s="35">
        <f t="shared" si="26"/>
        <v>62.820512820512818</v>
      </c>
      <c r="Y58" s="35">
        <f t="shared" si="27"/>
        <v>73.71794871794873</v>
      </c>
      <c r="Z58" s="35">
        <f t="shared" si="28"/>
        <v>72.435897435897445</v>
      </c>
      <c r="AA58" s="35">
        <f t="shared" si="16"/>
        <v>-4.4871794871794819</v>
      </c>
      <c r="AB58" s="35">
        <f t="shared" si="17"/>
        <v>-4.487179487179489</v>
      </c>
      <c r="AC58" s="35">
        <f t="shared" si="18"/>
        <v>-4.4871794871795032</v>
      </c>
      <c r="AF58">
        <v>2.16</v>
      </c>
      <c r="AG58">
        <v>1.71</v>
      </c>
      <c r="AJ58" t="s">
        <v>180</v>
      </c>
    </row>
    <row r="59" spans="1:36" ht="15" x14ac:dyDescent="0.25">
      <c r="A59">
        <v>2.4</v>
      </c>
      <c r="B59">
        <v>3.25</v>
      </c>
      <c r="C59">
        <v>3.12</v>
      </c>
      <c r="D59" s="20">
        <f t="shared" si="19"/>
        <v>4.4871794871794934E-2</v>
      </c>
      <c r="E59" s="17">
        <f>IF(OR($A59="",$B59="",$C59=""),"",A59*'MPTO_working_3-way'!$I58)</f>
        <v>2.5076923076923077</v>
      </c>
      <c r="F59" s="21">
        <f>IF(OR($A59="",$B59="",$C59=""),"",B59*'MPTO_working_3-way'!$I58)</f>
        <v>3.3958333333333335</v>
      </c>
      <c r="G59" s="22">
        <f>IF(OR($A59="",$B59="",$C59=""),"",C59*'MPTO_working_3-way'!$I58)</f>
        <v>3.2600000000000002</v>
      </c>
      <c r="H59" s="17">
        <f>IF(OR($A59="",$B59="",$C59=""),"",'MPTO_working_3-way'!E58)</f>
        <v>2.4893617021276593</v>
      </c>
      <c r="I59" s="21">
        <f>IF(OR($A59="",$B59="",$C59=""),"",'MPTO_working_3-way'!F58)</f>
        <v>3.4160583941605842</v>
      </c>
      <c r="J59" s="22">
        <f>IF(OR($A59="",$B59="",$C59=""),"",'MPTO_working_3-way'!G58)</f>
        <v>3.2727272727272725</v>
      </c>
      <c r="K59" s="17">
        <f>IF(OR($A59="",$B59="",$C59=""),"",'OddsRatio_working_3-way'!H58)</f>
        <v>2.4974339743596552</v>
      </c>
      <c r="L59" s="21">
        <f>IF(OR($A59="",$B59="",$C59=""),"",'OddsRatio_working_3-way'!I58)</f>
        <v>3.4065903159351598</v>
      </c>
      <c r="M59" s="22">
        <f>IF(OR($A59="",$B59="",$C59=""),"",'OddsRatio_working_3-way'!J58)</f>
        <v>3.2675428754589069</v>
      </c>
      <c r="N59" s="23">
        <f t="shared" si="20"/>
        <v>39.877300613496935</v>
      </c>
      <c r="O59" s="24">
        <f t="shared" si="21"/>
        <v>29.447852760736193</v>
      </c>
      <c r="P59" s="24">
        <f t="shared" si="22"/>
        <v>30.674846625766872</v>
      </c>
      <c r="Q59" t="s">
        <v>144</v>
      </c>
      <c r="R59" t="s">
        <v>154</v>
      </c>
      <c r="S59" t="s">
        <v>454</v>
      </c>
      <c r="T59" s="35">
        <v>100</v>
      </c>
      <c r="U59" s="35">
        <f t="shared" si="23"/>
        <v>43.820224719101127</v>
      </c>
      <c r="V59" s="35">
        <f t="shared" si="24"/>
        <v>74.619289340101517</v>
      </c>
      <c r="W59" s="35">
        <f t="shared" si="25"/>
        <v>76.689976689976689</v>
      </c>
      <c r="X59" s="35">
        <f t="shared" si="26"/>
        <v>48.690733969921787</v>
      </c>
      <c r="Y59" s="35">
        <f t="shared" si="27"/>
        <v>79.489798590922192</v>
      </c>
      <c r="Z59" s="35">
        <f t="shared" si="28"/>
        <v>81.560485940797349</v>
      </c>
      <c r="AA59" s="35">
        <f t="shared" si="16"/>
        <v>-4.8705092508206604</v>
      </c>
      <c r="AB59" s="35">
        <f t="shared" si="17"/>
        <v>-4.8705092508206747</v>
      </c>
      <c r="AC59" s="35">
        <f t="shared" si="18"/>
        <v>-4.8705092508206604</v>
      </c>
      <c r="AF59">
        <v>2.23</v>
      </c>
      <c r="AG59">
        <v>1.67</v>
      </c>
      <c r="AJ59" t="s">
        <v>180</v>
      </c>
    </row>
    <row r="60" spans="1:36" ht="15" x14ac:dyDescent="0.25">
      <c r="A60">
        <v>1.78</v>
      </c>
      <c r="B60">
        <v>3.94</v>
      </c>
      <c r="C60">
        <v>4.29</v>
      </c>
      <c r="D60" s="20">
        <f t="shared" si="19"/>
        <v>4.8705092508206649E-2</v>
      </c>
      <c r="E60" s="17">
        <f>IF(OR($A60="",$B60="",$C60=""),"",A60*'MPTO_working_3-way'!$I59)</f>
        <v>1.8666950646646079</v>
      </c>
      <c r="F60" s="21">
        <f>IF(OR($A60="",$B60="",$C60=""),"",B60*'MPTO_working_3-way'!$I59)</f>
        <v>4.1318980644823338</v>
      </c>
      <c r="G60" s="22">
        <f>IF(OR($A60="",$B60="",$C60=""),"",C60*'MPTO_working_3-way'!$I59)</f>
        <v>4.4989448468602067</v>
      </c>
      <c r="H60" s="17">
        <f>IF(OR($A60="",$B60="",$C60=""),"",'MPTO_working_3-way'!E59)</f>
        <v>1.8329698121303033</v>
      </c>
      <c r="I60" s="21">
        <f>IF(OR($A60="",$B60="",$C60=""),"",'MPTO_working_3-way'!F59)</f>
        <v>4.2092489059949374</v>
      </c>
      <c r="J60" s="22">
        <f>IF(OR($A60="",$B60="",$C60=""),"",'MPTO_working_3-way'!G59)</f>
        <v>4.6111593264367832</v>
      </c>
      <c r="K60" s="17">
        <f>IF(OR($A60="",$B60="",$C60=""),"",'OddsRatio_working_3-way'!H59)</f>
        <v>1.8450732234202325</v>
      </c>
      <c r="L60" s="21">
        <f>IF(OR($A60="",$B60="",$C60=""),"",'OddsRatio_working_3-way'!I59)</f>
        <v>4.1852759959685715</v>
      </c>
      <c r="M60" s="22">
        <f>IF(OR($A60="",$B60="",$C60=""),"",'OddsRatio_working_3-way'!J59)</f>
        <v>4.5644755192981634</v>
      </c>
      <c r="N60" s="23">
        <f t="shared" si="20"/>
        <v>53.57061359026369</v>
      </c>
      <c r="O60" s="24">
        <f t="shared" si="21"/>
        <v>24.201952332657203</v>
      </c>
      <c r="P60" s="24">
        <f t="shared" si="22"/>
        <v>22.227434077079106</v>
      </c>
      <c r="Q60" t="s">
        <v>146</v>
      </c>
      <c r="R60" t="s">
        <v>142</v>
      </c>
      <c r="S60" t="s">
        <v>454</v>
      </c>
      <c r="T60" s="35">
        <v>100</v>
      </c>
      <c r="U60" s="35">
        <f t="shared" si="23"/>
        <v>59.016393442622956</v>
      </c>
      <c r="V60" s="35">
        <f t="shared" si="24"/>
        <v>70.326409495548958</v>
      </c>
      <c r="W60" s="35">
        <f t="shared" si="25"/>
        <v>66.21621621621621</v>
      </c>
      <c r="X60" s="35">
        <f t="shared" si="26"/>
        <v>63.457374288234817</v>
      </c>
      <c r="Y60" s="35">
        <f t="shared" si="27"/>
        <v>74.767390341160834</v>
      </c>
      <c r="Z60" s="35">
        <f t="shared" si="28"/>
        <v>70.657197061828086</v>
      </c>
      <c r="AA60" s="35">
        <f t="shared" si="16"/>
        <v>-4.4409808456118611</v>
      </c>
      <c r="AB60" s="35">
        <f t="shared" si="17"/>
        <v>-4.4409808456118753</v>
      </c>
      <c r="AC60" s="35">
        <f t="shared" si="18"/>
        <v>-4.4409808456118753</v>
      </c>
      <c r="AF60">
        <v>1.97</v>
      </c>
      <c r="AG60">
        <v>1.87</v>
      </c>
      <c r="AJ60" t="s">
        <v>180</v>
      </c>
    </row>
    <row r="61" spans="1:36" ht="15" x14ac:dyDescent="0.25">
      <c r="A61">
        <v>2.44</v>
      </c>
      <c r="B61">
        <v>3.37</v>
      </c>
      <c r="C61">
        <v>2.96</v>
      </c>
      <c r="D61" s="20">
        <f t="shared" si="19"/>
        <v>4.440980845611886E-2</v>
      </c>
      <c r="E61" s="17">
        <f>IF(OR($A61="",$B61="",$C61=""),"",A61*'MPTO_working_3-way'!$I60)</f>
        <v>2.54835993263293</v>
      </c>
      <c r="F61" s="21">
        <f>IF(OR($A61="",$B61="",$C61=""),"",B61*'MPTO_working_3-way'!$I60)</f>
        <v>3.5196610544971207</v>
      </c>
      <c r="G61" s="22">
        <f>IF(OR($A61="",$B61="",$C61=""),"",C61*'MPTO_working_3-way'!$I60)</f>
        <v>3.091453033030112</v>
      </c>
      <c r="H61" s="17">
        <f>IF(OR($A61="",$B61="",$C61=""),"",'MPTO_working_3-way'!E60)</f>
        <v>2.5314353894207491</v>
      </c>
      <c r="I61" s="21">
        <f>IF(OR($A61="",$B61="",$C61=""),"",'MPTO_working_3-way'!F60)</f>
        <v>3.5469465889139418</v>
      </c>
      <c r="J61" s="22">
        <f>IF(OR($A61="",$B61="",$C61=""),"",'MPTO_working_3-way'!G60)</f>
        <v>3.0956439278315693</v>
      </c>
      <c r="K61" s="17">
        <f>IF(OR($A61="",$B61="",$C61=""),"",'OddsRatio_working_3-way'!H60)</f>
        <v>2.5390799476069574</v>
      </c>
      <c r="L61" s="21">
        <f>IF(OR($A61="",$B61="",$C61=""),"",'OddsRatio_working_3-way'!I60)</f>
        <v>3.5330690804364515</v>
      </c>
      <c r="M61" s="22">
        <f>IF(OR($A61="",$B61="",$C61=""),"",'OddsRatio_working_3-way'!J60)</f>
        <v>3.0948588175761369</v>
      </c>
      <c r="N61" s="23">
        <f t="shared" si="20"/>
        <v>39.240924611729156</v>
      </c>
      <c r="O61" s="24">
        <f t="shared" si="21"/>
        <v>28.41182672184544</v>
      </c>
      <c r="P61" s="24">
        <f t="shared" si="22"/>
        <v>32.347248666425379</v>
      </c>
      <c r="Q61" t="s">
        <v>157</v>
      </c>
      <c r="R61" t="s">
        <v>151</v>
      </c>
      <c r="S61" t="s">
        <v>454</v>
      </c>
      <c r="T61" s="35">
        <v>100</v>
      </c>
      <c r="U61" s="35">
        <f t="shared" si="23"/>
        <v>72.826086956521735</v>
      </c>
      <c r="V61" s="35">
        <f t="shared" si="24"/>
        <v>70.059880239520965</v>
      </c>
      <c r="W61" s="35">
        <f t="shared" si="25"/>
        <v>52.606635071090047</v>
      </c>
      <c r="X61" s="35">
        <f t="shared" si="26"/>
        <v>77.333484689388996</v>
      </c>
      <c r="Y61" s="35">
        <f t="shared" si="27"/>
        <v>74.567277972388212</v>
      </c>
      <c r="Z61" s="35">
        <f t="shared" si="28"/>
        <v>57.114032803957301</v>
      </c>
      <c r="AA61" s="35">
        <f t="shared" si="16"/>
        <v>-4.5073977328672612</v>
      </c>
      <c r="AB61" s="35">
        <f t="shared" si="17"/>
        <v>-4.507397732867247</v>
      </c>
      <c r="AC61" s="35">
        <f t="shared" si="18"/>
        <v>-4.5073977328672541</v>
      </c>
      <c r="AF61">
        <v>2.09</v>
      </c>
      <c r="AG61">
        <v>1.76</v>
      </c>
      <c r="AJ61" t="s">
        <v>180</v>
      </c>
    </row>
    <row r="62" spans="1:36" ht="15" x14ac:dyDescent="0.25">
      <c r="A62">
        <v>3.68</v>
      </c>
      <c r="B62">
        <v>3.34</v>
      </c>
      <c r="C62">
        <v>2.11</v>
      </c>
      <c r="D62" s="20">
        <f t="shared" si="19"/>
        <v>4.5073977328672576E-2</v>
      </c>
      <c r="E62" s="17">
        <f>IF(OR($A62="",$B62="",$C62=""),"",A62*'MPTO_working_3-way'!$I61)</f>
        <v>3.845872236569515</v>
      </c>
      <c r="F62" s="21">
        <f>IF(OR($A62="",$B62="",$C62=""),"",B62*'MPTO_working_3-way'!$I61)</f>
        <v>3.4905470842777664</v>
      </c>
      <c r="G62" s="22">
        <f>IF(OR($A62="",$B62="",$C62=""),"",C62*'MPTO_working_3-way'!$I61)</f>
        <v>2.2051060921634988</v>
      </c>
      <c r="H62" s="17">
        <f>IF(OR($A62="",$B62="",$C62=""),"",'MPTO_working_3-way'!E61)</f>
        <v>3.8953783744163188</v>
      </c>
      <c r="I62" s="21">
        <f>IF(OR($A62="",$B62="",$C62=""),"",'MPTO_working_3-way'!F61)</f>
        <v>3.5164644920831378</v>
      </c>
      <c r="J62" s="22">
        <f>IF(OR($A62="",$B62="",$C62=""),"",'MPTO_working_3-way'!G61)</f>
        <v>2.1790813023923619</v>
      </c>
      <c r="K62" s="17">
        <f>IF(OR($A62="",$B62="",$C62=""),"",'OddsRatio_working_3-way'!H61)</f>
        <v>3.8723432251897005</v>
      </c>
      <c r="L62" s="21">
        <f>IF(OR($A62="",$B62="",$C62=""),"",'OddsRatio_working_3-way'!I61)</f>
        <v>3.50794147274026</v>
      </c>
      <c r="M62" s="22">
        <f>IF(OR($A62="",$B62="",$C62=""),"",'OddsRatio_working_3-way'!J61)</f>
        <v>2.1896645447614054</v>
      </c>
      <c r="N62" s="23">
        <f t="shared" si="20"/>
        <v>26.001903820184918</v>
      </c>
      <c r="O62" s="24">
        <f t="shared" si="21"/>
        <v>28.648804209066022</v>
      </c>
      <c r="P62" s="24">
        <f t="shared" si="22"/>
        <v>45.349291970749064</v>
      </c>
      <c r="Q62" t="s">
        <v>126</v>
      </c>
      <c r="R62" t="s">
        <v>271</v>
      </c>
      <c r="S62" t="s">
        <v>454</v>
      </c>
      <c r="T62" s="35">
        <v>100</v>
      </c>
      <c r="U62" s="35">
        <f t="shared" si="23"/>
        <v>54.954954954954964</v>
      </c>
      <c r="V62" s="35">
        <f t="shared" si="24"/>
        <v>67.845659163987136</v>
      </c>
      <c r="W62" s="35">
        <f t="shared" si="25"/>
        <v>72.752043596730246</v>
      </c>
      <c r="X62" s="35">
        <f t="shared" si="26"/>
        <v>59.402297239282618</v>
      </c>
      <c r="Y62" s="35">
        <f t="shared" si="27"/>
        <v>72.293001448314797</v>
      </c>
      <c r="Z62" s="35">
        <f t="shared" si="28"/>
        <v>77.199385881057907</v>
      </c>
      <c r="AA62" s="35">
        <f t="shared" si="16"/>
        <v>-4.4473422843276538</v>
      </c>
      <c r="AB62" s="35">
        <f t="shared" si="17"/>
        <v>-4.4473422843276609</v>
      </c>
      <c r="AC62" s="35">
        <f t="shared" si="18"/>
        <v>-4.4473422843276609</v>
      </c>
      <c r="AF62">
        <v>2.13</v>
      </c>
      <c r="AG62">
        <v>1.73</v>
      </c>
      <c r="AJ62" t="s">
        <v>180</v>
      </c>
    </row>
    <row r="63" spans="1:36" ht="15" x14ac:dyDescent="0.25">
      <c r="A63">
        <v>2.2200000000000002</v>
      </c>
      <c r="B63">
        <v>3.11</v>
      </c>
      <c r="C63">
        <v>3.67</v>
      </c>
      <c r="D63" s="20">
        <f t="shared" si="19"/>
        <v>4.44734228432766E-2</v>
      </c>
      <c r="E63" s="17">
        <f>IF(OR($A63="",$B63="",$C63=""),"",A63*'MPTO_working_3-way'!$I62)</f>
        <v>2.3187309987120743</v>
      </c>
      <c r="F63" s="21">
        <f>IF(OR($A63="",$B63="",$C63=""),"",B63*'MPTO_working_3-way'!$I62)</f>
        <v>3.2483123450425899</v>
      </c>
      <c r="G63" s="22">
        <f>IF(OR($A63="",$B63="",$C63=""),"",C63*'MPTO_working_3-way'!$I62)</f>
        <v>3.8332174618348249</v>
      </c>
      <c r="H63" s="17">
        <f>IF(OR($A63="",$B63="",$C63=""),"",'MPTO_working_3-way'!E62)</f>
        <v>2.2955472233162473</v>
      </c>
      <c r="I63" s="21">
        <f>IF(OR($A63="",$B63="",$C63=""),"",'MPTO_working_3-way'!F62)</f>
        <v>3.2603138864010148</v>
      </c>
      <c r="J63" s="22">
        <f>IF(OR($A63="",$B63="",$C63=""),"",'MPTO_working_3-way'!G62)</f>
        <v>3.8811575620883669</v>
      </c>
      <c r="K63" s="17">
        <f>IF(OR($A63="",$B63="",$C63=""),"",'OddsRatio_working_3-way'!H62)</f>
        <v>2.3054096871086767</v>
      </c>
      <c r="L63" s="21">
        <f>IF(OR($A63="",$B63="",$C63=""),"",'OddsRatio_working_3-way'!I62)</f>
        <v>3.2577167539338587</v>
      </c>
      <c r="M63" s="22">
        <f>IF(OR($A63="",$B63="",$C63=""),"",'OddsRatio_working_3-way'!J62)</f>
        <v>3.8569212004755453</v>
      </c>
      <c r="N63" s="23">
        <f t="shared" si="20"/>
        <v>43.127038046045193</v>
      </c>
      <c r="O63" s="24">
        <f t="shared" si="21"/>
        <v>30.785216868881143</v>
      </c>
      <c r="P63" s="24">
        <f t="shared" si="22"/>
        <v>26.087745085073667</v>
      </c>
      <c r="Q63" t="s">
        <v>149</v>
      </c>
      <c r="R63" t="s">
        <v>155</v>
      </c>
      <c r="S63" t="s">
        <v>454</v>
      </c>
      <c r="T63" s="35">
        <v>100</v>
      </c>
      <c r="U63" s="35">
        <f t="shared" si="23"/>
        <v>45.652173913043477</v>
      </c>
      <c r="V63" s="35">
        <f t="shared" si="24"/>
        <v>71.83098591549296</v>
      </c>
      <c r="W63" s="35">
        <f t="shared" si="25"/>
        <v>77.827050997782706</v>
      </c>
      <c r="X63" s="35">
        <f t="shared" si="26"/>
        <v>50.341963086724341</v>
      </c>
      <c r="Y63" s="35">
        <f t="shared" si="27"/>
        <v>76.52077508917381</v>
      </c>
      <c r="Z63" s="35">
        <f t="shared" si="28"/>
        <v>82.516840171463571</v>
      </c>
      <c r="AA63" s="35">
        <f t="shared" si="16"/>
        <v>-4.6897891736808646</v>
      </c>
      <c r="AB63" s="35">
        <f t="shared" si="17"/>
        <v>-4.6897891736808504</v>
      </c>
      <c r="AC63" s="35">
        <f t="shared" si="18"/>
        <v>-4.6897891736808646</v>
      </c>
      <c r="AF63">
        <v>2.23</v>
      </c>
      <c r="AG63">
        <v>1.67</v>
      </c>
      <c r="AJ63" t="s">
        <v>180</v>
      </c>
    </row>
    <row r="64" spans="1:36" ht="15" x14ac:dyDescent="0.25">
      <c r="A64">
        <v>1.84</v>
      </c>
      <c r="B64">
        <v>3.55</v>
      </c>
      <c r="C64">
        <v>4.51</v>
      </c>
      <c r="D64" s="20">
        <f t="shared" si="19"/>
        <v>4.6897891736808583E-2</v>
      </c>
      <c r="E64" s="17">
        <f>IF(OR($A64="",$B64="",$C64=""),"",A64*'MPTO_working_3-way'!$I63)</f>
        <v>1.926292120795728</v>
      </c>
      <c r="F64" s="21">
        <f>IF(OR($A64="",$B64="",$C64=""),"",B64*'MPTO_working_3-way'!$I63)</f>
        <v>3.7164875156656705</v>
      </c>
      <c r="G64" s="22">
        <f>IF(OR($A64="",$B64="",$C64=""),"",C64*'MPTO_working_3-way'!$I63)</f>
        <v>4.7215094917330065</v>
      </c>
      <c r="H64" s="17">
        <f>IF(OR($A64="",$B64="",$C64=""),"",'MPTO_working_3-way'!E63)</f>
        <v>1.8944932810174167</v>
      </c>
      <c r="I64" s="21">
        <f>IF(OR($A64="",$B64="",$C64=""),"",'MPTO_working_3-way'!F63)</f>
        <v>3.7585858749099454</v>
      </c>
      <c r="J64" s="22">
        <f>IF(OR($A64="",$B64="",$C64=""),"",'MPTO_working_3-way'!G63)</f>
        <v>4.8520875218645445</v>
      </c>
      <c r="K64" s="17">
        <f>IF(OR($A64="",$B64="",$C64=""),"",'OddsRatio_working_3-way'!H63)</f>
        <v>1.9063747609516724</v>
      </c>
      <c r="L64" s="21">
        <f>IF(OR($A64="",$B64="",$C64=""),"",'OddsRatio_working_3-way'!I63)</f>
        <v>3.7514948100318617</v>
      </c>
      <c r="M64" s="22">
        <f>IF(OR($A64="",$B64="",$C64=""),"",'OddsRatio_working_3-way'!J63)</f>
        <v>4.7873516796909144</v>
      </c>
      <c r="N64" s="23">
        <f t="shared" si="20"/>
        <v>51.913206164541236</v>
      </c>
      <c r="O64" s="24">
        <f t="shared" si="21"/>
        <v>26.907126575424194</v>
      </c>
      <c r="P64" s="24">
        <f t="shared" si="22"/>
        <v>21.179667260034567</v>
      </c>
      <c r="Q64" t="s">
        <v>153</v>
      </c>
      <c r="R64" t="s">
        <v>150</v>
      </c>
      <c r="S64" t="s">
        <v>454</v>
      </c>
      <c r="T64" s="35">
        <v>100</v>
      </c>
      <c r="U64" s="35">
        <f t="shared" si="23"/>
        <v>57.264957264957268</v>
      </c>
      <c r="V64" s="35">
        <f t="shared" si="24"/>
        <v>68.051118210862612</v>
      </c>
      <c r="W64" s="35">
        <f t="shared" si="25"/>
        <v>70.238095238095241</v>
      </c>
      <c r="X64" s="35">
        <f t="shared" si="26"/>
        <v>61.710786551042141</v>
      </c>
      <c r="Y64" s="35">
        <f t="shared" si="27"/>
        <v>72.496947496947513</v>
      </c>
      <c r="Z64" s="35">
        <f t="shared" si="28"/>
        <v>74.683924524180114</v>
      </c>
      <c r="AA64" s="35">
        <f t="shared" si="16"/>
        <v>-4.4458292860848729</v>
      </c>
      <c r="AB64" s="35">
        <f t="shared" si="17"/>
        <v>-4.4458292860849014</v>
      </c>
      <c r="AC64" s="35">
        <f t="shared" si="18"/>
        <v>-4.4458292860848729</v>
      </c>
      <c r="AF64">
        <v>2.09</v>
      </c>
      <c r="AG64">
        <v>1.76</v>
      </c>
      <c r="AJ64" t="s">
        <v>180</v>
      </c>
    </row>
    <row r="65" spans="1:36" ht="15" x14ac:dyDescent="0.25">
      <c r="A65">
        <v>2.34</v>
      </c>
      <c r="B65">
        <v>3.13</v>
      </c>
      <c r="C65">
        <v>3.36</v>
      </c>
      <c r="D65" s="20">
        <f t="shared" si="19"/>
        <v>4.4458292860848792E-2</v>
      </c>
      <c r="E65" s="17">
        <f>IF(OR($A65="",$B65="",$C65=""),"",A65*'MPTO_working_3-way'!$I64)</f>
        <v>2.444032405294386</v>
      </c>
      <c r="F65" s="21">
        <f>IF(OR($A65="",$B65="",$C65=""),"",B65*'MPTO_working_3-way'!$I64)</f>
        <v>3.2691544566544568</v>
      </c>
      <c r="G65" s="22">
        <f>IF(OR($A65="",$B65="",$C65=""),"",C65*'MPTO_working_3-way'!$I64)</f>
        <v>3.5093798640124518</v>
      </c>
      <c r="H65" s="17">
        <f>IF(OR($A65="",$B65="",$C65=""),"",'MPTO_working_3-way'!E64)</f>
        <v>2.4240602736142183</v>
      </c>
      <c r="I65" s="21">
        <f>IF(OR($A65="",$B65="",$C65=""),"",'MPTO_working_3-way'!F64)</f>
        <v>3.2822464050327946</v>
      </c>
      <c r="J65" s="22">
        <f>IF(OR($A65="",$B65="",$C65=""),"",'MPTO_working_3-way'!G64)</f>
        <v>3.5360726856396663</v>
      </c>
      <c r="K65" s="17">
        <f>IF(OR($A65="",$B65="",$C65=""),"",'OddsRatio_working_3-way'!H64)</f>
        <v>2.4327395593897272</v>
      </c>
      <c r="L65" s="21">
        <f>IF(OR($A65="",$B65="",$C65=""),"",'OddsRatio_working_3-way'!I64)</f>
        <v>3.2774143742538202</v>
      </c>
      <c r="M65" s="22">
        <f>IF(OR($A65="",$B65="",$C65=""),"",'OddsRatio_working_3-way'!J64)</f>
        <v>3.5233323583281768</v>
      </c>
      <c r="N65" s="23">
        <f t="shared" si="20"/>
        <v>40.91598776815519</v>
      </c>
      <c r="O65" s="24">
        <f t="shared" si="21"/>
        <v>30.588949321879593</v>
      </c>
      <c r="P65" s="24">
        <f t="shared" si="22"/>
        <v>28.49506290996522</v>
      </c>
      <c r="Q65" t="s">
        <v>127</v>
      </c>
      <c r="R65" t="s">
        <v>272</v>
      </c>
      <c r="S65" t="s">
        <v>454</v>
      </c>
      <c r="T65" s="35">
        <v>100</v>
      </c>
      <c r="U65" s="35">
        <f t="shared" si="23"/>
        <v>74.358974358974365</v>
      </c>
      <c r="V65" s="35">
        <f t="shared" si="24"/>
        <v>71.346704871060169</v>
      </c>
      <c r="W65" s="35">
        <f t="shared" si="25"/>
        <v>49.748743718592962</v>
      </c>
      <c r="X65" s="35">
        <f t="shared" si="26"/>
        <v>78.904551410346855</v>
      </c>
      <c r="Y65" s="35">
        <f t="shared" si="27"/>
        <v>75.892281922432673</v>
      </c>
      <c r="Z65" s="35">
        <f t="shared" si="28"/>
        <v>54.294320769965474</v>
      </c>
      <c r="AA65" s="35">
        <f t="shared" si="16"/>
        <v>-4.54557705137249</v>
      </c>
      <c r="AB65" s="35">
        <f t="shared" si="17"/>
        <v>-4.5455770513725042</v>
      </c>
      <c r="AC65" s="35">
        <f t="shared" si="18"/>
        <v>-4.5455770513725113</v>
      </c>
      <c r="AF65">
        <v>2.0499999999999998</v>
      </c>
      <c r="AG65">
        <v>1.8</v>
      </c>
      <c r="AJ65" t="s">
        <v>180</v>
      </c>
    </row>
    <row r="66" spans="1:36" ht="15" x14ac:dyDescent="0.25">
      <c r="A66">
        <v>3.9</v>
      </c>
      <c r="B66">
        <v>3.49</v>
      </c>
      <c r="C66">
        <v>1.99</v>
      </c>
      <c r="D66" s="20">
        <f t="shared" si="19"/>
        <v>4.5455770513725069E-2</v>
      </c>
      <c r="E66" s="17">
        <f>IF(OR($A66="",$B66="",$C66=""),"",A66*'MPTO_working_3-way'!$I65)</f>
        <v>4.0772775050035275</v>
      </c>
      <c r="F66" s="21">
        <f>IF(OR($A66="",$B66="",$C66=""),"",B66*'MPTO_working_3-way'!$I65)</f>
        <v>3.6486406390929007</v>
      </c>
      <c r="G66" s="22">
        <f>IF(OR($A66="",$B66="",$C66=""),"",C66*'MPTO_working_3-way'!$I65)</f>
        <v>2.0804569833223128</v>
      </c>
      <c r="H66" s="17">
        <f>IF(OR($A66="",$B66="",$C66=""),"",'MPTO_working_3-way'!E65)</f>
        <v>4.1449345519225833</v>
      </c>
      <c r="I66" s="21">
        <f>IF(OR($A66="",$B66="",$C66=""),"",'MPTO_working_3-way'!F65)</f>
        <v>3.6848559686084443</v>
      </c>
      <c r="J66" s="22">
        <f>IF(OR($A66="",$B66="",$C66=""),"",'MPTO_working_3-way'!G65)</f>
        <v>2.0518686150297754</v>
      </c>
      <c r="K66" s="17">
        <f>IF(OR($A66="",$B66="",$C66=""),"",'OddsRatio_working_3-way'!H65)</f>
        <v>4.1139618504677768</v>
      </c>
      <c r="L66" s="21">
        <f>IF(OR($A66="",$B66="",$C66=""),"",'OddsRatio_working_3-way'!I65)</f>
        <v>3.6737120716085401</v>
      </c>
      <c r="M66" s="22">
        <f>IF(OR($A66="",$B66="",$C66=""),"",'OddsRatio_working_3-way'!J65)</f>
        <v>2.0630421489527935</v>
      </c>
      <c r="N66" s="23">
        <f t="shared" si="20"/>
        <v>24.526169699580819</v>
      </c>
      <c r="O66" s="24">
        <f t="shared" si="21"/>
        <v>27.407467572597472</v>
      </c>
      <c r="P66" s="24">
        <f t="shared" si="22"/>
        <v>48.066362727821705</v>
      </c>
      <c r="Q66" t="s">
        <v>147</v>
      </c>
      <c r="R66" t="s">
        <v>140</v>
      </c>
      <c r="S66" t="s">
        <v>454</v>
      </c>
      <c r="T66" s="35">
        <v>100</v>
      </c>
      <c r="U66" s="35">
        <f t="shared" si="23"/>
        <v>56.331877729257641</v>
      </c>
      <c r="V66" s="35">
        <f t="shared" si="24"/>
        <v>69.512195121951223</v>
      </c>
      <c r="W66" s="35">
        <f t="shared" si="25"/>
        <v>69.696969696969703</v>
      </c>
      <c r="X66" s="35">
        <f t="shared" si="26"/>
        <v>60.790835181079082</v>
      </c>
      <c r="Y66" s="35">
        <f t="shared" si="27"/>
        <v>73.97115257377267</v>
      </c>
      <c r="Z66" s="35">
        <f t="shared" si="28"/>
        <v>74.155927148791136</v>
      </c>
      <c r="AA66" s="35">
        <f t="shared" si="16"/>
        <v>-4.4589574518214405</v>
      </c>
      <c r="AB66" s="35">
        <f t="shared" si="17"/>
        <v>-4.4589574518214476</v>
      </c>
      <c r="AC66" s="35">
        <f t="shared" si="18"/>
        <v>-4.4589574518214334</v>
      </c>
      <c r="AF66">
        <v>2.08</v>
      </c>
      <c r="AG66">
        <v>1.77</v>
      </c>
      <c r="AJ66" t="s">
        <v>180</v>
      </c>
    </row>
    <row r="67" spans="1:36" ht="15" x14ac:dyDescent="0.25">
      <c r="A67">
        <v>2.29</v>
      </c>
      <c r="B67">
        <v>3.28</v>
      </c>
      <c r="C67">
        <v>3.3</v>
      </c>
      <c r="D67" s="20">
        <f t="shared" si="19"/>
        <v>4.4589574518214325E-2</v>
      </c>
      <c r="E67" s="17">
        <f>IF(OR($A67="",$B67="",$C67=""),"",A67*'MPTO_working_3-way'!$I66)</f>
        <v>2.392110125646711</v>
      </c>
      <c r="F67" s="21">
        <f>IF(OR($A67="",$B67="",$C67=""),"",B67*'MPTO_working_3-way'!$I66)</f>
        <v>3.4262538044197428</v>
      </c>
      <c r="G67" s="22">
        <f>IF(OR($A67="",$B67="",$C67=""),"",C67*'MPTO_working_3-way'!$I66)</f>
        <v>3.4471455959101069</v>
      </c>
      <c r="H67" s="17">
        <f>IF(OR($A67="",$B67="",$C67=""),"",'MPTO_working_3-way'!E66)</f>
        <v>2.3706905016648196</v>
      </c>
      <c r="I67" s="21">
        <f>IF(OR($A67="",$B67="",$C67=""),"",'MPTO_working_3-way'!F66)</f>
        <v>3.4480992091166733</v>
      </c>
      <c r="J67" s="22">
        <f>IF(OR($A67="",$B67="",$C67=""),"",'MPTO_working_3-way'!G66)</f>
        <v>3.4702086393919078</v>
      </c>
      <c r="K67" s="17">
        <f>IF(OR($A67="",$B67="",$C67=""),"",'OddsRatio_working_3-way'!H66)</f>
        <v>2.379837583257955</v>
      </c>
      <c r="L67" s="21">
        <f>IF(OR($A67="",$B67="",$C67=""),"",'OddsRatio_working_3-way'!I66)</f>
        <v>3.4387827052931303</v>
      </c>
      <c r="M67" s="22">
        <f>IF(OR($A67="",$B67="",$C67=""),"",'OddsRatio_working_3-way'!J66)</f>
        <v>3.4601755360413153</v>
      </c>
      <c r="N67" s="23">
        <f t="shared" si="20"/>
        <v>41.804095441870523</v>
      </c>
      <c r="O67" s="24">
        <f t="shared" si="21"/>
        <v>29.186395903013267</v>
      </c>
      <c r="P67" s="24">
        <f t="shared" si="22"/>
        <v>29.009508655116218</v>
      </c>
      <c r="Q67" t="s">
        <v>152</v>
      </c>
      <c r="R67" t="s">
        <v>273</v>
      </c>
      <c r="S67" t="s">
        <v>454</v>
      </c>
      <c r="T67" s="35">
        <v>100</v>
      </c>
      <c r="U67" s="35">
        <f t="shared" si="23"/>
        <v>56.896551724137922</v>
      </c>
      <c r="V67" s="35">
        <f t="shared" si="24"/>
        <v>71.098265895953759</v>
      </c>
      <c r="W67" s="35">
        <f t="shared" si="25"/>
        <v>67.532467532467535</v>
      </c>
      <c r="X67" s="35">
        <f t="shared" si="26"/>
        <v>61.369266571578706</v>
      </c>
      <c r="Y67" s="35">
        <f t="shared" si="27"/>
        <v>75.570980743394543</v>
      </c>
      <c r="Z67" s="35">
        <f t="shared" si="28"/>
        <v>72.005182379908319</v>
      </c>
      <c r="AA67" s="35">
        <f t="shared" si="16"/>
        <v>-4.4727148474407841</v>
      </c>
      <c r="AB67" s="35">
        <f t="shared" si="17"/>
        <v>-4.4727148474407841</v>
      </c>
      <c r="AC67" s="35">
        <f t="shared" si="18"/>
        <v>-4.4727148474407841</v>
      </c>
      <c r="AF67">
        <v>2.31</v>
      </c>
      <c r="AG67">
        <v>1.63</v>
      </c>
      <c r="AJ67" t="s">
        <v>180</v>
      </c>
    </row>
    <row r="68" spans="1:36" ht="15" x14ac:dyDescent="0.25">
      <c r="A68">
        <v>2.3199999999999998</v>
      </c>
      <c r="B68">
        <v>3.46</v>
      </c>
      <c r="C68">
        <v>3.08</v>
      </c>
      <c r="D68" s="20">
        <f t="shared" si="19"/>
        <v>4.4727148474407841E-2</v>
      </c>
      <c r="E68" s="17">
        <f>IF(OR($A68="",$B68="",$C68=""),"",A68*'MPTO_working_3-way'!$I67)</f>
        <v>2.423766984460626</v>
      </c>
      <c r="F68" s="21">
        <f>IF(OR($A68="",$B68="",$C68=""),"",B68*'MPTO_working_3-way'!$I67)</f>
        <v>3.614755933721451</v>
      </c>
      <c r="G68" s="22">
        <f>IF(OR($A68="",$B68="",$C68=""),"",C68*'MPTO_working_3-way'!$I67)</f>
        <v>3.2177596173011764</v>
      </c>
      <c r="H68" s="17">
        <f>IF(OR($A68="",$B68="",$C68=""),"",'MPTO_working_3-way'!E67)</f>
        <v>2.4031215591621926</v>
      </c>
      <c r="I68" s="21">
        <f>IF(OR($A68="",$B68="",$C68=""),"",'MPTO_working_3-way'!F67)</f>
        <v>3.6481931806913743</v>
      </c>
      <c r="J68" s="22">
        <f>IF(OR($A68="",$B68="",$C68=""),"",'MPTO_working_3-way'!G67)</f>
        <v>3.228240386744718</v>
      </c>
      <c r="K68" s="17">
        <f>IF(OR($A68="",$B68="",$C68=""),"",'OddsRatio_working_3-way'!H67)</f>
        <v>2.4120987381232042</v>
      </c>
      <c r="L68" s="21">
        <f>IF(OR($A68="",$B68="",$C68=""),"",'OddsRatio_working_3-way'!I67)</f>
        <v>3.6316385574114247</v>
      </c>
      <c r="M68" s="22">
        <f>IF(OR($A68="",$B68="",$C68=""),"",'OddsRatio_working_3-way'!J67)</f>
        <v>3.2251252843153511</v>
      </c>
      <c r="N68" s="23">
        <f t="shared" si="20"/>
        <v>41.258091491931737</v>
      </c>
      <c r="O68" s="24">
        <f t="shared" si="21"/>
        <v>27.664385046613187</v>
      </c>
      <c r="P68" s="24">
        <f t="shared" si="22"/>
        <v>31.077523461455069</v>
      </c>
      <c r="Q68" t="s">
        <v>156</v>
      </c>
      <c r="R68" t="s">
        <v>148</v>
      </c>
      <c r="S68" t="s">
        <v>454</v>
      </c>
      <c r="T68" s="35">
        <v>100</v>
      </c>
      <c r="U68" s="35">
        <f t="shared" si="23"/>
        <v>67.532467532467535</v>
      </c>
      <c r="V68" s="35">
        <f t="shared" si="24"/>
        <v>72.67759562841529</v>
      </c>
      <c r="W68" s="35">
        <f t="shared" si="25"/>
        <v>54.128440366972484</v>
      </c>
      <c r="X68" s="35">
        <f t="shared" si="26"/>
        <v>73.193964004612226</v>
      </c>
      <c r="Y68" s="35">
        <f t="shared" si="27"/>
        <v>78.339092100559981</v>
      </c>
      <c r="Z68" s="35">
        <f t="shared" si="28"/>
        <v>59.789936839117161</v>
      </c>
      <c r="AA68" s="35">
        <f t="shared" si="16"/>
        <v>-5.661496472144691</v>
      </c>
      <c r="AB68" s="35">
        <f t="shared" si="17"/>
        <v>-5.661496472144691</v>
      </c>
      <c r="AC68" s="35">
        <f t="shared" si="18"/>
        <v>-5.6614964721446768</v>
      </c>
      <c r="AF68">
        <v>2.08</v>
      </c>
      <c r="AG68">
        <v>1.76</v>
      </c>
      <c r="AJ68" t="s">
        <v>180</v>
      </c>
    </row>
    <row r="69" spans="1:36" ht="15" x14ac:dyDescent="0.25">
      <c r="A69">
        <v>3.08</v>
      </c>
      <c r="B69">
        <v>3.66</v>
      </c>
      <c r="C69">
        <v>2.1800000000000002</v>
      </c>
      <c r="D69" s="20">
        <f t="shared" si="19"/>
        <v>5.6614964721446892E-2</v>
      </c>
      <c r="E69" s="17">
        <f>IF(OR($A69="",$B69="",$C69=""),"",A69*'MPTO_working_3-way'!$I68)</f>
        <v>3.2543740913420565</v>
      </c>
      <c r="F69" s="21">
        <f>IF(OR($A69="",$B69="",$C69=""),"",B69*'MPTO_working_3-way'!$I68)</f>
        <v>3.8672107708804959</v>
      </c>
      <c r="G69" s="22">
        <f>IF(OR($A69="",$B69="",$C69=""),"",C69*'MPTO_working_3-way'!$I68)</f>
        <v>2.3034206230927543</v>
      </c>
      <c r="H69" s="17">
        <f>IF(OR($A69="",$B69="",$C69=""),"",'MPTO_working_3-way'!E68)</f>
        <v>3.2700719411185686</v>
      </c>
      <c r="I69" s="21">
        <f>IF(OR($A69="",$B69="",$C69=""),"",'MPTO_working_3-way'!F68)</f>
        <v>3.9315534038570168</v>
      </c>
      <c r="J69" s="22">
        <f>IF(OR($A69="",$B69="",$C69=""),"",'MPTO_working_3-way'!G68)</f>
        <v>2.2735336464212161</v>
      </c>
      <c r="K69" s="17">
        <f>IF(OR($A69="",$B69="",$C69=""),"",'OddsRatio_working_3-way'!H68)</f>
        <v>3.2669528836649384</v>
      </c>
      <c r="L69" s="21">
        <f>IF(OR($A69="",$B69="",$C69=""),"",'OddsRatio_working_3-way'!I68)</f>
        <v>3.899083976225354</v>
      </c>
      <c r="M69" s="22">
        <f>IF(OR($A69="",$B69="",$C69=""),"",'OddsRatio_working_3-way'!J68)</f>
        <v>2.2860598090022246</v>
      </c>
      <c r="N69" s="23">
        <f t="shared" si="20"/>
        <v>30.727874913348224</v>
      </c>
      <c r="O69" s="24">
        <f t="shared" si="21"/>
        <v>25.858430254948779</v>
      </c>
      <c r="P69" s="24">
        <f t="shared" si="22"/>
        <v>43.41369483170299</v>
      </c>
      <c r="Q69" t="s">
        <v>174</v>
      </c>
      <c r="R69" t="s">
        <v>171</v>
      </c>
      <c r="S69" t="s">
        <v>454</v>
      </c>
      <c r="T69" s="35">
        <v>100</v>
      </c>
      <c r="U69" s="35">
        <f t="shared" si="23"/>
        <v>37.5</v>
      </c>
      <c r="V69" s="35">
        <f t="shared" si="24"/>
        <v>74.747474747474755</v>
      </c>
      <c r="W69" s="35">
        <f t="shared" si="25"/>
        <v>81.583793738489874</v>
      </c>
      <c r="X69" s="35">
        <f t="shared" si="26"/>
        <v>43.668731514035386</v>
      </c>
      <c r="Y69" s="35">
        <f t="shared" si="27"/>
        <v>80.916206261510126</v>
      </c>
      <c r="Z69" s="35">
        <f t="shared" si="28"/>
        <v>87.75252525252526</v>
      </c>
      <c r="AA69" s="35">
        <f t="shared" ref="AA69:AA132" si="29">U69-X69</f>
        <v>-6.168731514035386</v>
      </c>
      <c r="AB69" s="35">
        <f t="shared" ref="AB69:AB132" si="30">V69-Y69</f>
        <v>-6.1687315140353718</v>
      </c>
      <c r="AC69" s="35">
        <f t="shared" ref="AC69:AC132" si="31">W69-Z69</f>
        <v>-6.168731514035386</v>
      </c>
      <c r="AF69">
        <v>1.73</v>
      </c>
      <c r="AG69">
        <v>2.09</v>
      </c>
      <c r="AJ69" t="s">
        <v>181</v>
      </c>
    </row>
    <row r="70" spans="1:36" ht="15" x14ac:dyDescent="0.25">
      <c r="A70">
        <v>1.6</v>
      </c>
      <c r="B70">
        <v>3.96</v>
      </c>
      <c r="C70">
        <v>5.43</v>
      </c>
      <c r="D70" s="20">
        <f t="shared" ref="D70:D133" si="32">IF(OR($A70="",$B70="",$C70=""),"",(1/A70)+(1/B70)+(1/C70)-1)</f>
        <v>6.168731514035386E-2</v>
      </c>
      <c r="E70" s="17">
        <f>IF(OR($A70="",$B70="",$C70=""),"",A70*'MPTO_working_3-way'!$I69)</f>
        <v>1.6986997042245662</v>
      </c>
      <c r="F70" s="21">
        <f>IF(OR($A70="",$B70="",$C70=""),"",B70*'MPTO_working_3-way'!$I69)</f>
        <v>4.2042817679558011</v>
      </c>
      <c r="G70" s="22">
        <f>IF(OR($A70="",$B70="",$C70=""),"",C70*'MPTO_working_3-way'!$I69)</f>
        <v>5.7649621212121209</v>
      </c>
      <c r="H70" s="17">
        <f>IF(OR($A70="",$B70="",$C70=""),"",'MPTO_working_3-way'!E69)</f>
        <v>1.6544306037500676</v>
      </c>
      <c r="I70" s="21">
        <f>IF(OR($A70="",$B70="",$C70=""),"",'MPTO_working_3-way'!F69)</f>
        <v>4.3110358170353953</v>
      </c>
      <c r="J70" s="22">
        <f>IF(OR($A70="",$B70="",$C70=""),"",'MPTO_working_3-way'!G69)</f>
        <v>6.1124834771238108</v>
      </c>
      <c r="K70" s="17">
        <f>IF(OR($A70="",$B70="",$C70=""),"",'OddsRatio_working_3-way'!H69)</f>
        <v>1.6690759772456747</v>
      </c>
      <c r="L70" s="21">
        <f>IF(OR($A70="",$B70="",$C70=""),"",'OddsRatio_working_3-way'!I69)</f>
        <v>4.3007748210786616</v>
      </c>
      <c r="M70" s="22">
        <f>IF(OR($A70="",$B70="",$C70=""),"",'OddsRatio_working_3-way'!J69)</f>
        <v>5.9400109653305648</v>
      </c>
      <c r="N70" s="23">
        <f t="shared" ref="N70:N133" si="33">(1/E70)* 100</f>
        <v>58.868556785702552</v>
      </c>
      <c r="O70" s="24">
        <f t="shared" ref="O70:O133" si="34">(1/F70)* 100</f>
        <v>23.785275468970728</v>
      </c>
      <c r="P70" s="24">
        <f t="shared" ref="P70:P133" si="35">(1/G70)* 100</f>
        <v>17.346167745326721</v>
      </c>
      <c r="Q70" t="s">
        <v>160</v>
      </c>
      <c r="R70" t="s">
        <v>165</v>
      </c>
      <c r="S70" t="s">
        <v>454</v>
      </c>
      <c r="T70" s="35">
        <v>100</v>
      </c>
      <c r="U70" s="35">
        <f t="shared" ref="U70:U133" si="36">(1/A71)*((T70*A71)-T70)</f>
        <v>34.640522875816991</v>
      </c>
      <c r="V70" s="35">
        <f t="shared" ref="V70:V133" si="37">(1/B71)*((T70*B71)-T70)</f>
        <v>77.32426303854875</v>
      </c>
      <c r="W70" s="35">
        <f t="shared" ref="W70:W133" si="38">(1/C71)*((T70*C71)-T70)</f>
        <v>81.684981684981679</v>
      </c>
      <c r="X70" s="35">
        <f t="shared" ref="X70:X133" si="39">((1/B71)+(1/C71))*T70</f>
        <v>40.990755276469557</v>
      </c>
      <c r="Y70" s="35">
        <f t="shared" ref="Y70:Y133" si="40">((1/A71)+(1/C71))*T70</f>
        <v>83.674495439201323</v>
      </c>
      <c r="Z70" s="35">
        <f t="shared" ref="Z70:Z133" si="41">((1/A71)+(1/B71))*T70</f>
        <v>88.035214085634252</v>
      </c>
      <c r="AA70" s="35">
        <f t="shared" si="29"/>
        <v>-6.3502324006525654</v>
      </c>
      <c r="AB70" s="35">
        <f t="shared" si="30"/>
        <v>-6.3502324006525726</v>
      </c>
      <c r="AC70" s="35">
        <f t="shared" si="31"/>
        <v>-6.3502324006525726</v>
      </c>
      <c r="AF70">
        <v>1.82</v>
      </c>
      <c r="AG70">
        <v>1.99</v>
      </c>
      <c r="AJ70" t="s">
        <v>181</v>
      </c>
    </row>
    <row r="71" spans="1:36" ht="15" x14ac:dyDescent="0.25">
      <c r="A71">
        <v>1.53</v>
      </c>
      <c r="B71">
        <v>4.41</v>
      </c>
      <c r="C71">
        <v>5.46</v>
      </c>
      <c r="D71" s="20">
        <f t="shared" si="32"/>
        <v>6.3502324006525557E-2</v>
      </c>
      <c r="E71" s="17">
        <f>IF(OR($A71="",$B71="",$C71=""),"",A71*'MPTO_working_3-way'!$I70)</f>
        <v>1.6271585557299841</v>
      </c>
      <c r="F71" s="21">
        <f>IF(OR($A71="",$B71="",$C71=""),"",B71*'MPTO_working_3-way'!$I70)</f>
        <v>4.6900452488687776</v>
      </c>
      <c r="G71" s="22">
        <f>IF(OR($A71="",$B71="",$C71=""),"",C71*'MPTO_working_3-way'!$I70)</f>
        <v>5.8067226890756292</v>
      </c>
      <c r="H71" s="17">
        <f>IF(OR($A71="",$B71="",$C71=""),"",'MPTO_working_3-way'!E70)</f>
        <v>1.5812093385466519</v>
      </c>
      <c r="I71" s="21">
        <f>IF(OR($A71="",$B71="",$C71=""),"",'MPTO_working_3-way'!F70)</f>
        <v>4.864051504716274</v>
      </c>
      <c r="J71" s="22">
        <f>IF(OR($A71="",$B71="",$C71=""),"",'MPTO_working_3-way'!G70)</f>
        <v>6.1734971812250565</v>
      </c>
      <c r="K71" s="17">
        <f>IF(OR($A71="",$B71="",$C71=""),"",'OddsRatio_working_3-way'!H70)</f>
        <v>1.5956081964903857</v>
      </c>
      <c r="L71" s="21">
        <f>IF(OR($A71="",$B71="",$C71=""),"",'OddsRatio_working_3-way'!I70)</f>
        <v>4.8321206604381413</v>
      </c>
      <c r="M71" s="22">
        <f>IF(OR($A71="",$B71="",$C71=""),"",'OddsRatio_working_3-way'!J70)</f>
        <v>6.0120991629190952</v>
      </c>
      <c r="N71" s="23">
        <f t="shared" si="33"/>
        <v>61.456825856246986</v>
      </c>
      <c r="O71" s="24">
        <f t="shared" si="34"/>
        <v>21.32175590931018</v>
      </c>
      <c r="P71" s="24">
        <f t="shared" si="35"/>
        <v>17.22141823444284</v>
      </c>
      <c r="Q71" t="s">
        <v>178</v>
      </c>
      <c r="R71" t="s">
        <v>163</v>
      </c>
      <c r="S71" t="s">
        <v>454</v>
      </c>
      <c r="T71" s="35">
        <v>100</v>
      </c>
      <c r="U71" s="35">
        <f t="shared" si="36"/>
        <v>45.355191256830594</v>
      </c>
      <c r="V71" s="35">
        <f t="shared" si="37"/>
        <v>73.474801061007966</v>
      </c>
      <c r="W71" s="35">
        <f t="shared" si="38"/>
        <v>75.308641975308646</v>
      </c>
      <c r="X71" s="35">
        <f t="shared" si="39"/>
        <v>51.216556963683402</v>
      </c>
      <c r="Y71" s="35">
        <f t="shared" si="40"/>
        <v>79.336166767860746</v>
      </c>
      <c r="Z71" s="35">
        <f t="shared" si="41"/>
        <v>81.17000768216144</v>
      </c>
      <c r="AA71" s="35">
        <f t="shared" si="29"/>
        <v>-5.8613657068528084</v>
      </c>
      <c r="AB71" s="35">
        <f t="shared" si="30"/>
        <v>-5.86136570685278</v>
      </c>
      <c r="AC71" s="35">
        <f t="shared" si="31"/>
        <v>-5.8613657068527942</v>
      </c>
      <c r="AF71">
        <v>1.61</v>
      </c>
      <c r="AG71">
        <v>2.2999999999999998</v>
      </c>
      <c r="AJ71" t="s">
        <v>181</v>
      </c>
    </row>
    <row r="72" spans="1:36" ht="15" x14ac:dyDescent="0.25">
      <c r="A72">
        <v>1.83</v>
      </c>
      <c r="B72">
        <v>3.77</v>
      </c>
      <c r="C72">
        <v>4.05</v>
      </c>
      <c r="D72" s="20">
        <f t="shared" si="32"/>
        <v>5.8613657068528058E-2</v>
      </c>
      <c r="E72" s="17">
        <f>IF(OR($A72="",$B72="",$C72=""),"",A72*'MPTO_working_3-way'!$I71)</f>
        <v>1.9372629924354063</v>
      </c>
      <c r="F72" s="21">
        <f>IF(OR($A72="",$B72="",$C72=""),"",B72*'MPTO_working_3-way'!$I71)</f>
        <v>3.9909734871483509</v>
      </c>
      <c r="G72" s="22">
        <f>IF(OR($A72="",$B72="",$C72=""),"",C72*'MPTO_working_3-way'!$I71)</f>
        <v>4.2873853111275384</v>
      </c>
      <c r="H72" s="17">
        <f>IF(OR($A72="",$B72="",$C72=""),"",'MPTO_working_3-way'!E71)</f>
        <v>1.8978565924394393</v>
      </c>
      <c r="I72" s="21">
        <f>IF(OR($A72="",$B72="",$C72=""),"",'MPTO_working_3-way'!F71)</f>
        <v>4.0697704565597839</v>
      </c>
      <c r="J72" s="22">
        <f>IF(OR($A72="",$B72="",$C72=""),"",'MPTO_working_3-way'!G71)</f>
        <v>4.398007456102726</v>
      </c>
      <c r="K72" s="17">
        <f>IF(OR($A72="",$B72="",$C72=""),"",'OddsRatio_working_3-way'!H71)</f>
        <v>1.9121907932324733</v>
      </c>
      <c r="L72" s="21">
        <f>IF(OR($A72="",$B72="",$C72=""),"",'OddsRatio_working_3-way'!I71)</f>
        <v>4.0442993942818681</v>
      </c>
      <c r="M72" s="22">
        <f>IF(OR($A72="",$B72="",$C72=""),"",'OddsRatio_working_3-way'!J71)</f>
        <v>4.3520264088663163</v>
      </c>
      <c r="N72" s="23">
        <f t="shared" si="33"/>
        <v>51.619217623254258</v>
      </c>
      <c r="O72" s="24">
        <f t="shared" si="34"/>
        <v>25.056543302534557</v>
      </c>
      <c r="P72" s="24">
        <f t="shared" si="35"/>
        <v>23.324239074211185</v>
      </c>
      <c r="Q72" t="s">
        <v>166</v>
      </c>
      <c r="R72" t="s">
        <v>175</v>
      </c>
      <c r="S72" t="s">
        <v>454</v>
      </c>
      <c r="T72" s="35">
        <v>100</v>
      </c>
      <c r="U72" s="35">
        <f t="shared" si="36"/>
        <v>82.30088495575221</v>
      </c>
      <c r="V72" s="35">
        <f t="shared" si="37"/>
        <v>75.550122249388764</v>
      </c>
      <c r="W72" s="35">
        <f t="shared" si="38"/>
        <v>35.897435897435898</v>
      </c>
      <c r="X72" s="35">
        <f t="shared" si="39"/>
        <v>88.552441853175338</v>
      </c>
      <c r="Y72" s="35">
        <f t="shared" si="40"/>
        <v>81.801679146811892</v>
      </c>
      <c r="Z72" s="35">
        <f t="shared" si="41"/>
        <v>42.148992794859033</v>
      </c>
      <c r="AA72" s="35">
        <f t="shared" si="29"/>
        <v>-6.2515568974231286</v>
      </c>
      <c r="AB72" s="35">
        <f t="shared" si="30"/>
        <v>-6.2515568974231286</v>
      </c>
      <c r="AC72" s="35">
        <f t="shared" si="31"/>
        <v>-6.2515568974231357</v>
      </c>
      <c r="AF72">
        <v>1.83</v>
      </c>
      <c r="AG72">
        <v>1.98</v>
      </c>
      <c r="AJ72" t="s">
        <v>181</v>
      </c>
    </row>
    <row r="73" spans="1:36" ht="15" x14ac:dyDescent="0.25">
      <c r="A73">
        <v>5.65</v>
      </c>
      <c r="B73">
        <v>4.09</v>
      </c>
      <c r="C73">
        <v>1.56</v>
      </c>
      <c r="D73" s="20">
        <f t="shared" si="32"/>
        <v>6.2515568974231384E-2</v>
      </c>
      <c r="E73" s="17">
        <f>IF(OR($A73="",$B73="",$C73=""),"",A73*'MPTO_working_3-way'!$I72)</f>
        <v>6.0032129647044075</v>
      </c>
      <c r="F73" s="21">
        <f>IF(OR($A73="",$B73="",$C73=""),"",B73*'MPTO_working_3-way'!$I72)</f>
        <v>4.3456886771046062</v>
      </c>
      <c r="G73" s="22">
        <f>IF(OR($A73="",$B73="",$C73=""),"",C73*'MPTO_working_3-way'!$I72)</f>
        <v>1.6575242875998011</v>
      </c>
      <c r="H73" s="17">
        <f>IF(OR($A73="",$B73="",$C73=""),"",'MPTO_working_3-way'!E72)</f>
        <v>6.4039908666497709</v>
      </c>
      <c r="I73" s="21">
        <f>IF(OR($A73="",$B73="",$C73=""),"",'MPTO_working_3-way'!F72)</f>
        <v>4.4710670752378414</v>
      </c>
      <c r="J73" s="22">
        <f>IF(OR($A73="",$B73="",$C73=""),"",'MPTO_working_3-way'!G72)</f>
        <v>1.6124165931882608</v>
      </c>
      <c r="K73" s="17">
        <f>IF(OR($A73="",$B73="",$C73=""),"",'OddsRatio_working_3-way'!H72)</f>
        <v>6.2061889670733352</v>
      </c>
      <c r="L73" s="21">
        <f>IF(OR($A73="",$B73="",$C73=""),"",'OddsRatio_working_3-way'!I72)</f>
        <v>4.4595965394100219</v>
      </c>
      <c r="M73" s="22">
        <f>IF(OR($A73="",$B73="",$C73=""),"",'OddsRatio_working_3-way'!J72)</f>
        <v>1.626981897109907</v>
      </c>
      <c r="N73" s="23">
        <f t="shared" si="33"/>
        <v>16.657746541384594</v>
      </c>
      <c r="O73" s="24">
        <f t="shared" si="34"/>
        <v>23.011312459369918</v>
      </c>
      <c r="P73" s="24">
        <f t="shared" si="35"/>
        <v>60.330940999245485</v>
      </c>
      <c r="Q73" t="s">
        <v>172</v>
      </c>
      <c r="R73" t="s">
        <v>274</v>
      </c>
      <c r="S73" t="s">
        <v>454</v>
      </c>
      <c r="T73" s="35">
        <v>100</v>
      </c>
      <c r="U73" s="35">
        <f t="shared" si="36"/>
        <v>68.051118210862612</v>
      </c>
      <c r="V73" s="35">
        <f t="shared" si="37"/>
        <v>71.751412429378533</v>
      </c>
      <c r="W73" s="35">
        <f t="shared" si="38"/>
        <v>54.751131221719454</v>
      </c>
      <c r="X73" s="35">
        <f t="shared" si="39"/>
        <v>73.497456348902006</v>
      </c>
      <c r="Y73" s="35">
        <f t="shared" si="40"/>
        <v>77.197750567417927</v>
      </c>
      <c r="Z73" s="35">
        <f t="shared" si="41"/>
        <v>60.197469359758848</v>
      </c>
      <c r="AA73" s="35">
        <f t="shared" si="29"/>
        <v>-5.446338138039394</v>
      </c>
      <c r="AB73" s="35">
        <f t="shared" si="30"/>
        <v>-5.446338138039394</v>
      </c>
      <c r="AC73" s="35">
        <f t="shared" si="31"/>
        <v>-5.446338138039394</v>
      </c>
      <c r="AF73">
        <v>1.78</v>
      </c>
      <c r="AG73">
        <v>2.0299999999999998</v>
      </c>
      <c r="AJ73" t="s">
        <v>181</v>
      </c>
    </row>
    <row r="74" spans="1:36" ht="15" x14ac:dyDescent="0.25">
      <c r="A74">
        <v>3.13</v>
      </c>
      <c r="B74">
        <v>3.54</v>
      </c>
      <c r="C74">
        <v>2.21</v>
      </c>
      <c r="D74" s="20">
        <f t="shared" si="32"/>
        <v>5.446338138039386E-2</v>
      </c>
      <c r="E74" s="17">
        <f>IF(OR($A74="",$B74="",$C74=""),"",A74*'MPTO_working_3-way'!$I73)</f>
        <v>3.3004703837206328</v>
      </c>
      <c r="F74" s="21">
        <f>IF(OR($A74="",$B74="",$C74=""),"",B74*'MPTO_working_3-way'!$I73)</f>
        <v>3.7328003700865944</v>
      </c>
      <c r="G74" s="22">
        <f>IF(OR($A74="",$B74="",$C74=""),"",C74*'MPTO_working_3-way'!$I73)</f>
        <v>2.3303640728506703</v>
      </c>
      <c r="H74" s="17">
        <f>IF(OR($A74="",$B74="",$C74=""),"",'MPTO_working_3-way'!E73)</f>
        <v>3.3185727924442761</v>
      </c>
      <c r="I74" s="21">
        <f>IF(OR($A74="",$B74="",$C74=""),"",'MPTO_working_3-way'!F73)</f>
        <v>3.7831295953567787</v>
      </c>
      <c r="J74" s="22">
        <f>IF(OR($A74="",$B74="",$C74=""),"",'MPTO_working_3-way'!G73)</f>
        <v>2.302374386113216</v>
      </c>
      <c r="K74" s="17">
        <f>IF(OR($A74="",$B74="",$C74=""),"",'OddsRatio_working_3-way'!H73)</f>
        <v>3.3132992575895939</v>
      </c>
      <c r="L74" s="21">
        <f>IF(OR($A74="",$B74="",$C74=""),"",'OddsRatio_working_3-way'!I73)</f>
        <v>3.7585822132758535</v>
      </c>
      <c r="M74" s="22">
        <f>IF(OR($A74="",$B74="",$C74=""),"",'OddsRatio_working_3-way'!J73)</f>
        <v>2.3141277472692057</v>
      </c>
      <c r="N74" s="23">
        <f t="shared" si="33"/>
        <v>30.298711508893959</v>
      </c>
      <c r="O74" s="24">
        <f t="shared" si="34"/>
        <v>26.789538707016408</v>
      </c>
      <c r="P74" s="24">
        <f t="shared" si="35"/>
        <v>42.911749784089636</v>
      </c>
      <c r="Q74" t="s">
        <v>176</v>
      </c>
      <c r="R74" t="s">
        <v>167</v>
      </c>
      <c r="S74" t="s">
        <v>454</v>
      </c>
      <c r="T74" s="35">
        <v>100</v>
      </c>
      <c r="U74" s="35">
        <f t="shared" si="36"/>
        <v>68.652037617554868</v>
      </c>
      <c r="V74" s="35">
        <f t="shared" si="37"/>
        <v>70.059880239520965</v>
      </c>
      <c r="W74" s="35">
        <f t="shared" si="38"/>
        <v>55.752212389380524</v>
      </c>
      <c r="X74" s="35">
        <f t="shared" si="39"/>
        <v>74.187907371098518</v>
      </c>
      <c r="Y74" s="35">
        <f t="shared" si="40"/>
        <v>75.595749993064615</v>
      </c>
      <c r="Z74" s="35">
        <f t="shared" si="41"/>
        <v>61.288082142924182</v>
      </c>
      <c r="AA74" s="35">
        <f t="shared" si="29"/>
        <v>-5.5358697535436505</v>
      </c>
      <c r="AB74" s="35">
        <f t="shared" si="30"/>
        <v>-5.5358697535436505</v>
      </c>
      <c r="AC74" s="35">
        <f t="shared" si="31"/>
        <v>-5.5358697535436576</v>
      </c>
      <c r="AF74">
        <v>1.91</v>
      </c>
      <c r="AG74">
        <v>1.89</v>
      </c>
      <c r="AJ74" t="s">
        <v>181</v>
      </c>
    </row>
    <row r="75" spans="1:36" ht="15" x14ac:dyDescent="0.25">
      <c r="A75">
        <v>3.19</v>
      </c>
      <c r="B75">
        <v>3.34</v>
      </c>
      <c r="C75">
        <v>2.2599999999999998</v>
      </c>
      <c r="D75" s="20">
        <f t="shared" si="32"/>
        <v>5.5358697535436541E-2</v>
      </c>
      <c r="E75" s="17">
        <f>IF(OR($A75="",$B75="",$C75=""),"",A75*'MPTO_working_3-way'!$I74)</f>
        <v>3.3665942451380424</v>
      </c>
      <c r="F75" s="21">
        <f>IF(OR($A75="",$B75="",$C75=""),"",B75*'MPTO_working_3-way'!$I74)</f>
        <v>3.5248980497683577</v>
      </c>
      <c r="G75" s="22">
        <f>IF(OR($A75="",$B75="",$C75=""),"",C75*'MPTO_working_3-way'!$I74)</f>
        <v>2.3851106564300864</v>
      </c>
      <c r="H75" s="17">
        <f>IF(OR($A75="",$B75="",$C75=""),"",'MPTO_working_3-way'!E74)</f>
        <v>3.38952344469805</v>
      </c>
      <c r="I75" s="21">
        <f>IF(OR($A75="",$B75="",$C75=""),"",'MPTO_working_3-way'!F74)</f>
        <v>3.5593737552473006</v>
      </c>
      <c r="J75" s="22">
        <f>IF(OR($A75="",$B75="",$C75=""),"",'MPTO_working_3-way'!G74)</f>
        <v>2.3583516406168483</v>
      </c>
      <c r="K75" s="17">
        <f>IF(OR($A75="",$B75="",$C75=""),"",'OddsRatio_working_3-way'!H74)</f>
        <v>3.3806051929431846</v>
      </c>
      <c r="L75" s="21">
        <f>IF(OR($A75="",$B75="",$C75=""),"",'OddsRatio_working_3-way'!I74)</f>
        <v>3.5436603431447722</v>
      </c>
      <c r="M75" s="22">
        <f>IF(OR($A75="",$B75="",$C75=""),"",'OddsRatio_working_3-way'!J74)</f>
        <v>2.3696632616933391</v>
      </c>
      <c r="N75" s="23">
        <f t="shared" si="33"/>
        <v>29.703609261620311</v>
      </c>
      <c r="O75" s="24">
        <f t="shared" si="34"/>
        <v>28.369614833703231</v>
      </c>
      <c r="P75" s="24">
        <f t="shared" si="35"/>
        <v>41.926775904676461</v>
      </c>
      <c r="Q75" t="s">
        <v>168</v>
      </c>
      <c r="R75" t="s">
        <v>161</v>
      </c>
      <c r="S75" t="s">
        <v>454</v>
      </c>
      <c r="T75" s="35">
        <v>100</v>
      </c>
      <c r="U75" s="35">
        <f t="shared" si="36"/>
        <v>65.986394557823132</v>
      </c>
      <c r="V75" s="35">
        <f t="shared" si="37"/>
        <v>72.752043596730246</v>
      </c>
      <c r="W75" s="35">
        <f t="shared" si="38"/>
        <v>55.752212389380524</v>
      </c>
      <c r="X75" s="35">
        <f t="shared" si="39"/>
        <v>71.495744013889222</v>
      </c>
      <c r="Y75" s="35">
        <f t="shared" si="40"/>
        <v>78.261393052796336</v>
      </c>
      <c r="Z75" s="35">
        <f t="shared" si="41"/>
        <v>61.261561845446622</v>
      </c>
      <c r="AA75" s="35">
        <f t="shared" si="29"/>
        <v>-5.5093494560660901</v>
      </c>
      <c r="AB75" s="35">
        <f t="shared" si="30"/>
        <v>-5.5093494560660901</v>
      </c>
      <c r="AC75" s="35">
        <f t="shared" si="31"/>
        <v>-5.5093494560660972</v>
      </c>
      <c r="AF75">
        <v>2.0099999999999998</v>
      </c>
      <c r="AG75">
        <v>1.81</v>
      </c>
      <c r="AJ75" t="s">
        <v>181</v>
      </c>
    </row>
    <row r="76" spans="1:36" ht="15" x14ac:dyDescent="0.25">
      <c r="A76">
        <v>2.94</v>
      </c>
      <c r="B76">
        <v>3.67</v>
      </c>
      <c r="C76">
        <v>2.2599999999999998</v>
      </c>
      <c r="D76" s="20">
        <f t="shared" si="32"/>
        <v>5.5093494560660927E-2</v>
      </c>
      <c r="E76" s="17">
        <f>IF(OR($A76="",$B76="",$C76=""),"",A76*'MPTO_working_3-way'!$I75)</f>
        <v>3.1019748740083433</v>
      </c>
      <c r="F76" s="21">
        <f>IF(OR($A76="",$B76="",$C76=""),"",B76*'MPTO_working_3-way'!$I75)</f>
        <v>3.8721931250376254</v>
      </c>
      <c r="G76" s="22">
        <f>IF(OR($A76="",$B76="",$C76=""),"",C76*'MPTO_working_3-way'!$I75)</f>
        <v>2.3845112977070935</v>
      </c>
      <c r="H76" s="17">
        <f>IF(OR($A76="",$B76="",$C76=""),"",'MPTO_working_3-way'!E75)</f>
        <v>3.1077948955501706</v>
      </c>
      <c r="I76" s="21">
        <f>IF(OR($A76="",$B76="",$C76=""),"",'MPTO_working_3-way'!F75)</f>
        <v>3.9352251574362382</v>
      </c>
      <c r="J76" s="22">
        <f>IF(OR($A76="",$B76="",$C76=""),"",'MPTO_working_3-way'!G75)</f>
        <v>2.3578600724786876</v>
      </c>
      <c r="K76" s="17">
        <f>IF(OR($A76="",$B76="",$C76=""),"",'OddsRatio_working_3-way'!H75)</f>
        <v>3.1085796105404997</v>
      </c>
      <c r="L76" s="21">
        <f>IF(OR($A76="",$B76="",$C76=""),"",'OddsRatio_working_3-way'!I75)</f>
        <v>3.9020142062593464</v>
      </c>
      <c r="M76" s="22">
        <f>IF(OR($A76="",$B76="",$C76=""),"",'OddsRatio_working_3-way'!J75)</f>
        <v>2.3694898501448605</v>
      </c>
      <c r="N76" s="23">
        <f t="shared" si="33"/>
        <v>32.237527401626224</v>
      </c>
      <c r="O76" s="24">
        <f t="shared" si="34"/>
        <v>25.825158190948528</v>
      </c>
      <c r="P76" s="24">
        <f t="shared" si="35"/>
        <v>41.937314407425262</v>
      </c>
      <c r="Q76" t="s">
        <v>162</v>
      </c>
      <c r="R76" t="s">
        <v>159</v>
      </c>
      <c r="S76" t="s">
        <v>454</v>
      </c>
      <c r="T76" s="35">
        <v>100</v>
      </c>
      <c r="U76" s="35">
        <f t="shared" si="36"/>
        <v>67.320261437908499</v>
      </c>
      <c r="V76" s="35">
        <f t="shared" si="37"/>
        <v>69.230769230769241</v>
      </c>
      <c r="W76" s="35">
        <f t="shared" si="38"/>
        <v>57.983193277310924</v>
      </c>
      <c r="X76" s="35">
        <f t="shared" si="39"/>
        <v>72.786037491919856</v>
      </c>
      <c r="Y76" s="35">
        <f t="shared" si="40"/>
        <v>74.696545284780584</v>
      </c>
      <c r="Z76" s="35">
        <f t="shared" si="41"/>
        <v>63.448969331322267</v>
      </c>
      <c r="AA76" s="35">
        <f t="shared" si="29"/>
        <v>-5.4657760540113571</v>
      </c>
      <c r="AB76" s="35">
        <f t="shared" si="30"/>
        <v>-5.4657760540113429</v>
      </c>
      <c r="AC76" s="35">
        <f t="shared" si="31"/>
        <v>-5.4657760540113429</v>
      </c>
      <c r="AF76">
        <v>1.75</v>
      </c>
      <c r="AG76">
        <v>2.0699999999999998</v>
      </c>
      <c r="AJ76" t="s">
        <v>181</v>
      </c>
    </row>
    <row r="77" spans="1:36" ht="15" x14ac:dyDescent="0.25">
      <c r="A77">
        <v>3.06</v>
      </c>
      <c r="B77">
        <v>3.25</v>
      </c>
      <c r="C77">
        <v>2.38</v>
      </c>
      <c r="D77" s="20">
        <f t="shared" si="32"/>
        <v>5.4657760540113509E-2</v>
      </c>
      <c r="E77" s="17">
        <f>IF(OR($A77="",$B77="",$C77=""),"",A77*'MPTO_working_3-way'!$I76)</f>
        <v>3.2272527472527472</v>
      </c>
      <c r="F77" s="21">
        <f>IF(OR($A77="",$B77="",$C77=""),"",B77*'MPTO_working_3-way'!$I76)</f>
        <v>3.4276377217553691</v>
      </c>
      <c r="G77" s="22">
        <f>IF(OR($A77="",$B77="",$C77=""),"",C77*'MPTO_working_3-way'!$I76)</f>
        <v>2.5100854700854702</v>
      </c>
      <c r="H77" s="17">
        <f>IF(OR($A77="",$B77="",$C77=""),"",'MPTO_working_3-way'!E76)</f>
        <v>3.2406703390488012</v>
      </c>
      <c r="I77" s="21">
        <f>IF(OR($A77="",$B77="",$C77=""),"",'MPTO_working_3-way'!F76)</f>
        <v>3.4545529732859155</v>
      </c>
      <c r="J77" s="22">
        <f>IF(OR($A77="",$B77="",$C77=""),"",'MPTO_working_3-way'!G76)</f>
        <v>2.4878789683721485</v>
      </c>
      <c r="K77" s="17">
        <f>IF(OR($A77="",$B77="",$C77=""),"",'OddsRatio_working_3-way'!H76)</f>
        <v>3.2355540087545571</v>
      </c>
      <c r="L77" s="21">
        <f>IF(OR($A77="",$B77="",$C77=""),"",'OddsRatio_working_3-way'!I76)</f>
        <v>3.4417458833484242</v>
      </c>
      <c r="M77" s="22">
        <f>IF(OR($A77="",$B77="",$C77=""),"",'OddsRatio_working_3-way'!J76)</f>
        <v>2.4976041417870336</v>
      </c>
      <c r="N77" s="23">
        <f t="shared" si="33"/>
        <v>30.986107327703621</v>
      </c>
      <c r="O77" s="24">
        <f t="shared" si="34"/>
        <v>29.174611822391718</v>
      </c>
      <c r="P77" s="24">
        <f t="shared" si="35"/>
        <v>39.839280849904654</v>
      </c>
      <c r="Q77" t="s">
        <v>170</v>
      </c>
      <c r="R77" t="s">
        <v>177</v>
      </c>
      <c r="S77" t="s">
        <v>454</v>
      </c>
      <c r="T77" s="35">
        <v>100</v>
      </c>
      <c r="U77" s="35">
        <f t="shared" si="36"/>
        <v>27.536231884057976</v>
      </c>
      <c r="V77" s="35">
        <f t="shared" si="37"/>
        <v>78.213507625272342</v>
      </c>
      <c r="W77" s="35">
        <f t="shared" si="38"/>
        <v>87.81973203410476</v>
      </c>
      <c r="X77" s="35">
        <f t="shared" si="39"/>
        <v>33.966760340622919</v>
      </c>
      <c r="Y77" s="35">
        <f t="shared" si="40"/>
        <v>84.644036081837299</v>
      </c>
      <c r="Z77" s="35">
        <f t="shared" si="41"/>
        <v>94.250260490669717</v>
      </c>
      <c r="AA77" s="35">
        <f t="shared" si="29"/>
        <v>-6.430528456564943</v>
      </c>
      <c r="AB77" s="35">
        <f t="shared" si="30"/>
        <v>-6.4305284565649572</v>
      </c>
      <c r="AC77" s="35">
        <f t="shared" si="31"/>
        <v>-6.4305284565649572</v>
      </c>
      <c r="AF77">
        <v>1.89</v>
      </c>
      <c r="AG77">
        <v>1.91</v>
      </c>
      <c r="AJ77" t="s">
        <v>181</v>
      </c>
    </row>
    <row r="78" spans="1:36" ht="15" x14ac:dyDescent="0.25">
      <c r="A78">
        <v>1.38</v>
      </c>
      <c r="B78">
        <v>4.59</v>
      </c>
      <c r="C78">
        <v>8.2100000000000009</v>
      </c>
      <c r="D78" s="20">
        <f t="shared" si="32"/>
        <v>6.4305284565649545E-2</v>
      </c>
      <c r="E78" s="17">
        <f>IF(OR($A78="",$B78="",$C78=""),"",A78*'MPTO_working_3-way'!$I77)</f>
        <v>1.4687412927005963</v>
      </c>
      <c r="F78" s="21">
        <f>IF(OR($A78="",$B78="",$C78=""),"",B78*'MPTO_working_3-way'!$I77)</f>
        <v>4.8851612561563309</v>
      </c>
      <c r="G78" s="22">
        <f>IF(OR($A78="",$B78="",$C78=""),"",C78*'MPTO_working_3-way'!$I77)</f>
        <v>8.7379463862839835</v>
      </c>
      <c r="H78" s="17">
        <f>IF(OR($A78="",$B78="",$C78=""),"",'MPTO_working_3-way'!E77)</f>
        <v>1.4220653044745803</v>
      </c>
      <c r="I78" s="21">
        <f>IF(OR($A78="",$B78="",$C78=""),"",'MPTO_working_3-way'!F77)</f>
        <v>5.0908765009896149</v>
      </c>
      <c r="J78" s="22">
        <f>IF(OR($A78="",$B78="",$C78=""),"",'MPTO_working_3-way'!G77)</f>
        <v>9.9633761433579604</v>
      </c>
      <c r="K78" s="17">
        <f>IF(OR($A78="",$B78="",$C78=""),"",'OddsRatio_working_3-way'!H77)</f>
        <v>1.4355996627037251</v>
      </c>
      <c r="L78" s="21">
        <f>IF(OR($A78="",$B78="",$C78=""),"",'OddsRatio_working_3-way'!I77)</f>
        <v>5.1152704976483507</v>
      </c>
      <c r="M78" s="22">
        <f>IF(OR($A78="",$B78="",$C78=""),"",'OddsRatio_working_3-way'!J77)</f>
        <v>9.2649304423522594</v>
      </c>
      <c r="N78" s="23">
        <f t="shared" si="33"/>
        <v>68.085510019350323</v>
      </c>
      <c r="O78" s="24">
        <f t="shared" si="34"/>
        <v>20.470153339151079</v>
      </c>
      <c r="P78" s="24">
        <f t="shared" si="35"/>
        <v>11.444336641498591</v>
      </c>
      <c r="Q78" t="s">
        <v>164</v>
      </c>
      <c r="R78" t="s">
        <v>173</v>
      </c>
      <c r="S78" t="s">
        <v>454</v>
      </c>
      <c r="T78" s="35">
        <v>100</v>
      </c>
      <c r="U78" s="35">
        <f t="shared" si="36"/>
        <v>18.699186991869919</v>
      </c>
      <c r="V78" s="35">
        <f t="shared" si="37"/>
        <v>85.486211901306234</v>
      </c>
      <c r="W78" s="35">
        <f t="shared" si="38"/>
        <v>92.481203007518786</v>
      </c>
      <c r="X78" s="35">
        <f t="shared" si="39"/>
        <v>22.032585091174962</v>
      </c>
      <c r="Y78" s="35">
        <f t="shared" si="40"/>
        <v>88.819610000611277</v>
      </c>
      <c r="Z78" s="35">
        <f t="shared" si="41"/>
        <v>95.814601106823844</v>
      </c>
      <c r="AA78" s="35">
        <f t="shared" si="29"/>
        <v>-3.3333980993050432</v>
      </c>
      <c r="AB78" s="35">
        <f t="shared" si="30"/>
        <v>-3.3333980993050432</v>
      </c>
      <c r="AC78" s="35">
        <f t="shared" si="31"/>
        <v>-3.3333980993050574</v>
      </c>
      <c r="AF78">
        <v>1.68</v>
      </c>
      <c r="AG78">
        <v>2.17</v>
      </c>
      <c r="AJ78" t="s">
        <v>181</v>
      </c>
    </row>
    <row r="79" spans="1:36" ht="15" x14ac:dyDescent="0.25">
      <c r="A79">
        <v>1.23</v>
      </c>
      <c r="B79">
        <v>6.89</v>
      </c>
      <c r="C79">
        <v>13.3</v>
      </c>
      <c r="D79" s="20">
        <f t="shared" si="32"/>
        <v>3.3333980993050405E-2</v>
      </c>
      <c r="E79" s="17">
        <f>IF(OR($A79="",$B79="",$C79=""),"",A79*'MPTO_working_3-way'!$I78)</f>
        <v>1.271000796621452</v>
      </c>
      <c r="F79" s="21">
        <f>IF(OR($A79="",$B79="",$C79=""),"",B79*'MPTO_working_3-way'!$I78)</f>
        <v>7.1196711290421169</v>
      </c>
      <c r="G79" s="22">
        <f>IF(OR($A79="",$B79="",$C79=""),"",C79*'MPTO_working_3-way'!$I78)</f>
        <v>13.743341947207572</v>
      </c>
      <c r="H79" s="17">
        <f>IF(OR($A79="",$B79="",$C79=""),"",'MPTO_working_3-way'!E78)</f>
        <v>1.2470432556341362</v>
      </c>
      <c r="I79" s="21">
        <f>IF(OR($A79="",$B79="",$C79=""),"",'MPTO_working_3-way'!F78)</f>
        <v>7.4612080235993909</v>
      </c>
      <c r="J79" s="22">
        <f>IF(OR($A79="",$B79="",$C79=""),"",'MPTO_working_3-way'!G78)</f>
        <v>15.606310729125656</v>
      </c>
      <c r="K79" s="17">
        <f>IF(OR($A79="",$B79="",$C79=""),"",'OddsRatio_working_3-way'!H78)</f>
        <v>1.2534569964976401</v>
      </c>
      <c r="L79" s="21">
        <f>IF(OR($A79="",$B79="",$C79=""),"",'OddsRatio_working_3-way'!I78)</f>
        <v>7.4907030842221767</v>
      </c>
      <c r="M79" s="22">
        <f>IF(OR($A79="",$B79="",$C79=""),"",'OddsRatio_working_3-way'!J78)</f>
        <v>14.55443937791728</v>
      </c>
      <c r="N79" s="23">
        <f t="shared" si="33"/>
        <v>78.678156823990932</v>
      </c>
      <c r="O79" s="24">
        <f t="shared" si="34"/>
        <v>14.045592582512171</v>
      </c>
      <c r="P79" s="24">
        <f t="shared" si="35"/>
        <v>7.2762505934969051</v>
      </c>
      <c r="Q79" t="s">
        <v>275</v>
      </c>
      <c r="R79" t="s">
        <v>276</v>
      </c>
      <c r="S79" t="s">
        <v>454</v>
      </c>
      <c r="T79" s="35">
        <v>100</v>
      </c>
      <c r="U79" s="35">
        <f t="shared" si="36"/>
        <v>34.640522875816991</v>
      </c>
      <c r="V79" s="35">
        <f t="shared" si="37"/>
        <v>78.632478632478637</v>
      </c>
      <c r="W79" s="35">
        <f t="shared" si="38"/>
        <v>84.202211690363356</v>
      </c>
      <c r="X79" s="35">
        <f t="shared" si="39"/>
        <v>37.165309677158021</v>
      </c>
      <c r="Y79" s="35">
        <f t="shared" si="40"/>
        <v>81.15726543381966</v>
      </c>
      <c r="Z79" s="35">
        <f t="shared" si="41"/>
        <v>86.726998491704379</v>
      </c>
      <c r="AA79" s="35">
        <f t="shared" si="29"/>
        <v>-2.5247868013410297</v>
      </c>
      <c r="AB79" s="35">
        <f t="shared" si="30"/>
        <v>-2.5247868013410226</v>
      </c>
      <c r="AC79" s="35">
        <f t="shared" si="31"/>
        <v>-2.5247868013410226</v>
      </c>
      <c r="AF79">
        <v>1.51</v>
      </c>
      <c r="AG79">
        <v>2.68</v>
      </c>
      <c r="AJ79" t="s">
        <v>461</v>
      </c>
    </row>
    <row r="80" spans="1:36" ht="15" x14ac:dyDescent="0.25">
      <c r="A80">
        <v>1.53</v>
      </c>
      <c r="B80">
        <v>4.68</v>
      </c>
      <c r="C80">
        <v>6.33</v>
      </c>
      <c r="D80" s="20">
        <f t="shared" si="32"/>
        <v>2.524786801341028E-2</v>
      </c>
      <c r="E80" s="17">
        <f>IF(OR($A80="",$B80="",$C80=""),"",A80*'MPTO_working_3-way'!$I79)</f>
        <v>1.5686292380605178</v>
      </c>
      <c r="F80" s="21">
        <f>IF(OR($A80="",$B80="",$C80=""),"",B80*'MPTO_working_3-way'!$I79)</f>
        <v>4.7981600223027598</v>
      </c>
      <c r="G80" s="22">
        <f>IF(OR($A80="",$B80="",$C80=""),"",C80*'MPTO_working_3-way'!$I79)</f>
        <v>6.4898190045248869</v>
      </c>
      <c r="H80" s="17">
        <f>IF(OR($A80="",$B80="",$C80=""),"",'MPTO_working_3-way'!E79)</f>
        <v>1.5499578975358979</v>
      </c>
      <c r="I80" s="21">
        <f>IF(OR($A80="",$B80="",$C80=""),"",'MPTO_working_3-way'!F79)</f>
        <v>4.8718874429727315</v>
      </c>
      <c r="J80" s="22">
        <f>IF(OR($A80="",$B80="",$C80=""),"",'MPTO_working_3-way'!G79)</f>
        <v>6.6861936018353303</v>
      </c>
      <c r="K80" s="17">
        <f>IF(OR($A80="",$B80="",$C80=""),"",'OddsRatio_working_3-way'!H79)</f>
        <v>1.5561317987847916</v>
      </c>
      <c r="L80" s="21">
        <f>IF(OR($A80="",$B80="",$C80=""),"",'OddsRatio_working_3-way'!I79)</f>
        <v>4.8614434330717584</v>
      </c>
      <c r="M80" s="22">
        <f>IF(OR($A80="",$B80="",$C80=""),"",'OddsRatio_working_3-way'!J79)</f>
        <v>6.5927971462696959</v>
      </c>
      <c r="N80" s="23">
        <f t="shared" si="33"/>
        <v>63.749927372029511</v>
      </c>
      <c r="O80" s="24">
        <f t="shared" si="34"/>
        <v>20.841322410086573</v>
      </c>
      <c r="P80" s="24">
        <f t="shared" si="35"/>
        <v>15.408750217883913</v>
      </c>
      <c r="Q80" t="s">
        <v>277</v>
      </c>
      <c r="R80" t="s">
        <v>278</v>
      </c>
      <c r="S80" t="s">
        <v>454</v>
      </c>
      <c r="T80" s="35">
        <v>100</v>
      </c>
      <c r="U80" s="35">
        <f t="shared" si="36"/>
        <v>44.134078212290497</v>
      </c>
      <c r="V80" s="35">
        <f t="shared" si="37"/>
        <v>71.264367816091948</v>
      </c>
      <c r="W80" s="35">
        <f t="shared" si="38"/>
        <v>79.633401221995925</v>
      </c>
      <c r="X80" s="35">
        <f t="shared" si="39"/>
        <v>49.10223096191212</v>
      </c>
      <c r="Y80" s="35">
        <f t="shared" si="40"/>
        <v>76.232520565713571</v>
      </c>
      <c r="Z80" s="35">
        <f t="shared" si="41"/>
        <v>84.601553971617534</v>
      </c>
      <c r="AA80" s="35">
        <f t="shared" si="29"/>
        <v>-4.9681527496216233</v>
      </c>
      <c r="AB80" s="35">
        <f t="shared" si="30"/>
        <v>-4.9681527496216233</v>
      </c>
      <c r="AC80" s="35">
        <f t="shared" si="31"/>
        <v>-4.9681527496216091</v>
      </c>
      <c r="AF80">
        <v>1.68</v>
      </c>
      <c r="AG80">
        <v>2.29</v>
      </c>
      <c r="AJ80" t="s">
        <v>461</v>
      </c>
    </row>
    <row r="81" spans="1:36" ht="15" x14ac:dyDescent="0.25">
      <c r="A81">
        <v>1.79</v>
      </c>
      <c r="B81">
        <v>3.48</v>
      </c>
      <c r="C81">
        <v>4.91</v>
      </c>
      <c r="D81" s="20">
        <f t="shared" si="32"/>
        <v>4.9681527496216127E-2</v>
      </c>
      <c r="E81" s="17">
        <f>IF(OR($A81="",$B81="",$C81=""),"",A81*'MPTO_working_3-way'!$I80)</f>
        <v>1.8789299342182268</v>
      </c>
      <c r="F81" s="21">
        <f>IF(OR($A81="",$B81="",$C81=""),"",B81*'MPTO_working_3-way'!$I80)</f>
        <v>3.6528917156868319</v>
      </c>
      <c r="G81" s="22">
        <f>IF(OR($A81="",$B81="",$C81=""),"",C81*'MPTO_working_3-way'!$I80)</f>
        <v>5.1539363000064213</v>
      </c>
      <c r="H81" s="17">
        <f>IF(OR($A81="",$B81="",$C81=""),"",'MPTO_working_3-way'!E80)</f>
        <v>1.8446824977254119</v>
      </c>
      <c r="I81" s="21">
        <f>IF(OR($A81="",$B81="",$C81=""),"",'MPTO_working_3-way'!F80)</f>
        <v>3.6928192874424495</v>
      </c>
      <c r="J81" s="22">
        <f>IF(OR($A81="",$B81="",$C81=""),"",'MPTO_working_3-way'!G80)</f>
        <v>5.3445789369942061</v>
      </c>
      <c r="K81" s="17">
        <f>IF(OR($A81="",$B81="",$C81=""),"",'OddsRatio_working_3-way'!H80)</f>
        <v>1.8573749999225058</v>
      </c>
      <c r="L81" s="21">
        <f>IF(OR($A81="",$B81="",$C81=""),"",'OddsRatio_working_3-way'!I80)</f>
        <v>3.6915063288706498</v>
      </c>
      <c r="M81" s="22">
        <f>IF(OR($A81="",$B81="",$C81=""),"",'OddsRatio_working_3-way'!J80)</f>
        <v>5.2434636072113854</v>
      </c>
      <c r="N81" s="23">
        <f t="shared" si="33"/>
        <v>53.221782344751112</v>
      </c>
      <c r="O81" s="24">
        <f t="shared" si="34"/>
        <v>27.375571953190946</v>
      </c>
      <c r="P81" s="24">
        <f t="shared" si="35"/>
        <v>19.402645702057942</v>
      </c>
      <c r="Q81" t="s">
        <v>279</v>
      </c>
      <c r="R81" t="s">
        <v>280</v>
      </c>
      <c r="S81" t="s">
        <v>454</v>
      </c>
      <c r="T81" s="35">
        <v>100</v>
      </c>
      <c r="U81" s="35">
        <f t="shared" si="36"/>
        <v>45.945945945945937</v>
      </c>
      <c r="V81" s="35">
        <f t="shared" si="37"/>
        <v>70.238095238095241</v>
      </c>
      <c r="W81" s="35">
        <f t="shared" si="38"/>
        <v>78.902953586497887</v>
      </c>
      <c r="X81" s="35">
        <f t="shared" si="39"/>
        <v>50.858951175406865</v>
      </c>
      <c r="Y81" s="35">
        <f t="shared" si="40"/>
        <v>75.151100467556148</v>
      </c>
      <c r="Z81" s="35">
        <f t="shared" si="41"/>
        <v>83.815958815958808</v>
      </c>
      <c r="AA81" s="35">
        <f t="shared" si="29"/>
        <v>-4.9130052294609285</v>
      </c>
      <c r="AB81" s="35">
        <f t="shared" si="30"/>
        <v>-4.9130052294609072</v>
      </c>
      <c r="AC81" s="35">
        <f t="shared" si="31"/>
        <v>-4.9130052294609214</v>
      </c>
      <c r="AF81">
        <v>2.1800000000000002</v>
      </c>
      <c r="AG81">
        <v>1.7</v>
      </c>
      <c r="AJ81" t="s">
        <v>464</v>
      </c>
    </row>
    <row r="82" spans="1:36" ht="15" x14ac:dyDescent="0.25">
      <c r="A82">
        <v>1.85</v>
      </c>
      <c r="B82">
        <v>3.36</v>
      </c>
      <c r="C82">
        <v>4.74</v>
      </c>
      <c r="D82" s="20">
        <f t="shared" si="32"/>
        <v>4.9130052294608983E-2</v>
      </c>
      <c r="E82" s="17">
        <f>IF(OR($A82="",$B82="",$C82=""),"",A82*'MPTO_working_3-way'!$I81)</f>
        <v>1.9408905967450267</v>
      </c>
      <c r="F82" s="21">
        <f>IF(OR($A82="",$B82="",$C82=""),"",B82*'MPTO_working_3-way'!$I81)</f>
        <v>3.5250769757098861</v>
      </c>
      <c r="G82" s="22">
        <f>IF(OR($A82="",$B82="",$C82=""),"",C82*'MPTO_working_3-way'!$I81)</f>
        <v>4.9728764478764464</v>
      </c>
      <c r="H82" s="17">
        <f>IF(OR($A82="",$B82="",$C82=""),"",'MPTO_working_3-way'!E81)</f>
        <v>1.9078003714092573</v>
      </c>
      <c r="I82" s="21">
        <f>IF(OR($A82="",$B82="",$C82=""),"",'MPTO_working_3-way'!F81)</f>
        <v>3.5556520983578057</v>
      </c>
      <c r="J82" s="22">
        <f>IF(OR($A82="",$B82="",$C82=""),"",'MPTO_working_3-way'!G81)</f>
        <v>5.1389103999665107</v>
      </c>
      <c r="K82" s="17">
        <f>IF(OR($A82="",$B82="",$C82=""),"",'OddsRatio_working_3-way'!H81)</f>
        <v>1.9204170983798223</v>
      </c>
      <c r="L82" s="21">
        <f>IF(OR($A82="",$B82="",$C82=""),"",'OddsRatio_working_3-way'!I81)</f>
        <v>3.5555110025604462</v>
      </c>
      <c r="M82" s="22">
        <f>IF(OR($A82="",$B82="",$C82=""),"",'OddsRatio_working_3-way'!J81)</f>
        <v>5.0498352328712164</v>
      </c>
      <c r="N82" s="23">
        <f t="shared" si="33"/>
        <v>51.52273918360217</v>
      </c>
      <c r="O82" s="24">
        <f t="shared" si="34"/>
        <v>28.368174848114297</v>
      </c>
      <c r="P82" s="24">
        <f t="shared" si="35"/>
        <v>20.109085968283551</v>
      </c>
      <c r="Q82" t="s">
        <v>281</v>
      </c>
      <c r="R82" t="s">
        <v>282</v>
      </c>
      <c r="S82" t="s">
        <v>454</v>
      </c>
      <c r="T82" s="35">
        <v>100</v>
      </c>
      <c r="U82" s="35">
        <f t="shared" si="36"/>
        <v>63.898916967509031</v>
      </c>
      <c r="V82" s="35">
        <f t="shared" si="37"/>
        <v>66.996699669967001</v>
      </c>
      <c r="W82" s="35">
        <f t="shared" si="38"/>
        <v>64.664310954063609</v>
      </c>
      <c r="X82" s="35">
        <f t="shared" si="39"/>
        <v>68.338989375969405</v>
      </c>
      <c r="Y82" s="35">
        <f t="shared" si="40"/>
        <v>71.436772078427381</v>
      </c>
      <c r="Z82" s="35">
        <f t="shared" si="41"/>
        <v>69.104383362523976</v>
      </c>
      <c r="AA82" s="35">
        <f t="shared" si="29"/>
        <v>-4.4400724084603738</v>
      </c>
      <c r="AB82" s="35">
        <f t="shared" si="30"/>
        <v>-4.4400724084603809</v>
      </c>
      <c r="AC82" s="35">
        <f t="shared" si="31"/>
        <v>-4.4400724084603667</v>
      </c>
      <c r="AF82">
        <v>2.2400000000000002</v>
      </c>
      <c r="AG82">
        <v>1.67</v>
      </c>
      <c r="AJ82" t="s">
        <v>464</v>
      </c>
    </row>
    <row r="83" spans="1:36" ht="15" x14ac:dyDescent="0.25">
      <c r="A83">
        <v>2.77</v>
      </c>
      <c r="B83">
        <v>3.03</v>
      </c>
      <c r="C83">
        <v>2.83</v>
      </c>
      <c r="D83" s="20">
        <f t="shared" si="32"/>
        <v>4.4400724084603826E-2</v>
      </c>
      <c r="E83" s="17">
        <f>IF(OR($A83="",$B83="",$C83=""),"",A83*'MPTO_working_3-way'!$I82)</f>
        <v>2.8929900057143527</v>
      </c>
      <c r="F83" s="21">
        <f>IF(OR($A83="",$B83="",$C83=""),"",B83*'MPTO_working_3-way'!$I82)</f>
        <v>3.1645341939763494</v>
      </c>
      <c r="G83" s="22">
        <f>IF(OR($A83="",$B83="",$C83=""),"",C83*'MPTO_working_3-way'!$I82)</f>
        <v>2.955654049159429</v>
      </c>
      <c r="H83" s="17">
        <f>IF(OR($A83="",$B83="",$C83=""),"",'MPTO_working_3-way'!E82)</f>
        <v>2.8884154092288261</v>
      </c>
      <c r="I83" s="21">
        <f>IF(OR($A83="",$B83="",$C83=""),"",'MPTO_working_3-way'!F82)</f>
        <v>3.172259107364471</v>
      </c>
      <c r="J83" s="22">
        <f>IF(OR($A83="",$B83="",$C83=""),"",'MPTO_working_3-way'!G82)</f>
        <v>2.953715434816464</v>
      </c>
      <c r="K83" s="17">
        <f>IF(OR($A83="",$B83="",$C83=""),"",'OddsRatio_working_3-way'!H82)</f>
        <v>2.8906547441060888</v>
      </c>
      <c r="L83" s="21">
        <f>IF(OR($A83="",$B83="",$C83=""),"",'OddsRatio_working_3-way'!I82)</f>
        <v>3.1683780398504857</v>
      </c>
      <c r="M83" s="22">
        <f>IF(OR($A83="",$B83="",$C83=""),"",'OddsRatio_working_3-way'!J82)</f>
        <v>2.9547447354317193</v>
      </c>
      <c r="N83" s="23">
        <f t="shared" si="33"/>
        <v>34.56631367632653</v>
      </c>
      <c r="O83" s="24">
        <f t="shared" si="34"/>
        <v>31.600227354265513</v>
      </c>
      <c r="P83" s="24">
        <f t="shared" si="35"/>
        <v>33.83345896940795</v>
      </c>
      <c r="Q83" t="s">
        <v>283</v>
      </c>
      <c r="R83" t="s">
        <v>284</v>
      </c>
      <c r="S83" t="s">
        <v>454</v>
      </c>
      <c r="T83" s="35">
        <v>100</v>
      </c>
      <c r="U83" s="35">
        <f t="shared" si="36"/>
        <v>74.747474747474755</v>
      </c>
      <c r="V83" s="35">
        <f t="shared" si="37"/>
        <v>65.397923875432525</v>
      </c>
      <c r="W83" s="35">
        <f t="shared" si="38"/>
        <v>55.357142857142868</v>
      </c>
      <c r="X83" s="35">
        <f t="shared" si="39"/>
        <v>79.244933267424614</v>
      </c>
      <c r="Y83" s="35">
        <f t="shared" si="40"/>
        <v>69.895382395382398</v>
      </c>
      <c r="Z83" s="35">
        <f t="shared" si="41"/>
        <v>59.854601377092735</v>
      </c>
      <c r="AA83" s="35">
        <f t="shared" si="29"/>
        <v>-4.4974585199498591</v>
      </c>
      <c r="AB83" s="35">
        <f t="shared" si="30"/>
        <v>-4.4974585199498733</v>
      </c>
      <c r="AC83" s="35">
        <f t="shared" si="31"/>
        <v>-4.4974585199498662</v>
      </c>
      <c r="AF83">
        <v>2.31</v>
      </c>
      <c r="AG83">
        <v>1.63</v>
      </c>
      <c r="AJ83" t="s">
        <v>464</v>
      </c>
    </row>
    <row r="84" spans="1:36" ht="15" x14ac:dyDescent="0.25">
      <c r="A84">
        <v>3.96</v>
      </c>
      <c r="B84">
        <v>2.89</v>
      </c>
      <c r="C84">
        <v>2.2400000000000002</v>
      </c>
      <c r="D84" s="20">
        <f t="shared" si="32"/>
        <v>4.4974585199498707E-2</v>
      </c>
      <c r="E84" s="17">
        <f>IF(OR($A84="",$B84="",$C84=""),"",A84*'MPTO_working_3-way'!$I83)</f>
        <v>4.1380993573900149</v>
      </c>
      <c r="F84" s="21">
        <f>IF(OR($A84="",$B84="",$C84=""),"",B84*'MPTO_working_3-way'!$I83)</f>
        <v>3.0199765512265513</v>
      </c>
      <c r="G84" s="22">
        <f>IF(OR($A84="",$B84="",$C84=""),"",C84*'MPTO_working_3-way'!$I83)</f>
        <v>2.3407430708468775</v>
      </c>
      <c r="H84" s="17">
        <f>IF(OR($A84="",$B84="",$C84=""),"",'MPTO_working_3-way'!E83)</f>
        <v>4.2099285214422535</v>
      </c>
      <c r="I84" s="21">
        <f>IF(OR($A84="",$B84="",$C84=""),"",'MPTO_working_3-way'!F83)</f>
        <v>3.0208812418258342</v>
      </c>
      <c r="J84" s="22">
        <f>IF(OR($A84="",$B84="",$C84=""),"",'MPTO_working_3-way'!G83)</f>
        <v>2.3178352813191077</v>
      </c>
      <c r="K84" s="17">
        <f>IF(OR($A84="",$B84="",$C84=""),"",'OddsRatio_working_3-way'!H83)</f>
        <v>4.1702181165655787</v>
      </c>
      <c r="L84" s="21">
        <f>IF(OR($A84="",$B84="",$C84=""),"",'OddsRatio_working_3-way'!I83)</f>
        <v>3.0242271082124814</v>
      </c>
      <c r="M84" s="22">
        <f>IF(OR($A84="",$B84="",$C84=""),"",'OddsRatio_working_3-way'!J83)</f>
        <v>2.3280643461288237</v>
      </c>
      <c r="N84" s="23">
        <f t="shared" si="33"/>
        <v>24.165683654118947</v>
      </c>
      <c r="O84" s="24">
        <f t="shared" si="34"/>
        <v>33.112839885920771</v>
      </c>
      <c r="P84" s="24">
        <f t="shared" si="35"/>
        <v>42.721476459960272</v>
      </c>
      <c r="Q84" t="s">
        <v>285</v>
      </c>
      <c r="R84" t="s">
        <v>286</v>
      </c>
      <c r="S84" t="s">
        <v>454</v>
      </c>
      <c r="T84" s="35">
        <v>100</v>
      </c>
      <c r="U84" s="35">
        <f t="shared" si="36"/>
        <v>52.38095238095238</v>
      </c>
      <c r="V84" s="35">
        <f t="shared" si="37"/>
        <v>66.555183946488299</v>
      </c>
      <c r="W84" s="35">
        <f t="shared" si="38"/>
        <v>76.470588235294116</v>
      </c>
      <c r="X84" s="35">
        <f t="shared" si="39"/>
        <v>56.974227818217592</v>
      </c>
      <c r="Y84" s="35">
        <f t="shared" si="40"/>
        <v>71.14845938375349</v>
      </c>
      <c r="Z84" s="35">
        <f t="shared" si="41"/>
        <v>81.063863672559322</v>
      </c>
      <c r="AA84" s="35">
        <f t="shared" si="29"/>
        <v>-4.5932754372652127</v>
      </c>
      <c r="AB84" s="35">
        <f t="shared" si="30"/>
        <v>-4.5932754372651914</v>
      </c>
      <c r="AC84" s="35">
        <f t="shared" si="31"/>
        <v>-4.5932754372652056</v>
      </c>
      <c r="AF84">
        <v>2.77</v>
      </c>
      <c r="AG84">
        <v>1.45</v>
      </c>
      <c r="AJ84" t="s">
        <v>464</v>
      </c>
    </row>
    <row r="85" spans="1:36" ht="15" x14ac:dyDescent="0.25">
      <c r="A85">
        <v>2.1</v>
      </c>
      <c r="B85">
        <v>2.99</v>
      </c>
      <c r="C85">
        <v>4.25</v>
      </c>
      <c r="D85" s="20">
        <f t="shared" si="32"/>
        <v>4.5932754372651985E-2</v>
      </c>
      <c r="E85" s="17">
        <f>IF(OR($A85="",$B85="",$C85=""),"",A85*'MPTO_working_3-way'!$I84)</f>
        <v>2.1964587841825693</v>
      </c>
      <c r="F85" s="21">
        <f>IF(OR($A85="",$B85="",$C85=""),"",B85*'MPTO_working_3-way'!$I84)</f>
        <v>3.1273389355742296</v>
      </c>
      <c r="G85" s="22">
        <f>IF(OR($A85="",$B85="",$C85=""),"",C85*'MPTO_working_3-way'!$I84)</f>
        <v>4.4452142060837705</v>
      </c>
      <c r="H85" s="17">
        <f>IF(OR($A85="",$B85="",$C85=""),"",'MPTO_working_3-way'!E84)</f>
        <v>2.1697642746312344</v>
      </c>
      <c r="I85" s="21">
        <f>IF(OR($A85="",$B85="",$C85=""),"",'MPTO_working_3-way'!F84)</f>
        <v>3.1334481442703797</v>
      </c>
      <c r="J85" s="22">
        <f>IF(OR($A85="",$B85="",$C85=""),"",'MPTO_working_3-way'!G84)</f>
        <v>4.5458016892611255</v>
      </c>
      <c r="K85" s="17">
        <f>IF(OR($A85="",$B85="",$C85=""),"",'OddsRatio_working_3-way'!H84)</f>
        <v>2.1811466112588929</v>
      </c>
      <c r="L85" s="21">
        <f>IF(OR($A85="",$B85="",$C85=""),"",'OddsRatio_working_3-way'!I84)</f>
        <v>3.136801596731996</v>
      </c>
      <c r="M85" s="22">
        <f>IF(OR($A85="",$B85="",$C85=""),"",'OddsRatio_working_3-way'!J84)</f>
        <v>4.4897513514467278</v>
      </c>
      <c r="N85" s="23">
        <f t="shared" si="33"/>
        <v>45.527829031044554</v>
      </c>
      <c r="O85" s="24">
        <f t="shared" si="34"/>
        <v>31.976067212439318</v>
      </c>
      <c r="P85" s="24">
        <f t="shared" si="35"/>
        <v>22.496103756516135</v>
      </c>
      <c r="Q85" t="s">
        <v>287</v>
      </c>
      <c r="R85" t="s">
        <v>288</v>
      </c>
      <c r="S85" t="s">
        <v>454</v>
      </c>
      <c r="T85" s="35">
        <v>100</v>
      </c>
      <c r="U85" s="35">
        <f t="shared" si="36"/>
        <v>64.412811387900362</v>
      </c>
      <c r="V85" s="35">
        <f t="shared" si="37"/>
        <v>65.753424657534239</v>
      </c>
      <c r="W85" s="35">
        <f t="shared" si="38"/>
        <v>65.517241379310349</v>
      </c>
      <c r="X85" s="35">
        <f t="shared" si="39"/>
        <v>68.729333963155412</v>
      </c>
      <c r="Y85" s="35">
        <f t="shared" si="40"/>
        <v>70.069947232789303</v>
      </c>
      <c r="Z85" s="35">
        <f t="shared" si="41"/>
        <v>69.833763954565399</v>
      </c>
      <c r="AA85" s="35">
        <f t="shared" si="29"/>
        <v>-4.3165225752550498</v>
      </c>
      <c r="AB85" s="35">
        <f t="shared" si="30"/>
        <v>-4.316522575255064</v>
      </c>
      <c r="AC85" s="35">
        <f t="shared" si="31"/>
        <v>-4.3165225752550498</v>
      </c>
      <c r="AF85">
        <v>2.56</v>
      </c>
      <c r="AG85">
        <v>1.52</v>
      </c>
      <c r="AJ85" t="s">
        <v>464</v>
      </c>
    </row>
    <row r="86" spans="1:36" ht="15" x14ac:dyDescent="0.25">
      <c r="A86">
        <v>2.81</v>
      </c>
      <c r="B86">
        <v>2.92</v>
      </c>
      <c r="C86">
        <v>2.9</v>
      </c>
      <c r="D86" s="20">
        <f t="shared" si="32"/>
        <v>4.3165225752550551E-2</v>
      </c>
      <c r="E86" s="17">
        <f>IF(OR($A86="",$B86="",$C86=""),"",A86*'MPTO_working_3-way'!$I85)</f>
        <v>2.9312942843646672</v>
      </c>
      <c r="F86" s="21">
        <f>IF(OR($A86="",$B86="",$C86=""),"",B86*'MPTO_working_3-way'!$I85)</f>
        <v>3.0460424591974475</v>
      </c>
      <c r="G86" s="22">
        <f>IF(OR($A86="",$B86="",$C86=""),"",C86*'MPTO_working_3-way'!$I85)</f>
        <v>3.0251791546823963</v>
      </c>
      <c r="H86" s="17">
        <f>IF(OR($A86="",$B86="",$C86=""),"",'MPTO_working_3-way'!E85)</f>
        <v>2.9283993685820335</v>
      </c>
      <c r="I86" s="21">
        <f>IF(OR($A86="",$B86="",$C86=""),"",'MPTO_working_3-way'!F85)</f>
        <v>3.0480617321694217</v>
      </c>
      <c r="J86" s="22">
        <f>IF(OR($A86="",$B86="",$C86=""),"",'MPTO_working_3-way'!G85)</f>
        <v>3.0262755378896817</v>
      </c>
      <c r="K86" s="17">
        <f>IF(OR($A86="",$B86="",$C86=""),"",'OddsRatio_working_3-way'!H85)</f>
        <v>2.9297971609528322</v>
      </c>
      <c r="L86" s="21">
        <f>IF(OR($A86="",$B86="",$C86=""),"",'OddsRatio_working_3-way'!I85)</f>
        <v>3.0470776513974802</v>
      </c>
      <c r="M86" s="22">
        <f>IF(OR($A86="",$B86="",$C86=""),"",'OddsRatio_working_3-way'!J85)</f>
        <v>3.0257539258620891</v>
      </c>
      <c r="N86" s="23">
        <f t="shared" si="33"/>
        <v>34.114623200199816</v>
      </c>
      <c r="O86" s="24">
        <f t="shared" si="34"/>
        <v>32.8294832851238</v>
      </c>
      <c r="P86" s="24">
        <f t="shared" si="35"/>
        <v>33.055893514676384</v>
      </c>
      <c r="Q86" t="s">
        <v>289</v>
      </c>
      <c r="R86" t="s">
        <v>290</v>
      </c>
      <c r="S86" t="s">
        <v>454</v>
      </c>
      <c r="T86" s="35">
        <v>100</v>
      </c>
      <c r="U86" s="35">
        <f t="shared" si="36"/>
        <v>51.690821256038639</v>
      </c>
      <c r="V86" s="35">
        <f t="shared" si="37"/>
        <v>67.741935483870961</v>
      </c>
      <c r="W86" s="35">
        <f t="shared" si="38"/>
        <v>76.019184652278184</v>
      </c>
      <c r="X86" s="35">
        <f t="shared" si="39"/>
        <v>56.238879863850855</v>
      </c>
      <c r="Y86" s="35">
        <f t="shared" si="40"/>
        <v>72.28999409168317</v>
      </c>
      <c r="Z86" s="35">
        <f t="shared" si="41"/>
        <v>80.567243260090393</v>
      </c>
      <c r="AA86" s="35">
        <f t="shared" si="29"/>
        <v>-4.5480586078122158</v>
      </c>
      <c r="AB86" s="35">
        <f t="shared" si="30"/>
        <v>-4.5480586078122087</v>
      </c>
      <c r="AC86" s="35">
        <f t="shared" si="31"/>
        <v>-4.5480586078122087</v>
      </c>
      <c r="AF86">
        <v>2.52</v>
      </c>
      <c r="AG86">
        <v>1.53</v>
      </c>
      <c r="AJ86" t="s">
        <v>464</v>
      </c>
    </row>
    <row r="87" spans="1:36" ht="15" x14ac:dyDescent="0.25">
      <c r="A87">
        <v>2.0699999999999998</v>
      </c>
      <c r="B87">
        <v>3.1</v>
      </c>
      <c r="C87">
        <v>4.17</v>
      </c>
      <c r="D87" s="20">
        <f t="shared" si="32"/>
        <v>4.548058607812222E-2</v>
      </c>
      <c r="E87" s="17">
        <f>IF(OR($A87="",$B87="",$C87=""),"",A87*'MPTO_working_3-way'!$I86)</f>
        <v>2.1641448131817129</v>
      </c>
      <c r="F87" s="21">
        <f>IF(OR($A87="",$B87="",$C87=""),"",B87*'MPTO_working_3-way'!$I86)</f>
        <v>3.2409898168421791</v>
      </c>
      <c r="G87" s="22">
        <f>IF(OR($A87="",$B87="",$C87=""),"",C87*'MPTO_working_3-way'!$I86)</f>
        <v>4.3596540439457696</v>
      </c>
      <c r="H87" s="17">
        <f>IF(OR($A87="",$B87="",$C87=""),"",'MPTO_working_3-way'!E86)</f>
        <v>2.1370645131148209</v>
      </c>
      <c r="I87" s="21">
        <f>IF(OR($A87="",$B87="",$C87=""),"",'MPTO_working_3-way'!F86)</f>
        <v>3.2528740382897157</v>
      </c>
      <c r="J87" s="22">
        <f>IF(OR($A87="",$B87="",$C87=""),"",'MPTO_working_3-way'!G86)</f>
        <v>4.4514092555224893</v>
      </c>
      <c r="K87" s="17">
        <f>IF(OR($A87="",$B87="",$C87=""),"",'OddsRatio_working_3-way'!H86)</f>
        <v>2.1483003132937046</v>
      </c>
      <c r="L87" s="21">
        <f>IF(OR($A87="",$B87="",$C87=""),"",'OddsRatio_working_3-way'!I86)</f>
        <v>3.2536735120717566</v>
      </c>
      <c r="M87" s="22">
        <f>IF(OR($A87="",$B87="",$C87=""),"",'OddsRatio_working_3-way'!J86)</f>
        <v>4.4019738253654621</v>
      </c>
      <c r="N87" s="23">
        <f t="shared" si="33"/>
        <v>46.207628708995955</v>
      </c>
      <c r="O87" s="24">
        <f t="shared" si="34"/>
        <v>30.854771428265039</v>
      </c>
      <c r="P87" s="24">
        <f t="shared" si="35"/>
        <v>22.937599862738995</v>
      </c>
      <c r="Q87" t="s">
        <v>291</v>
      </c>
      <c r="R87" t="s">
        <v>292</v>
      </c>
      <c r="S87" t="s">
        <v>454</v>
      </c>
      <c r="T87" s="35">
        <v>100</v>
      </c>
      <c r="U87" s="35">
        <f t="shared" si="36"/>
        <v>56.521739130434774</v>
      </c>
      <c r="V87" s="35">
        <f t="shared" si="37"/>
        <v>68.051118210862612</v>
      </c>
      <c r="W87" s="35">
        <f t="shared" si="38"/>
        <v>70.845481049562679</v>
      </c>
      <c r="X87" s="35">
        <f t="shared" si="39"/>
        <v>61.103400739574695</v>
      </c>
      <c r="Y87" s="35">
        <f t="shared" si="40"/>
        <v>72.63277982000254</v>
      </c>
      <c r="Z87" s="35">
        <f t="shared" si="41"/>
        <v>75.427142658702607</v>
      </c>
      <c r="AA87" s="35">
        <f t="shared" si="29"/>
        <v>-4.5816616091399212</v>
      </c>
      <c r="AB87" s="35">
        <f t="shared" si="30"/>
        <v>-4.5816616091399283</v>
      </c>
      <c r="AC87" s="35">
        <f t="shared" si="31"/>
        <v>-4.5816616091399283</v>
      </c>
      <c r="AF87">
        <v>2.2000000000000002</v>
      </c>
      <c r="AG87">
        <v>1.69</v>
      </c>
      <c r="AJ87" t="s">
        <v>464</v>
      </c>
    </row>
    <row r="88" spans="1:36" ht="15" x14ac:dyDescent="0.25">
      <c r="A88">
        <v>2.2999999999999998</v>
      </c>
      <c r="B88">
        <v>3.13</v>
      </c>
      <c r="C88">
        <v>3.43</v>
      </c>
      <c r="D88" s="20">
        <f t="shared" si="32"/>
        <v>4.5816616091399087E-2</v>
      </c>
      <c r="E88" s="17">
        <f>IF(OR($A88="",$B88="",$C88=""),"",A88*'MPTO_working_3-way'!$I87)</f>
        <v>2.4053782170102176</v>
      </c>
      <c r="F88" s="21">
        <f>IF(OR($A88="",$B88="",$C88=""),"",B88*'MPTO_working_3-way'!$I87)</f>
        <v>3.273406008366079</v>
      </c>
      <c r="G88" s="22">
        <f>IF(OR($A88="",$B88="",$C88=""),"",C88*'MPTO_working_3-way'!$I87)</f>
        <v>3.5871509931934988</v>
      </c>
      <c r="H88" s="17">
        <f>IF(OR($A88="",$B88="",$C88=""),"",'MPTO_working_3-way'!E87)</f>
        <v>2.3837311114522057</v>
      </c>
      <c r="I88" s="21">
        <f>IF(OR($A88="",$B88="",$C88=""),"",'MPTO_working_3-way'!F87)</f>
        <v>3.2871314675800631</v>
      </c>
      <c r="J88" s="22">
        <f>IF(OR($A88="",$B88="",$C88=""),"",'MPTO_working_3-way'!G87)</f>
        <v>3.6196083490059205</v>
      </c>
      <c r="K88" s="17">
        <f>IF(OR($A88="",$B88="",$C88=""),"",'OddsRatio_working_3-way'!H87)</f>
        <v>2.3930524574604695</v>
      </c>
      <c r="L88" s="21">
        <f>IF(OR($A88="",$B88="",$C88=""),"",'OddsRatio_working_3-way'!I87)</f>
        <v>3.282462872608308</v>
      </c>
      <c r="M88" s="22">
        <f>IF(OR($A88="",$B88="",$C88=""),"",'OddsRatio_working_3-way'!J87)</f>
        <v>3.6039365166376478</v>
      </c>
      <c r="N88" s="23">
        <f t="shared" si="33"/>
        <v>41.573503614868407</v>
      </c>
      <c r="O88" s="24">
        <f t="shared" si="34"/>
        <v>30.549219908689238</v>
      </c>
      <c r="P88" s="24">
        <f t="shared" si="35"/>
        <v>27.877276476442368</v>
      </c>
      <c r="Q88" t="s">
        <v>293</v>
      </c>
      <c r="R88" t="s">
        <v>294</v>
      </c>
      <c r="S88" t="s">
        <v>454</v>
      </c>
      <c r="T88" s="35">
        <v>100</v>
      </c>
      <c r="U88" s="35">
        <f t="shared" si="36"/>
        <v>59.514170040485837</v>
      </c>
      <c r="V88" s="35">
        <f t="shared" si="37"/>
        <v>68.051118210862612</v>
      </c>
      <c r="W88" s="35">
        <f t="shared" si="38"/>
        <v>68.051118210862612</v>
      </c>
      <c r="X88" s="35">
        <f t="shared" si="39"/>
        <v>63.897763578274756</v>
      </c>
      <c r="Y88" s="35">
        <f t="shared" si="40"/>
        <v>72.434711748651551</v>
      </c>
      <c r="Z88" s="35">
        <f t="shared" si="41"/>
        <v>72.434711748651551</v>
      </c>
      <c r="AA88" s="35">
        <f t="shared" si="29"/>
        <v>-4.3835935377889186</v>
      </c>
      <c r="AB88" s="35">
        <f t="shared" si="30"/>
        <v>-4.3835935377889399</v>
      </c>
      <c r="AC88" s="35">
        <f t="shared" si="31"/>
        <v>-4.3835935377889399</v>
      </c>
      <c r="AF88">
        <v>2.34</v>
      </c>
      <c r="AG88">
        <v>1.61</v>
      </c>
      <c r="AJ88" t="s">
        <v>464</v>
      </c>
    </row>
    <row r="89" spans="1:36" ht="15" x14ac:dyDescent="0.25">
      <c r="A89">
        <v>2.4700000000000002</v>
      </c>
      <c r="B89">
        <v>3.13</v>
      </c>
      <c r="C89">
        <v>3.13</v>
      </c>
      <c r="D89" s="20">
        <f t="shared" si="32"/>
        <v>4.3835935377889212E-2</v>
      </c>
      <c r="E89" s="17">
        <f>IF(OR($A89="",$B89="",$C89=""),"",A89*'MPTO_working_3-way'!$I88)</f>
        <v>2.5782747603833864</v>
      </c>
      <c r="F89" s="21">
        <f>IF(OR($A89="",$B89="",$C89=""),"",B89*'MPTO_working_3-way'!$I88)</f>
        <v>3.2672064777327932</v>
      </c>
      <c r="G89" s="22">
        <f>IF(OR($A89="",$B89="",$C89=""),"",C89*'MPTO_working_3-way'!$I88)</f>
        <v>3.2672064777327932</v>
      </c>
      <c r="H89" s="17">
        <f>IF(OR($A89="",$B89="",$C89=""),"",'MPTO_working_3-way'!E88)</f>
        <v>2.562484117952514</v>
      </c>
      <c r="I89" s="21">
        <f>IF(OR($A89="",$B89="",$C89=""),"",'MPTO_working_3-way'!F88)</f>
        <v>3.2800130107055478</v>
      </c>
      <c r="J89" s="22">
        <f>IF(OR($A89="",$B89="",$C89=""),"",'MPTO_working_3-way'!G88)</f>
        <v>3.2800130107055478</v>
      </c>
      <c r="K89" s="17">
        <f>IF(OR($A89="",$B89="",$C89=""),"",'OddsRatio_working_3-way'!H88)</f>
        <v>2.5695520625157675</v>
      </c>
      <c r="L89" s="21">
        <f>IF(OR($A89="",$B89="",$C89=""),"",'OddsRatio_working_3-way'!I88)</f>
        <v>3.2742489069106018</v>
      </c>
      <c r="M89" s="22">
        <f>IF(OR($A89="",$B89="",$C89=""),"",'OddsRatio_working_3-way'!J88)</f>
        <v>3.2742489069106018</v>
      </c>
      <c r="N89" s="23">
        <f t="shared" si="33"/>
        <v>38.78562577447336</v>
      </c>
      <c r="O89" s="24">
        <f t="shared" si="34"/>
        <v>30.607187112763324</v>
      </c>
      <c r="P89" s="24">
        <f t="shared" si="35"/>
        <v>30.607187112763324</v>
      </c>
      <c r="Q89" t="s">
        <v>295</v>
      </c>
      <c r="R89" t="s">
        <v>296</v>
      </c>
      <c r="S89" t="s">
        <v>454</v>
      </c>
      <c r="T89" s="35">
        <v>100</v>
      </c>
      <c r="U89" s="35">
        <f t="shared" si="36"/>
        <v>55.156950672645742</v>
      </c>
      <c r="V89" s="35">
        <f t="shared" si="37"/>
        <v>69.135802469135797</v>
      </c>
      <c r="W89" s="35">
        <f t="shared" si="38"/>
        <v>70.238095238095241</v>
      </c>
      <c r="X89" s="35">
        <f t="shared" si="39"/>
        <v>60.626102292768955</v>
      </c>
      <c r="Y89" s="35">
        <f t="shared" si="40"/>
        <v>74.604954089259024</v>
      </c>
      <c r="Z89" s="35">
        <f t="shared" si="41"/>
        <v>75.707246858218454</v>
      </c>
      <c r="AA89" s="35">
        <f t="shared" si="29"/>
        <v>-5.4691516201232133</v>
      </c>
      <c r="AB89" s="35">
        <f t="shared" si="30"/>
        <v>-5.4691516201232275</v>
      </c>
      <c r="AC89" s="35">
        <f t="shared" si="31"/>
        <v>-5.4691516201232133</v>
      </c>
      <c r="AF89">
        <v>2.21</v>
      </c>
      <c r="AG89">
        <v>1.68</v>
      </c>
      <c r="AJ89" t="s">
        <v>464</v>
      </c>
    </row>
    <row r="90" spans="1:36" ht="15" x14ac:dyDescent="0.25">
      <c r="A90">
        <v>2.23</v>
      </c>
      <c r="B90">
        <v>3.24</v>
      </c>
      <c r="C90">
        <v>3.36</v>
      </c>
      <c r="D90" s="20">
        <f t="shared" si="32"/>
        <v>5.4691516201232249E-2</v>
      </c>
      <c r="E90" s="17">
        <f>IF(OR($A90="",$B90="",$C90=""),"",A90*'MPTO_working_3-way'!$I89)</f>
        <v>2.351962081128748</v>
      </c>
      <c r="F90" s="21">
        <f>IF(OR($A90="",$B90="",$C90=""),"",B90*'MPTO_working_3-way'!$I89)</f>
        <v>3.4172005124919926</v>
      </c>
      <c r="G90" s="22">
        <f>IF(OR($A90="",$B90="",$C90=""),"",C90*'MPTO_working_3-way'!$I89)</f>
        <v>3.5437634944361402</v>
      </c>
      <c r="H90" s="17">
        <f>IF(OR($A90="",$B90="",$C90=""),"",'MPTO_working_3-way'!E89)</f>
        <v>2.3245002979751477</v>
      </c>
      <c r="I90" s="21">
        <f>IF(OR($A90="",$B90="",$C90=""),"",'MPTO_working_3-way'!F89)</f>
        <v>3.4433901674613461</v>
      </c>
      <c r="J90" s="22">
        <f>IF(OR($A90="",$B90="",$C90=""),"",'MPTO_working_3-way'!G89)</f>
        <v>3.5792448468321409</v>
      </c>
      <c r="K90" s="17">
        <f>IF(OR($A90="",$B90="",$C90=""),"",'OddsRatio_working_3-way'!H89)</f>
        <v>2.3360029167781806</v>
      </c>
      <c r="L90" s="21">
        <f>IF(OR($A90="",$B90="",$C90=""),"",'OddsRatio_working_3-way'!I89)</f>
        <v>3.4330459622627032</v>
      </c>
      <c r="M90" s="22">
        <f>IF(OR($A90="",$B90="",$C90=""),"",'OddsRatio_working_3-way'!J89)</f>
        <v>3.563387710241062</v>
      </c>
      <c r="N90" s="23">
        <f t="shared" si="33"/>
        <v>42.517692271640804</v>
      </c>
      <c r="O90" s="24">
        <f t="shared" si="34"/>
        <v>29.263720298073764</v>
      </c>
      <c r="P90" s="24">
        <f t="shared" si="35"/>
        <v>28.218587430285417</v>
      </c>
      <c r="Q90" t="s">
        <v>297</v>
      </c>
      <c r="R90" t="s">
        <v>298</v>
      </c>
      <c r="S90" t="s">
        <v>454</v>
      </c>
      <c r="T90" s="35">
        <v>100</v>
      </c>
      <c r="U90" s="35">
        <f t="shared" si="36"/>
        <v>35.897435897435898</v>
      </c>
      <c r="V90" s="35">
        <f t="shared" si="37"/>
        <v>72.899728997289984</v>
      </c>
      <c r="W90" s="35">
        <f t="shared" si="38"/>
        <v>85.185185185185176</v>
      </c>
      <c r="X90" s="35">
        <f t="shared" si="39"/>
        <v>41.915085817524847</v>
      </c>
      <c r="Y90" s="35">
        <f t="shared" si="40"/>
        <v>78.917378917378912</v>
      </c>
      <c r="Z90" s="35">
        <f t="shared" si="41"/>
        <v>91.202835105274133</v>
      </c>
      <c r="AA90" s="35">
        <f t="shared" si="29"/>
        <v>-6.0176499200889495</v>
      </c>
      <c r="AB90" s="35">
        <f t="shared" si="30"/>
        <v>-6.0176499200889282</v>
      </c>
      <c r="AC90" s="35">
        <f t="shared" si="31"/>
        <v>-6.0176499200889566</v>
      </c>
      <c r="AF90">
        <v>2.09</v>
      </c>
      <c r="AG90">
        <v>1.73</v>
      </c>
      <c r="AJ90" t="s">
        <v>465</v>
      </c>
    </row>
    <row r="91" spans="1:36" ht="15" x14ac:dyDescent="0.25">
      <c r="A91">
        <v>1.56</v>
      </c>
      <c r="B91">
        <v>3.69</v>
      </c>
      <c r="C91">
        <v>6.75</v>
      </c>
      <c r="D91" s="20">
        <f t="shared" si="32"/>
        <v>6.01764992008893E-2</v>
      </c>
      <c r="E91" s="17">
        <f>IF(OR($A91="",$B91="",$C91=""),"",A91*'MPTO_working_3-way'!$I90)</f>
        <v>1.6538753387533873</v>
      </c>
      <c r="F91" s="21">
        <f>IF(OR($A91="",$B91="",$C91=""),"",B91*'MPTO_working_3-way'!$I90)</f>
        <v>3.9120512820512814</v>
      </c>
      <c r="G91" s="22">
        <f>IF(OR($A91="",$B91="",$C91=""),"",C91*'MPTO_working_3-way'!$I90)</f>
        <v>7.1561913696060024</v>
      </c>
      <c r="H91" s="17">
        <f>IF(OR($A91="",$B91="",$C91=""),"",'MPTO_working_3-way'!E90)</f>
        <v>1.6103920325263901</v>
      </c>
      <c r="I91" s="21">
        <f>IF(OR($A91="",$B91="",$C91=""),"",'MPTO_working_3-way'!F90)</f>
        <v>3.9849547720140293</v>
      </c>
      <c r="J91" s="22">
        <f>IF(OR($A91="",$B91="",$C91=""),"",'MPTO_working_3-way'!G90)</f>
        <v>7.8070524412296534</v>
      </c>
      <c r="K91" s="17">
        <f>IF(OR($A91="",$B91="",$C91=""),"",'OddsRatio_working_3-way'!H90)</f>
        <v>1.6250729581342152</v>
      </c>
      <c r="L91" s="21">
        <f>IF(OR($A91="",$B91="",$C91=""),"",'OddsRatio_working_3-way'!I90)</f>
        <v>4.0025826024661395</v>
      </c>
      <c r="M91" s="22">
        <f>IF(OR($A91="",$B91="",$C91=""),"",'OddsRatio_working_3-way'!J90)</f>
        <v>7.4181598379852449</v>
      </c>
      <c r="N91" s="23">
        <f t="shared" si="33"/>
        <v>60.464049288851029</v>
      </c>
      <c r="O91" s="24">
        <f t="shared" si="34"/>
        <v>25.562037097725636</v>
      </c>
      <c r="P91" s="24">
        <f t="shared" si="35"/>
        <v>13.973913613423349</v>
      </c>
      <c r="Q91" t="s">
        <v>299</v>
      </c>
      <c r="R91" t="s">
        <v>300</v>
      </c>
      <c r="S91" t="s">
        <v>454</v>
      </c>
      <c r="T91" s="35">
        <v>100</v>
      </c>
      <c r="U91" s="35">
        <f t="shared" si="36"/>
        <v>68.55345911949685</v>
      </c>
      <c r="V91" s="35">
        <f t="shared" si="37"/>
        <v>68.55345911949685</v>
      </c>
      <c r="W91" s="35">
        <f t="shared" si="38"/>
        <v>57.446808510638299</v>
      </c>
      <c r="X91" s="35">
        <f t="shared" si="39"/>
        <v>73.999732369864844</v>
      </c>
      <c r="Y91" s="35">
        <f t="shared" si="40"/>
        <v>73.999732369864844</v>
      </c>
      <c r="Z91" s="35">
        <f t="shared" si="41"/>
        <v>62.893081761006286</v>
      </c>
      <c r="AA91" s="35">
        <f t="shared" si="29"/>
        <v>-5.4462732503679945</v>
      </c>
      <c r="AB91" s="35">
        <f t="shared" si="30"/>
        <v>-5.4462732503679945</v>
      </c>
      <c r="AC91" s="35">
        <f t="shared" si="31"/>
        <v>-5.4462732503679874</v>
      </c>
      <c r="AF91">
        <v>2.4700000000000002</v>
      </c>
      <c r="AG91">
        <v>1.53</v>
      </c>
      <c r="AJ91" t="s">
        <v>465</v>
      </c>
    </row>
    <row r="92" spans="1:36" ht="15" x14ac:dyDescent="0.25">
      <c r="A92">
        <v>3.18</v>
      </c>
      <c r="B92">
        <v>3.18</v>
      </c>
      <c r="C92">
        <v>2.35</v>
      </c>
      <c r="D92" s="20">
        <f t="shared" si="32"/>
        <v>5.4462732503679945E-2</v>
      </c>
      <c r="E92" s="17">
        <f>IF(OR($A92="",$B92="",$C92=""),"",A92*'MPTO_working_3-way'!$I91)</f>
        <v>3.3531914893617025</v>
      </c>
      <c r="F92" s="21">
        <f>IF(OR($A92="",$B92="",$C92=""),"",B92*'MPTO_working_3-way'!$I91)</f>
        <v>3.3531914893617025</v>
      </c>
      <c r="G92" s="22">
        <f>IF(OR($A92="",$B92="",$C92=""),"",C92*'MPTO_working_3-way'!$I91)</f>
        <v>2.4779874213836481</v>
      </c>
      <c r="H92" s="17">
        <f>IF(OR($A92="",$B92="",$C92=""),"",'MPTO_working_3-way'!E91)</f>
        <v>3.3748306488032522</v>
      </c>
      <c r="I92" s="21">
        <f>IF(OR($A92="",$B92="",$C92=""),"",'MPTO_working_3-way'!F91)</f>
        <v>3.3748306488032522</v>
      </c>
      <c r="J92" s="22">
        <f>IF(OR($A92="",$B92="",$C92=""),"",'MPTO_working_3-way'!G91)</f>
        <v>2.4547246249863139</v>
      </c>
      <c r="K92" s="17">
        <f>IF(OR($A92="",$B92="",$C92=""),"",'OddsRatio_working_3-way'!H91)</f>
        <v>3.3653765382971961</v>
      </c>
      <c r="L92" s="21">
        <f>IF(OR($A92="",$B92="",$C92=""),"",'OddsRatio_working_3-way'!I91)</f>
        <v>3.3653765382971961</v>
      </c>
      <c r="M92" s="22">
        <f>IF(OR($A92="",$B92="",$C92=""),"",'OddsRatio_working_3-way'!J91)</f>
        <v>2.4647973975693644</v>
      </c>
      <c r="N92" s="23">
        <f t="shared" si="33"/>
        <v>29.82233502538071</v>
      </c>
      <c r="O92" s="24">
        <f t="shared" si="34"/>
        <v>29.82233502538071</v>
      </c>
      <c r="P92" s="24">
        <f t="shared" si="35"/>
        <v>40.355329949238573</v>
      </c>
      <c r="Q92" t="s">
        <v>301</v>
      </c>
      <c r="R92" t="s">
        <v>302</v>
      </c>
      <c r="S92" t="s">
        <v>454</v>
      </c>
      <c r="T92" s="35">
        <v>100</v>
      </c>
      <c r="U92" s="35">
        <f t="shared" si="36"/>
        <v>21.259842519685037</v>
      </c>
      <c r="V92" s="35">
        <f t="shared" si="37"/>
        <v>84.939759036144579</v>
      </c>
      <c r="W92" s="35">
        <f t="shared" si="38"/>
        <v>90.81726354453626</v>
      </c>
      <c r="X92" s="35">
        <f t="shared" si="39"/>
        <v>24.24297741931915</v>
      </c>
      <c r="Y92" s="35">
        <f t="shared" si="40"/>
        <v>87.922893935778674</v>
      </c>
      <c r="Z92" s="35">
        <f t="shared" si="41"/>
        <v>93.800398444170369</v>
      </c>
      <c r="AA92" s="35">
        <f t="shared" si="29"/>
        <v>-2.9831348996341127</v>
      </c>
      <c r="AB92" s="35">
        <f t="shared" si="30"/>
        <v>-2.9831348996340949</v>
      </c>
      <c r="AC92" s="35">
        <f t="shared" si="31"/>
        <v>-2.9831348996341092</v>
      </c>
      <c r="AF92">
        <v>2.62</v>
      </c>
      <c r="AG92">
        <v>1.48</v>
      </c>
      <c r="AJ92" t="s">
        <v>465</v>
      </c>
    </row>
    <row r="93" spans="1:36" ht="15" x14ac:dyDescent="0.25">
      <c r="A93">
        <v>1.27</v>
      </c>
      <c r="B93">
        <v>6.64</v>
      </c>
      <c r="C93">
        <v>10.89</v>
      </c>
      <c r="D93" s="20">
        <f t="shared" si="32"/>
        <v>2.98313489963411E-2</v>
      </c>
      <c r="E93" s="17">
        <f>IF(OR($A93="",$B93="",$C93=""),"",A93*'MPTO_working_3-way'!$I92)</f>
        <v>1.3078858132253532</v>
      </c>
      <c r="F93" s="21">
        <f>IF(OR($A93="",$B93="",$C93=""),"",B93*'MPTO_working_3-way'!$I92)</f>
        <v>6.8380801573357042</v>
      </c>
      <c r="G93" s="22">
        <f>IF(OR($A93="",$B93="",$C93=""),"",C93*'MPTO_working_3-way'!$I92)</f>
        <v>11.214863390570155</v>
      </c>
      <c r="H93" s="17">
        <f>IF(OR($A93="",$B93="",$C93=""),"",'MPTO_working_3-way'!E92)</f>
        <v>1.286243459827114</v>
      </c>
      <c r="I93" s="21">
        <f>IF(OR($A93="",$B93="",$C93=""),"",'MPTO_working_3-way'!F92)</f>
        <v>7.1094110890261693</v>
      </c>
      <c r="J93" s="22">
        <f>IF(OR($A93="",$B93="",$C93=""),"",'MPTO_working_3-way'!G92)</f>
        <v>12.212460434670284</v>
      </c>
      <c r="K93" s="17">
        <f>IF(OR($A93="",$B93="",$C93=""),"",'OddsRatio_working_3-way'!H92)</f>
        <v>1.2922718241699001</v>
      </c>
      <c r="L93" s="21">
        <f>IF(OR($A93="",$B93="",$C93=""),"",'OddsRatio_working_3-way'!I92)</f>
        <v>7.1052336604379107</v>
      </c>
      <c r="M93" s="22">
        <f>IF(OR($A93="",$B93="",$C93=""),"",'OddsRatio_working_3-way'!J92)</f>
        <v>11.705808670519673</v>
      </c>
      <c r="N93" s="23">
        <f t="shared" si="33"/>
        <v>76.459274188005637</v>
      </c>
      <c r="O93" s="24">
        <f t="shared" si="34"/>
        <v>14.623987683549272</v>
      </c>
      <c r="P93" s="24">
        <f t="shared" si="35"/>
        <v>8.9167381284451004</v>
      </c>
      <c r="Q93" t="s">
        <v>303</v>
      </c>
      <c r="R93" t="s">
        <v>304</v>
      </c>
      <c r="S93" t="s">
        <v>454</v>
      </c>
      <c r="T93" s="35">
        <v>100</v>
      </c>
      <c r="U93" s="35">
        <f t="shared" si="36"/>
        <v>68.35443037974683</v>
      </c>
      <c r="V93" s="35">
        <f t="shared" si="37"/>
        <v>70.845481049562679</v>
      </c>
      <c r="W93" s="35">
        <f t="shared" si="38"/>
        <v>58.677685950413228</v>
      </c>
      <c r="X93" s="35">
        <f t="shared" si="39"/>
        <v>70.476833000024101</v>
      </c>
      <c r="Y93" s="35">
        <f t="shared" si="40"/>
        <v>72.967883669839935</v>
      </c>
      <c r="Z93" s="35">
        <f t="shared" si="41"/>
        <v>60.800088570690477</v>
      </c>
      <c r="AA93" s="35">
        <f t="shared" si="29"/>
        <v>-2.1224026202772706</v>
      </c>
      <c r="AB93" s="35">
        <f t="shared" si="30"/>
        <v>-2.1224026202772563</v>
      </c>
      <c r="AC93" s="35">
        <f t="shared" si="31"/>
        <v>-2.1224026202772492</v>
      </c>
      <c r="AF93">
        <v>1.39</v>
      </c>
      <c r="AG93">
        <v>3.13</v>
      </c>
      <c r="AJ93" t="s">
        <v>466</v>
      </c>
    </row>
    <row r="94" spans="1:36" ht="15" x14ac:dyDescent="0.25">
      <c r="A94">
        <v>3.16</v>
      </c>
      <c r="B94">
        <v>3.43</v>
      </c>
      <c r="C94">
        <v>2.42</v>
      </c>
      <c r="D94" s="20">
        <f t="shared" si="32"/>
        <v>2.1224026202772528E-2</v>
      </c>
      <c r="E94" s="17">
        <f>IF(OR($A94="",$B94="",$C94=""),"",A94*'MPTO_working_3-way'!$I93)</f>
        <v>3.2270679228007615</v>
      </c>
      <c r="F94" s="21">
        <f>IF(OR($A94="",$B94="",$C94=""),"",B94*'MPTO_working_3-way'!$I93)</f>
        <v>3.5027984098755098</v>
      </c>
      <c r="G94" s="22">
        <f>IF(OR($A94="",$B94="",$C94=""),"",C94*'MPTO_working_3-way'!$I93)</f>
        <v>2.4713621434107096</v>
      </c>
      <c r="H94" s="17">
        <f>IF(OR($A94="",$B94="",$C94=""),"",'MPTO_working_3-way'!E93)</f>
        <v>3.2322603287331462</v>
      </c>
      <c r="I94" s="21">
        <f>IF(OR($A94="",$B94="",$C94=""),"",'MPTO_working_3-way'!F93)</f>
        <v>3.5153028184718838</v>
      </c>
      <c r="J94" s="22">
        <f>IF(OR($A94="",$B94="",$C94=""),"",'MPTO_working_3-way'!G93)</f>
        <v>2.4621538327523513</v>
      </c>
      <c r="K94" s="17">
        <f>IF(OR($A94="",$B94="",$C94=""),"",'OddsRatio_working_3-way'!H93)</f>
        <v>3.2303767795640659</v>
      </c>
      <c r="L94" s="21">
        <f>IF(OR($A94="",$B94="",$C94=""),"",'OddsRatio_working_3-way'!I93)</f>
        <v>3.5091738770095757</v>
      </c>
      <c r="M94" s="22">
        <f>IF(OR($A94="",$B94="",$C94=""),"",'OddsRatio_working_3-way'!J93)</f>
        <v>2.4662662161948949</v>
      </c>
      <c r="N94" s="23">
        <f t="shared" si="33"/>
        <v>30.987882000701845</v>
      </c>
      <c r="O94" s="24">
        <f t="shared" si="34"/>
        <v>28.548602659538723</v>
      </c>
      <c r="P94" s="24">
        <f t="shared" si="35"/>
        <v>40.463515339759432</v>
      </c>
      <c r="Q94" t="s">
        <v>305</v>
      </c>
      <c r="R94" t="s">
        <v>306</v>
      </c>
      <c r="S94" t="s">
        <v>454</v>
      </c>
      <c r="T94" s="35">
        <v>100</v>
      </c>
      <c r="U94" s="35">
        <f t="shared" si="36"/>
        <v>69.418960244648318</v>
      </c>
      <c r="V94" s="35">
        <f t="shared" si="37"/>
        <v>71.509971509971507</v>
      </c>
      <c r="W94" s="35">
        <f t="shared" si="38"/>
        <v>56.896551724137922</v>
      </c>
      <c r="X94" s="35">
        <f t="shared" si="39"/>
        <v>71.593476765890557</v>
      </c>
      <c r="Y94" s="35">
        <f t="shared" si="40"/>
        <v>73.684488031213746</v>
      </c>
      <c r="Z94" s="35">
        <f t="shared" si="41"/>
        <v>59.071068245380175</v>
      </c>
      <c r="AA94" s="35">
        <f t="shared" si="29"/>
        <v>-2.1745165212422393</v>
      </c>
      <c r="AB94" s="35">
        <f t="shared" si="30"/>
        <v>-2.1745165212422393</v>
      </c>
      <c r="AC94" s="35">
        <f t="shared" si="31"/>
        <v>-2.1745165212422535</v>
      </c>
      <c r="AF94">
        <v>1.94</v>
      </c>
      <c r="AG94">
        <v>1.96</v>
      </c>
      <c r="AJ94" t="s">
        <v>466</v>
      </c>
    </row>
    <row r="95" spans="1:36" ht="15" x14ac:dyDescent="0.25">
      <c r="A95">
        <v>3.27</v>
      </c>
      <c r="B95">
        <v>3.51</v>
      </c>
      <c r="C95">
        <v>2.3199999999999998</v>
      </c>
      <c r="D95" s="20">
        <f t="shared" si="32"/>
        <v>2.1745165212422535E-2</v>
      </c>
      <c r="E95" s="17">
        <f>IF(OR($A95="",$B95="",$C95=""),"",A95*'MPTO_working_3-way'!$I94)</f>
        <v>3.3411066902446218</v>
      </c>
      <c r="F95" s="21">
        <f>IF(OR($A95="",$B95="",$C95=""),"",B95*'MPTO_working_3-way'!$I94)</f>
        <v>3.5863255298956029</v>
      </c>
      <c r="G95" s="22">
        <f>IF(OR($A95="",$B95="",$C95=""),"",C95*'MPTO_working_3-way'!$I94)</f>
        <v>2.37044878329282</v>
      </c>
      <c r="H95" s="17">
        <f>IF(OR($A95="",$B95="",$C95=""),"",'MPTO_working_3-way'!E94)</f>
        <v>3.3493879641588356</v>
      </c>
      <c r="I95" s="21">
        <f>IF(OR($A95="",$B95="",$C95=""),"",'MPTO_working_3-way'!F94)</f>
        <v>3.601632161060667</v>
      </c>
      <c r="J95" s="22">
        <f>IF(OR($A95="",$B95="",$C95=""),"",'MPTO_working_3-way'!G94)</f>
        <v>2.3596810120049398</v>
      </c>
      <c r="K95" s="17">
        <f>IF(OR($A95="",$B95="",$C95=""),"",'OddsRatio_working_3-way'!H94)</f>
        <v>3.346287751292929</v>
      </c>
      <c r="L95" s="21">
        <f>IF(OR($A95="",$B95="",$C95=""),"",'OddsRatio_working_3-way'!I94)</f>
        <v>3.5943534166278632</v>
      </c>
      <c r="M95" s="22">
        <f>IF(OR($A95="",$B95="",$C95=""),"",'OddsRatio_working_3-way'!J94)</f>
        <v>2.3643611593421436</v>
      </c>
      <c r="N95" s="23">
        <f t="shared" si="33"/>
        <v>29.930202555931672</v>
      </c>
      <c r="O95" s="24">
        <f t="shared" si="34"/>
        <v>27.88369297945772</v>
      </c>
      <c r="P95" s="24">
        <f t="shared" si="35"/>
        <v>42.186104464610601</v>
      </c>
      <c r="Q95" t="s">
        <v>307</v>
      </c>
      <c r="R95" t="s">
        <v>308</v>
      </c>
      <c r="S95" t="s">
        <v>454</v>
      </c>
      <c r="T95" s="35">
        <v>100</v>
      </c>
      <c r="U95" s="35">
        <f t="shared" si="36"/>
        <v>60.474308300395251</v>
      </c>
      <c r="V95" s="35">
        <f t="shared" si="37"/>
        <v>70.326409495548958</v>
      </c>
      <c r="W95" s="35">
        <f t="shared" si="38"/>
        <v>66.442953020134226</v>
      </c>
      <c r="X95" s="35">
        <f t="shared" si="39"/>
        <v>63.230637484316809</v>
      </c>
      <c r="Y95" s="35">
        <f t="shared" si="40"/>
        <v>73.082738679470523</v>
      </c>
      <c r="Z95" s="35">
        <f t="shared" si="41"/>
        <v>69.199282204055777</v>
      </c>
      <c r="AA95" s="35">
        <f t="shared" si="29"/>
        <v>-2.756329183921558</v>
      </c>
      <c r="AB95" s="35">
        <f t="shared" si="30"/>
        <v>-2.7563291839215651</v>
      </c>
      <c r="AC95" s="35">
        <f t="shared" si="31"/>
        <v>-2.7563291839215509</v>
      </c>
      <c r="AF95">
        <v>1.86</v>
      </c>
      <c r="AG95">
        <v>2.0499999999999998</v>
      </c>
      <c r="AJ95" t="s">
        <v>466</v>
      </c>
    </row>
    <row r="96" spans="1:36" ht="15" x14ac:dyDescent="0.25">
      <c r="A96">
        <v>2.5299999999999998</v>
      </c>
      <c r="B96">
        <v>3.37</v>
      </c>
      <c r="C96">
        <v>2.98</v>
      </c>
      <c r="D96" s="20">
        <f t="shared" si="32"/>
        <v>2.7563291839215465E-2</v>
      </c>
      <c r="E96" s="17">
        <f>IF(OR($A96="",$B96="",$C96=""),"",A96*'MPTO_working_3-way'!$I95)</f>
        <v>2.5997351283532151</v>
      </c>
      <c r="F96" s="21">
        <f>IF(OR($A96="",$B96="",$C96=""),"",B96*'MPTO_working_3-way'!$I95)</f>
        <v>3.4628882934981564</v>
      </c>
      <c r="G96" s="22">
        <f>IF(OR($A96="",$B96="",$C96=""),"",C96*'MPTO_working_3-way'!$I95)</f>
        <v>3.0621386096808623</v>
      </c>
      <c r="H96" s="17">
        <f>IF(OR($A96="",$B96="",$C96=""),"",'MPTO_working_3-way'!E95)</f>
        <v>2.5902095313774423</v>
      </c>
      <c r="I96" s="21">
        <f>IF(OR($A96="",$B96="",$C96=""),"",'MPTO_working_3-way'!F95)</f>
        <v>3.4776785416909428</v>
      </c>
      <c r="J96" s="22">
        <f>IF(OR($A96="",$B96="",$C96=""),"",'MPTO_working_3-way'!G95)</f>
        <v>3.0638878288259597</v>
      </c>
      <c r="K96" s="17">
        <f>IF(OR($A96="",$B96="",$C96=""),"",'OddsRatio_working_3-way'!H95)</f>
        <v>2.5946195994529293</v>
      </c>
      <c r="L96" s="21">
        <f>IF(OR($A96="",$B96="",$C96=""),"",'OddsRatio_working_3-way'!I95)</f>
        <v>3.4700970266035576</v>
      </c>
      <c r="M96" s="22">
        <f>IF(OR($A96="",$B96="",$C96=""),"",'OddsRatio_working_3-way'!J95)</f>
        <v>3.0636253639979087</v>
      </c>
      <c r="N96" s="23">
        <f t="shared" si="33"/>
        <v>38.465457080369696</v>
      </c>
      <c r="O96" s="24">
        <f t="shared" si="34"/>
        <v>28.877628015826506</v>
      </c>
      <c r="P96" s="24">
        <f t="shared" si="35"/>
        <v>32.656914903803802</v>
      </c>
      <c r="Q96" t="s">
        <v>309</v>
      </c>
      <c r="R96" t="s">
        <v>310</v>
      </c>
      <c r="S96" t="s">
        <v>454</v>
      </c>
      <c r="T96" s="35">
        <v>100</v>
      </c>
      <c r="U96" s="35">
        <f t="shared" si="36"/>
        <v>63.898916967509031</v>
      </c>
      <c r="V96" s="35">
        <f t="shared" si="37"/>
        <v>69.969969969969966</v>
      </c>
      <c r="W96" s="35">
        <f t="shared" si="38"/>
        <v>63.369963369963365</v>
      </c>
      <c r="X96" s="35">
        <f t="shared" si="39"/>
        <v>66.660066660066647</v>
      </c>
      <c r="Y96" s="35">
        <f t="shared" si="40"/>
        <v>72.731119662527604</v>
      </c>
      <c r="Z96" s="35">
        <f t="shared" si="41"/>
        <v>66.13111306252101</v>
      </c>
      <c r="AA96" s="35">
        <f t="shared" si="29"/>
        <v>-2.7611496925576162</v>
      </c>
      <c r="AB96" s="35">
        <f t="shared" si="30"/>
        <v>-2.7611496925576375</v>
      </c>
      <c r="AC96" s="35">
        <f t="shared" si="31"/>
        <v>-2.7611496925576446</v>
      </c>
      <c r="AF96">
        <v>1.99</v>
      </c>
      <c r="AG96">
        <v>1.9</v>
      </c>
      <c r="AJ96" t="s">
        <v>467</v>
      </c>
    </row>
    <row r="97" spans="1:36" ht="15" x14ac:dyDescent="0.25">
      <c r="A97">
        <v>2.77</v>
      </c>
      <c r="B97">
        <v>3.33</v>
      </c>
      <c r="C97">
        <v>2.73</v>
      </c>
      <c r="D97" s="20">
        <f t="shared" si="32"/>
        <v>2.7611496925576295E-2</v>
      </c>
      <c r="E97" s="17">
        <f>IF(OR($A97="",$B97="",$C97=""),"",A97*'MPTO_working_3-way'!$I96)</f>
        <v>2.8464838464838462</v>
      </c>
      <c r="F97" s="21">
        <f>IF(OR($A97="",$B97="",$C97=""),"",B97*'MPTO_working_3-way'!$I96)</f>
        <v>3.4219462847621691</v>
      </c>
      <c r="G97" s="22">
        <f>IF(OR($A97="",$B97="",$C97=""),"",C97*'MPTO_working_3-way'!$I96)</f>
        <v>2.8053793866068233</v>
      </c>
      <c r="H97" s="17">
        <f>IF(OR($A97="",$B97="",$C97=""),"",'MPTO_working_3-way'!E96)</f>
        <v>2.8424676190023601</v>
      </c>
      <c r="I97" s="21">
        <f>IF(OR($A97="",$B97="",$C97=""),"",'MPTO_working_3-way'!F96)</f>
        <v>3.435287301487477</v>
      </c>
      <c r="J97" s="22">
        <f>IF(OR($A97="",$B97="",$C97=""),"",'MPTO_working_3-way'!G96)</f>
        <v>2.800363220615433</v>
      </c>
      <c r="K97" s="17">
        <f>IF(OR($A97="",$B97="",$C97=""),"",'OddsRatio_working_3-way'!H96)</f>
        <v>2.8446358172777053</v>
      </c>
      <c r="L97" s="21">
        <f>IF(OR($A97="",$B97="",$C97=""),"",'OddsRatio_working_3-way'!I96)</f>
        <v>3.4282494091847746</v>
      </c>
      <c r="M97" s="22">
        <f>IF(OR($A97="",$B97="",$C97=""),"",'OddsRatio_working_3-way'!J96)</f>
        <v>2.8029491321414857</v>
      </c>
      <c r="N97" s="23">
        <f t="shared" si="33"/>
        <v>35.13106182686623</v>
      </c>
      <c r="O97" s="24">
        <f t="shared" si="34"/>
        <v>29.223135513639477</v>
      </c>
      <c r="P97" s="24">
        <f t="shared" si="35"/>
        <v>35.645802659494301</v>
      </c>
      <c r="Q97" t="s">
        <v>311</v>
      </c>
      <c r="R97" t="s">
        <v>312</v>
      </c>
      <c r="S97" t="s">
        <v>454</v>
      </c>
      <c r="T97" s="35">
        <v>100</v>
      </c>
      <c r="U97" s="35">
        <f t="shared" si="36"/>
        <v>44.444444444444443</v>
      </c>
      <c r="V97" s="35">
        <f t="shared" si="37"/>
        <v>72.67759562841529</v>
      </c>
      <c r="W97" s="35">
        <f t="shared" si="38"/>
        <v>79.757085020242926</v>
      </c>
      <c r="X97" s="35">
        <f t="shared" si="39"/>
        <v>47.565319351341785</v>
      </c>
      <c r="Y97" s="35">
        <f t="shared" si="40"/>
        <v>75.798470535312646</v>
      </c>
      <c r="Z97" s="35">
        <f t="shared" si="41"/>
        <v>82.877959927140253</v>
      </c>
      <c r="AA97" s="35">
        <f t="shared" si="29"/>
        <v>-3.1208749068973418</v>
      </c>
      <c r="AB97" s="35">
        <f t="shared" si="30"/>
        <v>-3.120874906897356</v>
      </c>
      <c r="AC97" s="35">
        <f t="shared" si="31"/>
        <v>-3.1208749068973276</v>
      </c>
      <c r="AF97">
        <v>2.21</v>
      </c>
      <c r="AG97">
        <v>1.72</v>
      </c>
      <c r="AJ97" t="s">
        <v>467</v>
      </c>
    </row>
    <row r="98" spans="1:36" ht="15" x14ac:dyDescent="0.25">
      <c r="A98">
        <v>1.8</v>
      </c>
      <c r="B98">
        <v>3.66</v>
      </c>
      <c r="C98">
        <v>4.9400000000000004</v>
      </c>
      <c r="D98" s="20">
        <f t="shared" si="32"/>
        <v>3.1208749068973418E-2</v>
      </c>
      <c r="E98" s="17">
        <f>IF(OR($A98="",$B98="",$C98=""),"",A98*'MPTO_working_3-way'!$I97)</f>
        <v>1.8561757483241521</v>
      </c>
      <c r="F98" s="21">
        <f>IF(OR($A98="",$B98="",$C98=""),"",B98*'MPTO_working_3-way'!$I97)</f>
        <v>3.7742240215924427</v>
      </c>
      <c r="G98" s="22">
        <f>IF(OR($A98="",$B98="",$C98=""),"",C98*'MPTO_working_3-way'!$I97)</f>
        <v>5.094171220400729</v>
      </c>
      <c r="H98" s="17">
        <f>IF(OR($A98="",$B98="",$C98=""),"",'MPTO_working_3-way'!E97)</f>
        <v>1.8343486357672034</v>
      </c>
      <c r="I98" s="21">
        <f>IF(OR($A98="",$B98="",$C98=""),"",'MPTO_working_3-way'!F97)</f>
        <v>3.8048691520604576</v>
      </c>
      <c r="J98" s="22">
        <f>IF(OR($A98="",$B98="",$C98=""),"",'MPTO_working_3-way'!G97)</f>
        <v>5.2076218029135415</v>
      </c>
      <c r="K98" s="17">
        <f>IF(OR($A98="",$B98="",$C98=""),"",'OddsRatio_working_3-way'!H97)</f>
        <v>1.8425120440184779</v>
      </c>
      <c r="L98" s="21">
        <f>IF(OR($A98="",$B98="",$C98=""),"",'OddsRatio_working_3-way'!I97)</f>
        <v>3.8013525463614397</v>
      </c>
      <c r="M98" s="22">
        <f>IF(OR($A98="",$B98="",$C98=""),"",'OddsRatio_working_3-way'!J97)</f>
        <v>5.1493718167910041</v>
      </c>
      <c r="N98" s="23">
        <f t="shared" si="33"/>
        <v>53.8742088890478</v>
      </c>
      <c r="O98" s="24">
        <f t="shared" si="34"/>
        <v>26.495512568384168</v>
      </c>
      <c r="P98" s="24">
        <f t="shared" si="35"/>
        <v>19.630278542568025</v>
      </c>
      <c r="Q98" t="s">
        <v>313</v>
      </c>
      <c r="R98" t="s">
        <v>314</v>
      </c>
      <c r="S98" t="s">
        <v>454</v>
      </c>
      <c r="T98" s="35">
        <v>100</v>
      </c>
      <c r="U98" s="35">
        <f t="shared" si="36"/>
        <v>55.357142857142868</v>
      </c>
      <c r="V98" s="35">
        <f t="shared" si="37"/>
        <v>69.325153374233125</v>
      </c>
      <c r="W98" s="35">
        <f t="shared" si="38"/>
        <v>72.602739726027394</v>
      </c>
      <c r="X98" s="35">
        <f t="shared" si="39"/>
        <v>58.072106899739474</v>
      </c>
      <c r="Y98" s="35">
        <f t="shared" si="40"/>
        <v>72.040117416829744</v>
      </c>
      <c r="Z98" s="35">
        <f t="shared" si="41"/>
        <v>75.317703768624014</v>
      </c>
      <c r="AA98" s="35">
        <f t="shared" si="29"/>
        <v>-2.7149640425966055</v>
      </c>
      <c r="AB98" s="35">
        <f t="shared" si="30"/>
        <v>-2.7149640425966197</v>
      </c>
      <c r="AC98" s="35">
        <f t="shared" si="31"/>
        <v>-2.7149640425966197</v>
      </c>
      <c r="AF98">
        <v>2.08</v>
      </c>
      <c r="AG98">
        <v>1.81</v>
      </c>
      <c r="AJ98" t="s">
        <v>467</v>
      </c>
    </row>
    <row r="99" spans="1:36" ht="15" x14ac:dyDescent="0.25">
      <c r="A99">
        <v>2.2400000000000002</v>
      </c>
      <c r="B99">
        <v>3.26</v>
      </c>
      <c r="C99">
        <v>3.65</v>
      </c>
      <c r="D99" s="20">
        <f t="shared" si="32"/>
        <v>2.7149640425966126E-2</v>
      </c>
      <c r="E99" s="17">
        <f>IF(OR($A99="",$B99="",$C99=""),"",A99*'MPTO_working_3-way'!$I98)</f>
        <v>2.3008151945541644</v>
      </c>
      <c r="F99" s="21">
        <f>IF(OR($A99="",$B99="",$C99=""),"",B99*'MPTO_working_3-way'!$I98)</f>
        <v>3.3485078277886493</v>
      </c>
      <c r="G99" s="22">
        <f>IF(OR($A99="",$B99="",$C99=""),"",C99*'MPTO_working_3-way'!$I98)</f>
        <v>3.7490961875547764</v>
      </c>
      <c r="H99" s="17">
        <f>IF(OR($A99="",$B99="",$C99=""),"",'MPTO_working_3-way'!E98)</f>
        <v>2.2863482376300133</v>
      </c>
      <c r="I99" s="21">
        <f>IF(OR($A99="",$B99="",$C99=""),"",'MPTO_working_3-way'!F98)</f>
        <v>3.3591022821029419</v>
      </c>
      <c r="J99" s="22">
        <f>IF(OR($A99="",$B99="",$C99=""),"",'MPTO_working_3-way'!G98)</f>
        <v>3.7746856524587931</v>
      </c>
      <c r="K99" s="17">
        <f>IF(OR($A99="",$B99="",$C99=""),"",'OddsRatio_working_3-way'!H98)</f>
        <v>2.292517526894065</v>
      </c>
      <c r="L99" s="21">
        <f>IF(OR($A99="",$B99="",$C99=""),"",'OddsRatio_working_3-way'!I98)</f>
        <v>3.3557174280488598</v>
      </c>
      <c r="M99" s="22">
        <f>IF(OR($A99="",$B99="",$C99=""),"",'OddsRatio_working_3-way'!J98)</f>
        <v>3.7622350373139293</v>
      </c>
      <c r="N99" s="23">
        <f t="shared" si="33"/>
        <v>43.462856224477122</v>
      </c>
      <c r="O99" s="24">
        <f t="shared" si="34"/>
        <v>29.864048448720482</v>
      </c>
      <c r="P99" s="24">
        <f t="shared" si="35"/>
        <v>26.673095326802397</v>
      </c>
      <c r="Q99" t="s">
        <v>315</v>
      </c>
      <c r="R99" t="s">
        <v>316</v>
      </c>
      <c r="S99" t="s">
        <v>454</v>
      </c>
      <c r="T99" s="35">
        <v>100</v>
      </c>
      <c r="U99" s="35">
        <f t="shared" si="36"/>
        <v>55.156950672645742</v>
      </c>
      <c r="V99" s="35">
        <f t="shared" si="37"/>
        <v>70.674486803519059</v>
      </c>
      <c r="W99" s="35">
        <f t="shared" si="38"/>
        <v>71.264367816091948</v>
      </c>
      <c r="X99" s="35">
        <f t="shared" si="39"/>
        <v>58.061145380388979</v>
      </c>
      <c r="Y99" s="35">
        <f t="shared" si="40"/>
        <v>73.578681511262303</v>
      </c>
      <c r="Z99" s="35">
        <f t="shared" si="41"/>
        <v>74.168562523835192</v>
      </c>
      <c r="AA99" s="35">
        <f t="shared" si="29"/>
        <v>-2.9041947077432368</v>
      </c>
      <c r="AB99" s="35">
        <f t="shared" si="30"/>
        <v>-2.904194707743244</v>
      </c>
      <c r="AC99" s="35">
        <f t="shared" si="31"/>
        <v>-2.904194707743244</v>
      </c>
      <c r="AF99">
        <v>1.94</v>
      </c>
      <c r="AG99">
        <v>1.94</v>
      </c>
      <c r="AJ99" t="s">
        <v>467</v>
      </c>
    </row>
    <row r="100" spans="1:36" ht="15" x14ac:dyDescent="0.25">
      <c r="A100">
        <v>2.23</v>
      </c>
      <c r="B100">
        <v>3.41</v>
      </c>
      <c r="C100">
        <v>3.48</v>
      </c>
      <c r="D100" s="20">
        <f t="shared" si="32"/>
        <v>2.9041947077432351E-2</v>
      </c>
      <c r="E100" s="17">
        <f>IF(OR($A100="",$B100="",$C100=""),"",A100*'MPTO_working_3-way'!$I99)</f>
        <v>2.294763541982674</v>
      </c>
      <c r="F100" s="21">
        <f>IF(OR($A100="",$B100="",$C100=""),"",B100*'MPTO_working_3-way'!$I99)</f>
        <v>3.5090330395340446</v>
      </c>
      <c r="G100" s="22">
        <f>IF(OR($A100="",$B100="",$C100=""),"",C100*'MPTO_working_3-way'!$I99)</f>
        <v>3.5810659758294645</v>
      </c>
      <c r="H100" s="17">
        <f>IF(OR($A100="",$B100="",$C100=""),"",'MPTO_working_3-way'!E99)</f>
        <v>2.2792030882986904</v>
      </c>
      <c r="I100" s="21">
        <f>IF(OR($A100="",$B100="",$C100=""),"",'MPTO_working_3-way'!F99)</f>
        <v>3.5264103795090618</v>
      </c>
      <c r="J100" s="22">
        <f>IF(OR($A100="",$B100="",$C100=""),"",'MPTO_working_3-way'!G99)</f>
        <v>3.6013237669274552</v>
      </c>
      <c r="K100" s="17">
        <f>IF(OR($A100="",$B100="",$C100=""),"",'OddsRatio_working_3-way'!H99)</f>
        <v>2.2857714773725757</v>
      </c>
      <c r="L100" s="21">
        <f>IF(OR($A100="",$B100="",$C100=""),"",'OddsRatio_working_3-way'!I99)</f>
        <v>3.5192758215186246</v>
      </c>
      <c r="M100" s="22">
        <f>IF(OR($A100="",$B100="",$C100=""),"",'OddsRatio_working_3-way'!J99)</f>
        <v>3.5924498080357634</v>
      </c>
      <c r="N100" s="23">
        <f t="shared" si="33"/>
        <v>43.577474615794216</v>
      </c>
      <c r="O100" s="24">
        <f t="shared" si="34"/>
        <v>28.497879294199734</v>
      </c>
      <c r="P100" s="24">
        <f t="shared" si="35"/>
        <v>27.92464609000606</v>
      </c>
      <c r="Q100" t="s">
        <v>317</v>
      </c>
      <c r="R100" t="s">
        <v>318</v>
      </c>
      <c r="S100" t="s">
        <v>454</v>
      </c>
      <c r="T100" s="35">
        <v>100</v>
      </c>
      <c r="U100" s="35">
        <f t="shared" si="36"/>
        <v>71.910112359550567</v>
      </c>
      <c r="V100" s="35">
        <f t="shared" si="37"/>
        <v>70.149253731343279</v>
      </c>
      <c r="W100" s="35">
        <f t="shared" si="38"/>
        <v>55.156950672645742</v>
      </c>
      <c r="X100" s="35">
        <f t="shared" si="39"/>
        <v>74.693795596010972</v>
      </c>
      <c r="Y100" s="35">
        <f t="shared" si="40"/>
        <v>72.932936967803698</v>
      </c>
      <c r="Z100" s="35">
        <f t="shared" si="41"/>
        <v>57.940633909106154</v>
      </c>
      <c r="AA100" s="35">
        <f t="shared" si="29"/>
        <v>-2.7836832364604049</v>
      </c>
      <c r="AB100" s="35">
        <f t="shared" si="30"/>
        <v>-2.7836832364604192</v>
      </c>
      <c r="AC100" s="35">
        <f t="shared" si="31"/>
        <v>-2.783683236460412</v>
      </c>
      <c r="AF100">
        <v>2.0499999999999998</v>
      </c>
      <c r="AG100">
        <v>1.85</v>
      </c>
      <c r="AJ100" t="s">
        <v>467</v>
      </c>
    </row>
    <row r="101" spans="1:36" ht="15" x14ac:dyDescent="0.25">
      <c r="A101">
        <v>3.56</v>
      </c>
      <c r="B101">
        <v>3.35</v>
      </c>
      <c r="C101">
        <v>2.23</v>
      </c>
      <c r="D101" s="20">
        <f t="shared" si="32"/>
        <v>2.7836832364604103E-2</v>
      </c>
      <c r="E101" s="17">
        <f>IF(OR($A101="",$B101="",$C101=""),"",A101*'MPTO_working_3-way'!$I100)</f>
        <v>3.6590991232179908</v>
      </c>
      <c r="F101" s="21">
        <f>IF(OR($A101="",$B101="",$C101=""),"",B101*'MPTO_working_3-way'!$I100)</f>
        <v>3.4432533884214238</v>
      </c>
      <c r="G101" s="22">
        <f>IF(OR($A101="",$B101="",$C101=""),"",C101*'MPTO_working_3-way'!$I100)</f>
        <v>2.2920761361730673</v>
      </c>
      <c r="H101" s="17">
        <f>IF(OR($A101="",$B101="",$C101=""),"",'MPTO_working_3-way'!E100)</f>
        <v>3.6816149374422618</v>
      </c>
      <c r="I101" s="21">
        <f>IF(OR($A101="",$B101="",$C101=""),"",'MPTO_working_3-way'!F100)</f>
        <v>3.4574737130396498</v>
      </c>
      <c r="J101" s="22">
        <f>IF(OR($A101="",$B101="",$C101=""),"",'MPTO_working_3-way'!G100)</f>
        <v>2.2771182338556661</v>
      </c>
      <c r="K101" s="17">
        <f>IF(OR($A101="",$B101="",$C101=""),"",'OddsRatio_working_3-way'!H100)</f>
        <v>3.6712374093160545</v>
      </c>
      <c r="L101" s="21">
        <f>IF(OR($A101="",$B101="",$C101=""),"",'OddsRatio_working_3-way'!I100)</f>
        <v>3.452112465583097</v>
      </c>
      <c r="M101" s="22">
        <f>IF(OR($A101="",$B101="",$C101=""),"",'OddsRatio_working_3-way'!J100)</f>
        <v>2.2834460990073229</v>
      </c>
      <c r="N101" s="23">
        <f t="shared" si="33"/>
        <v>27.329131196657801</v>
      </c>
      <c r="O101" s="24">
        <f t="shared" si="34"/>
        <v>29.042300614955753</v>
      </c>
      <c r="P101" s="24">
        <f t="shared" si="35"/>
        <v>43.628568188386446</v>
      </c>
      <c r="Q101" t="s">
        <v>319</v>
      </c>
      <c r="R101" t="s">
        <v>320</v>
      </c>
      <c r="S101" t="s">
        <v>454</v>
      </c>
      <c r="T101" s="35">
        <v>100</v>
      </c>
      <c r="U101" s="35">
        <f t="shared" si="36"/>
        <v>30.555555555555554</v>
      </c>
      <c r="V101" s="35">
        <f t="shared" si="37"/>
        <v>79.716024340770801</v>
      </c>
      <c r="W101" s="35">
        <f t="shared" si="38"/>
        <v>86.431478968792391</v>
      </c>
      <c r="X101" s="35">
        <f t="shared" si="39"/>
        <v>33.852496690436809</v>
      </c>
      <c r="Y101" s="35">
        <f t="shared" si="40"/>
        <v>83.012965475652038</v>
      </c>
      <c r="Z101" s="35">
        <f t="shared" si="41"/>
        <v>89.728420103673656</v>
      </c>
      <c r="AA101" s="35">
        <f t="shared" si="29"/>
        <v>-3.296941134881255</v>
      </c>
      <c r="AB101" s="35">
        <f t="shared" si="30"/>
        <v>-3.2969411348812372</v>
      </c>
      <c r="AC101" s="35">
        <f t="shared" si="31"/>
        <v>-3.2969411348812656</v>
      </c>
      <c r="AF101">
        <v>1.99</v>
      </c>
      <c r="AG101">
        <v>1.9</v>
      </c>
      <c r="AJ101" t="s">
        <v>467</v>
      </c>
    </row>
    <row r="102" spans="1:36" ht="15" x14ac:dyDescent="0.25">
      <c r="A102">
        <v>1.44</v>
      </c>
      <c r="B102">
        <v>4.93</v>
      </c>
      <c r="C102">
        <v>7.37</v>
      </c>
      <c r="D102" s="20">
        <f t="shared" si="32"/>
        <v>3.2969411348812594E-2</v>
      </c>
      <c r="E102" s="17">
        <f>IF(OR($A102="",$B102="",$C102=""),"",A102*'MPTO_working_3-way'!$I101)</f>
        <v>1.48747595234229</v>
      </c>
      <c r="F102" s="21">
        <f>IF(OR($A102="",$B102="",$C102=""),"",B102*'MPTO_working_3-way'!$I101)</f>
        <v>5.0925391979496455</v>
      </c>
      <c r="G102" s="22">
        <f>IF(OR($A102="",$B102="",$C102=""),"",C102*'MPTO_working_3-way'!$I101)</f>
        <v>7.612984561640749</v>
      </c>
      <c r="H102" s="17">
        <f>IF(OR($A102="",$B102="",$C102=""),"",'MPTO_working_3-way'!E101)</f>
        <v>1.4631548906188026</v>
      </c>
      <c r="I102" s="21">
        <f>IF(OR($A102="",$B102="",$C102=""),"",'MPTO_working_3-way'!F101)</f>
        <v>5.2124068072809049</v>
      </c>
      <c r="J102" s="22">
        <f>IF(OR($A102="",$B102="",$C102=""),"",'MPTO_working_3-way'!G101)</f>
        <v>8.0195416000855086</v>
      </c>
      <c r="K102" s="17">
        <f>IF(OR($A102="",$B102="",$C102=""),"",'OddsRatio_working_3-way'!H101)</f>
        <v>1.470766646681567</v>
      </c>
      <c r="L102" s="21">
        <f>IF(OR($A102="",$B102="",$C102=""),"",'OddsRatio_working_3-way'!I101)</f>
        <v>5.204802094223993</v>
      </c>
      <c r="M102" s="22">
        <f>IF(OR($A102="",$B102="",$C102=""),"",'OddsRatio_working_3-way'!J101)</f>
        <v>7.8154171349126829</v>
      </c>
      <c r="N102" s="23">
        <f t="shared" si="33"/>
        <v>67.227977596903386</v>
      </c>
      <c r="O102" s="24">
        <f t="shared" si="34"/>
        <v>19.636569521205047</v>
      </c>
      <c r="P102" s="24">
        <f t="shared" si="35"/>
        <v>13.135452881891569</v>
      </c>
      <c r="Q102" t="s">
        <v>321</v>
      </c>
      <c r="R102" t="s">
        <v>322</v>
      </c>
      <c r="S102" t="s">
        <v>454</v>
      </c>
      <c r="T102" s="35">
        <v>100</v>
      </c>
      <c r="U102" s="35">
        <f t="shared" si="36"/>
        <v>64.157706093189958</v>
      </c>
      <c r="V102" s="35">
        <f t="shared" si="37"/>
        <v>69.6048632218845</v>
      </c>
      <c r="W102" s="35">
        <f t="shared" si="38"/>
        <v>63.503649635036496</v>
      </c>
      <c r="X102" s="35">
        <f t="shared" si="39"/>
        <v>66.891487143079004</v>
      </c>
      <c r="Y102" s="35">
        <f t="shared" si="40"/>
        <v>72.338644271773546</v>
      </c>
      <c r="Z102" s="35">
        <f t="shared" si="41"/>
        <v>66.237430684925542</v>
      </c>
      <c r="AA102" s="35">
        <f t="shared" si="29"/>
        <v>-2.7337810498890462</v>
      </c>
      <c r="AB102" s="35">
        <f t="shared" si="30"/>
        <v>-2.7337810498890462</v>
      </c>
      <c r="AC102" s="35">
        <f t="shared" si="31"/>
        <v>-2.7337810498890462</v>
      </c>
      <c r="AF102">
        <v>1.56</v>
      </c>
      <c r="AG102">
        <v>2.56</v>
      </c>
      <c r="AJ102" t="s">
        <v>468</v>
      </c>
    </row>
    <row r="103" spans="1:36" ht="15" x14ac:dyDescent="0.25">
      <c r="A103">
        <v>2.79</v>
      </c>
      <c r="B103">
        <v>3.29</v>
      </c>
      <c r="C103">
        <v>2.74</v>
      </c>
      <c r="D103" s="20">
        <f t="shared" si="32"/>
        <v>2.7337810498890391E-2</v>
      </c>
      <c r="E103" s="17">
        <f>IF(OR($A103="",$B103="",$C103=""),"",A103*'MPTO_working_3-way'!$I102)</f>
        <v>2.8662724912919044</v>
      </c>
      <c r="F103" s="21">
        <f>IF(OR($A103="",$B103="",$C103=""),"",B103*'MPTO_working_3-way'!$I102)</f>
        <v>3.3799413965413496</v>
      </c>
      <c r="G103" s="22">
        <f>IF(OR($A103="",$B103="",$C103=""),"",C103*'MPTO_working_3-way'!$I102)</f>
        <v>2.8149056007669597</v>
      </c>
      <c r="H103" s="17">
        <f>IF(OR($A103="",$B103="",$C103=""),"",'MPTO_working_3-way'!E102)</f>
        <v>2.8627838863473443</v>
      </c>
      <c r="I103" s="21">
        <f>IF(OR($A103="",$B103="",$C103=""),"",'MPTO_working_3-way'!F102)</f>
        <v>3.3916842733920722</v>
      </c>
      <c r="J103" s="22">
        <f>IF(OR($A103="",$B103="",$C103=""),"",'MPTO_working_3-way'!G102)</f>
        <v>2.8101657170979792</v>
      </c>
      <c r="K103" s="17">
        <f>IF(OR($A103="",$B103="",$C103=""),"",'OddsRatio_working_3-way'!H102)</f>
        <v>2.8646705471271283</v>
      </c>
      <c r="L103" s="21">
        <f>IF(OR($A103="",$B103="",$C103=""),"",'OddsRatio_working_3-way'!I102)</f>
        <v>3.385528241855376</v>
      </c>
      <c r="M103" s="22">
        <f>IF(OR($A103="",$B103="",$C103=""),"",'OddsRatio_working_3-way'!J102)</f>
        <v>2.8125847776543025</v>
      </c>
      <c r="N103" s="23">
        <f t="shared" si="33"/>
        <v>34.888518207467207</v>
      </c>
      <c r="O103" s="24">
        <f t="shared" si="34"/>
        <v>29.586311792958515</v>
      </c>
      <c r="P103" s="24">
        <f t="shared" si="35"/>
        <v>35.525169999574274</v>
      </c>
      <c r="Q103" t="s">
        <v>323</v>
      </c>
      <c r="R103" t="s">
        <v>324</v>
      </c>
      <c r="S103" t="s">
        <v>454</v>
      </c>
      <c r="T103" s="35">
        <v>100</v>
      </c>
      <c r="U103" s="35">
        <f t="shared" si="36"/>
        <v>28.571428571428573</v>
      </c>
      <c r="V103" s="35">
        <f t="shared" si="37"/>
        <v>79.633401221995925</v>
      </c>
      <c r="W103" s="35">
        <f t="shared" si="38"/>
        <v>88.764044943820224</v>
      </c>
      <c r="X103" s="35">
        <f t="shared" si="39"/>
        <v>31.602553834183844</v>
      </c>
      <c r="Y103" s="35">
        <f t="shared" si="40"/>
        <v>82.664526484751207</v>
      </c>
      <c r="Z103" s="35">
        <f t="shared" si="41"/>
        <v>91.795170206575506</v>
      </c>
      <c r="AA103" s="35">
        <f t="shared" si="29"/>
        <v>-3.0311252627552712</v>
      </c>
      <c r="AB103" s="35">
        <f t="shared" si="30"/>
        <v>-3.0311252627552818</v>
      </c>
      <c r="AC103" s="35">
        <f t="shared" si="31"/>
        <v>-3.0311252627552818</v>
      </c>
      <c r="AF103">
        <v>2.1</v>
      </c>
      <c r="AG103">
        <v>1.8</v>
      </c>
      <c r="AJ103" t="s">
        <v>468</v>
      </c>
    </row>
    <row r="104" spans="1:36" ht="15" x14ac:dyDescent="0.25">
      <c r="A104">
        <v>1.4</v>
      </c>
      <c r="B104">
        <v>4.91</v>
      </c>
      <c r="C104">
        <v>8.9</v>
      </c>
      <c r="D104" s="20">
        <f t="shared" si="32"/>
        <v>3.0311252627552854E-2</v>
      </c>
      <c r="E104" s="17">
        <f>IF(OR($A104="",$B104="",$C104=""),"",A104*'MPTO_working_3-way'!$I103)</f>
        <v>1.4424357536785739</v>
      </c>
      <c r="F104" s="21">
        <f>IF(OR($A104="",$B104="",$C104=""),"",B104*'MPTO_working_3-way'!$I103)</f>
        <v>5.0588282504012847</v>
      </c>
      <c r="G104" s="22">
        <f>IF(OR($A104="",$B104="",$C104=""),"",C104*'MPTO_working_3-way'!$I103)</f>
        <v>9.1697701483852203</v>
      </c>
      <c r="H104" s="17">
        <f>IF(OR($A104="",$B104="",$C104=""),"",'MPTO_working_3-way'!E103)</f>
        <v>1.4200874943710509</v>
      </c>
      <c r="I104" s="21">
        <f>IF(OR($A104="",$B104="",$C104=""),"",'MPTO_working_3-way'!F103)</f>
        <v>5.1662969802058241</v>
      </c>
      <c r="J104" s="22">
        <f>IF(OR($A104="",$B104="",$C104=""),"",'MPTO_working_3-way'!G103)</f>
        <v>9.7793964065730332</v>
      </c>
      <c r="K104" s="17">
        <f>IF(OR($A104="",$B104="",$C104=""),"",'OddsRatio_working_3-way'!H103)</f>
        <v>1.4270516795751071</v>
      </c>
      <c r="L104" s="21">
        <f>IF(OR($A104="",$B104="",$C104=""),"",'OddsRatio_working_3-way'!I103)</f>
        <v>5.1744301678466744</v>
      </c>
      <c r="M104" s="22">
        <f>IF(OR($A104="",$B104="",$C104=""),"",'OddsRatio_working_3-way'!J103)</f>
        <v>9.4342706716083704</v>
      </c>
      <c r="N104" s="23">
        <f t="shared" si="33"/>
        <v>69.327177827487191</v>
      </c>
      <c r="O104" s="24">
        <f t="shared" si="34"/>
        <v>19.7674234131328</v>
      </c>
      <c r="P104" s="24">
        <f t="shared" si="35"/>
        <v>10.905398759380008</v>
      </c>
      <c r="Q104" t="s">
        <v>325</v>
      </c>
      <c r="R104" t="s">
        <v>326</v>
      </c>
      <c r="S104" t="s">
        <v>454</v>
      </c>
      <c r="T104" s="35">
        <v>100</v>
      </c>
      <c r="U104" s="35">
        <f t="shared" si="36"/>
        <v>41.520467836257311</v>
      </c>
      <c r="V104" s="35">
        <f t="shared" si="37"/>
        <v>74.358974358974365</v>
      </c>
      <c r="W104" s="35">
        <f t="shared" si="38"/>
        <v>81.024667931688811</v>
      </c>
      <c r="X104" s="35">
        <f t="shared" si="39"/>
        <v>44.616357709336839</v>
      </c>
      <c r="Y104" s="35">
        <f t="shared" si="40"/>
        <v>77.454864232053879</v>
      </c>
      <c r="Z104" s="35">
        <f t="shared" si="41"/>
        <v>84.120557804768325</v>
      </c>
      <c r="AA104" s="35">
        <f t="shared" si="29"/>
        <v>-3.0958898730795283</v>
      </c>
      <c r="AB104" s="35">
        <f t="shared" si="30"/>
        <v>-3.0958898730795141</v>
      </c>
      <c r="AC104" s="35">
        <f t="shared" si="31"/>
        <v>-3.0958898730795141</v>
      </c>
      <c r="AF104">
        <v>1.64</v>
      </c>
      <c r="AG104">
        <v>2.36</v>
      </c>
      <c r="AJ104" t="s">
        <v>468</v>
      </c>
    </row>
    <row r="105" spans="1:36" ht="15" x14ac:dyDescent="0.25">
      <c r="A105">
        <v>1.71</v>
      </c>
      <c r="B105">
        <v>3.9</v>
      </c>
      <c r="C105">
        <v>5.27</v>
      </c>
      <c r="D105" s="20">
        <f t="shared" si="32"/>
        <v>3.0958898730795159E-2</v>
      </c>
      <c r="E105" s="17">
        <f>IF(OR($A105="",$B105="",$C105=""),"",A105*'MPTO_working_3-way'!$I104)</f>
        <v>1.7629397168296597</v>
      </c>
      <c r="F105" s="21">
        <f>IF(OR($A105="",$B105="",$C105=""),"",B105*'MPTO_working_3-way'!$I104)</f>
        <v>4.0207397050501008</v>
      </c>
      <c r="G105" s="22">
        <f>IF(OR($A105="",$B105="",$C105=""),"",C105*'MPTO_working_3-way'!$I104)</f>
        <v>5.4331533963112904</v>
      </c>
      <c r="H105" s="17">
        <f>IF(OR($A105="",$B105="",$C105=""),"",'MPTO_working_3-way'!E104)</f>
        <v>1.7407177007188102</v>
      </c>
      <c r="I105" s="21">
        <f>IF(OR($A105="",$B105="",$C105=""),"",'MPTO_working_3-way'!F104)</f>
        <v>4.0635436888152512</v>
      </c>
      <c r="J105" s="22">
        <f>IF(OR($A105="",$B105="",$C105=""),"",'MPTO_working_3-way'!G104)</f>
        <v>5.5730894929047237</v>
      </c>
      <c r="K105" s="17">
        <f>IF(OR($A105="",$B105="",$C105=""),"",'OddsRatio_working_3-way'!H104)</f>
        <v>1.7487043851186748</v>
      </c>
      <c r="L105" s="21">
        <f>IF(OR($A105="",$B105="",$C105=""),"",'OddsRatio_working_3-way'!I104)</f>
        <v>4.0580883335833198</v>
      </c>
      <c r="M105" s="22">
        <f>IF(OR($A105="",$B105="",$C105=""),"",'OddsRatio_working_3-way'!J104)</f>
        <v>5.5027714428968197</v>
      </c>
      <c r="N105" s="23">
        <f t="shared" si="33"/>
        <v>56.723437021336501</v>
      </c>
      <c r="O105" s="24">
        <f t="shared" si="34"/>
        <v>24.871045463201387</v>
      </c>
      <c r="P105" s="24">
        <f t="shared" si="35"/>
        <v>18.405517515462126</v>
      </c>
      <c r="Q105" t="s">
        <v>327</v>
      </c>
      <c r="R105" t="s">
        <v>328</v>
      </c>
      <c r="S105" t="s">
        <v>454</v>
      </c>
      <c r="T105" s="35">
        <v>100</v>
      </c>
      <c r="U105" s="35">
        <f t="shared" si="36"/>
        <v>68.454258675078862</v>
      </c>
      <c r="V105" s="35">
        <f t="shared" si="37"/>
        <v>70.238095238095241</v>
      </c>
      <c r="W105" s="35">
        <f t="shared" si="38"/>
        <v>58.50622406639004</v>
      </c>
      <c r="X105" s="35">
        <f t="shared" si="39"/>
        <v>71.255680695514712</v>
      </c>
      <c r="Y105" s="35">
        <f t="shared" si="40"/>
        <v>73.039517258531077</v>
      </c>
      <c r="Z105" s="35">
        <f t="shared" si="41"/>
        <v>61.307646086825898</v>
      </c>
      <c r="AA105" s="35">
        <f t="shared" si="29"/>
        <v>-2.8014220204358509</v>
      </c>
      <c r="AB105" s="35">
        <f t="shared" si="30"/>
        <v>-2.8014220204358367</v>
      </c>
      <c r="AC105" s="35">
        <f t="shared" si="31"/>
        <v>-2.801422020435858</v>
      </c>
      <c r="AF105">
        <v>1.71</v>
      </c>
      <c r="AG105">
        <v>2.23</v>
      </c>
      <c r="AJ105" t="s">
        <v>468</v>
      </c>
    </row>
    <row r="106" spans="1:36" ht="15" x14ac:dyDescent="0.25">
      <c r="A106">
        <v>3.17</v>
      </c>
      <c r="B106">
        <v>3.36</v>
      </c>
      <c r="C106">
        <v>2.41</v>
      </c>
      <c r="D106" s="20">
        <f t="shared" si="32"/>
        <v>2.8014220204358509E-2</v>
      </c>
      <c r="E106" s="17">
        <f>IF(OR($A106="",$B106="",$C106=""),"",A106*'MPTO_working_3-way'!$I105)</f>
        <v>3.2588050780478164</v>
      </c>
      <c r="F106" s="21">
        <f>IF(OR($A106="",$B106="",$C106=""),"",B106*'MPTO_working_3-way'!$I105)</f>
        <v>3.4541277798866443</v>
      </c>
      <c r="G106" s="22">
        <f>IF(OR($A106="",$B106="",$C106=""),"",C106*'MPTO_working_3-way'!$I105)</f>
        <v>2.4775142706925042</v>
      </c>
      <c r="H106" s="17">
        <f>IF(OR($A106="",$B106="",$C106=""),"",'MPTO_working_3-way'!E105)</f>
        <v>3.2666998448948936</v>
      </c>
      <c r="I106" s="21">
        <f>IF(OR($A106="",$B106="",$C106=""),"",'MPTO_working_3-way'!F105)</f>
        <v>3.4688380067884705</v>
      </c>
      <c r="J106" s="22">
        <f>IF(OR($A106="",$B106="",$C106=""),"",'MPTO_working_3-way'!G105)</f>
        <v>2.4654851437955196</v>
      </c>
      <c r="K106" s="17">
        <f>IF(OR($A106="",$B106="",$C106=""),"",'OddsRatio_working_3-way'!H105)</f>
        <v>3.2636059835654474</v>
      </c>
      <c r="L106" s="21">
        <f>IF(OR($A106="",$B106="",$C106=""),"",'OddsRatio_working_3-way'!I105)</f>
        <v>3.4618018991771673</v>
      </c>
      <c r="M106" s="22">
        <f>IF(OR($A106="",$B106="",$C106=""),"",'OddsRatio_working_3-way'!J105)</f>
        <v>2.470822321118562</v>
      </c>
      <c r="N106" s="23">
        <f t="shared" si="33"/>
        <v>30.686094321390001</v>
      </c>
      <c r="O106" s="24">
        <f t="shared" si="34"/>
        <v>28.950868749644737</v>
      </c>
      <c r="P106" s="24">
        <f t="shared" si="35"/>
        <v>40.363036928965265</v>
      </c>
      <c r="Q106" t="s">
        <v>329</v>
      </c>
      <c r="R106" t="s">
        <v>330</v>
      </c>
      <c r="S106" t="s">
        <v>454</v>
      </c>
      <c r="T106" s="35">
        <v>100</v>
      </c>
      <c r="U106" s="35">
        <f t="shared" si="36"/>
        <v>72.67759562841529</v>
      </c>
      <c r="V106" s="35">
        <f t="shared" si="37"/>
        <v>73.40425531914893</v>
      </c>
      <c r="W106" s="35">
        <f t="shared" si="38"/>
        <v>51.219512195121943</v>
      </c>
      <c r="X106" s="35">
        <f t="shared" si="39"/>
        <v>75.376232485729105</v>
      </c>
      <c r="Y106" s="35">
        <f t="shared" si="40"/>
        <v>76.10289217646276</v>
      </c>
      <c r="Z106" s="35">
        <f t="shared" si="41"/>
        <v>53.918149052435759</v>
      </c>
      <c r="AA106" s="35">
        <f t="shared" si="29"/>
        <v>-2.6986368573138151</v>
      </c>
      <c r="AB106" s="35">
        <f t="shared" si="30"/>
        <v>-2.6986368573138293</v>
      </c>
      <c r="AC106" s="35">
        <f t="shared" si="31"/>
        <v>-2.6986368573138151</v>
      </c>
      <c r="AF106">
        <v>2.33</v>
      </c>
      <c r="AG106">
        <v>1.65</v>
      </c>
      <c r="AJ106" t="s">
        <v>469</v>
      </c>
    </row>
    <row r="107" spans="1:36" ht="15" x14ac:dyDescent="0.25">
      <c r="A107">
        <v>3.66</v>
      </c>
      <c r="B107">
        <v>3.76</v>
      </c>
      <c r="C107">
        <v>2.0499999999999998</v>
      </c>
      <c r="D107" s="20">
        <f t="shared" si="32"/>
        <v>2.6986368573138186E-2</v>
      </c>
      <c r="E107" s="17">
        <f>IF(OR($A107="",$B107="",$C107=""),"",A107*'MPTO_working_3-way'!$I106)</f>
        <v>3.7587701089776857</v>
      </c>
      <c r="F107" s="21">
        <f>IF(OR($A107="",$B107="",$C107=""),"",B107*'MPTO_working_3-way'!$I106)</f>
        <v>3.8614687458349994</v>
      </c>
      <c r="G107" s="22">
        <f>IF(OR($A107="",$B107="",$C107=""),"",C107*'MPTO_working_3-way'!$I106)</f>
        <v>2.1053220555749332</v>
      </c>
      <c r="H107" s="17">
        <f>IF(OR($A107="",$B107="",$C107=""),"",'MPTO_working_3-way'!E106)</f>
        <v>3.7846018455748598</v>
      </c>
      <c r="I107" s="21">
        <f>IF(OR($A107="",$B107="",$C107=""),"",'MPTO_working_3-way'!F106)</f>
        <v>3.891626141271161</v>
      </c>
      <c r="J107" s="22">
        <f>IF(OR($A107="",$B107="",$C107=""),"",'MPTO_working_3-way'!G106)</f>
        <v>2.0885136222259293</v>
      </c>
      <c r="K107" s="17">
        <f>IF(OR($A107="",$B107="",$C107=""),"",'OddsRatio_working_3-way'!H106)</f>
        <v>3.7746272631558559</v>
      </c>
      <c r="L107" s="21">
        <f>IF(OR($A107="",$B107="",$C107=""),"",'OddsRatio_working_3-way'!I106)</f>
        <v>3.8789365587632192</v>
      </c>
      <c r="M107" s="22">
        <f>IF(OR($A107="",$B107="",$C107=""),"",'OddsRatio_working_3-way'!J106)</f>
        <v>2.0952476038773113</v>
      </c>
      <c r="N107" s="23">
        <f t="shared" si="33"/>
        <v>26.604446960231385</v>
      </c>
      <c r="O107" s="24">
        <f t="shared" si="34"/>
        <v>25.896881881501834</v>
      </c>
      <c r="P107" s="24">
        <f t="shared" si="35"/>
        <v>47.498671158266774</v>
      </c>
      <c r="Q107" t="s">
        <v>331</v>
      </c>
      <c r="R107" t="s">
        <v>332</v>
      </c>
      <c r="S107" t="s">
        <v>454</v>
      </c>
      <c r="T107" s="35">
        <v>100</v>
      </c>
      <c r="U107" s="35">
        <f t="shared" si="36"/>
        <v>47.089947089947096</v>
      </c>
      <c r="V107" s="35">
        <f t="shared" si="37"/>
        <v>72.067039106145245</v>
      </c>
      <c r="W107" s="35">
        <f t="shared" si="38"/>
        <v>77.777777777777771</v>
      </c>
      <c r="X107" s="35">
        <f t="shared" si="39"/>
        <v>50.155183116076962</v>
      </c>
      <c r="Y107" s="35">
        <f t="shared" si="40"/>
        <v>75.13227513227514</v>
      </c>
      <c r="Z107" s="35">
        <f t="shared" si="41"/>
        <v>80.843013803907667</v>
      </c>
      <c r="AA107" s="35">
        <f t="shared" si="29"/>
        <v>-3.0652360261298668</v>
      </c>
      <c r="AB107" s="35">
        <f t="shared" si="30"/>
        <v>-3.0652360261298952</v>
      </c>
      <c r="AC107" s="35">
        <f t="shared" si="31"/>
        <v>-3.0652360261298952</v>
      </c>
      <c r="AF107">
        <v>2.0499999999999998</v>
      </c>
      <c r="AG107">
        <v>1.85</v>
      </c>
      <c r="AJ107" t="s">
        <v>469</v>
      </c>
    </row>
    <row r="108" spans="1:36" s="35" customFormat="1" ht="15" x14ac:dyDescent="0.25">
      <c r="A108">
        <v>1.89</v>
      </c>
      <c r="B108">
        <v>3.58</v>
      </c>
      <c r="C108">
        <v>4.5</v>
      </c>
      <c r="D108" s="20">
        <f t="shared" si="32"/>
        <v>3.0652360261298917E-2</v>
      </c>
      <c r="E108" s="17">
        <f>IF(OR($A108="",$B108="",$C108=""),"",A108*'MPTO_working_3-way'!$I107)</f>
        <v>1.9479329608938549</v>
      </c>
      <c r="F108" s="21">
        <f>IF(OR($A108="",$B108="",$C108=""),"",B108*'MPTO_working_3-way'!$I107)</f>
        <v>3.68973544973545</v>
      </c>
      <c r="G108" s="22">
        <f>IF(OR($A108="",$B108="",$C108=""),"",C108*'MPTO_working_3-way'!$I107)</f>
        <v>4.6379356211758456</v>
      </c>
      <c r="H108" s="17">
        <f>IF(OR($A108="",$B108="",$C108=""),"",'MPTO_working_3-way'!E107)</f>
        <v>1.9272164517782884</v>
      </c>
      <c r="I108" s="21">
        <f>IF(OR($A108="",$B108="",$C108=""),"",'MPTO_working_3-way'!F107)</f>
        <v>3.7159228206348636</v>
      </c>
      <c r="J108" s="22">
        <f>IF(OR($A108="",$B108="",$C108=""),"",'MPTO_working_3-way'!G107)</f>
        <v>4.7168750290468013</v>
      </c>
      <c r="K108" s="17">
        <f>IF(OR($A108="",$B108="",$C108=""),"",'OddsRatio_working_3-way'!H107)</f>
        <v>1.9351807428320589</v>
      </c>
      <c r="L108" s="21">
        <f>IF(OR($A108="",$B108="",$C108=""),"",'OddsRatio_working_3-way'!I107)</f>
        <v>3.7109733893333869</v>
      </c>
      <c r="M108" s="22">
        <f>IF(OR($A108="",$B108="",$C108=""),"",'OddsRatio_working_3-way'!J107)</f>
        <v>4.6776770785530424</v>
      </c>
      <c r="N108" s="23">
        <f t="shared" si="33"/>
        <v>51.336468968681878</v>
      </c>
      <c r="O108" s="24">
        <f t="shared" si="34"/>
        <v>27.10221406447172</v>
      </c>
      <c r="P108" s="24">
        <f t="shared" si="35"/>
        <v>21.561316966846388</v>
      </c>
      <c r="Q108" t="s">
        <v>333</v>
      </c>
      <c r="R108" t="s">
        <v>334</v>
      </c>
      <c r="S108" t="s">
        <v>454</v>
      </c>
      <c r="T108" s="35">
        <v>100</v>
      </c>
      <c r="U108" s="35">
        <f t="shared" si="36"/>
        <v>47.643979057591622</v>
      </c>
      <c r="V108" s="35">
        <f t="shared" si="37"/>
        <v>72.14484679665739</v>
      </c>
      <c r="W108" s="35">
        <f t="shared" si="38"/>
        <v>74.424552429667528</v>
      </c>
      <c r="X108" s="35">
        <f t="shared" si="39"/>
        <v>53.430600773675096</v>
      </c>
      <c r="Y108" s="35">
        <f t="shared" si="40"/>
        <v>77.931468512740864</v>
      </c>
      <c r="Z108" s="35">
        <f t="shared" si="41"/>
        <v>80.211174145751002</v>
      </c>
      <c r="AA108" s="35">
        <f t="shared" si="29"/>
        <v>-5.7866217160834736</v>
      </c>
      <c r="AB108" s="35">
        <f t="shared" si="30"/>
        <v>-5.7866217160834736</v>
      </c>
      <c r="AC108" s="35">
        <f t="shared" si="31"/>
        <v>-5.7866217160834736</v>
      </c>
      <c r="AD108" s="36"/>
      <c r="AE108" s="36"/>
      <c r="AF108">
        <v>2.34</v>
      </c>
      <c r="AG108">
        <v>1.65</v>
      </c>
      <c r="AH108" s="36"/>
      <c r="AI108" s="36"/>
      <c r="AJ108" t="s">
        <v>469</v>
      </c>
    </row>
    <row r="109" spans="1:36" ht="15" x14ac:dyDescent="0.25">
      <c r="A109">
        <v>1.91</v>
      </c>
      <c r="B109">
        <v>3.59</v>
      </c>
      <c r="C109">
        <v>3.91</v>
      </c>
      <c r="D109" s="20">
        <f t="shared" si="32"/>
        <v>5.7866217160834843E-2</v>
      </c>
      <c r="E109" s="17">
        <f>IF(OR($A109="",$B109="",$C109=""),"",A109*'MPTO_working_3-way'!$I108)</f>
        <v>2.0205244747771944</v>
      </c>
      <c r="F109" s="21">
        <f>IF(OR($A109="",$B109="",$C109=""),"",B109*'MPTO_working_3-way'!$I108)</f>
        <v>3.7977397196073968</v>
      </c>
      <c r="G109" s="22">
        <f>IF(OR($A109="",$B109="",$C109=""),"",C109*'MPTO_working_3-way'!$I108)</f>
        <v>4.1362569090988641</v>
      </c>
      <c r="H109" s="17">
        <f>IF(OR($A109="",$B109="",$C109=""),"",'MPTO_working_3-way'!E108)</f>
        <v>1.9830588457945715</v>
      </c>
      <c r="I109" s="21">
        <f>IF(OR($A109="",$B109="",$C109=""),"",'MPTO_working_3-way'!F108)</f>
        <v>3.8570902847515685</v>
      </c>
      <c r="J109" s="22">
        <f>IF(OR($A109="",$B109="",$C109=""),"",'MPTO_working_3-way'!G108)</f>
        <v>4.2289424851488855</v>
      </c>
      <c r="K109" s="17">
        <f>IF(OR($A109="",$B109="",$C109=""),"",'OddsRatio_working_3-way'!H108)</f>
        <v>1.9971519628305654</v>
      </c>
      <c r="L109" s="21">
        <f>IF(OR($A109="",$B109="",$C109=""),"",'OddsRatio_working_3-way'!I108)</f>
        <v>3.8380478942100713</v>
      </c>
      <c r="M109" s="22">
        <f>IF(OR($A109="",$B109="",$C109=""),"",'OddsRatio_working_3-way'!J108)</f>
        <v>4.1886947382823569</v>
      </c>
      <c r="N109" s="23">
        <f t="shared" si="33"/>
        <v>49.492100317679707</v>
      </c>
      <c r="O109" s="24">
        <f t="shared" si="34"/>
        <v>26.331451701049644</v>
      </c>
      <c r="P109" s="24">
        <f t="shared" si="35"/>
        <v>24.176447981270645</v>
      </c>
      <c r="Q109" t="s">
        <v>68</v>
      </c>
      <c r="R109" t="s">
        <v>79</v>
      </c>
      <c r="S109" t="s">
        <v>454</v>
      </c>
      <c r="T109" s="35">
        <v>100</v>
      </c>
      <c r="U109" s="35">
        <f t="shared" si="36"/>
        <v>52.830188679245275</v>
      </c>
      <c r="V109" s="35">
        <f t="shared" si="37"/>
        <v>72.29916897506925</v>
      </c>
      <c r="W109" s="35">
        <f t="shared" si="38"/>
        <v>69.325153374233125</v>
      </c>
      <c r="X109" s="35">
        <f t="shared" si="39"/>
        <v>58.375677650697625</v>
      </c>
      <c r="Y109" s="35">
        <f t="shared" si="40"/>
        <v>77.844657946521579</v>
      </c>
      <c r="Z109" s="35">
        <f t="shared" si="41"/>
        <v>74.870642345685454</v>
      </c>
      <c r="AA109" s="35">
        <f t="shared" si="29"/>
        <v>-5.5454889714523503</v>
      </c>
      <c r="AB109" s="35">
        <f t="shared" si="30"/>
        <v>-5.545488971452329</v>
      </c>
      <c r="AC109" s="35">
        <f t="shared" si="31"/>
        <v>-5.545488971452329</v>
      </c>
      <c r="AF109">
        <v>2.09</v>
      </c>
      <c r="AG109">
        <v>1.73</v>
      </c>
      <c r="AJ109" t="s">
        <v>69</v>
      </c>
    </row>
    <row r="110" spans="1:36" ht="15" x14ac:dyDescent="0.25">
      <c r="A110">
        <v>2.12</v>
      </c>
      <c r="B110">
        <v>3.61</v>
      </c>
      <c r="C110">
        <v>3.26</v>
      </c>
      <c r="D110" s="20">
        <f t="shared" si="32"/>
        <v>5.5454889714523281E-2</v>
      </c>
      <c r="E110" s="17">
        <f>IF(OR($A110="",$B110="",$C110=""),"",A110*'MPTO_working_3-way'!$I109)</f>
        <v>2.2375643661947895</v>
      </c>
      <c r="F110" s="21">
        <f>IF(OR($A110="",$B110="",$C110=""),"",B110*'MPTO_working_3-way'!$I109)</f>
        <v>3.8101921518694288</v>
      </c>
      <c r="G110" s="22">
        <f>IF(OR($A110="",$B110="",$C110=""),"",C110*'MPTO_working_3-way'!$I109)</f>
        <v>3.4407829404693455</v>
      </c>
      <c r="H110" s="17">
        <f>IF(OR($A110="",$B110="",$C110=""),"",'MPTO_working_3-way'!E109)</f>
        <v>2.2064673102878372</v>
      </c>
      <c r="I110" s="21">
        <f>IF(OR($A110="",$B110="",$C110=""),"",'MPTO_working_3-way'!F109)</f>
        <v>3.8681225953528133</v>
      </c>
      <c r="J110" s="22">
        <f>IF(OR($A110="",$B110="",$C110=""),"",'MPTO_working_3-way'!G109)</f>
        <v>3.469048247611052</v>
      </c>
      <c r="K110" s="17">
        <f>IF(OR($A110="",$B110="",$C110=""),"",'OddsRatio_working_3-way'!H109)</f>
        <v>2.2191114424999276</v>
      </c>
      <c r="L110" s="21">
        <f>IF(OR($A110="",$B110="",$C110=""),"",'OddsRatio_working_3-way'!I109)</f>
        <v>3.8409650579685803</v>
      </c>
      <c r="M110" s="22">
        <f>IF(OR($A110="",$B110="",$C110=""),"",'OddsRatio_working_3-way'!J109)</f>
        <v>3.4599927321873531</v>
      </c>
      <c r="N110" s="23">
        <f t="shared" si="33"/>
        <v>44.691451790528994</v>
      </c>
      <c r="O110" s="24">
        <f t="shared" si="34"/>
        <v>26.245395511335591</v>
      </c>
      <c r="P110" s="24">
        <f t="shared" si="35"/>
        <v>29.063152698135426</v>
      </c>
      <c r="Q110" t="s">
        <v>75</v>
      </c>
      <c r="R110" t="s">
        <v>77</v>
      </c>
      <c r="S110" t="s">
        <v>454</v>
      </c>
      <c r="T110" s="35">
        <v>100</v>
      </c>
      <c r="U110" s="35">
        <f t="shared" si="36"/>
        <v>38.271604938271601</v>
      </c>
      <c r="V110" s="35">
        <f t="shared" si="37"/>
        <v>74.937343358395992</v>
      </c>
      <c r="W110" s="35">
        <f t="shared" si="38"/>
        <v>80.806142034548941</v>
      </c>
      <c r="X110" s="35">
        <f t="shared" si="39"/>
        <v>44.256514607055067</v>
      </c>
      <c r="Y110" s="35">
        <f t="shared" si="40"/>
        <v>80.922253027179451</v>
      </c>
      <c r="Z110" s="35">
        <f t="shared" si="41"/>
        <v>86.7910517033324</v>
      </c>
      <c r="AA110" s="35">
        <f t="shared" si="29"/>
        <v>-5.984909668783466</v>
      </c>
      <c r="AB110" s="35">
        <f t="shared" si="30"/>
        <v>-5.9849096687834589</v>
      </c>
      <c r="AC110" s="35">
        <f t="shared" si="31"/>
        <v>-5.9849096687834589</v>
      </c>
      <c r="AF110">
        <v>2.02</v>
      </c>
      <c r="AG110">
        <v>1.79</v>
      </c>
      <c r="AJ110" t="s">
        <v>69</v>
      </c>
    </row>
    <row r="111" spans="1:36" ht="15" x14ac:dyDescent="0.25">
      <c r="A111">
        <v>1.62</v>
      </c>
      <c r="B111">
        <v>3.99</v>
      </c>
      <c r="C111">
        <v>5.21</v>
      </c>
      <c r="D111" s="20">
        <f t="shared" si="32"/>
        <v>5.9849096687834447E-2</v>
      </c>
      <c r="E111" s="17">
        <f>IF(OR($A111="",$B111="",$C111=""),"",A111*'MPTO_working_3-way'!$I110)</f>
        <v>1.7169555366342919</v>
      </c>
      <c r="F111" s="21">
        <f>IF(OR($A111="",$B111="",$C111=""),"",B111*'MPTO_working_3-way'!$I110)</f>
        <v>4.2287978957844601</v>
      </c>
      <c r="G111" s="22">
        <f>IF(OR($A111="",$B111="",$C111=""),"",C111*'MPTO_working_3-way'!$I110)</f>
        <v>5.5218137937436174</v>
      </c>
      <c r="H111" s="17">
        <f>IF(OR($A111="",$B111="",$C111=""),"",'MPTO_working_3-way'!E110)</f>
        <v>1.6741045689549836</v>
      </c>
      <c r="I111" s="21">
        <f>IF(OR($A111="",$B111="",$C111=""),"",'MPTO_working_3-way'!F110)</f>
        <v>4.3350684043465506</v>
      </c>
      <c r="J111" s="22">
        <f>IF(OR($A111="",$B111="",$C111=""),"",'MPTO_working_3-way'!G110)</f>
        <v>5.8143293658837063</v>
      </c>
      <c r="K111" s="17">
        <f>IF(OR($A111="",$B111="",$C111=""),"",'OddsRatio_working_3-way'!H110)</f>
        <v>1.6883923617636412</v>
      </c>
      <c r="L111" s="21">
        <f>IF(OR($A111="",$B111="",$C111=""),"",'OddsRatio_working_3-way'!I110)</f>
        <v>4.3198276801182027</v>
      </c>
      <c r="M111" s="22">
        <f>IF(OR($A111="",$B111="",$C111=""),"",'OddsRatio_working_3-way'!J110)</f>
        <v>5.6744061984273024</v>
      </c>
      <c r="N111" s="23">
        <f t="shared" si="33"/>
        <v>58.242626478276591</v>
      </c>
      <c r="O111" s="24">
        <f t="shared" si="34"/>
        <v>23.647382179149893</v>
      </c>
      <c r="P111" s="24">
        <f t="shared" si="35"/>
        <v>18.109991342573529</v>
      </c>
      <c r="Q111" t="s">
        <v>78</v>
      </c>
      <c r="R111" t="s">
        <v>73</v>
      </c>
      <c r="S111" t="s">
        <v>454</v>
      </c>
      <c r="T111" s="35">
        <v>100</v>
      </c>
      <c r="U111" s="35">
        <f t="shared" si="36"/>
        <v>40.476190476190474</v>
      </c>
      <c r="V111" s="35">
        <f t="shared" si="37"/>
        <v>72.752043596730246</v>
      </c>
      <c r="W111" s="35">
        <f t="shared" si="38"/>
        <v>80.879541108986615</v>
      </c>
      <c r="X111" s="35">
        <f t="shared" si="39"/>
        <v>46.368415294283139</v>
      </c>
      <c r="Y111" s="35">
        <f t="shared" si="40"/>
        <v>78.644268414822903</v>
      </c>
      <c r="Z111" s="35">
        <f t="shared" si="41"/>
        <v>86.771765927079286</v>
      </c>
      <c r="AA111" s="35">
        <f t="shared" si="29"/>
        <v>-5.8922248180926644</v>
      </c>
      <c r="AB111" s="35">
        <f t="shared" si="30"/>
        <v>-5.8922248180926573</v>
      </c>
      <c r="AC111" s="35">
        <f t="shared" si="31"/>
        <v>-5.8922248180926715</v>
      </c>
      <c r="AF111">
        <v>1.88</v>
      </c>
      <c r="AG111">
        <v>1.92</v>
      </c>
      <c r="AJ111" t="s">
        <v>69</v>
      </c>
    </row>
    <row r="112" spans="1:36" ht="15" x14ac:dyDescent="0.25">
      <c r="A112">
        <v>1.68</v>
      </c>
      <c r="B112">
        <v>3.67</v>
      </c>
      <c r="C112">
        <v>5.23</v>
      </c>
      <c r="D112" s="20">
        <f t="shared" si="32"/>
        <v>5.8922248180926617E-2</v>
      </c>
      <c r="E112" s="17">
        <f>IF(OR($A112="",$B112="",$C112=""),"",A112*'MPTO_working_3-way'!$I111)</f>
        <v>1.7789893769439566</v>
      </c>
      <c r="F112" s="21">
        <f>IF(OR($A112="",$B112="",$C112=""),"",B112*'MPTO_working_3-way'!$I111)</f>
        <v>3.8862446508240005</v>
      </c>
      <c r="G112" s="22">
        <f>IF(OR($A112="",$B112="",$C112=""),"",C112*'MPTO_working_3-way'!$I111)</f>
        <v>5.5381633579862468</v>
      </c>
      <c r="H112" s="17">
        <f>IF(OR($A112="",$B112="",$C112=""),"",'MPTO_working_3-way'!E111)</f>
        <v>1.7373255926552442</v>
      </c>
      <c r="I112" s="21">
        <f>IF(OR($A112="",$B112="",$C112=""),"",'MPTO_working_3-way'!F111)</f>
        <v>3.955088942445677</v>
      </c>
      <c r="J112" s="22">
        <f>IF(OR($A112="",$B112="",$C112=""),"",'MPTO_working_3-way'!G111)</f>
        <v>5.8287340899937998</v>
      </c>
      <c r="K112" s="17">
        <f>IF(OR($A112="",$B112="",$C112=""),"",'OddsRatio_working_3-way'!H111)</f>
        <v>1.7518565285296179</v>
      </c>
      <c r="L112" s="21">
        <f>IF(OR($A112="",$B112="",$C112=""),"",'OddsRatio_working_3-way'!I111)</f>
        <v>3.9521425458442341</v>
      </c>
      <c r="M112" s="22">
        <f>IF(OR($A112="",$B112="",$C112=""),"",'OddsRatio_working_3-way'!J111)</f>
        <v>5.676989876000416</v>
      </c>
      <c r="N112" s="23">
        <f t="shared" si="33"/>
        <v>56.211690354096078</v>
      </c>
      <c r="O112" s="24">
        <f t="shared" si="34"/>
        <v>25.73178196045815</v>
      </c>
      <c r="P112" s="24">
        <f t="shared" si="35"/>
        <v>18.056527685445776</v>
      </c>
      <c r="Q112" t="s">
        <v>70</v>
      </c>
      <c r="R112" t="s">
        <v>76</v>
      </c>
      <c r="S112" t="s">
        <v>454</v>
      </c>
      <c r="T112" s="35">
        <v>100</v>
      </c>
      <c r="U112" s="35">
        <f t="shared" si="36"/>
        <v>60.474308300395251</v>
      </c>
      <c r="V112" s="35">
        <f t="shared" si="37"/>
        <v>71.346704871060169</v>
      </c>
      <c r="W112" s="35">
        <f t="shared" si="38"/>
        <v>57.627118644067799</v>
      </c>
      <c r="X112" s="35">
        <f t="shared" si="39"/>
        <v>71.026176484872039</v>
      </c>
      <c r="Y112" s="35">
        <f t="shared" si="40"/>
        <v>81.898573055536957</v>
      </c>
      <c r="Z112" s="35">
        <f t="shared" si="41"/>
        <v>68.178986828544581</v>
      </c>
      <c r="AA112" s="35">
        <f t="shared" si="29"/>
        <v>-10.551868184476788</v>
      </c>
      <c r="AB112" s="35">
        <f t="shared" si="30"/>
        <v>-10.551868184476788</v>
      </c>
      <c r="AC112" s="35">
        <f t="shared" si="31"/>
        <v>-10.551868184476781</v>
      </c>
      <c r="AF112">
        <v>2.14</v>
      </c>
      <c r="AG112">
        <v>1.69</v>
      </c>
      <c r="AJ112" t="s">
        <v>69</v>
      </c>
    </row>
    <row r="113" spans="1:36" ht="15" x14ac:dyDescent="0.25">
      <c r="A113">
        <v>2.5299999999999998</v>
      </c>
      <c r="B113">
        <v>3.49</v>
      </c>
      <c r="C113">
        <v>2.36</v>
      </c>
      <c r="D113" s="20">
        <f t="shared" si="32"/>
        <v>0.10551868184476776</v>
      </c>
      <c r="E113" s="17">
        <f>IF(OR($A113="",$B113="",$C113=""),"",A113*'MPTO_working_3-way'!$I112)</f>
        <v>2.7969622650672621</v>
      </c>
      <c r="F113" s="21">
        <f>IF(OR($A113="",$B113="",$C113=""),"",B113*'MPTO_working_3-way'!$I112)</f>
        <v>3.8582601996382397</v>
      </c>
      <c r="G113" s="22">
        <f>IF(OR($A113="",$B113="",$C113=""),"",C113*'MPTO_working_3-way'!$I112)</f>
        <v>2.6090240891536518</v>
      </c>
      <c r="H113" s="17">
        <f>IF(OR($A113="",$B113="",$C113=""),"",'MPTO_working_3-way'!E112)</f>
        <v>2.7771296030739934</v>
      </c>
      <c r="I113" s="21">
        <f>IF(OR($A113="",$B113="",$C113=""),"",'MPTO_working_3-way'!F112)</f>
        <v>3.9783568263704447</v>
      </c>
      <c r="J113" s="22">
        <f>IF(OR($A113="",$B113="",$C113=""),"",'MPTO_working_3-way'!G112)</f>
        <v>2.573632132540852</v>
      </c>
      <c r="K113" s="17">
        <f>IF(OR($A113="",$B113="",$C113=""),"",'OddsRatio_working_3-way'!H112)</f>
        <v>2.789747235647654</v>
      </c>
      <c r="L113" s="21">
        <f>IF(OR($A113="",$B113="",$C113=""),"",'OddsRatio_working_3-way'!I112)</f>
        <v>3.9127258933089286</v>
      </c>
      <c r="M113" s="22">
        <f>IF(OR($A113="",$B113="",$C113=""),"",'OddsRatio_working_3-way'!J112)</f>
        <v>2.5908864316868039</v>
      </c>
      <c r="N113" s="23">
        <f t="shared" si="33"/>
        <v>35.753074415394437</v>
      </c>
      <c r="O113" s="24">
        <f t="shared" si="34"/>
        <v>25.918417842678483</v>
      </c>
      <c r="P113" s="24">
        <f t="shared" si="35"/>
        <v>38.328507741927083</v>
      </c>
      <c r="Q113" t="s">
        <v>81</v>
      </c>
      <c r="R113" t="s">
        <v>84</v>
      </c>
      <c r="S113" t="s">
        <v>454</v>
      </c>
      <c r="T113" s="35">
        <v>100</v>
      </c>
      <c r="U113" s="35">
        <f t="shared" si="36"/>
        <v>47.643979057591622</v>
      </c>
      <c r="V113" s="35">
        <f t="shared" si="37"/>
        <v>73.614775725593674</v>
      </c>
      <c r="W113" s="35">
        <f t="shared" si="38"/>
        <v>70.845481049562679</v>
      </c>
      <c r="X113" s="35">
        <f t="shared" si="39"/>
        <v>55.539743224843654</v>
      </c>
      <c r="Y113" s="35">
        <f t="shared" si="40"/>
        <v>81.510539892845685</v>
      </c>
      <c r="Z113" s="35">
        <f t="shared" si="41"/>
        <v>78.741245216814718</v>
      </c>
      <c r="AA113" s="35">
        <f t="shared" si="29"/>
        <v>-7.8957641672520325</v>
      </c>
      <c r="AB113" s="35">
        <f t="shared" si="30"/>
        <v>-7.8957641672520111</v>
      </c>
      <c r="AC113" s="35">
        <f t="shared" si="31"/>
        <v>-7.8957641672520396</v>
      </c>
      <c r="AF113">
        <v>1.81</v>
      </c>
      <c r="AG113">
        <v>1.98</v>
      </c>
      <c r="AJ113" t="s">
        <v>112</v>
      </c>
    </row>
    <row r="114" spans="1:36" ht="15" x14ac:dyDescent="0.25">
      <c r="A114">
        <v>1.91</v>
      </c>
      <c r="B114">
        <v>3.79</v>
      </c>
      <c r="C114">
        <v>3.43</v>
      </c>
      <c r="D114" s="20">
        <f t="shared" si="32"/>
        <v>7.8957641672520396E-2</v>
      </c>
      <c r="E114" s="17">
        <f>IF(OR($A114="",$B114="",$C114=""),"",A114*'MPTO_working_3-way'!$I113)</f>
        <v>2.060809095594514</v>
      </c>
      <c r="F114" s="21">
        <f>IF(OR($A114="",$B114="",$C114=""),"",B114*'MPTO_working_3-way'!$I113)</f>
        <v>4.0892494619388522</v>
      </c>
      <c r="G114" s="22">
        <f>IF(OR($A114="",$B114="",$C114=""),"",C114*'MPTO_working_3-way'!$I113)</f>
        <v>3.7008247109367449</v>
      </c>
      <c r="H114" s="17">
        <f>IF(OR($A114="",$B114="",$C114=""),"",'MPTO_working_3-way'!E113)</f>
        <v>2.0110972526060427</v>
      </c>
      <c r="I114" s="21">
        <f>IF(OR($A114="",$B114="",$C114=""),"",'MPTO_working_3-way'!F113)</f>
        <v>4.209940844133814</v>
      </c>
      <c r="J114" s="22">
        <f>IF(OR($A114="",$B114="",$C114=""),"",'MPTO_working_3-way'!G113)</f>
        <v>3.7703697674662284</v>
      </c>
      <c r="K114" s="17">
        <f>IF(OR($A114="",$B114="",$C114=""),"",'OddsRatio_working_3-way'!H113)</f>
        <v>2.0295927537894483</v>
      </c>
      <c r="L114" s="21">
        <f>IF(OR($A114="",$B114="",$C114=""),"",'OddsRatio_working_3-way'!I113)</f>
        <v>4.1566634978819348</v>
      </c>
      <c r="M114" s="22">
        <f>IF(OR($A114="",$B114="",$C114=""),"",'OddsRatio_working_3-way'!J113)</f>
        <v>3.7493520788003969</v>
      </c>
      <c r="N114" s="23">
        <f t="shared" si="33"/>
        <v>48.524630551065876</v>
      </c>
      <c r="O114" s="24">
        <f t="shared" si="34"/>
        <v>24.454365264521329</v>
      </c>
      <c r="P114" s="24">
        <f t="shared" si="35"/>
        <v>27.021004184412778</v>
      </c>
      <c r="Q114" t="s">
        <v>83</v>
      </c>
      <c r="R114" t="s">
        <v>88</v>
      </c>
      <c r="S114" t="s">
        <v>454</v>
      </c>
      <c r="T114" s="35">
        <v>100</v>
      </c>
      <c r="U114" s="35">
        <f t="shared" si="36"/>
        <v>56.896551724137922</v>
      </c>
      <c r="V114" s="35">
        <f t="shared" si="37"/>
        <v>69.325153374233125</v>
      </c>
      <c r="W114" s="35">
        <f t="shared" si="38"/>
        <v>65.986394557823132</v>
      </c>
      <c r="X114" s="35">
        <f t="shared" si="39"/>
        <v>64.688452067943729</v>
      </c>
      <c r="Y114" s="35">
        <f t="shared" si="40"/>
        <v>77.117053718038946</v>
      </c>
      <c r="Z114" s="35">
        <f t="shared" si="41"/>
        <v>73.778294901628954</v>
      </c>
      <c r="AA114" s="35">
        <f t="shared" si="29"/>
        <v>-7.791900343805807</v>
      </c>
      <c r="AB114" s="35">
        <f t="shared" si="30"/>
        <v>-7.7919003438058212</v>
      </c>
      <c r="AC114" s="35">
        <f t="shared" si="31"/>
        <v>-7.7919003438058212</v>
      </c>
      <c r="AF114">
        <v>1.81</v>
      </c>
      <c r="AG114">
        <v>1.98</v>
      </c>
      <c r="AJ114" t="s">
        <v>112</v>
      </c>
    </row>
    <row r="115" spans="1:36" ht="15" x14ac:dyDescent="0.25">
      <c r="A115">
        <v>2.3199999999999998</v>
      </c>
      <c r="B115">
        <v>3.26</v>
      </c>
      <c r="C115">
        <v>2.94</v>
      </c>
      <c r="D115" s="20">
        <f t="shared" si="32"/>
        <v>7.7919003438058132E-2</v>
      </c>
      <c r="E115" s="17">
        <f>IF(OR($A115="",$B115="",$C115=""),"",A115*'MPTO_working_3-way'!$I114)</f>
        <v>2.5007720879762947</v>
      </c>
      <c r="F115" s="21">
        <f>IF(OR($A115="",$B115="",$C115=""),"",B115*'MPTO_working_3-way'!$I114)</f>
        <v>3.5140159512080693</v>
      </c>
      <c r="G115" s="22">
        <f>IF(OR($A115="",$B115="",$C115=""),"",C115*'MPTO_working_3-way'!$I114)</f>
        <v>3.1690818701078909</v>
      </c>
      <c r="H115" s="17">
        <f>IF(OR($A115="",$B115="",$C115=""),"",'MPTO_working_3-way'!E114)</f>
        <v>2.4687610286193409</v>
      </c>
      <c r="I115" s="21">
        <f>IF(OR($A115="",$B115="",$C115=""),"",'MPTO_working_3-way'!F114)</f>
        <v>3.5615647528260834</v>
      </c>
      <c r="J115" s="22">
        <f>IF(OR($A115="",$B115="",$C115=""),"",'MPTO_working_3-way'!G114)</f>
        <v>3.183060482679589</v>
      </c>
      <c r="K115" s="17">
        <f>IF(OR($A115="",$B115="",$C115=""),"",'OddsRatio_working_3-way'!H114)</f>
        <v>2.4825659710341053</v>
      </c>
      <c r="L115" s="21">
        <f>IF(OR($A115="",$B115="",$C115=""),"",'OddsRatio_working_3-way'!I114)</f>
        <v>3.5383326473765742</v>
      </c>
      <c r="M115" s="22">
        <f>IF(OR($A115="",$B115="",$C115=""),"",'OddsRatio_working_3-way'!J114)</f>
        <v>3.1789227150046693</v>
      </c>
      <c r="N115" s="23">
        <f t="shared" si="33"/>
        <v>39.987650406368388</v>
      </c>
      <c r="O115" s="24">
        <f t="shared" si="34"/>
        <v>28.45746900085112</v>
      </c>
      <c r="P115" s="24">
        <f t="shared" si="35"/>
        <v>31.554880592780492</v>
      </c>
      <c r="Q115" t="s">
        <v>82</v>
      </c>
      <c r="R115" t="s">
        <v>86</v>
      </c>
      <c r="S115" t="s">
        <v>454</v>
      </c>
      <c r="T115" s="35">
        <v>100</v>
      </c>
      <c r="U115" s="35">
        <f t="shared" si="36"/>
        <v>51.92307692307692</v>
      </c>
      <c r="V115" s="35">
        <f t="shared" si="37"/>
        <v>72.67759562841529</v>
      </c>
      <c r="W115" s="35">
        <f t="shared" si="38"/>
        <v>67.532467532467535</v>
      </c>
      <c r="X115" s="35">
        <f t="shared" si="39"/>
        <v>59.789936839117161</v>
      </c>
      <c r="Y115" s="35">
        <f t="shared" si="40"/>
        <v>80.544455544455545</v>
      </c>
      <c r="Z115" s="35">
        <f t="shared" si="41"/>
        <v>75.399327448507762</v>
      </c>
      <c r="AA115" s="35">
        <f t="shared" si="29"/>
        <v>-7.8668599160402408</v>
      </c>
      <c r="AB115" s="35">
        <f t="shared" si="30"/>
        <v>-7.866859916040255</v>
      </c>
      <c r="AC115" s="35">
        <f t="shared" si="31"/>
        <v>-7.8668599160402266</v>
      </c>
      <c r="AF115">
        <v>1.76</v>
      </c>
      <c r="AG115">
        <v>2.0099999999999998</v>
      </c>
      <c r="AJ115" t="s">
        <v>112</v>
      </c>
    </row>
    <row r="116" spans="1:36" ht="15" x14ac:dyDescent="0.25">
      <c r="A116">
        <v>2.08</v>
      </c>
      <c r="B116">
        <v>3.66</v>
      </c>
      <c r="C116">
        <v>3.08</v>
      </c>
      <c r="D116" s="20">
        <f t="shared" si="32"/>
        <v>7.8668599160402364E-2</v>
      </c>
      <c r="E116" s="17">
        <f>IF(OR($A116="",$B116="",$C116=""),"",A116*'MPTO_working_3-way'!$I115)</f>
        <v>2.243630686253637</v>
      </c>
      <c r="F116" s="21">
        <f>IF(OR($A116="",$B116="",$C116=""),"",B116*'MPTO_working_3-way'!$I115)</f>
        <v>3.9479270729270728</v>
      </c>
      <c r="G116" s="22">
        <f>IF(OR($A116="",$B116="",$C116=""),"",C116*'MPTO_working_3-way'!$I115)</f>
        <v>3.3222992854140392</v>
      </c>
      <c r="H116" s="17">
        <f>IF(OR($A116="",$B116="",$C116=""),"",'MPTO_working_3-way'!E115)</f>
        <v>2.1999955963978532</v>
      </c>
      <c r="I116" s="21">
        <f>IF(OR($A116="",$B116="",$C116=""),"",'MPTO_working_3-way'!F115)</f>
        <v>4.0485636984144229</v>
      </c>
      <c r="J116" s="22">
        <f>IF(OR($A116="",$B116="",$C116=""),"",'MPTO_working_3-way'!G115)</f>
        <v>3.3506174006222018</v>
      </c>
      <c r="K116" s="17">
        <f>IF(OR($A116="",$B116="",$C116=""),"",'OddsRatio_working_3-way'!H115)</f>
        <v>2.2175234925846539</v>
      </c>
      <c r="L116" s="21">
        <f>IF(OR($A116="",$B116="",$C116=""),"",'OddsRatio_working_3-way'!I115)</f>
        <v>3.9987152687733163</v>
      </c>
      <c r="M116" s="22">
        <f>IF(OR($A116="",$B116="",$C116=""),"",'OddsRatio_working_3-way'!J115)</f>
        <v>3.3448600597926683</v>
      </c>
      <c r="N116" s="23">
        <f t="shared" si="33"/>
        <v>44.570615214297007</v>
      </c>
      <c r="O116" s="24">
        <f t="shared" si="34"/>
        <v>25.329748537086829</v>
      </c>
      <c r="P116" s="24">
        <f t="shared" si="35"/>
        <v>30.099636248616168</v>
      </c>
      <c r="Q116" t="s">
        <v>85</v>
      </c>
      <c r="R116" t="s">
        <v>98</v>
      </c>
      <c r="S116" t="s">
        <v>454</v>
      </c>
      <c r="T116" s="35">
        <v>100</v>
      </c>
      <c r="U116" s="35">
        <f t="shared" si="36"/>
        <v>72.752043596730246</v>
      </c>
      <c r="V116" s="35">
        <f t="shared" si="37"/>
        <v>71.346704871060169</v>
      </c>
      <c r="W116" s="35">
        <f t="shared" si="38"/>
        <v>48.186528497409334</v>
      </c>
      <c r="X116" s="35">
        <f t="shared" si="39"/>
        <v>80.466766631530504</v>
      </c>
      <c r="Y116" s="35">
        <f t="shared" si="40"/>
        <v>79.061427905860441</v>
      </c>
      <c r="Z116" s="35">
        <f t="shared" si="41"/>
        <v>55.901251532209585</v>
      </c>
      <c r="AA116" s="35">
        <f t="shared" si="29"/>
        <v>-7.714723034800258</v>
      </c>
      <c r="AB116" s="35">
        <f t="shared" si="30"/>
        <v>-7.7147230348002722</v>
      </c>
      <c r="AC116" s="35">
        <f t="shared" si="31"/>
        <v>-7.7147230348002509</v>
      </c>
      <c r="AF116">
        <v>1.75</v>
      </c>
      <c r="AG116">
        <v>2.0299999999999998</v>
      </c>
      <c r="AJ116" t="s">
        <v>112</v>
      </c>
    </row>
    <row r="117" spans="1:36" ht="15" x14ac:dyDescent="0.25">
      <c r="A117">
        <v>3.67</v>
      </c>
      <c r="B117">
        <v>3.49</v>
      </c>
      <c r="C117">
        <v>1.93</v>
      </c>
      <c r="D117" s="20">
        <f t="shared" si="32"/>
        <v>7.7147230348002527E-2</v>
      </c>
      <c r="E117" s="17">
        <f>IF(OR($A117="",$B117="",$C117=""),"",A117*'MPTO_working_3-way'!$I116)</f>
        <v>3.9531303353771694</v>
      </c>
      <c r="F117" s="21">
        <f>IF(OR($A117="",$B117="",$C117=""),"",B117*'MPTO_working_3-way'!$I116)</f>
        <v>3.7592438339145291</v>
      </c>
      <c r="G117" s="22">
        <f>IF(OR($A117="",$B117="",$C117=""),"",C117*'MPTO_working_3-way'!$I116)</f>
        <v>2.0788941545716448</v>
      </c>
      <c r="H117" s="17">
        <f>IF(OR($A117="",$B117="",$C117=""),"",'MPTO_working_3-way'!E116)</f>
        <v>4.052457923677566</v>
      </c>
      <c r="I117" s="21">
        <f>IF(OR($A117="",$B117="",$C117=""),"",'MPTO_working_3-way'!F116)</f>
        <v>3.8341028503503143</v>
      </c>
      <c r="J117" s="22">
        <f>IF(OR($A117="",$B117="",$C117=""),"",'MPTO_working_3-way'!G116)</f>
        <v>2.0307909681024485</v>
      </c>
      <c r="K117" s="17">
        <f>IF(OR($A117="",$B117="",$C117=""),"",'OddsRatio_working_3-way'!H116)</f>
        <v>4.0110722431137011</v>
      </c>
      <c r="L117" s="21">
        <f>IF(OR($A117="",$B117="",$C117=""),"",'OddsRatio_working_3-way'!I116)</f>
        <v>3.8080786087464853</v>
      </c>
      <c r="M117" s="22">
        <f>IF(OR($A117="",$B117="",$C117=""),"",'OddsRatio_working_3-way'!J116)</f>
        <v>2.0488004442306149</v>
      </c>
      <c r="N117" s="23">
        <f t="shared" si="33"/>
        <v>25.296408546180395</v>
      </c>
      <c r="O117" s="24">
        <f t="shared" si="34"/>
        <v>26.601094373777091</v>
      </c>
      <c r="P117" s="24">
        <f t="shared" si="35"/>
        <v>48.102497080042518</v>
      </c>
      <c r="Q117" t="s">
        <v>87</v>
      </c>
      <c r="R117" t="s">
        <v>97</v>
      </c>
      <c r="S117" t="s">
        <v>454</v>
      </c>
      <c r="T117" s="35">
        <v>100</v>
      </c>
      <c r="U117" s="35">
        <f t="shared" si="36"/>
        <v>51.219512195121943</v>
      </c>
      <c r="V117" s="35">
        <f t="shared" si="37"/>
        <v>71.590909090909093</v>
      </c>
      <c r="W117" s="35">
        <f t="shared" si="38"/>
        <v>69.512195121951223</v>
      </c>
      <c r="X117" s="35">
        <f t="shared" si="39"/>
        <v>58.896895787139691</v>
      </c>
      <c r="Y117" s="35">
        <f t="shared" si="40"/>
        <v>79.268292682926827</v>
      </c>
      <c r="Z117" s="35">
        <f t="shared" si="41"/>
        <v>77.18957871396897</v>
      </c>
      <c r="AA117" s="35">
        <f t="shared" si="29"/>
        <v>-7.6773835920177476</v>
      </c>
      <c r="AB117" s="35">
        <f t="shared" si="30"/>
        <v>-7.6773835920177333</v>
      </c>
      <c r="AC117" s="35">
        <f t="shared" si="31"/>
        <v>-7.6773835920177476</v>
      </c>
      <c r="AF117">
        <v>1.85</v>
      </c>
      <c r="AG117">
        <v>1.93</v>
      </c>
      <c r="AJ117" t="s">
        <v>112</v>
      </c>
    </row>
    <row r="118" spans="1:36" ht="15" x14ac:dyDescent="0.25">
      <c r="A118">
        <v>2.0499999999999998</v>
      </c>
      <c r="B118">
        <v>3.52</v>
      </c>
      <c r="C118">
        <v>3.28</v>
      </c>
      <c r="D118" s="20">
        <f t="shared" si="32"/>
        <v>7.6773835920177502E-2</v>
      </c>
      <c r="E118" s="17">
        <f>IF(OR($A118="",$B118="",$C118=""),"",A118*'MPTO_working_3-way'!$I117)</f>
        <v>2.2073863636363638</v>
      </c>
      <c r="F118" s="21">
        <f>IF(OR($A118="",$B118="",$C118=""),"",B118*'MPTO_working_3-way'!$I117)</f>
        <v>3.7902439024390246</v>
      </c>
      <c r="G118" s="22">
        <f>IF(OR($A118="",$B118="",$C118=""),"",C118*'MPTO_working_3-way'!$I117)</f>
        <v>3.5318181818181822</v>
      </c>
      <c r="H118" s="17">
        <f>IF(OR($A118="",$B118="",$C118=""),"",'MPTO_working_3-way'!E117)</f>
        <v>2.1635018988606838</v>
      </c>
      <c r="I118" s="21">
        <f>IF(OR($A118="",$B118="",$C118=""),"",'MPTO_working_3-way'!F117)</f>
        <v>3.8684774839170841</v>
      </c>
      <c r="J118" s="22">
        <f>IF(OR($A118="",$B118="",$C118=""),"",'MPTO_working_3-way'!G117)</f>
        <v>3.5805491233873643</v>
      </c>
      <c r="K118" s="17">
        <f>IF(OR($A118="",$B118="",$C118=""),"",'OddsRatio_working_3-way'!H117)</f>
        <v>2.1807243058266321</v>
      </c>
      <c r="L118" s="21">
        <f>IF(OR($A118="",$B118="",$C118=""),"",'OddsRatio_working_3-way'!I117)</f>
        <v>3.8337383339839177</v>
      </c>
      <c r="M118" s="22">
        <f>IF(OR($A118="",$B118="",$C118=""),"",'OddsRatio_working_3-way'!J117)</f>
        <v>3.5638584926521166</v>
      </c>
      <c r="N118" s="23">
        <f t="shared" si="33"/>
        <v>45.3024453024453</v>
      </c>
      <c r="O118" s="24">
        <f t="shared" si="34"/>
        <v>26.383526383526384</v>
      </c>
      <c r="P118" s="24">
        <f t="shared" si="35"/>
        <v>28.31402831402831</v>
      </c>
      <c r="Q118" t="s">
        <v>113</v>
      </c>
      <c r="R118" t="s">
        <v>121</v>
      </c>
      <c r="S118" t="s">
        <v>454</v>
      </c>
      <c r="T118" s="35">
        <v>100</v>
      </c>
      <c r="U118" s="35">
        <f t="shared" si="36"/>
        <v>34.21052631578948</v>
      </c>
      <c r="V118" s="35">
        <f t="shared" si="37"/>
        <v>75.845410628019309</v>
      </c>
      <c r="W118" s="35">
        <f t="shared" si="38"/>
        <v>82.206405693950188</v>
      </c>
      <c r="X118" s="35">
        <f t="shared" si="39"/>
        <v>41.948183678030503</v>
      </c>
      <c r="Y118" s="35">
        <f t="shared" si="40"/>
        <v>83.583067990260346</v>
      </c>
      <c r="Z118" s="35">
        <f t="shared" si="41"/>
        <v>89.944063056191197</v>
      </c>
      <c r="AA118" s="35">
        <f t="shared" si="29"/>
        <v>-7.7376573622410234</v>
      </c>
      <c r="AB118" s="35">
        <f t="shared" si="30"/>
        <v>-7.7376573622410376</v>
      </c>
      <c r="AC118" s="35">
        <f t="shared" si="31"/>
        <v>-7.7376573622410092</v>
      </c>
      <c r="AF118">
        <v>1.75</v>
      </c>
      <c r="AG118">
        <v>2.0299999999999998</v>
      </c>
      <c r="AJ118" t="s">
        <v>119</v>
      </c>
    </row>
    <row r="119" spans="1:36" ht="15" x14ac:dyDescent="0.25">
      <c r="A119">
        <v>1.52</v>
      </c>
      <c r="B119">
        <v>4.1399999999999997</v>
      </c>
      <c r="C119">
        <v>5.62</v>
      </c>
      <c r="D119" s="20">
        <f t="shared" si="32"/>
        <v>7.737657362241035E-2</v>
      </c>
      <c r="E119" s="17">
        <f>IF(OR($A119="",$B119="",$C119=""),"",A119*'MPTO_working_3-way'!$I118)</f>
        <v>1.6376123919060637</v>
      </c>
      <c r="F119" s="21">
        <f>IF(OR($A119="",$B119="",$C119=""),"",B119*'MPTO_working_3-way'!$I118)</f>
        <v>4.4603390147967783</v>
      </c>
      <c r="G119" s="22">
        <f>IF(OR($A119="",$B119="",$C119=""),"",C119*'MPTO_working_3-way'!$I118)</f>
        <v>6.0548563437579466</v>
      </c>
      <c r="H119" s="17">
        <f>IF(OR($A119="",$B119="",$C119=""),"",'MPTO_working_3-way'!E118)</f>
        <v>1.5820217888791976</v>
      </c>
      <c r="I119" s="21">
        <f>IF(OR($A119="",$B119="",$C119=""),"",'MPTO_working_3-way'!F118)</f>
        <v>4.6349146659155034</v>
      </c>
      <c r="J119" s="22">
        <f>IF(OR($A119="",$B119="",$C119=""),"",'MPTO_working_3-way'!G118)</f>
        <v>6.5727313006320935</v>
      </c>
      <c r="K119" s="17">
        <f>IF(OR($A119="",$B119="",$C119=""),"",'OddsRatio_working_3-way'!H118)</f>
        <v>1.5991791412797551</v>
      </c>
      <c r="L119" s="21">
        <f>IF(OR($A119="",$B119="",$C119=""),"",'OddsRatio_working_3-way'!I118)</f>
        <v>4.6181201992662144</v>
      </c>
      <c r="M119" s="22">
        <f>IF(OR($A119="",$B119="",$C119=""),"",'OddsRatio_working_3-way'!J118)</f>
        <v>6.3234762167547496</v>
      </c>
      <c r="N119" s="23">
        <f t="shared" si="33"/>
        <v>61.064511049288747</v>
      </c>
      <c r="O119" s="24">
        <f t="shared" si="34"/>
        <v>22.41982048186447</v>
      </c>
      <c r="P119" s="24">
        <f t="shared" si="35"/>
        <v>16.515668468846776</v>
      </c>
      <c r="Q119" t="s">
        <v>118</v>
      </c>
      <c r="R119" t="s">
        <v>114</v>
      </c>
      <c r="S119" t="s">
        <v>454</v>
      </c>
      <c r="T119" s="35">
        <v>100</v>
      </c>
      <c r="U119" s="35">
        <f t="shared" si="36"/>
        <v>25.925925925925924</v>
      </c>
      <c r="V119" s="35">
        <f t="shared" si="37"/>
        <v>79.879275653923543</v>
      </c>
      <c r="W119" s="35">
        <f t="shared" si="38"/>
        <v>86.449864498644999</v>
      </c>
      <c r="X119" s="35">
        <f t="shared" si="39"/>
        <v>33.67085984743148</v>
      </c>
      <c r="Y119" s="35">
        <f t="shared" si="40"/>
        <v>87.624209575429092</v>
      </c>
      <c r="Z119" s="35">
        <f t="shared" si="41"/>
        <v>94.194798420150534</v>
      </c>
      <c r="AA119" s="35">
        <f t="shared" si="29"/>
        <v>-7.7449339215055559</v>
      </c>
      <c r="AB119" s="35">
        <f t="shared" si="30"/>
        <v>-7.7449339215055488</v>
      </c>
      <c r="AC119" s="35">
        <f t="shared" si="31"/>
        <v>-7.7449339215055346</v>
      </c>
      <c r="AF119">
        <v>1.76</v>
      </c>
      <c r="AG119">
        <v>2.02</v>
      </c>
      <c r="AJ119" t="s">
        <v>119</v>
      </c>
    </row>
    <row r="120" spans="1:36" ht="15" x14ac:dyDescent="0.25">
      <c r="A120">
        <v>1.35</v>
      </c>
      <c r="B120">
        <v>4.97</v>
      </c>
      <c r="C120">
        <v>7.38</v>
      </c>
      <c r="D120" s="20">
        <f t="shared" si="32"/>
        <v>7.7449339215055479E-2</v>
      </c>
      <c r="E120" s="17">
        <f>IF(OR($A120="",$B120="",$C120=""),"",A120*'MPTO_working_3-way'!$I119)</f>
        <v>1.4545566079403249</v>
      </c>
      <c r="F120" s="21">
        <f>IF(OR($A120="",$B120="",$C120=""),"",B120*'MPTO_working_3-way'!$I119)</f>
        <v>5.3549232158988254</v>
      </c>
      <c r="G120" s="22">
        <f>IF(OR($A120="",$B120="",$C120=""),"",C120*'MPTO_working_3-way'!$I119)</f>
        <v>7.9515761234071096</v>
      </c>
      <c r="H120" s="17">
        <f>IF(OR($A120="",$B120="",$C120=""),"",'MPTO_working_3-way'!E119)</f>
        <v>1.3987495010631277</v>
      </c>
      <c r="I120" s="21">
        <f>IF(OR($A120="",$B120="",$C120=""),"",'MPTO_working_3-way'!F119)</f>
        <v>5.7015534269005039</v>
      </c>
      <c r="J120" s="22">
        <f>IF(OR($A120="",$B120="",$C120=""),"",'MPTO_working_3-way'!G119)</f>
        <v>9.1170245085313102</v>
      </c>
      <c r="K120" s="17">
        <f>IF(OR($A120="",$B120="",$C120=""),"",'OddsRatio_working_3-way'!H119)</f>
        <v>1.4138020606100075</v>
      </c>
      <c r="L120" s="21">
        <f>IF(OR($A120="",$B120="",$C120=""),"",'OddsRatio_working_3-way'!I119)</f>
        <v>5.6936976589192252</v>
      </c>
      <c r="M120" s="22">
        <f>IF(OR($A120="",$B120="",$C120=""),"",'OddsRatio_working_3-way'!J119)</f>
        <v>8.5430204191195607</v>
      </c>
      <c r="N120" s="23">
        <f t="shared" si="33"/>
        <v>68.749472831862875</v>
      </c>
      <c r="O120" s="24">
        <f t="shared" si="34"/>
        <v>18.674404089137809</v>
      </c>
      <c r="P120" s="24">
        <f t="shared" si="35"/>
        <v>12.576123078999307</v>
      </c>
      <c r="Q120" t="s">
        <v>115</v>
      </c>
      <c r="R120" t="s">
        <v>123</v>
      </c>
      <c r="S120" t="s">
        <v>454</v>
      </c>
      <c r="T120" s="35">
        <v>100</v>
      </c>
      <c r="U120" s="35">
        <f t="shared" si="36"/>
        <v>46.808510638297875</v>
      </c>
      <c r="V120" s="35">
        <f t="shared" si="37"/>
        <v>71.346704871060169</v>
      </c>
      <c r="W120" s="35">
        <f t="shared" si="38"/>
        <v>71.346704871060169</v>
      </c>
      <c r="X120" s="35">
        <f t="shared" si="39"/>
        <v>57.306590257879655</v>
      </c>
      <c r="Y120" s="35">
        <f t="shared" si="40"/>
        <v>81.844784490641956</v>
      </c>
      <c r="Z120" s="35">
        <f t="shared" si="41"/>
        <v>81.844784490641956</v>
      </c>
      <c r="AA120" s="35">
        <f t="shared" si="29"/>
        <v>-10.49807961958178</v>
      </c>
      <c r="AB120" s="35">
        <f t="shared" si="30"/>
        <v>-10.498079619581787</v>
      </c>
      <c r="AC120" s="35">
        <f t="shared" si="31"/>
        <v>-10.498079619581787</v>
      </c>
      <c r="AF120">
        <v>1.67</v>
      </c>
      <c r="AG120">
        <v>2.15</v>
      </c>
      <c r="AJ120" t="s">
        <v>119</v>
      </c>
    </row>
    <row r="121" spans="1:36" ht="15" x14ac:dyDescent="0.25">
      <c r="A121">
        <v>1.88</v>
      </c>
      <c r="B121">
        <v>3.49</v>
      </c>
      <c r="C121">
        <v>3.49</v>
      </c>
      <c r="D121" s="20">
        <f t="shared" si="32"/>
        <v>0.10498079619581779</v>
      </c>
      <c r="E121" s="17">
        <f>IF(OR($A121="",$B121="",$C121=""),"",A121*'MPTO_working_3-way'!$I120)</f>
        <v>2.0773638968481372</v>
      </c>
      <c r="F121" s="21">
        <f>IF(OR($A121="",$B121="",$C121=""),"",B121*'MPTO_working_3-way'!$I120)</f>
        <v>3.8563829787234045</v>
      </c>
      <c r="G121" s="22">
        <f>IF(OR($A121="",$B121="",$C121=""),"",C121*'MPTO_working_3-way'!$I120)</f>
        <v>3.8563829787234045</v>
      </c>
      <c r="H121" s="17">
        <f>IF(OR($A121="",$B121="",$C121=""),"",'MPTO_working_3-way'!E120)</f>
        <v>2.0123911176542753</v>
      </c>
      <c r="I121" s="21">
        <f>IF(OR($A121="",$B121="",$C121=""),"",'MPTO_working_3-way'!F120)</f>
        <v>3.9755210857973826</v>
      </c>
      <c r="J121" s="22">
        <f>IF(OR($A121="",$B121="",$C121=""),"",'MPTO_working_3-way'!G120)</f>
        <v>3.9755210857973826</v>
      </c>
      <c r="K121" s="17">
        <f>IF(OR($A121="",$B121="",$C121=""),"",'OddsRatio_working_3-way'!H120)</f>
        <v>2.035806712104157</v>
      </c>
      <c r="L121" s="21">
        <f>IF(OR($A121="",$B121="",$C121=""),"",'OddsRatio_working_3-way'!I120)</f>
        <v>3.9308621740219896</v>
      </c>
      <c r="M121" s="22">
        <f>IF(OR($A121="",$B121="",$C121=""),"",'OddsRatio_working_3-way'!J120)</f>
        <v>3.9308621740219896</v>
      </c>
      <c r="N121" s="23">
        <f t="shared" si="33"/>
        <v>48.137931034482769</v>
      </c>
      <c r="O121" s="24">
        <f t="shared" si="34"/>
        <v>25.931034482758619</v>
      </c>
      <c r="P121" s="24">
        <f t="shared" si="35"/>
        <v>25.931034482758619</v>
      </c>
      <c r="Q121" t="s">
        <v>116</v>
      </c>
      <c r="R121" t="s">
        <v>120</v>
      </c>
      <c r="S121" t="s">
        <v>454</v>
      </c>
      <c r="T121" s="35">
        <v>100</v>
      </c>
      <c r="U121" s="35">
        <f t="shared" si="36"/>
        <v>53.488372093023258</v>
      </c>
      <c r="V121" s="35">
        <f t="shared" si="37"/>
        <v>69.418960244648318</v>
      </c>
      <c r="W121" s="35">
        <f t="shared" si="38"/>
        <v>69.325153374233125</v>
      </c>
      <c r="X121" s="35">
        <f t="shared" si="39"/>
        <v>61.25588638111855</v>
      </c>
      <c r="Y121" s="35">
        <f t="shared" si="40"/>
        <v>77.186474532743603</v>
      </c>
      <c r="Z121" s="35">
        <f t="shared" si="41"/>
        <v>77.092667662328424</v>
      </c>
      <c r="AA121" s="35">
        <f t="shared" si="29"/>
        <v>-7.7675142880952919</v>
      </c>
      <c r="AB121" s="35">
        <f t="shared" si="30"/>
        <v>-7.7675142880952848</v>
      </c>
      <c r="AC121" s="35">
        <f t="shared" si="31"/>
        <v>-7.767514288095299</v>
      </c>
      <c r="AF121">
        <v>1.75</v>
      </c>
      <c r="AG121">
        <v>1.96</v>
      </c>
      <c r="AJ121" t="s">
        <v>119</v>
      </c>
    </row>
    <row r="122" spans="1:36" ht="15" x14ac:dyDescent="0.25">
      <c r="A122">
        <v>2.15</v>
      </c>
      <c r="B122">
        <v>3.27</v>
      </c>
      <c r="C122">
        <v>3.26</v>
      </c>
      <c r="D122" s="20">
        <f t="shared" si="32"/>
        <v>7.7675142880953008E-2</v>
      </c>
      <c r="E122" s="17">
        <f>IF(OR($A122="",$B122="",$C122=""),"",A122*'MPTO_working_3-way'!$I121)</f>
        <v>2.317001557194049</v>
      </c>
      <c r="F122" s="21">
        <f>IF(OR($A122="",$B122="",$C122=""),"",B122*'MPTO_working_3-way'!$I121)</f>
        <v>3.5239977172207162</v>
      </c>
      <c r="G122" s="22">
        <f>IF(OR($A122="",$B122="",$C122=""),"",C122*'MPTO_working_3-way'!$I121)</f>
        <v>3.5132209657919065</v>
      </c>
      <c r="H122" s="17">
        <f>IF(OR($A122="",$B122="",$C122=""),"",'MPTO_working_3-way'!E121)</f>
        <v>2.2767396912550293</v>
      </c>
      <c r="I122" s="21">
        <f>IF(OR($A122="",$B122="",$C122=""),"",'MPTO_working_3-way'!F121)</f>
        <v>3.5724660760555169</v>
      </c>
      <c r="J122" s="22">
        <f>IF(OR($A122="",$B122="",$C122=""),"",'MPTO_working_3-way'!G121)</f>
        <v>3.5605339483813303</v>
      </c>
      <c r="K122" s="17">
        <f>IF(OR($A122="",$B122="",$C122=""),"",'OddsRatio_working_3-way'!H121)</f>
        <v>2.2930478536585084</v>
      </c>
      <c r="L122" s="21">
        <f>IF(OR($A122="",$B122="",$C122=""),"",'OddsRatio_working_3-way'!I121)</f>
        <v>3.5523640241781003</v>
      </c>
      <c r="M122" s="22">
        <f>IF(OR($A122="",$B122="",$C122=""),"",'OddsRatio_working_3-way'!J121)</f>
        <v>3.5411201297984602</v>
      </c>
      <c r="N122" s="23">
        <f t="shared" si="33"/>
        <v>43.15922865459904</v>
      </c>
      <c r="O122" s="24">
        <f t="shared" si="34"/>
        <v>28.376862876877045</v>
      </c>
      <c r="P122" s="24">
        <f t="shared" si="35"/>
        <v>28.463908468523911</v>
      </c>
      <c r="Q122" t="s">
        <v>117</v>
      </c>
      <c r="R122" t="s">
        <v>122</v>
      </c>
      <c r="S122" t="s">
        <v>454</v>
      </c>
      <c r="T122" s="35">
        <v>100</v>
      </c>
      <c r="U122" s="35">
        <f t="shared" si="36"/>
        <v>65.03496503496504</v>
      </c>
      <c r="V122" s="35">
        <f t="shared" si="37"/>
        <v>69.879518072289159</v>
      </c>
      <c r="W122" s="35">
        <f t="shared" si="38"/>
        <v>62.825278810408925</v>
      </c>
      <c r="X122" s="35">
        <f t="shared" si="39"/>
        <v>67.295203117301924</v>
      </c>
      <c r="Y122" s="35">
        <f t="shared" si="40"/>
        <v>72.139756154626042</v>
      </c>
      <c r="Z122" s="35">
        <f t="shared" si="41"/>
        <v>65.085516892745815</v>
      </c>
      <c r="AA122" s="35">
        <f t="shared" si="29"/>
        <v>-2.2602380823368833</v>
      </c>
      <c r="AB122" s="35">
        <f t="shared" si="30"/>
        <v>-2.2602380823368833</v>
      </c>
      <c r="AC122" s="35">
        <f t="shared" si="31"/>
        <v>-2.2602380823368904</v>
      </c>
      <c r="AF122">
        <v>1.85</v>
      </c>
      <c r="AG122">
        <v>1.93</v>
      </c>
      <c r="AJ122" t="s">
        <v>119</v>
      </c>
    </row>
    <row r="123" spans="1:36" ht="15" x14ac:dyDescent="0.25">
      <c r="A123">
        <v>2.86</v>
      </c>
      <c r="B123">
        <v>3.32</v>
      </c>
      <c r="C123">
        <v>2.69</v>
      </c>
      <c r="D123" s="20">
        <f t="shared" si="32"/>
        <v>2.2602380823369073E-2</v>
      </c>
      <c r="E123" s="17">
        <f>IF(OR($A123="",$B123="",$C123=""),"",A123*'MPTO_working_3-way'!$I122)</f>
        <v>2.9246428091548355</v>
      </c>
      <c r="F123" s="21">
        <f>IF(OR($A123="",$B123="",$C123=""),"",B123*'MPTO_working_3-way'!$I122)</f>
        <v>3.395039904333585</v>
      </c>
      <c r="G123" s="22">
        <f>IF(OR($A123="",$B123="",$C123=""),"",C123*'MPTO_working_3-way'!$I122)</f>
        <v>2.7508004044148628</v>
      </c>
      <c r="H123" s="17">
        <f>IF(OR($A123="",$B123="",$C123=""),"",'MPTO_working_3-way'!E122)</f>
        <v>2.9229832835197813</v>
      </c>
      <c r="I123" s="21">
        <f>IF(OR($A123="",$B123="",$C123=""),"",'MPTO_working_3-way'!F122)</f>
        <v>3.4051746602480537</v>
      </c>
      <c r="J123" s="22">
        <f>IF(OR($A123="",$B123="",$C123=""),"",'MPTO_working_3-way'!G122)</f>
        <v>2.7456454512723969</v>
      </c>
      <c r="K123" s="17">
        <f>IF(OR($A123="",$B123="",$C123=""),"",'OddsRatio_working_3-way'!H122)</f>
        <v>2.9240315192303323</v>
      </c>
      <c r="L123" s="21">
        <f>IF(OR($A123="",$B123="",$C123=""),"",'OddsRatio_working_3-way'!I122)</f>
        <v>3.3998672712980484</v>
      </c>
      <c r="M123" s="22">
        <f>IF(OR($A123="",$B123="",$C123=""),"",'OddsRatio_working_3-way'!J122)</f>
        <v>2.7481791760748719</v>
      </c>
      <c r="N123" s="23">
        <f t="shared" si="33"/>
        <v>34.192209621966811</v>
      </c>
      <c r="O123" s="24">
        <f t="shared" si="34"/>
        <v>29.45473479482683</v>
      </c>
      <c r="P123" s="24">
        <f t="shared" si="35"/>
        <v>36.353055583206348</v>
      </c>
      <c r="Q123" t="s">
        <v>335</v>
      </c>
      <c r="R123" t="s">
        <v>336</v>
      </c>
      <c r="S123" t="s">
        <v>454</v>
      </c>
      <c r="T123" s="35">
        <v>100</v>
      </c>
      <c r="U123" s="35">
        <f t="shared" si="36"/>
        <v>29.577464788732396</v>
      </c>
      <c r="V123" s="35">
        <f t="shared" si="37"/>
        <v>78.586723768736618</v>
      </c>
      <c r="W123" s="35">
        <f t="shared" si="38"/>
        <v>89.293361884368309</v>
      </c>
      <c r="X123" s="35">
        <f t="shared" si="39"/>
        <v>32.119914346895072</v>
      </c>
      <c r="Y123" s="35">
        <f t="shared" si="40"/>
        <v>81.129173326899306</v>
      </c>
      <c r="Z123" s="35">
        <f t="shared" si="41"/>
        <v>91.835811442530996</v>
      </c>
      <c r="AA123" s="35">
        <f t="shared" si="29"/>
        <v>-2.5424495581626765</v>
      </c>
      <c r="AB123" s="35">
        <f t="shared" si="30"/>
        <v>-2.5424495581626871</v>
      </c>
      <c r="AC123" s="35">
        <f t="shared" si="31"/>
        <v>-2.5424495581626871</v>
      </c>
      <c r="AF123">
        <v>2.16</v>
      </c>
      <c r="AG123">
        <v>1.77</v>
      </c>
      <c r="AJ123" t="s">
        <v>462</v>
      </c>
    </row>
    <row r="124" spans="1:36" ht="15" x14ac:dyDescent="0.25">
      <c r="A124">
        <v>1.42</v>
      </c>
      <c r="B124">
        <v>4.67</v>
      </c>
      <c r="C124">
        <v>9.34</v>
      </c>
      <c r="D124" s="20">
        <f t="shared" si="32"/>
        <v>2.5424495581626738E-2</v>
      </c>
      <c r="E124" s="17">
        <f>IF(OR($A124="",$B124="",$C124=""),"",A124*'MPTO_working_3-way'!$I123)</f>
        <v>1.45610278372591</v>
      </c>
      <c r="F124" s="21">
        <f>IF(OR($A124="",$B124="",$C124=""),"",B124*'MPTO_working_3-way'!$I123)</f>
        <v>4.788732394366197</v>
      </c>
      <c r="G124" s="22">
        <f>IF(OR($A124="",$B124="",$C124=""),"",C124*'MPTO_working_3-way'!$I123)</f>
        <v>9.577464788732394</v>
      </c>
      <c r="H124" s="17">
        <f>IF(OR($A124="",$B124="",$C124=""),"",'MPTO_working_3-way'!E123)</f>
        <v>1.4372968052364645</v>
      </c>
      <c r="I124" s="21">
        <f>IF(OR($A124="",$B124="",$C124=""),"",'MPTO_working_3-way'!F123)</f>
        <v>4.8624431734858478</v>
      </c>
      <c r="J124" s="22">
        <f>IF(OR($A124="",$B124="",$C124=""),"",'MPTO_working_3-way'!G123)</f>
        <v>10.142857142857141</v>
      </c>
      <c r="K124" s="17">
        <f>IF(OR($A124="",$B124="",$C124=""),"",'OddsRatio_working_3-way'!H123)</f>
        <v>1.4433539463553373</v>
      </c>
      <c r="L124" s="21">
        <f>IF(OR($A124="",$B124="",$C124=""),"",'OddsRatio_working_3-way'!I123)</f>
        <v>4.8740690074383073</v>
      </c>
      <c r="M124" s="22">
        <f>IF(OR($A124="",$B124="",$C124=""),"",'OddsRatio_working_3-way'!J123)</f>
        <v>9.8037426490559856</v>
      </c>
      <c r="N124" s="23">
        <f t="shared" si="33"/>
        <v>68.67647058823529</v>
      </c>
      <c r="O124" s="24">
        <f t="shared" si="34"/>
        <v>20.882352941176471</v>
      </c>
      <c r="P124" s="24">
        <f t="shared" si="35"/>
        <v>10.441176470588236</v>
      </c>
      <c r="Q124" t="s">
        <v>337</v>
      </c>
      <c r="R124" t="s">
        <v>338</v>
      </c>
      <c r="S124" t="s">
        <v>454</v>
      </c>
      <c r="T124" s="35">
        <v>100</v>
      </c>
      <c r="U124" s="35">
        <f t="shared" si="36"/>
        <v>29.078014184397166</v>
      </c>
      <c r="V124" s="35">
        <f t="shared" si="37"/>
        <v>78.540772532188839</v>
      </c>
      <c r="W124" s="35">
        <f t="shared" si="38"/>
        <v>89.754098360655746</v>
      </c>
      <c r="X124" s="35">
        <f t="shared" si="39"/>
        <v>31.705129107155422</v>
      </c>
      <c r="Y124" s="35">
        <f t="shared" si="40"/>
        <v>81.167887454947092</v>
      </c>
      <c r="Z124" s="35">
        <f t="shared" si="41"/>
        <v>92.381213283413999</v>
      </c>
      <c r="AA124" s="35">
        <f t="shared" si="29"/>
        <v>-2.6271149227582562</v>
      </c>
      <c r="AB124" s="35">
        <f t="shared" si="30"/>
        <v>-2.6271149227582526</v>
      </c>
      <c r="AC124" s="35">
        <f t="shared" si="31"/>
        <v>-2.6271149227582526</v>
      </c>
      <c r="AF124">
        <v>2.0699999999999998</v>
      </c>
      <c r="AG124">
        <v>1.85</v>
      </c>
      <c r="AJ124" t="s">
        <v>462</v>
      </c>
    </row>
    <row r="125" spans="1:36" ht="15" x14ac:dyDescent="0.25">
      <c r="A125">
        <v>1.41</v>
      </c>
      <c r="B125">
        <v>4.66</v>
      </c>
      <c r="C125">
        <v>9.76</v>
      </c>
      <c r="D125" s="20">
        <f t="shared" si="32"/>
        <v>2.6271149227582669E-2</v>
      </c>
      <c r="E125" s="17">
        <f>IF(OR($A125="",$B125="",$C125=""),"",A125*'MPTO_working_3-way'!$I124)</f>
        <v>1.4470423204108915</v>
      </c>
      <c r="F125" s="21">
        <f>IF(OR($A125="",$B125="",$C125=""),"",B125*'MPTO_working_3-way'!$I124)</f>
        <v>4.782423555400535</v>
      </c>
      <c r="G125" s="22">
        <f>IF(OR($A125="",$B125="",$C125=""),"",C125*'MPTO_working_3-way'!$I124)</f>
        <v>10.016406416461207</v>
      </c>
      <c r="H125" s="17">
        <f>IF(OR($A125="",$B125="",$C125=""),"",'MPTO_working_3-way'!E124)</f>
        <v>1.4276275456578913</v>
      </c>
      <c r="I125" s="21">
        <f>IF(OR($A125="",$B125="",$C125=""),"",'MPTO_working_3-way'!F124)</f>
        <v>4.8582549479222967</v>
      </c>
      <c r="J125" s="22">
        <f>IF(OR($A125="",$B125="",$C125=""),"",'MPTO_working_3-way'!G124)</f>
        <v>10.67213459590962</v>
      </c>
      <c r="K125" s="17">
        <f>IF(OR($A125="",$B125="",$C125=""),"",'OddsRatio_working_3-way'!H124)</f>
        <v>1.433863550371645</v>
      </c>
      <c r="L125" s="21">
        <f>IF(OR($A125="",$B125="",$C125=""),"",'OddsRatio_working_3-way'!I124)</f>
        <v>4.8730258399029776</v>
      </c>
      <c r="M125" s="22">
        <f>IF(OR($A125="",$B125="",$C125=""),"",'OddsRatio_working_3-way'!J124)</f>
        <v>10.269865125013684</v>
      </c>
      <c r="N125" s="23">
        <f t="shared" si="33"/>
        <v>69.106479188255349</v>
      </c>
      <c r="O125" s="24">
        <f t="shared" si="34"/>
        <v>20.909900355244641</v>
      </c>
      <c r="P125" s="24">
        <f t="shared" si="35"/>
        <v>9.9836204565000024</v>
      </c>
      <c r="Q125" t="s">
        <v>339</v>
      </c>
      <c r="R125" t="s">
        <v>340</v>
      </c>
      <c r="S125" t="s">
        <v>454</v>
      </c>
      <c r="T125" s="35">
        <v>100</v>
      </c>
      <c r="U125" s="35">
        <f t="shared" si="36"/>
        <v>28.057553956834536</v>
      </c>
      <c r="V125" s="35">
        <f t="shared" si="37"/>
        <v>80.732177263969163</v>
      </c>
      <c r="W125" s="35">
        <f t="shared" si="38"/>
        <v>88.839285714285722</v>
      </c>
      <c r="X125" s="35">
        <f t="shared" si="39"/>
        <v>30.428537021745111</v>
      </c>
      <c r="Y125" s="35">
        <f t="shared" si="40"/>
        <v>83.103160328879767</v>
      </c>
      <c r="Z125" s="35">
        <f t="shared" si="41"/>
        <v>91.210268779196298</v>
      </c>
      <c r="AA125" s="35">
        <f t="shared" si="29"/>
        <v>-2.3709830649105754</v>
      </c>
      <c r="AB125" s="35">
        <f t="shared" si="30"/>
        <v>-2.3709830649106038</v>
      </c>
      <c r="AC125" s="35">
        <f t="shared" si="31"/>
        <v>-2.3709830649105754</v>
      </c>
      <c r="AF125">
        <v>2.09</v>
      </c>
      <c r="AG125">
        <v>1.81</v>
      </c>
      <c r="AJ125" t="s">
        <v>462</v>
      </c>
    </row>
    <row r="126" spans="1:36" ht="15" x14ac:dyDescent="0.25">
      <c r="A126">
        <v>1.39</v>
      </c>
      <c r="B126">
        <v>5.19</v>
      </c>
      <c r="C126">
        <v>8.9600000000000009</v>
      </c>
      <c r="D126" s="20">
        <f t="shared" si="32"/>
        <v>2.3709830649105923E-2</v>
      </c>
      <c r="E126" s="17">
        <f>IF(OR($A126="",$B126="",$C126=""),"",A126*'MPTO_working_3-way'!$I125)</f>
        <v>1.4229566646022571</v>
      </c>
      <c r="F126" s="21">
        <f>IF(OR($A126="",$B126="",$C126=""),"",B126*'MPTO_working_3-way'!$I125)</f>
        <v>5.3130540210688597</v>
      </c>
      <c r="G126" s="22">
        <f>IF(OR($A126="",$B126="",$C126=""),"",C126*'MPTO_working_3-way'!$I125)</f>
        <v>9.1724400826159904</v>
      </c>
      <c r="H126" s="17">
        <f>IF(OR($A126="",$B126="",$C126=""),"",'MPTO_working_3-way'!E125)</f>
        <v>1.405439533103751</v>
      </c>
      <c r="I126" s="21">
        <f>IF(OR($A126="",$B126="",$C126=""),"",'MPTO_working_3-way'!F125)</f>
        <v>5.4119890029303424</v>
      </c>
      <c r="J126" s="22">
        <f>IF(OR($A126="",$B126="",$C126=""),"",'MPTO_working_3-way'!G125)</f>
        <v>9.6428420542169277</v>
      </c>
      <c r="K126" s="17">
        <f>IF(OR($A126="",$B126="",$C126=""),"",'OddsRatio_working_3-way'!H125)</f>
        <v>1.410891324575092</v>
      </c>
      <c r="L126" s="21">
        <f>IF(OR($A126="",$B126="",$C126=""),"",'OddsRatio_working_3-way'!I125)</f>
        <v>5.4144478204349671</v>
      </c>
      <c r="M126" s="22">
        <f>IF(OR($A126="",$B126="",$C126=""),"",'OddsRatio_working_3-way'!J125)</f>
        <v>9.3863972913275244</v>
      </c>
      <c r="N126" s="23">
        <f t="shared" si="33"/>
        <v>70.276209028439993</v>
      </c>
      <c r="O126" s="24">
        <f t="shared" si="34"/>
        <v>18.82156657987121</v>
      </c>
      <c r="P126" s="24">
        <f t="shared" si="35"/>
        <v>10.90222439168879</v>
      </c>
      <c r="Q126" t="s">
        <v>341</v>
      </c>
      <c r="R126" t="s">
        <v>342</v>
      </c>
      <c r="S126" t="s">
        <v>454</v>
      </c>
      <c r="T126" s="35">
        <v>100</v>
      </c>
      <c r="U126" s="35">
        <f t="shared" si="36"/>
        <v>42.528735632183903</v>
      </c>
      <c r="V126" s="35">
        <f t="shared" si="37"/>
        <v>70.588235294117652</v>
      </c>
      <c r="W126" s="35">
        <f t="shared" si="38"/>
        <v>82.547993019197207</v>
      </c>
      <c r="X126" s="35">
        <f t="shared" si="39"/>
        <v>46.863771686685148</v>
      </c>
      <c r="Y126" s="35">
        <f t="shared" si="40"/>
        <v>74.923271348618883</v>
      </c>
      <c r="Z126" s="35">
        <f t="shared" si="41"/>
        <v>86.883029073698452</v>
      </c>
      <c r="AA126" s="35">
        <f t="shared" si="29"/>
        <v>-4.335036054501245</v>
      </c>
      <c r="AB126" s="35">
        <f t="shared" si="30"/>
        <v>-4.3350360545012308</v>
      </c>
      <c r="AC126" s="35">
        <f t="shared" si="31"/>
        <v>-4.335036054501245</v>
      </c>
      <c r="AF126">
        <v>1.6</v>
      </c>
      <c r="AG126">
        <v>2.48</v>
      </c>
      <c r="AJ126" t="s">
        <v>462</v>
      </c>
    </row>
    <row r="127" spans="1:36" ht="15" x14ac:dyDescent="0.25">
      <c r="A127">
        <v>1.74</v>
      </c>
      <c r="B127">
        <v>3.4</v>
      </c>
      <c r="C127">
        <v>5.73</v>
      </c>
      <c r="D127" s="20">
        <f t="shared" si="32"/>
        <v>4.335036054501229E-2</v>
      </c>
      <c r="E127" s="17">
        <f>IF(OR($A127="",$B127="",$C127=""),"",A127*'MPTO_working_3-way'!$I126)</f>
        <v>1.8154296273483215</v>
      </c>
      <c r="F127" s="21">
        <f>IF(OR($A127="",$B127="",$C127=""),"",B127*'MPTO_working_3-way'!$I126)</f>
        <v>3.5473912258530418</v>
      </c>
      <c r="G127" s="22">
        <f>IF(OR($A127="",$B127="",$C127=""),"",C127*'MPTO_working_3-way'!$I126)</f>
        <v>5.9783975659229212</v>
      </c>
      <c r="H127" s="17">
        <f>IF(OR($A127="",$B127="",$C127=""),"",'MPTO_working_3-way'!E126)</f>
        <v>1.7848775494730456</v>
      </c>
      <c r="I127" s="21">
        <f>IF(OR($A127="",$B127="",$C127=""),"",'MPTO_working_3-way'!F126)</f>
        <v>3.5756743414807026</v>
      </c>
      <c r="J127" s="22">
        <f>IF(OR($A127="",$B127="",$C127=""),"",'MPTO_working_3-way'!G126)</f>
        <v>6.2472687867663312</v>
      </c>
      <c r="K127" s="17">
        <f>IF(OR($A127="",$B127="",$C127=""),"",'OddsRatio_working_3-way'!H126)</f>
        <v>1.7963469270763504</v>
      </c>
      <c r="L127" s="21">
        <f>IF(OR($A127="",$B127="",$C127=""),"",'OddsRatio_working_3-way'!I126)</f>
        <v>3.582746790517894</v>
      </c>
      <c r="M127" s="22">
        <f>IF(OR($A127="",$B127="",$C127=""),"",'OddsRatio_working_3-way'!J126)</f>
        <v>6.0901634663123501</v>
      </c>
      <c r="N127" s="23">
        <f t="shared" si="33"/>
        <v>55.08337998541063</v>
      </c>
      <c r="O127" s="24">
        <f t="shared" si="34"/>
        <v>28.189729757239558</v>
      </c>
      <c r="P127" s="24">
        <f t="shared" si="35"/>
        <v>16.726890257349822</v>
      </c>
      <c r="Q127" t="s">
        <v>94</v>
      </c>
      <c r="R127" t="s">
        <v>89</v>
      </c>
      <c r="S127" t="s">
        <v>454</v>
      </c>
      <c r="T127" s="35">
        <v>100</v>
      </c>
      <c r="U127" s="35">
        <f t="shared" si="36"/>
        <v>63.369963369963365</v>
      </c>
      <c r="V127" s="35">
        <f t="shared" si="37"/>
        <v>66.329966329966325</v>
      </c>
      <c r="W127" s="35">
        <f t="shared" si="38"/>
        <v>66.442953020134226</v>
      </c>
      <c r="X127" s="35">
        <f t="shared" si="39"/>
        <v>67.227080649899435</v>
      </c>
      <c r="Y127" s="35">
        <f t="shared" si="40"/>
        <v>70.187083609902402</v>
      </c>
      <c r="Z127" s="35">
        <f t="shared" si="41"/>
        <v>70.300070300070288</v>
      </c>
      <c r="AA127" s="35">
        <f t="shared" si="29"/>
        <v>-3.8571172799360696</v>
      </c>
      <c r="AB127" s="35">
        <f t="shared" si="30"/>
        <v>-3.8571172799360767</v>
      </c>
      <c r="AC127" s="35">
        <f t="shared" si="31"/>
        <v>-3.8571172799360625</v>
      </c>
      <c r="AF127">
        <v>2.6</v>
      </c>
      <c r="AG127">
        <v>1.52</v>
      </c>
      <c r="AJ127" t="s">
        <v>111</v>
      </c>
    </row>
    <row r="128" spans="1:36" ht="15" x14ac:dyDescent="0.25">
      <c r="A128">
        <v>2.73</v>
      </c>
      <c r="B128">
        <v>2.97</v>
      </c>
      <c r="C128">
        <v>2.98</v>
      </c>
      <c r="D128" s="20">
        <f t="shared" si="32"/>
        <v>3.8571172799360731E-2</v>
      </c>
      <c r="E128" s="17">
        <f>IF(OR($A128="",$B128="",$C128=""),"",A128*'MPTO_working_3-way'!$I127)</f>
        <v>2.8352993017422548</v>
      </c>
      <c r="F128" s="21">
        <f>IF(OR($A128="",$B128="",$C128=""),"",B128*'MPTO_working_3-way'!$I127)</f>
        <v>3.0845563832141014</v>
      </c>
      <c r="G128" s="22">
        <f>IF(OR($A128="",$B128="",$C128=""),"",C128*'MPTO_working_3-way'!$I127)</f>
        <v>3.0949420949420952</v>
      </c>
      <c r="H128" s="17">
        <f>IF(OR($A128="",$B128="",$C128=""),"",'MPTO_working_3-way'!E127)</f>
        <v>2.8293080541727078</v>
      </c>
      <c r="I128" s="21">
        <f>IF(OR($A128="",$B128="",$C128=""),"",'MPTO_working_3-way'!F127)</f>
        <v>3.0879133968054679</v>
      </c>
      <c r="J128" s="22">
        <f>IF(OR($A128="",$B128="",$C128=""),"",'MPTO_working_3-way'!G127)</f>
        <v>3.0987246336813361</v>
      </c>
      <c r="K128" s="17">
        <f>IF(OR($A128="",$B128="",$C128=""),"",'OddsRatio_working_3-way'!H127)</f>
        <v>2.8321536939572871</v>
      </c>
      <c r="L128" s="21">
        <f>IF(OR($A128="",$B128="",$C128=""),"",'OddsRatio_working_3-way'!I127)</f>
        <v>3.0863253046796859</v>
      </c>
      <c r="M128" s="22">
        <f>IF(OR($A128="",$B128="",$C128=""),"",'OddsRatio_working_3-way'!J127)</f>
        <v>3.0969157884597847</v>
      </c>
      <c r="N128" s="23">
        <f t="shared" si="33"/>
        <v>35.269645056009182</v>
      </c>
      <c r="O128" s="24">
        <f t="shared" si="34"/>
        <v>32.419572728250863</v>
      </c>
      <c r="P128" s="24">
        <f t="shared" si="35"/>
        <v>32.310782215739955</v>
      </c>
      <c r="Q128" t="s">
        <v>101</v>
      </c>
      <c r="R128" t="s">
        <v>105</v>
      </c>
      <c r="S128" t="s">
        <v>454</v>
      </c>
      <c r="T128" s="35">
        <v>100</v>
      </c>
      <c r="U128" s="35">
        <f t="shared" si="36"/>
        <v>53.917050691244242</v>
      </c>
      <c r="V128" s="35">
        <f t="shared" si="37"/>
        <v>68.75</v>
      </c>
      <c r="W128" s="35">
        <f t="shared" si="38"/>
        <v>73.474801061007966</v>
      </c>
      <c r="X128" s="35">
        <f t="shared" si="39"/>
        <v>57.775198938992048</v>
      </c>
      <c r="Y128" s="35">
        <f t="shared" si="40"/>
        <v>72.608148247747806</v>
      </c>
      <c r="Z128" s="35">
        <f t="shared" si="41"/>
        <v>77.332949308755758</v>
      </c>
      <c r="AA128" s="35">
        <f t="shared" si="29"/>
        <v>-3.8581482477478062</v>
      </c>
      <c r="AB128" s="35">
        <f t="shared" si="30"/>
        <v>-3.8581482477478062</v>
      </c>
      <c r="AC128" s="35">
        <f t="shared" si="31"/>
        <v>-3.858148247747792</v>
      </c>
      <c r="AF128">
        <v>2.5299999999999998</v>
      </c>
      <c r="AG128">
        <v>1.54</v>
      </c>
      <c r="AJ128" t="s">
        <v>111</v>
      </c>
    </row>
    <row r="129" spans="1:36" ht="15" x14ac:dyDescent="0.25">
      <c r="A129">
        <v>2.17</v>
      </c>
      <c r="B129">
        <v>3.2</v>
      </c>
      <c r="C129">
        <v>3.77</v>
      </c>
      <c r="D129" s="20">
        <f t="shared" si="32"/>
        <v>3.8581482477478168E-2</v>
      </c>
      <c r="E129" s="17">
        <f>IF(OR($A129="",$B129="",$C129=""),"",A129*'MPTO_working_3-way'!$I128)</f>
        <v>2.2537218169761277</v>
      </c>
      <c r="F129" s="21">
        <f>IF(OR($A129="",$B129="",$C129=""),"",B129*'MPTO_working_3-way'!$I128)</f>
        <v>3.3234607439279302</v>
      </c>
      <c r="G129" s="22">
        <f>IF(OR($A129="",$B129="",$C129=""),"",C129*'MPTO_working_3-way'!$I128)</f>
        <v>3.9154521889400926</v>
      </c>
      <c r="H129" s="17">
        <f>IF(OR($A129="",$B129="",$C129=""),"",'MPTO_working_3-way'!E128)</f>
        <v>2.2322973294851516</v>
      </c>
      <c r="I129" s="21">
        <f>IF(OR($A129="",$B129="",$C129=""),"",'MPTO_working_3-way'!F128)</f>
        <v>3.3373436429679928</v>
      </c>
      <c r="J129" s="22">
        <f>IF(OR($A129="",$B129="",$C129=""),"",'MPTO_working_3-way'!G128)</f>
        <v>3.9620986399945926</v>
      </c>
      <c r="K129" s="17">
        <f>IF(OR($A129="",$B129="",$C129=""),"",'OddsRatio_working_3-way'!H128)</f>
        <v>2.2412762895198579</v>
      </c>
      <c r="L129" s="21">
        <f>IF(OR($A129="",$B129="",$C129=""),"",'OddsRatio_working_3-way'!I128)</f>
        <v>3.3340237922595621</v>
      </c>
      <c r="M129" s="22">
        <f>IF(OR($A129="",$B129="",$C129=""),"",'OddsRatio_working_3-way'!J128)</f>
        <v>3.9387481384359027</v>
      </c>
      <c r="N129" s="23">
        <f t="shared" si="33"/>
        <v>44.371048479342669</v>
      </c>
      <c r="O129" s="24">
        <f t="shared" si="34"/>
        <v>30.089117250054244</v>
      </c>
      <c r="P129" s="24">
        <f t="shared" si="35"/>
        <v>25.539834270603073</v>
      </c>
      <c r="Q129" t="s">
        <v>110</v>
      </c>
      <c r="R129" t="s">
        <v>72</v>
      </c>
      <c r="S129" t="s">
        <v>454</v>
      </c>
      <c r="T129" s="35">
        <v>100</v>
      </c>
      <c r="U129" s="35">
        <f t="shared" si="36"/>
        <v>45.652173913043477</v>
      </c>
      <c r="V129" s="35">
        <f t="shared" si="37"/>
        <v>73.190348525469176</v>
      </c>
      <c r="W129" s="35">
        <f t="shared" si="38"/>
        <v>78.213507625272342</v>
      </c>
      <c r="X129" s="35">
        <f t="shared" si="39"/>
        <v>48.596143849258496</v>
      </c>
      <c r="Y129" s="35">
        <f t="shared" si="40"/>
        <v>76.134318461684188</v>
      </c>
      <c r="Z129" s="35">
        <f t="shared" si="41"/>
        <v>81.15747756148734</v>
      </c>
      <c r="AA129" s="35">
        <f t="shared" si="29"/>
        <v>-2.9439699362150193</v>
      </c>
      <c r="AB129" s="35">
        <f t="shared" si="30"/>
        <v>-2.9439699362150122</v>
      </c>
      <c r="AC129" s="35">
        <f t="shared" si="31"/>
        <v>-2.943969936214998</v>
      </c>
      <c r="AF129">
        <v>2.02</v>
      </c>
      <c r="AG129">
        <v>1.84</v>
      </c>
      <c r="AJ129" t="s">
        <v>111</v>
      </c>
    </row>
    <row r="130" spans="1:36" ht="15" x14ac:dyDescent="0.25">
      <c r="A130">
        <v>1.84</v>
      </c>
      <c r="B130">
        <v>3.73</v>
      </c>
      <c r="C130">
        <v>4.59</v>
      </c>
      <c r="D130" s="20">
        <f t="shared" si="32"/>
        <v>2.9439699362150185E-2</v>
      </c>
      <c r="E130" s="17">
        <f>IF(OR($A130="",$B130="",$C130=""),"",A130*'MPTO_working_3-way'!$I129)</f>
        <v>1.8941690468263563</v>
      </c>
      <c r="F130" s="21">
        <f>IF(OR($A130="",$B130="",$C130=""),"",B130*'MPTO_working_3-way'!$I129)</f>
        <v>3.83981007862082</v>
      </c>
      <c r="G130" s="22">
        <f>IF(OR($A130="",$B130="",$C130=""),"",C130*'MPTO_working_3-way'!$I129)</f>
        <v>4.7251282200722695</v>
      </c>
      <c r="H130" s="17">
        <f>IF(OR($A130="",$B130="",$C130=""),"",'MPTO_working_3-way'!E129)</f>
        <v>1.8738346116069957</v>
      </c>
      <c r="I130" s="21">
        <f>IF(OR($A130="",$B130="",$C130=""),"",'MPTO_working_3-way'!F129)</f>
        <v>3.8717178816609406</v>
      </c>
      <c r="J130" s="22">
        <f>IF(OR($A130="",$B130="",$C130=""),"",'MPTO_working_3-way'!G129)</f>
        <v>4.8064978322860092</v>
      </c>
      <c r="K130" s="17">
        <f>IF(OR($A130="",$B130="",$C130=""),"",'OddsRatio_working_3-way'!H129)</f>
        <v>1.8814868845139732</v>
      </c>
      <c r="L130" s="21">
        <f>IF(OR($A130="",$B130="",$C130=""),"",'OddsRatio_working_3-way'!I129)</f>
        <v>3.8648323746704123</v>
      </c>
      <c r="M130" s="22">
        <f>IF(OR($A130="",$B130="",$C130=""),"",'OddsRatio_working_3-way'!J129)</f>
        <v>4.767307042149004</v>
      </c>
      <c r="N130" s="23">
        <f t="shared" si="33"/>
        <v>52.79359842119058</v>
      </c>
      <c r="O130" s="24">
        <f t="shared" si="34"/>
        <v>26.042954717155681</v>
      </c>
      <c r="P130" s="24">
        <f t="shared" si="35"/>
        <v>21.163446861653743</v>
      </c>
      <c r="Q130" t="s">
        <v>343</v>
      </c>
      <c r="R130" t="s">
        <v>344</v>
      </c>
      <c r="S130" t="s">
        <v>454</v>
      </c>
      <c r="T130" s="35">
        <v>100</v>
      </c>
      <c r="U130" s="35">
        <f t="shared" si="36"/>
        <v>50</v>
      </c>
      <c r="V130" s="35">
        <f t="shared" si="37"/>
        <v>69.6048632218845</v>
      </c>
      <c r="W130" s="35">
        <f t="shared" si="38"/>
        <v>77.426636568848764</v>
      </c>
      <c r="X130" s="35">
        <f t="shared" si="39"/>
        <v>52.968500209266743</v>
      </c>
      <c r="Y130" s="35">
        <f t="shared" si="40"/>
        <v>72.573363431151236</v>
      </c>
      <c r="Z130" s="35">
        <f t="shared" si="41"/>
        <v>80.3951367781155</v>
      </c>
      <c r="AA130" s="35">
        <f t="shared" si="29"/>
        <v>-2.9685002092667432</v>
      </c>
      <c r="AB130" s="35">
        <f t="shared" si="30"/>
        <v>-2.9685002092667361</v>
      </c>
      <c r="AC130" s="35">
        <f t="shared" si="31"/>
        <v>-2.9685002092667361</v>
      </c>
      <c r="AF130">
        <v>1.93</v>
      </c>
      <c r="AG130">
        <v>1.95</v>
      </c>
      <c r="AJ130" t="s">
        <v>470</v>
      </c>
    </row>
    <row r="131" spans="1:36" ht="15" x14ac:dyDescent="0.25">
      <c r="A131">
        <v>2</v>
      </c>
      <c r="B131">
        <v>3.29</v>
      </c>
      <c r="C131">
        <v>4.43</v>
      </c>
      <c r="D131" s="20">
        <f t="shared" si="32"/>
        <v>2.9685002092667334E-2</v>
      </c>
      <c r="E131" s="17">
        <f>IF(OR($A131="",$B131="",$C131=""),"",A131*'MPTO_working_3-way'!$I130)</f>
        <v>2.0593700041853347</v>
      </c>
      <c r="F131" s="21">
        <f>IF(OR($A131="",$B131="",$C131=""),"",B131*'MPTO_working_3-way'!$I130)</f>
        <v>3.3876636568848757</v>
      </c>
      <c r="G131" s="22">
        <f>IF(OR($A131="",$B131="",$C131=""),"",C131*'MPTO_working_3-way'!$I130)</f>
        <v>4.5615045592705163</v>
      </c>
      <c r="H131" s="17">
        <f>IF(OR($A131="",$B131="",$C131=""),"",'MPTO_working_3-way'!E130)</f>
        <v>2.0403791053412599</v>
      </c>
      <c r="I131" s="21">
        <f>IF(OR($A131="",$B131="",$C131=""),"",'MPTO_working_3-way'!F130)</f>
        <v>3.4007085441401221</v>
      </c>
      <c r="J131" s="22">
        <f>IF(OR($A131="",$B131="",$C131=""),"",'MPTO_working_3-way'!G130)</f>
        <v>4.6330908570732241</v>
      </c>
      <c r="K131" s="17">
        <f>IF(OR($A131="",$B131="",$C131=""),"",'OddsRatio_working_3-way'!H130)</f>
        <v>2.0480846880646184</v>
      </c>
      <c r="L131" s="21">
        <f>IF(OR($A131="",$B131="",$C131=""),"",'OddsRatio_working_3-way'!I130)</f>
        <v>3.4001139356679757</v>
      </c>
      <c r="M131" s="22">
        <f>IF(OR($A131="",$B131="",$C131=""),"",'OddsRatio_working_3-way'!J130)</f>
        <v>4.59493048006164</v>
      </c>
      <c r="N131" s="23">
        <f t="shared" si="33"/>
        <v>48.558539648905374</v>
      </c>
      <c r="O131" s="24">
        <f t="shared" si="34"/>
        <v>29.518869087480471</v>
      </c>
      <c r="P131" s="24">
        <f t="shared" si="35"/>
        <v>21.922591263614162</v>
      </c>
      <c r="Q131" t="s">
        <v>345</v>
      </c>
      <c r="R131" t="s">
        <v>346</v>
      </c>
      <c r="S131" t="s">
        <v>454</v>
      </c>
      <c r="T131" s="35">
        <v>100</v>
      </c>
      <c r="U131" s="35">
        <f t="shared" si="36"/>
        <v>45.945945945945937</v>
      </c>
      <c r="V131" s="35">
        <f t="shared" si="37"/>
        <v>71.988795518207283</v>
      </c>
      <c r="W131" s="35">
        <f t="shared" si="38"/>
        <v>79.035639412997895</v>
      </c>
      <c r="X131" s="35">
        <f t="shared" si="39"/>
        <v>48.975565068794815</v>
      </c>
      <c r="Y131" s="35">
        <f t="shared" si="40"/>
        <v>75.01841464105614</v>
      </c>
      <c r="Z131" s="35">
        <f t="shared" si="41"/>
        <v>82.065258535846766</v>
      </c>
      <c r="AA131" s="35">
        <f t="shared" si="29"/>
        <v>-3.029619122848878</v>
      </c>
      <c r="AB131" s="35">
        <f t="shared" si="30"/>
        <v>-3.0296191228488567</v>
      </c>
      <c r="AC131" s="35">
        <f t="shared" si="31"/>
        <v>-3.0296191228488709</v>
      </c>
      <c r="AF131">
        <v>2.2200000000000002</v>
      </c>
      <c r="AG131">
        <v>1.72</v>
      </c>
      <c r="AJ131" t="s">
        <v>470</v>
      </c>
    </row>
    <row r="132" spans="1:36" ht="15" x14ac:dyDescent="0.25">
      <c r="A132">
        <v>1.85</v>
      </c>
      <c r="B132">
        <v>3.57</v>
      </c>
      <c r="C132">
        <v>4.7699999999999996</v>
      </c>
      <c r="D132" s="20">
        <f t="shared" si="32"/>
        <v>3.02961912284887E-2</v>
      </c>
      <c r="E132" s="17">
        <f>IF(OR($A132="",$B132="",$C132=""),"",A132*'MPTO_working_3-way'!$I131)</f>
        <v>1.9060479537727042</v>
      </c>
      <c r="F132" s="21">
        <f>IF(OR($A132="",$B132="",$C132=""),"",B132*'MPTO_working_3-way'!$I131)</f>
        <v>3.6781574026857045</v>
      </c>
      <c r="G132" s="22">
        <f>IF(OR($A132="",$B132="",$C132=""),"",C132*'MPTO_working_3-way'!$I131)</f>
        <v>4.9145128321598905</v>
      </c>
      <c r="H132" s="17">
        <f>IF(OR($A132="",$B132="",$C132=""),"",'MPTO_working_3-way'!E131)</f>
        <v>1.8852209250868679</v>
      </c>
      <c r="I132" s="21">
        <f>IF(OR($A132="",$B132="",$C132=""),"",'MPTO_working_3-way'!F131)</f>
        <v>3.7035210733622095</v>
      </c>
      <c r="J132" s="22">
        <f>IF(OR($A132="",$B132="",$C132=""),"",'MPTO_working_3-way'!G131)</f>
        <v>5.0114040648356637</v>
      </c>
      <c r="K132" s="17">
        <f>IF(OR($A132="",$B132="",$C132=""),"",'OddsRatio_working_3-way'!H131)</f>
        <v>1.8931693447017399</v>
      </c>
      <c r="L132" s="21">
        <f>IF(OR($A132="",$B132="",$C132=""),"",'OddsRatio_working_3-way'!I131)</f>
        <v>3.7005237833923186</v>
      </c>
      <c r="M132" s="22">
        <f>IF(OR($A132="",$B132="",$C132=""),"",'OddsRatio_working_3-way'!J131)</f>
        <v>4.9614687406183045</v>
      </c>
      <c r="N132" s="23">
        <f t="shared" si="33"/>
        <v>52.464577190760956</v>
      </c>
      <c r="O132" s="24">
        <f t="shared" si="34"/>
        <v>27.187525995212258</v>
      </c>
      <c r="P132" s="24">
        <f t="shared" si="35"/>
        <v>20.347896814026786</v>
      </c>
      <c r="Q132" t="s">
        <v>347</v>
      </c>
      <c r="R132" t="s">
        <v>348</v>
      </c>
      <c r="S132" t="s">
        <v>454</v>
      </c>
      <c r="T132" s="35">
        <v>100</v>
      </c>
      <c r="U132" s="35">
        <f t="shared" si="36"/>
        <v>65.635738831615114</v>
      </c>
      <c r="V132" s="35">
        <f t="shared" si="37"/>
        <v>73.262032085561486</v>
      </c>
      <c r="W132" s="35">
        <f t="shared" si="38"/>
        <v>58.333333333333336</v>
      </c>
      <c r="X132" s="35">
        <f t="shared" si="39"/>
        <v>68.404634581105171</v>
      </c>
      <c r="Y132" s="35">
        <f t="shared" si="40"/>
        <v>76.030927835051543</v>
      </c>
      <c r="Z132" s="35">
        <f t="shared" si="41"/>
        <v>61.102229082823378</v>
      </c>
      <c r="AA132" s="35">
        <f t="shared" si="29"/>
        <v>-2.7688957494900563</v>
      </c>
      <c r="AB132" s="35">
        <f t="shared" si="30"/>
        <v>-2.7688957494900563</v>
      </c>
      <c r="AC132" s="35">
        <f t="shared" si="31"/>
        <v>-2.7688957494900421</v>
      </c>
      <c r="AF132">
        <v>2.15</v>
      </c>
      <c r="AG132">
        <v>1.76</v>
      </c>
      <c r="AJ132" t="s">
        <v>470</v>
      </c>
    </row>
    <row r="133" spans="1:36" ht="15" x14ac:dyDescent="0.25">
      <c r="A133">
        <v>2.91</v>
      </c>
      <c r="B133">
        <v>3.74</v>
      </c>
      <c r="C133">
        <v>2.4</v>
      </c>
      <c r="D133" s="20">
        <f t="shared" si="32"/>
        <v>2.7688957494900412E-2</v>
      </c>
      <c r="E133" s="17">
        <f>IF(OR($A133="",$B133="",$C133=""),"",A133*'MPTO_working_3-way'!$I132)</f>
        <v>2.9905748663101606</v>
      </c>
      <c r="F133" s="21">
        <f>IF(OR($A133="",$B133="",$C133=""),"",B133*'MPTO_working_3-way'!$I132)</f>
        <v>3.8435567010309279</v>
      </c>
      <c r="G133" s="22">
        <f>IF(OR($A133="",$B133="",$C133=""),"",C133*'MPTO_working_3-way'!$I132)</f>
        <v>2.4664534979877608</v>
      </c>
      <c r="H133" s="17">
        <f>IF(OR($A133="",$B133="",$C133=""),"",'MPTO_working_3-way'!E132)</f>
        <v>2.990314736711956</v>
      </c>
      <c r="I133" s="21">
        <f>IF(OR($A133="",$B133="",$C133=""),"",'MPTO_working_3-way'!F132)</f>
        <v>3.873716431456995</v>
      </c>
      <c r="J133" s="22">
        <f>IF(OR($A133="",$B133="",$C133=""),"",'MPTO_working_3-way'!G132)</f>
        <v>2.45436709288952</v>
      </c>
      <c r="K133" s="17">
        <f>IF(OR($A133="",$B133="",$C133=""),"",'OddsRatio_working_3-way'!H132)</f>
        <v>2.9918106105169571</v>
      </c>
      <c r="L133" s="21">
        <f>IF(OR($A133="",$B133="",$C133=""),"",'OddsRatio_working_3-way'!I132)</f>
        <v>3.8573618182285143</v>
      </c>
      <c r="M133" s="22">
        <f>IF(OR($A133="",$B133="",$C133=""),"",'OddsRatio_working_3-way'!J132)</f>
        <v>2.4599658925255179</v>
      </c>
      <c r="N133" s="23">
        <f t="shared" si="33"/>
        <v>33.438387089563918</v>
      </c>
      <c r="O133" s="24">
        <f t="shared" si="34"/>
        <v>26.01756856433984</v>
      </c>
      <c r="P133" s="24">
        <f t="shared" si="35"/>
        <v>40.54404434609625</v>
      </c>
      <c r="Q133" t="s">
        <v>349</v>
      </c>
      <c r="R133" t="s">
        <v>350</v>
      </c>
      <c r="S133" t="s">
        <v>454</v>
      </c>
      <c r="T133" s="35">
        <v>100</v>
      </c>
      <c r="U133" s="35">
        <f t="shared" si="36"/>
        <v>29.078014184397166</v>
      </c>
      <c r="V133" s="35">
        <f t="shared" si="37"/>
        <v>79.035639412997895</v>
      </c>
      <c r="W133" s="35">
        <f t="shared" si="38"/>
        <v>86.613119143239629</v>
      </c>
      <c r="X133" s="35">
        <f t="shared" si="39"/>
        <v>34.351241443762468</v>
      </c>
      <c r="Y133" s="35">
        <f t="shared" si="40"/>
        <v>84.308866672363209</v>
      </c>
      <c r="Z133" s="35">
        <f t="shared" si="41"/>
        <v>91.886346402604929</v>
      </c>
      <c r="AA133" s="35">
        <f t="shared" ref="AA133:AA191" si="42">U133-X133</f>
        <v>-5.2732272593653029</v>
      </c>
      <c r="AB133" s="35">
        <f t="shared" ref="AB133:AB191" si="43">V133-Y133</f>
        <v>-5.2732272593653136</v>
      </c>
      <c r="AC133" s="35">
        <f t="shared" ref="AC133:AC191" si="44">W133-Z133</f>
        <v>-5.2732272593652993</v>
      </c>
      <c r="AF133">
        <v>1.78</v>
      </c>
      <c r="AG133">
        <v>2.13</v>
      </c>
      <c r="AJ133" t="s">
        <v>470</v>
      </c>
    </row>
    <row r="134" spans="1:36" ht="15" x14ac:dyDescent="0.25">
      <c r="A134">
        <v>1.41</v>
      </c>
      <c r="B134">
        <v>4.7699999999999996</v>
      </c>
      <c r="C134">
        <v>7.47</v>
      </c>
      <c r="D134" s="20">
        <f t="shared" ref="D134:D191" si="45">IF(OR($A134="",$B134="",$C134=""),"",(1/A134)+(1/B134)+(1/C134)-1)</f>
        <v>5.2732272593653207E-2</v>
      </c>
      <c r="E134" s="17">
        <f>IF(OR($A134="",$B134="",$C134=""),"",A134*'MPTO_working_3-way'!$I133)</f>
        <v>1.4843525043570509</v>
      </c>
      <c r="F134" s="21">
        <f>IF(OR($A134="",$B134="",$C134=""),"",B134*'MPTO_working_3-way'!$I133)</f>
        <v>5.021532940271725</v>
      </c>
      <c r="G134" s="22">
        <f>IF(OR($A134="",$B134="",$C134=""),"",C134*'MPTO_working_3-way'!$I133)</f>
        <v>7.863910076274589</v>
      </c>
      <c r="H134" s="17">
        <f>IF(OR($A134="",$B134="",$C134=""),"",'MPTO_working_3-way'!E133)</f>
        <v>1.4458337876656606</v>
      </c>
      <c r="I134" s="21">
        <f>IF(OR($A134="",$B134="",$C134=""),"",'MPTO_working_3-way'!F133)</f>
        <v>5.2065386591952647</v>
      </c>
      <c r="J134" s="22">
        <f>IF(OR($A134="",$B134="",$C134=""),"",'MPTO_working_3-way'!G133)</f>
        <v>8.5990893084628723</v>
      </c>
      <c r="K134" s="17">
        <f>IF(OR($A134="",$B134="",$C134=""),"",'OddsRatio_working_3-way'!H133)</f>
        <v>1.4573322112915694</v>
      </c>
      <c r="L134" s="21">
        <f>IF(OR($A134="",$B134="",$C134=""),"",'OddsRatio_working_3-way'!I133)</f>
        <v>5.2052254550468691</v>
      </c>
      <c r="M134" s="22">
        <f>IF(OR($A134="",$B134="",$C134=""),"",'OddsRatio_working_3-way'!J133)</f>
        <v>8.2169253830645239</v>
      </c>
      <c r="N134" s="23">
        <f t="shared" ref="N134:N191" si="46">(1/E134)* 100</f>
        <v>67.369442033794471</v>
      </c>
      <c r="O134" s="24">
        <f t="shared" ref="O134:O191" si="47">(1/F134)* 100</f>
        <v>19.914237582316609</v>
      </c>
      <c r="P134" s="24">
        <f t="shared" ref="P134:P191" si="48">(1/G134)* 100</f>
        <v>12.716320383888915</v>
      </c>
      <c r="Q134" t="s">
        <v>351</v>
      </c>
      <c r="R134" t="s">
        <v>352</v>
      </c>
      <c r="S134" t="s">
        <v>455</v>
      </c>
      <c r="T134" s="35">
        <v>100</v>
      </c>
      <c r="U134" s="35">
        <f t="shared" ref="U134:U191" si="49">(1/A135)*((T134*A135)-T134)</f>
        <v>63.898916967509031</v>
      </c>
      <c r="V134" s="35">
        <f t="shared" ref="V134:V191" si="50">(1/B135)*((T134*B135)-T134)</f>
        <v>73.890339425587456</v>
      </c>
      <c r="W134" s="35">
        <f t="shared" ref="W134:W191" si="51">(1/C135)*((T134*C135)-T134)</f>
        <v>57.805907172995774</v>
      </c>
      <c r="X134" s="35">
        <f t="shared" ref="X134:X191" si="52">((1/B135)+(1/C135))*T134</f>
        <v>68.303753401416742</v>
      </c>
      <c r="Y134" s="35">
        <f t="shared" ref="Y134:Y191" si="53">((1/A135)+(1/C135))*T134</f>
        <v>78.295175859495188</v>
      </c>
      <c r="Z134" s="35">
        <f t="shared" ref="Z134:Z191" si="54">((1/A135)+(1/B135))*T134</f>
        <v>62.210743606903506</v>
      </c>
      <c r="AA134" s="35">
        <f t="shared" si="42"/>
        <v>-4.4048364339077111</v>
      </c>
      <c r="AB134" s="35">
        <f t="shared" si="43"/>
        <v>-4.4048364339077324</v>
      </c>
      <c r="AC134" s="35">
        <f t="shared" si="44"/>
        <v>-4.4048364339077324</v>
      </c>
      <c r="AF134">
        <v>1.65</v>
      </c>
      <c r="AG134">
        <v>2.2599999999999998</v>
      </c>
      <c r="AJ134" t="s">
        <v>457</v>
      </c>
    </row>
    <row r="135" spans="1:36" ht="15" x14ac:dyDescent="0.25">
      <c r="A135">
        <v>2.77</v>
      </c>
      <c r="B135">
        <v>3.83</v>
      </c>
      <c r="C135">
        <v>2.37</v>
      </c>
      <c r="D135" s="20">
        <f t="shared" si="45"/>
        <v>4.4048364339077217E-2</v>
      </c>
      <c r="E135" s="17">
        <f>IF(OR($A135="",$B135="",$C135=""),"",A135*'MPTO_working_3-way'!$I134)</f>
        <v>2.8920139692192439</v>
      </c>
      <c r="F135" s="21">
        <f>IF(OR($A135="",$B135="",$C135=""),"",B135*'MPTO_working_3-way'!$I134)</f>
        <v>3.9987052354186656</v>
      </c>
      <c r="G135" s="22">
        <f>IF(OR($A135="",$B135="",$C135=""),"",C135*'MPTO_working_3-way'!$I134)</f>
        <v>2.4743946234836129</v>
      </c>
      <c r="H135" s="17">
        <f>IF(OR($A135="",$B135="",$C135=""),"",'MPTO_working_3-way'!E134)</f>
        <v>2.8874358357276728</v>
      </c>
      <c r="I135" s="21">
        <f>IF(OR($A135="",$B135="",$C135=""),"",'MPTO_working_3-way'!F134)</f>
        <v>4.058213981721905</v>
      </c>
      <c r="J135" s="22">
        <f>IF(OR($A135="",$B135="",$C135=""),"",'MPTO_working_3-way'!G134)</f>
        <v>2.4554450884995318</v>
      </c>
      <c r="K135" s="17">
        <f>IF(OR($A135="",$B135="",$C135=""),"",'OddsRatio_working_3-way'!H134)</f>
        <v>2.8919950260283169</v>
      </c>
      <c r="L135" s="21">
        <f>IF(OR($A135="",$B135="",$C135=""),"",'OddsRatio_working_3-way'!I134)</f>
        <v>4.0250541941582698</v>
      </c>
      <c r="M135" s="22">
        <f>IF(OR($A135="",$B135="",$C135=""),"",'OddsRatio_working_3-way'!J134)</f>
        <v>2.4644255286207875</v>
      </c>
      <c r="N135" s="23">
        <f t="shared" si="46"/>
        <v>34.577979589426732</v>
      </c>
      <c r="O135" s="24">
        <f t="shared" si="47"/>
        <v>25.008094898880429</v>
      </c>
      <c r="P135" s="24">
        <f t="shared" si="48"/>
        <v>40.413925511692845</v>
      </c>
      <c r="Q135" t="s">
        <v>353</v>
      </c>
      <c r="R135" t="s">
        <v>354</v>
      </c>
      <c r="S135" t="s">
        <v>455</v>
      </c>
      <c r="T135" s="35">
        <v>100</v>
      </c>
      <c r="U135" s="35">
        <f t="shared" si="49"/>
        <v>83.305509181969953</v>
      </c>
      <c r="V135" s="35">
        <f t="shared" si="50"/>
        <v>75.903614457831324</v>
      </c>
      <c r="W135" s="35">
        <f t="shared" si="51"/>
        <v>35.897435897435898</v>
      </c>
      <c r="X135" s="35">
        <f t="shared" si="52"/>
        <v>88.198949644732778</v>
      </c>
      <c r="Y135" s="35">
        <f t="shared" si="53"/>
        <v>80.79705492059415</v>
      </c>
      <c r="Z135" s="35">
        <f t="shared" si="54"/>
        <v>40.790876360198723</v>
      </c>
      <c r="AA135" s="35">
        <f t="shared" si="42"/>
        <v>-4.8934404627628254</v>
      </c>
      <c r="AB135" s="35">
        <f t="shared" si="43"/>
        <v>-4.8934404627628254</v>
      </c>
      <c r="AC135" s="35">
        <f t="shared" si="44"/>
        <v>-4.8934404627628254</v>
      </c>
      <c r="AF135">
        <v>1.89</v>
      </c>
      <c r="AG135">
        <v>1.94</v>
      </c>
      <c r="AJ135" t="s">
        <v>457</v>
      </c>
    </row>
    <row r="136" spans="1:36" ht="15" x14ac:dyDescent="0.25">
      <c r="A136">
        <v>5.99</v>
      </c>
      <c r="B136">
        <v>4.1500000000000004</v>
      </c>
      <c r="C136">
        <v>1.56</v>
      </c>
      <c r="D136" s="20">
        <f t="shared" si="45"/>
        <v>4.8934404627628325E-2</v>
      </c>
      <c r="E136" s="17">
        <f>IF(OR($A136="",$B136="",$C136=""),"",A136*'MPTO_working_3-way'!$I135)</f>
        <v>6.2831170837194943</v>
      </c>
      <c r="F136" s="21">
        <f>IF(OR($A136="",$B136="",$C136=""),"",B136*'MPTO_working_3-way'!$I135)</f>
        <v>4.353077779204658</v>
      </c>
      <c r="G136" s="22">
        <f>IF(OR($A136="",$B136="",$C136=""),"",C136*'MPTO_working_3-way'!$I135)</f>
        <v>1.6363376712191002</v>
      </c>
      <c r="H136" s="17">
        <f>IF(OR($A136="",$B136="",$C136=""),"",'MPTO_working_3-way'!E135)</f>
        <v>6.6386321668808446</v>
      </c>
      <c r="I136" s="21">
        <f>IF(OR($A136="",$B136="",$C136=""),"",'MPTO_working_3-way'!F135)</f>
        <v>4.4513214945461286</v>
      </c>
      <c r="J136" s="22">
        <f>IF(OR($A136="",$B136="",$C136=""),"",'MPTO_working_3-way'!G135)</f>
        <v>1.6007320523746846</v>
      </c>
      <c r="K136" s="17">
        <f>IF(OR($A136="",$B136="",$C136=""),"",'OddsRatio_working_3-way'!H135)</f>
        <v>6.4574320310488309</v>
      </c>
      <c r="L136" s="21">
        <f>IF(OR($A136="",$B136="",$C136=""),"",'OddsRatio_working_3-way'!I135)</f>
        <v>4.4450723242091827</v>
      </c>
      <c r="M136" s="22">
        <f>IF(OR($A136="",$B136="",$C136=""),"",'OddsRatio_working_3-way'!J135)</f>
        <v>1.6124573020816324</v>
      </c>
      <c r="N136" s="23">
        <f t="shared" si="46"/>
        <v>15.915667123109181</v>
      </c>
      <c r="O136" s="24">
        <f t="shared" si="47"/>
        <v>22.97225206443952</v>
      </c>
      <c r="P136" s="24">
        <f t="shared" si="48"/>
        <v>61.112080812451289</v>
      </c>
      <c r="Q136" t="s">
        <v>355</v>
      </c>
      <c r="R136" t="s">
        <v>356</v>
      </c>
      <c r="S136" t="s">
        <v>455</v>
      </c>
      <c r="T136" s="35">
        <v>100</v>
      </c>
      <c r="U136" s="35">
        <f t="shared" si="49"/>
        <v>78.81355932203391</v>
      </c>
      <c r="V136" s="35">
        <f t="shared" si="50"/>
        <v>74.554707379134854</v>
      </c>
      <c r="W136" s="35">
        <f t="shared" si="51"/>
        <v>41.860465116279073</v>
      </c>
      <c r="X136" s="35">
        <f t="shared" si="52"/>
        <v>83.584827504586073</v>
      </c>
      <c r="Y136" s="35">
        <f t="shared" si="53"/>
        <v>79.325975561687031</v>
      </c>
      <c r="Z136" s="35">
        <f t="shared" si="54"/>
        <v>46.631733298831243</v>
      </c>
      <c r="AA136" s="35">
        <f t="shared" si="42"/>
        <v>-4.7712681825521628</v>
      </c>
      <c r="AB136" s="35">
        <f t="shared" si="43"/>
        <v>-4.771268182552177</v>
      </c>
      <c r="AC136" s="35">
        <f t="shared" si="44"/>
        <v>-4.7712681825521699</v>
      </c>
      <c r="AF136">
        <v>1.63</v>
      </c>
      <c r="AG136">
        <v>2.31</v>
      </c>
      <c r="AJ136" t="s">
        <v>457</v>
      </c>
    </row>
    <row r="137" spans="1:36" ht="15" x14ac:dyDescent="0.25">
      <c r="A137">
        <v>4.72</v>
      </c>
      <c r="B137">
        <v>3.93</v>
      </c>
      <c r="C137">
        <v>1.72</v>
      </c>
      <c r="D137" s="20">
        <f t="shared" si="45"/>
        <v>4.7712681825521797E-2</v>
      </c>
      <c r="E137" s="17">
        <f>IF(OR($A137="",$B137="",$C137=""),"",A137*'MPTO_working_3-way'!$I136)</f>
        <v>4.9452038582164626</v>
      </c>
      <c r="F137" s="21">
        <f>IF(OR($A137="",$B137="",$C137=""),"",B137*'MPTO_working_3-way'!$I136)</f>
        <v>4.117510839574301</v>
      </c>
      <c r="G137" s="22">
        <f>IF(OR($A137="",$B137="",$C137=""),"",C137*'MPTO_working_3-way'!$I136)</f>
        <v>1.8020658127398974</v>
      </c>
      <c r="H137" s="17">
        <f>IF(OR($A137="",$B137="",$C137=""),"",'MPTO_working_3-way'!E136)</f>
        <v>5.1030775871334724</v>
      </c>
      <c r="I137" s="21">
        <f>IF(OR($A137="",$B137="",$C137=""),"",'MPTO_working_3-way'!F136)</f>
        <v>4.1920161563273233</v>
      </c>
      <c r="J137" s="22">
        <f>IF(OR($A137="",$B137="",$C137=""),"",'MPTO_working_3-way'!G136)</f>
        <v>1.7683743596853241</v>
      </c>
      <c r="K137" s="17">
        <f>IF(OR($A137="",$B137="",$C137=""),"",'OddsRatio_working_3-way'!H136)</f>
        <v>5.0311913538437327</v>
      </c>
      <c r="L137" s="21">
        <f>IF(OR($A137="",$B137="",$C137=""),"",'OddsRatio_working_3-way'!I136)</f>
        <v>4.1751050179468105</v>
      </c>
      <c r="M137" s="22">
        <f>IF(OR($A137="",$B137="",$C137=""),"",'OddsRatio_working_3-way'!J136)</f>
        <v>1.780230584614916</v>
      </c>
      <c r="N137" s="23">
        <f t="shared" si="46"/>
        <v>20.221613277650803</v>
      </c>
      <c r="O137" s="24">
        <f t="shared" si="47"/>
        <v>24.286517727865593</v>
      </c>
      <c r="P137" s="24">
        <f t="shared" si="48"/>
        <v>55.491868994483596</v>
      </c>
      <c r="Q137" t="s">
        <v>357</v>
      </c>
      <c r="R137" t="s">
        <v>358</v>
      </c>
      <c r="S137" t="s">
        <v>455</v>
      </c>
      <c r="T137" s="35">
        <v>100</v>
      </c>
      <c r="U137" s="35">
        <f t="shared" si="49"/>
        <v>50.980392156862742</v>
      </c>
      <c r="V137" s="35">
        <f t="shared" si="50"/>
        <v>72.972972972972968</v>
      </c>
      <c r="W137" s="35">
        <f t="shared" si="51"/>
        <v>73.821989528795811</v>
      </c>
      <c r="X137" s="35">
        <f t="shared" si="52"/>
        <v>53.205037498231214</v>
      </c>
      <c r="Y137" s="35">
        <f t="shared" si="53"/>
        <v>75.19761831434144</v>
      </c>
      <c r="Z137" s="35">
        <f t="shared" si="54"/>
        <v>76.046634870164269</v>
      </c>
      <c r="AA137" s="35">
        <f t="shared" si="42"/>
        <v>-2.2246453413684719</v>
      </c>
      <c r="AB137" s="35">
        <f t="shared" si="43"/>
        <v>-2.2246453413684719</v>
      </c>
      <c r="AC137" s="35">
        <f t="shared" si="44"/>
        <v>-2.2246453413684577</v>
      </c>
      <c r="AF137">
        <v>1.57</v>
      </c>
      <c r="AG137">
        <v>2.4300000000000002</v>
      </c>
      <c r="AJ137" t="s">
        <v>457</v>
      </c>
    </row>
    <row r="138" spans="1:36" ht="15" x14ac:dyDescent="0.25">
      <c r="A138">
        <v>2.04</v>
      </c>
      <c r="B138">
        <v>3.7</v>
      </c>
      <c r="C138">
        <v>3.82</v>
      </c>
      <c r="D138" s="20">
        <f t="shared" si="45"/>
        <v>2.2246453413684586E-2</v>
      </c>
      <c r="E138" s="17">
        <f>IF(OR($A138="",$B138="",$C138=""),"",A138*'MPTO_working_3-way'!$I137)</f>
        <v>2.0853827649639167</v>
      </c>
      <c r="F138" s="21">
        <f>IF(OR($A138="",$B138="",$C138=""),"",B138*'MPTO_working_3-way'!$I137)</f>
        <v>3.782311877630633</v>
      </c>
      <c r="G138" s="22">
        <f>IF(OR($A138="",$B138="",$C138=""),"",C138*'MPTO_working_3-way'!$I137)</f>
        <v>3.9049814520402748</v>
      </c>
      <c r="H138" s="17">
        <f>IF(OR($A138="",$B138="",$C138=""),"",'MPTO_working_3-way'!E137)</f>
        <v>2.0713342924520171</v>
      </c>
      <c r="I138" s="21">
        <f>IF(OR($A138="",$B138="",$C138=""),"",'MPTO_working_3-way'!F137)</f>
        <v>3.8043819402417913</v>
      </c>
      <c r="J138" s="22">
        <f>IF(OR($A138="",$B138="",$C138=""),"",'MPTO_working_3-way'!G137)</f>
        <v>3.9313643503301421</v>
      </c>
      <c r="K138" s="17">
        <f>IF(OR($A138="",$B138="",$C138=""),"",'OddsRatio_working_3-way'!H137)</f>
        <v>2.0769585464827269</v>
      </c>
      <c r="L138" s="21">
        <f>IF(OR($A138="",$B138="",$C138=""),"",'OddsRatio_working_3-way'!I137)</f>
        <v>3.7959500725993887</v>
      </c>
      <c r="M138" s="22">
        <f>IF(OR($A138="",$B138="",$C138=""),"",'OddsRatio_working_3-way'!J137)</f>
        <v>3.9202145202704717</v>
      </c>
      <c r="N138" s="23">
        <f t="shared" si="46"/>
        <v>47.952827500101783</v>
      </c>
      <c r="O138" s="24">
        <f t="shared" si="47"/>
        <v>26.438856243299362</v>
      </c>
      <c r="P138" s="24">
        <f t="shared" si="48"/>
        <v>25.608316256598862</v>
      </c>
      <c r="Q138" t="s">
        <v>359</v>
      </c>
      <c r="R138" t="s">
        <v>360</v>
      </c>
      <c r="S138" t="s">
        <v>455</v>
      </c>
      <c r="T138" s="35">
        <v>100</v>
      </c>
      <c r="U138" s="35">
        <f t="shared" si="49"/>
        <v>54.337899543379002</v>
      </c>
      <c r="V138" s="35">
        <f t="shared" si="50"/>
        <v>71.671388101982998</v>
      </c>
      <c r="W138" s="35">
        <f t="shared" si="51"/>
        <v>71.671388101982998</v>
      </c>
      <c r="X138" s="35">
        <f t="shared" si="52"/>
        <v>56.657223796033996</v>
      </c>
      <c r="Y138" s="35">
        <f t="shared" si="53"/>
        <v>73.990712354638006</v>
      </c>
      <c r="Z138" s="35">
        <f t="shared" si="54"/>
        <v>73.990712354638006</v>
      </c>
      <c r="AA138" s="35">
        <f t="shared" si="42"/>
        <v>-2.3193242526549938</v>
      </c>
      <c r="AB138" s="35">
        <f t="shared" si="43"/>
        <v>-2.319324252655008</v>
      </c>
      <c r="AC138" s="35">
        <f t="shared" si="44"/>
        <v>-2.319324252655008</v>
      </c>
      <c r="AF138">
        <v>1.77</v>
      </c>
      <c r="AG138">
        <v>2.15</v>
      </c>
      <c r="AJ138" t="s">
        <v>458</v>
      </c>
    </row>
    <row r="139" spans="1:36" ht="15" x14ac:dyDescent="0.25">
      <c r="A139">
        <v>2.19</v>
      </c>
      <c r="B139">
        <v>3.53</v>
      </c>
      <c r="C139">
        <v>3.53</v>
      </c>
      <c r="D139" s="20">
        <f t="shared" si="45"/>
        <v>2.3193242526549973E-2</v>
      </c>
      <c r="E139" s="17">
        <f>IF(OR($A139="",$B139="",$C139=""),"",A139*'MPTO_working_3-way'!$I138)</f>
        <v>2.2407932011331444</v>
      </c>
      <c r="F139" s="21">
        <f>IF(OR($A139="",$B139="",$C139=""),"",B139*'MPTO_working_3-way'!$I138)</f>
        <v>3.6118721461187211</v>
      </c>
      <c r="G139" s="22">
        <f>IF(OR($A139="",$B139="",$C139=""),"",C139*'MPTO_working_3-way'!$I138)</f>
        <v>3.6118721461187211</v>
      </c>
      <c r="H139" s="17">
        <f>IF(OR($A139="",$B139="",$C139=""),"",'MPTO_working_3-way'!E138)</f>
        <v>2.2277176366622804</v>
      </c>
      <c r="I139" s="21">
        <f>IF(OR($A139="",$B139="",$C139=""),"",'MPTO_working_3-way'!F138)</f>
        <v>3.629039072402084</v>
      </c>
      <c r="J139" s="22">
        <f>IF(OR($A139="",$B139="",$C139=""),"",'MPTO_working_3-way'!G138)</f>
        <v>3.629039072402084</v>
      </c>
      <c r="K139" s="17">
        <f>IF(OR($A139="",$B139="",$C139=""),"",'OddsRatio_working_3-way'!H138)</f>
        <v>2.2331859271656165</v>
      </c>
      <c r="L139" s="21">
        <f>IF(OR($A139="",$B139="",$C139=""),"",'OddsRatio_working_3-way'!I138)</f>
        <v>3.6218154585958069</v>
      </c>
      <c r="M139" s="22">
        <f>IF(OR($A139="",$B139="",$C139=""),"",'OddsRatio_working_3-way'!J138)</f>
        <v>3.6218154585958069</v>
      </c>
      <c r="N139" s="23">
        <f t="shared" si="46"/>
        <v>44.627054361567637</v>
      </c>
      <c r="O139" s="24">
        <f t="shared" si="47"/>
        <v>27.686472819216185</v>
      </c>
      <c r="P139" s="24">
        <f t="shared" si="48"/>
        <v>27.686472819216185</v>
      </c>
      <c r="Q139" t="s">
        <v>361</v>
      </c>
      <c r="R139" t="s">
        <v>362</v>
      </c>
      <c r="S139" t="s">
        <v>455</v>
      </c>
      <c r="T139" s="35">
        <v>100</v>
      </c>
      <c r="U139" s="35">
        <f t="shared" si="49"/>
        <v>67.845659163987136</v>
      </c>
      <c r="V139" s="35">
        <f t="shared" si="50"/>
        <v>71.509971509971507</v>
      </c>
      <c r="W139" s="35">
        <f t="shared" si="51"/>
        <v>57.805907172995774</v>
      </c>
      <c r="X139" s="35">
        <f t="shared" si="52"/>
        <v>70.684121317032705</v>
      </c>
      <c r="Y139" s="35">
        <f t="shared" si="53"/>
        <v>74.348433663017076</v>
      </c>
      <c r="Z139" s="35">
        <f t="shared" si="54"/>
        <v>60.644369326041357</v>
      </c>
      <c r="AA139" s="35">
        <f t="shared" si="42"/>
        <v>-2.8384621530455689</v>
      </c>
      <c r="AB139" s="35">
        <f t="shared" si="43"/>
        <v>-2.8384621530455689</v>
      </c>
      <c r="AC139" s="35">
        <f t="shared" si="44"/>
        <v>-2.8384621530455831</v>
      </c>
      <c r="AF139">
        <v>1.78</v>
      </c>
      <c r="AG139">
        <v>2.14</v>
      </c>
      <c r="AJ139" t="s">
        <v>458</v>
      </c>
    </row>
    <row r="140" spans="1:36" ht="15" x14ac:dyDescent="0.25">
      <c r="A140">
        <v>3.11</v>
      </c>
      <c r="B140">
        <v>3.51</v>
      </c>
      <c r="C140">
        <v>2.37</v>
      </c>
      <c r="D140" s="20">
        <f t="shared" si="45"/>
        <v>2.8384621530455734E-2</v>
      </c>
      <c r="E140" s="17">
        <f>IF(OR($A140="",$B140="",$C140=""),"",A140*'MPTO_working_3-way'!$I139)</f>
        <v>3.1982761729597171</v>
      </c>
      <c r="F140" s="21">
        <f>IF(OR($A140="",$B140="",$C140=""),"",B140*'MPTO_working_3-way'!$I139)</f>
        <v>3.6096300215718995</v>
      </c>
      <c r="G140" s="22">
        <f>IF(OR($A140="",$B140="",$C140=""),"",C140*'MPTO_working_3-way'!$I139)</f>
        <v>2.43727155302718</v>
      </c>
      <c r="H140" s="17">
        <f>IF(OR($A140="",$B140="",$C140=""),"",'MPTO_working_3-way'!E139)</f>
        <v>3.2042874098687393</v>
      </c>
      <c r="I140" s="21">
        <f>IF(OR($A140="",$B140="",$C140=""),"",'MPTO_working_3-way'!F139)</f>
        <v>3.6305712989440377</v>
      </c>
      <c r="J140" s="22">
        <f>IF(OR($A140="",$B140="",$C140=""),"",'MPTO_working_3-way'!G139)</f>
        <v>2.4243635674277941</v>
      </c>
      <c r="K140" s="17">
        <f>IF(OR($A140="",$B140="",$C140=""),"",'OddsRatio_working_3-way'!H139)</f>
        <v>3.2025302882558262</v>
      </c>
      <c r="L140" s="21">
        <f>IF(OR($A140="",$B140="",$C140=""),"",'OddsRatio_working_3-way'!I139)</f>
        <v>3.6200715751289696</v>
      </c>
      <c r="M140" s="22">
        <f>IF(OR($A140="",$B140="",$C140=""),"",'OddsRatio_working_3-way'!J139)</f>
        <v>2.4300789075405138</v>
      </c>
      <c r="N140" s="23">
        <f t="shared" si="46"/>
        <v>31.266843321869541</v>
      </c>
      <c r="O140" s="24">
        <f t="shared" si="47"/>
        <v>27.703670293736259</v>
      </c>
      <c r="P140" s="24">
        <f t="shared" si="48"/>
        <v>41.029486384394204</v>
      </c>
      <c r="Q140" t="s">
        <v>363</v>
      </c>
      <c r="R140" t="s">
        <v>364</v>
      </c>
      <c r="S140" t="s">
        <v>455</v>
      </c>
      <c r="T140" s="35">
        <v>100</v>
      </c>
      <c r="U140" s="35">
        <f t="shared" si="49"/>
        <v>55.357142857142868</v>
      </c>
      <c r="V140" s="35">
        <f t="shared" si="50"/>
        <v>70.845481049562679</v>
      </c>
      <c r="W140" s="35">
        <f t="shared" si="51"/>
        <v>71.014492753623188</v>
      </c>
      <c r="X140" s="35">
        <f t="shared" si="52"/>
        <v>58.140026196814134</v>
      </c>
      <c r="Y140" s="35">
        <f t="shared" si="53"/>
        <v>73.628364389233951</v>
      </c>
      <c r="Z140" s="35">
        <f t="shared" si="54"/>
        <v>73.79737609329446</v>
      </c>
      <c r="AA140" s="35">
        <f t="shared" si="42"/>
        <v>-2.7828833396712653</v>
      </c>
      <c r="AB140" s="35">
        <f t="shared" si="43"/>
        <v>-2.7828833396712724</v>
      </c>
      <c r="AC140" s="35">
        <f t="shared" si="44"/>
        <v>-2.7828833396712724</v>
      </c>
      <c r="AF140">
        <v>1.81</v>
      </c>
      <c r="AG140">
        <v>2.08</v>
      </c>
      <c r="AJ140" t="s">
        <v>459</v>
      </c>
    </row>
    <row r="141" spans="1:36" ht="15" x14ac:dyDescent="0.25">
      <c r="A141">
        <v>2.2400000000000002</v>
      </c>
      <c r="B141">
        <v>3.43</v>
      </c>
      <c r="C141">
        <v>3.45</v>
      </c>
      <c r="D141" s="20">
        <f t="shared" si="45"/>
        <v>2.7828833396712715E-2</v>
      </c>
      <c r="E141" s="17">
        <f>IF(OR($A141="",$B141="",$C141=""),"",A141*'MPTO_working_3-way'!$I140)</f>
        <v>2.3023365868086367</v>
      </c>
      <c r="F141" s="21">
        <f>IF(OR($A141="",$B141="",$C141=""),"",B141*'MPTO_working_3-way'!$I140)</f>
        <v>3.525452898550725</v>
      </c>
      <c r="G141" s="22">
        <f>IF(OR($A141="",$B141="",$C141=""),"",C141*'MPTO_working_3-way'!$I140)</f>
        <v>3.5460094752186588</v>
      </c>
      <c r="H141" s="17">
        <f>IF(OR($A141="",$B141="",$C141=""),"",'MPTO_working_3-way'!E140)</f>
        <v>2.2875323189935002</v>
      </c>
      <c r="I141" s="21">
        <f>IF(OR($A141="",$B141="",$C141=""),"",'MPTO_working_3-way'!F140)</f>
        <v>3.5427209959396504</v>
      </c>
      <c r="J141" s="22">
        <f>IF(OR($A141="",$B141="",$C141=""),"",'MPTO_working_3-way'!G140)</f>
        <v>3.5640612156540401</v>
      </c>
      <c r="K141" s="17">
        <f>IF(OR($A141="",$B141="",$C141=""),"",'OddsRatio_working_3-way'!H140)</f>
        <v>2.2938000516840731</v>
      </c>
      <c r="L141" s="21">
        <f>IF(OR($A141="",$B141="",$C141=""),"",'OddsRatio_working_3-way'!I140)</f>
        <v>3.5354307464454013</v>
      </c>
      <c r="M141" s="22">
        <f>IF(OR($A141="",$B141="",$C141=""),"",'OddsRatio_working_3-way'!J140)</f>
        <v>3.5562984892144986</v>
      </c>
      <c r="N141" s="23">
        <f t="shared" si="46"/>
        <v>43.434135813571075</v>
      </c>
      <c r="O141" s="24">
        <f t="shared" si="47"/>
        <v>28.365149919066823</v>
      </c>
      <c r="P141" s="24">
        <f t="shared" si="48"/>
        <v>28.200714267362091</v>
      </c>
      <c r="Q141" t="s">
        <v>365</v>
      </c>
      <c r="R141" t="s">
        <v>366</v>
      </c>
      <c r="S141" t="s">
        <v>455</v>
      </c>
      <c r="T141" s="35">
        <v>100</v>
      </c>
      <c r="U141" s="35">
        <f t="shared" si="49"/>
        <v>68.847352024922117</v>
      </c>
      <c r="V141" s="35">
        <f t="shared" si="50"/>
        <v>70.930232558139537</v>
      </c>
      <c r="W141" s="35">
        <f t="shared" si="51"/>
        <v>57.446808510638299</v>
      </c>
      <c r="X141" s="35">
        <f t="shared" si="52"/>
        <v>71.622958931222172</v>
      </c>
      <c r="Y141" s="35">
        <f t="shared" si="53"/>
        <v>73.705839464439578</v>
      </c>
      <c r="Z141" s="35">
        <f t="shared" si="54"/>
        <v>60.222415416938347</v>
      </c>
      <c r="AA141" s="35">
        <f t="shared" si="42"/>
        <v>-2.7756069063000552</v>
      </c>
      <c r="AB141" s="35">
        <f t="shared" si="43"/>
        <v>-2.775606906300041</v>
      </c>
      <c r="AC141" s="35">
        <f t="shared" si="44"/>
        <v>-2.7756069063000481</v>
      </c>
      <c r="AF141">
        <v>1.83</v>
      </c>
      <c r="AG141">
        <v>2.06</v>
      </c>
      <c r="AJ141" t="s">
        <v>459</v>
      </c>
    </row>
    <row r="142" spans="1:36" ht="15" x14ac:dyDescent="0.25">
      <c r="A142">
        <v>3.21</v>
      </c>
      <c r="B142">
        <v>3.44</v>
      </c>
      <c r="C142">
        <v>2.35</v>
      </c>
      <c r="D142" s="20">
        <f t="shared" si="45"/>
        <v>2.7756069063000544E-2</v>
      </c>
      <c r="E142" s="17">
        <f>IF(OR($A142="",$B142="",$C142=""),"",A142*'MPTO_working_3-way'!$I141)</f>
        <v>3.2990969816922315</v>
      </c>
      <c r="F142" s="21">
        <f>IF(OR($A142="",$B142="",$C142=""),"",B142*'MPTO_working_3-way'!$I141)</f>
        <v>3.5354808775767217</v>
      </c>
      <c r="G142" s="22">
        <f>IF(OR($A142="",$B142="",$C142=""),"",C142*'MPTO_working_3-way'!$I141)</f>
        <v>2.4152267622980514</v>
      </c>
      <c r="H142" s="17">
        <f>IF(OR($A142="",$B142="",$C142=""),"",'MPTO_working_3-way'!E141)</f>
        <v>3.3082517484894867</v>
      </c>
      <c r="I142" s="21">
        <f>IF(OR($A142="",$B142="",$C142=""),"",'MPTO_working_3-way'!F141)</f>
        <v>3.5530838548550818</v>
      </c>
      <c r="J142" s="22">
        <f>IF(OR($A142="",$B142="",$C142=""),"",'MPTO_working_3-way'!G141)</f>
        <v>2.4022298927328531</v>
      </c>
      <c r="K142" s="17">
        <f>IF(OR($A142="",$B142="",$C142=""),"",'OddsRatio_working_3-way'!H141)</f>
        <v>3.3048077030600154</v>
      </c>
      <c r="L142" s="21">
        <f>IF(OR($A142="",$B142="",$C142=""),"",'OddsRatio_working_3-way'!I141)</f>
        <v>3.5446745680843601</v>
      </c>
      <c r="M142" s="22">
        <f>IF(OR($A142="",$B142="",$C142=""),"",'OddsRatio_working_3-way'!J141)</f>
        <v>2.4079142077515927</v>
      </c>
      <c r="N142" s="23">
        <f t="shared" si="46"/>
        <v>30.311324751873837</v>
      </c>
      <c r="O142" s="24">
        <f t="shared" si="47"/>
        <v>28.284695480672966</v>
      </c>
      <c r="P142" s="24">
        <f t="shared" si="48"/>
        <v>41.403979767453194</v>
      </c>
      <c r="Q142" t="s">
        <v>367</v>
      </c>
      <c r="R142" t="s">
        <v>368</v>
      </c>
      <c r="S142" t="s">
        <v>455</v>
      </c>
      <c r="T142" s="35">
        <v>100</v>
      </c>
      <c r="U142" s="35">
        <f t="shared" si="49"/>
        <v>15.966386554621849</v>
      </c>
      <c r="V142" s="35">
        <f t="shared" si="50"/>
        <v>87.029831387808045</v>
      </c>
      <c r="W142" s="35">
        <f t="shared" si="51"/>
        <v>94.131455399061039</v>
      </c>
      <c r="X142" s="35">
        <f t="shared" si="52"/>
        <v>18.838713213130927</v>
      </c>
      <c r="Y142" s="35">
        <f t="shared" si="53"/>
        <v>89.902158046317112</v>
      </c>
      <c r="Z142" s="35">
        <f t="shared" si="54"/>
        <v>97.003782057570106</v>
      </c>
      <c r="AA142" s="35">
        <f t="shared" si="42"/>
        <v>-2.8723266585090776</v>
      </c>
      <c r="AB142" s="35">
        <f t="shared" si="43"/>
        <v>-2.872326658509067</v>
      </c>
      <c r="AC142" s="35">
        <f t="shared" si="44"/>
        <v>-2.872326658509067</v>
      </c>
      <c r="AF142">
        <v>1.92</v>
      </c>
      <c r="AG142">
        <v>1.97</v>
      </c>
      <c r="AJ142" t="s">
        <v>459</v>
      </c>
    </row>
    <row r="143" spans="1:36" ht="15" x14ac:dyDescent="0.25">
      <c r="A143">
        <v>1.19</v>
      </c>
      <c r="B143">
        <v>7.71</v>
      </c>
      <c r="C143">
        <v>17.04</v>
      </c>
      <c r="D143" s="20">
        <f t="shared" si="45"/>
        <v>2.8723266585090723E-2</v>
      </c>
      <c r="E143" s="17">
        <f>IF(OR($A143="",$B143="",$C143=""),"",A143*'MPTO_working_3-way'!$I142)</f>
        <v>1.2241806872362579</v>
      </c>
      <c r="F143" s="21">
        <f>IF(OR($A143="",$B143="",$C143=""),"",B143*'MPTO_working_3-way'!$I142)</f>
        <v>7.9314563853710496</v>
      </c>
      <c r="G143" s="22">
        <f>IF(OR($A143="",$B143="",$C143=""),"",C143*'MPTO_working_3-way'!$I142)</f>
        <v>17.529444462609945</v>
      </c>
      <c r="H143" s="17">
        <f>IF(OR($A143="",$B143="",$C143=""),"",'MPTO_working_3-way'!E142)</f>
        <v>1.2037145973917214</v>
      </c>
      <c r="I143" s="21">
        <f>IF(OR($A143="",$B143="",$C143=""),"",'MPTO_working_3-way'!F142)</f>
        <v>8.3245049234502666</v>
      </c>
      <c r="J143" s="22">
        <f>IF(OR($A143="",$B143="",$C143=""),"",'MPTO_working_3-way'!G142)</f>
        <v>20.362027144455759</v>
      </c>
      <c r="K143" s="17">
        <f>IF(OR($A143="",$B143="",$C143=""),"",'OddsRatio_working_3-way'!H142)</f>
        <v>1.2090587043223222</v>
      </c>
      <c r="L143" s="21">
        <f>IF(OR($A143="",$B143="",$C143=""),"",'OddsRatio_working_3-way'!I142)</f>
        <v>8.3830731894883215</v>
      </c>
      <c r="M143" s="22">
        <f>IF(OR($A143="",$B143="",$C143=""),"",'OddsRatio_working_3-way'!J142)</f>
        <v>18.648955880684454</v>
      </c>
      <c r="N143" s="23">
        <f t="shared" si="46"/>
        <v>81.68728770404195</v>
      </c>
      <c r="O143" s="24">
        <f t="shared" si="47"/>
        <v>12.608024950429304</v>
      </c>
      <c r="P143" s="24">
        <f t="shared" si="48"/>
        <v>5.7046873455287512</v>
      </c>
      <c r="Q143" t="s">
        <v>369</v>
      </c>
      <c r="R143" t="s">
        <v>370</v>
      </c>
      <c r="S143" t="s">
        <v>455</v>
      </c>
      <c r="T143" s="35">
        <v>100</v>
      </c>
      <c r="U143" s="35">
        <f t="shared" si="49"/>
        <v>43.502824858757066</v>
      </c>
      <c r="V143" s="35">
        <f t="shared" si="50"/>
        <v>75.903614457831324</v>
      </c>
      <c r="W143" s="35">
        <f t="shared" si="51"/>
        <v>78.308026030368765</v>
      </c>
      <c r="X143" s="35">
        <f t="shared" si="52"/>
        <v>45.788359511799904</v>
      </c>
      <c r="Y143" s="35">
        <f t="shared" si="53"/>
        <v>78.189149110874183</v>
      </c>
      <c r="Z143" s="35">
        <f t="shared" si="54"/>
        <v>80.59356068341161</v>
      </c>
      <c r="AA143" s="35">
        <f t="shared" si="42"/>
        <v>-2.2855346530428378</v>
      </c>
      <c r="AB143" s="35">
        <f t="shared" si="43"/>
        <v>-2.2855346530428591</v>
      </c>
      <c r="AC143" s="35">
        <f t="shared" si="44"/>
        <v>-2.2855346530428449</v>
      </c>
      <c r="AF143">
        <v>1.53</v>
      </c>
      <c r="AG143">
        <v>2.64</v>
      </c>
      <c r="AJ143" t="s">
        <v>463</v>
      </c>
    </row>
    <row r="144" spans="1:36" ht="15" x14ac:dyDescent="0.25">
      <c r="A144">
        <v>1.77</v>
      </c>
      <c r="B144">
        <v>4.1500000000000004</v>
      </c>
      <c r="C144">
        <v>4.6100000000000003</v>
      </c>
      <c r="D144" s="20">
        <f t="shared" si="45"/>
        <v>2.2855346530428422E-2</v>
      </c>
      <c r="E144" s="17">
        <f>IF(OR($A144="",$B144="",$C144=""),"",A144*'MPTO_working_3-way'!$I143)</f>
        <v>1.8104539633588583</v>
      </c>
      <c r="F144" s="21">
        <f>IF(OR($A144="",$B144="",$C144=""),"",B144*'MPTO_working_3-way'!$I143)</f>
        <v>4.2448496881012785</v>
      </c>
      <c r="G144" s="22">
        <f>IF(OR($A144="",$B144="",$C144=""),"",C144*'MPTO_working_3-way'!$I143)</f>
        <v>4.7153631475052755</v>
      </c>
      <c r="H144" s="17">
        <f>IF(OR($A144="",$B144="",$C144=""),"",'MPTO_working_3-way'!E143)</f>
        <v>1.7941940872886182</v>
      </c>
      <c r="I144" s="21">
        <f>IF(OR($A144="",$B144="",$C144=""),"",'MPTO_working_3-way'!F143)</f>
        <v>4.2854925437104292</v>
      </c>
      <c r="J144" s="22">
        <f>IF(OR($A144="",$B144="",$C144=""),"",'MPTO_working_3-way'!G143)</f>
        <v>4.7778013978094362</v>
      </c>
      <c r="K144" s="17">
        <f>IF(OR($A144="",$B144="",$C144=""),"",'OddsRatio_working_3-way'!H143)</f>
        <v>1.8001291874799605</v>
      </c>
      <c r="L144" s="21">
        <f>IF(OR($A144="",$B144="",$C144=""),"",'OddsRatio_working_3-way'!I143)</f>
        <v>4.2732557669634756</v>
      </c>
      <c r="M144" s="22">
        <f>IF(OR($A144="",$B144="",$C144=""),"",'OddsRatio_working_3-way'!J143)</f>
        <v>4.751255021821633</v>
      </c>
      <c r="N144" s="23">
        <f t="shared" si="46"/>
        <v>55.234765436661114</v>
      </c>
      <c r="O144" s="24">
        <f t="shared" si="47"/>
        <v>23.557960198286786</v>
      </c>
      <c r="P144" s="24">
        <f t="shared" si="48"/>
        <v>21.207274365052097</v>
      </c>
      <c r="Q144" t="s">
        <v>371</v>
      </c>
      <c r="R144" t="s">
        <v>372</v>
      </c>
      <c r="S144" t="s">
        <v>455</v>
      </c>
      <c r="T144" s="35">
        <v>100</v>
      </c>
      <c r="U144" s="35">
        <f t="shared" si="49"/>
        <v>79.550102249488745</v>
      </c>
      <c r="V144" s="35">
        <f t="shared" si="50"/>
        <v>70.674486803519059</v>
      </c>
      <c r="W144" s="35">
        <f t="shared" si="51"/>
        <v>46.808510638297875</v>
      </c>
      <c r="X144" s="35">
        <f t="shared" si="52"/>
        <v>82.517002558183066</v>
      </c>
      <c r="Y144" s="35">
        <f t="shared" si="53"/>
        <v>73.64138711221338</v>
      </c>
      <c r="Z144" s="35">
        <f t="shared" si="54"/>
        <v>49.775410946992181</v>
      </c>
      <c r="AA144" s="35">
        <f t="shared" si="42"/>
        <v>-2.9669003086943206</v>
      </c>
      <c r="AB144" s="35">
        <f t="shared" si="43"/>
        <v>-2.9669003086943206</v>
      </c>
      <c r="AC144" s="35">
        <f t="shared" si="44"/>
        <v>-2.9669003086943064</v>
      </c>
      <c r="AF144">
        <v>1.81</v>
      </c>
      <c r="AG144">
        <v>2.1</v>
      </c>
      <c r="AJ144" t="s">
        <v>463</v>
      </c>
    </row>
    <row r="145" spans="1:38" ht="15" x14ac:dyDescent="0.25">
      <c r="A145">
        <v>4.8899999999999997</v>
      </c>
      <c r="B145">
        <v>3.41</v>
      </c>
      <c r="C145">
        <v>1.88</v>
      </c>
      <c r="D145" s="20">
        <f t="shared" si="45"/>
        <v>2.9669003086943091E-2</v>
      </c>
      <c r="E145" s="17">
        <f>IF(OR($A145="",$B145="",$C145=""),"",A145*'MPTO_working_3-way'!$I144)</f>
        <v>5.035081425095151</v>
      </c>
      <c r="F145" s="21">
        <f>IF(OR($A145="",$B145="",$C145=""),"",B145*'MPTO_working_3-way'!$I144)</f>
        <v>3.5111713005264762</v>
      </c>
      <c r="G145" s="22">
        <f>IF(OR($A145="",$B145="",$C145=""),"",C145*'MPTO_working_3-way'!$I144)</f>
        <v>1.935777725803453</v>
      </c>
      <c r="H145" s="17">
        <f>IF(OR($A145="",$B145="",$C145=""),"",'MPTO_working_3-way'!E144)</f>
        <v>5.1385003162441985</v>
      </c>
      <c r="I145" s="21">
        <f>IF(OR($A145="",$B145="",$C145=""),"",'MPTO_working_3-way'!F144)</f>
        <v>3.529011563138567</v>
      </c>
      <c r="J145" s="22">
        <f>IF(OR($A145="",$B145="",$C145=""),"",'MPTO_working_3-way'!G144)</f>
        <v>1.9156162391099045</v>
      </c>
      <c r="K145" s="17">
        <f>IF(OR($A145="",$B145="",$C145=""),"",'OddsRatio_working_3-way'!H144)</f>
        <v>5.0823113622224225</v>
      </c>
      <c r="L145" s="21">
        <f>IF(OR($A145="",$B145="",$C145=""),"",'OddsRatio_working_3-way'!I144)</f>
        <v>3.529144057315178</v>
      </c>
      <c r="M145" s="22">
        <f>IF(OR($A145="",$B145="",$C145=""),"",'OddsRatio_working_3-way'!J144)</f>
        <v>1.9235048839989028</v>
      </c>
      <c r="N145" s="23">
        <f t="shared" si="46"/>
        <v>19.860652004870058</v>
      </c>
      <c r="O145" s="24">
        <f t="shared" si="47"/>
        <v>28.480524429271131</v>
      </c>
      <c r="P145" s="24">
        <f t="shared" si="48"/>
        <v>51.65882356585881</v>
      </c>
      <c r="Q145" t="s">
        <v>373</v>
      </c>
      <c r="R145" t="s">
        <v>374</v>
      </c>
      <c r="S145" t="s">
        <v>455</v>
      </c>
      <c r="T145" s="35">
        <v>100</v>
      </c>
      <c r="U145" s="35">
        <f t="shared" si="49"/>
        <v>70.059880239520965</v>
      </c>
      <c r="V145" s="35">
        <f t="shared" si="50"/>
        <v>72.752043596730246</v>
      </c>
      <c r="W145" s="35">
        <f t="shared" si="51"/>
        <v>54.954954954954964</v>
      </c>
      <c r="X145" s="35">
        <f t="shared" si="52"/>
        <v>72.293001448314797</v>
      </c>
      <c r="Y145" s="35">
        <f t="shared" si="53"/>
        <v>74.985164805524079</v>
      </c>
      <c r="Z145" s="35">
        <f t="shared" si="54"/>
        <v>57.188076163748804</v>
      </c>
      <c r="AA145" s="35">
        <f t="shared" si="42"/>
        <v>-2.2331212087938326</v>
      </c>
      <c r="AB145" s="35">
        <f t="shared" si="43"/>
        <v>-2.2331212087938326</v>
      </c>
      <c r="AC145" s="35">
        <f t="shared" si="44"/>
        <v>-2.2331212087938397</v>
      </c>
      <c r="AF145">
        <v>2.2999999999999998</v>
      </c>
      <c r="AG145">
        <v>1.67</v>
      </c>
      <c r="AJ145" t="s">
        <v>460</v>
      </c>
    </row>
    <row r="146" spans="1:38" ht="15" x14ac:dyDescent="0.25">
      <c r="A146">
        <v>3.34</v>
      </c>
      <c r="B146">
        <v>3.67</v>
      </c>
      <c r="C146">
        <v>2.2200000000000002</v>
      </c>
      <c r="D146" s="20">
        <f t="shared" si="45"/>
        <v>2.2331212087938423E-2</v>
      </c>
      <c r="E146" s="17">
        <f>IF(OR($A146="",$B146="",$C146=""),"",A146*'MPTO_working_3-way'!$I145)</f>
        <v>3.4145862483737144</v>
      </c>
      <c r="F146" s="21">
        <f>IF(OR($A146="",$B146="",$C146=""),"",B146*'MPTO_working_3-way'!$I145)</f>
        <v>3.751955548362734</v>
      </c>
      <c r="G146" s="22">
        <f>IF(OR($A146="",$B146="",$C146=""),"",C146*'MPTO_working_3-way'!$I145)</f>
        <v>2.2695752908352236</v>
      </c>
      <c r="H146" s="17">
        <f>IF(OR($A146="",$B146="",$C146=""),"",'MPTO_working_3-way'!E145)</f>
        <v>3.4251565250999851</v>
      </c>
      <c r="I146" s="21">
        <f>IF(OR($A146="",$B146="",$C146=""),"",'MPTO_working_3-way'!F145)</f>
        <v>3.7730748048825893</v>
      </c>
      <c r="J146" s="22">
        <f>IF(OR($A146="",$B146="",$C146=""),"",'MPTO_working_3-way'!G145)</f>
        <v>2.2573021366423385</v>
      </c>
      <c r="K146" s="17">
        <f>IF(OR($A146="",$B146="",$C146=""),"",'OddsRatio_working_3-way'!H145)</f>
        <v>3.4215222548850375</v>
      </c>
      <c r="L146" s="21">
        <f>IF(OR($A146="",$B146="",$C146=""),"",'OddsRatio_working_3-way'!I145)</f>
        <v>3.7630189831380556</v>
      </c>
      <c r="M146" s="22">
        <f>IF(OR($A146="",$B146="",$C146=""),"",'OddsRatio_working_3-way'!J145)</f>
        <v>2.2625030559657033</v>
      </c>
      <c r="N146" s="23">
        <f t="shared" si="46"/>
        <v>29.286125089863408</v>
      </c>
      <c r="O146" s="24">
        <f t="shared" si="47"/>
        <v>26.652767792954705</v>
      </c>
      <c r="P146" s="24">
        <f t="shared" si="48"/>
        <v>44.061107117181884</v>
      </c>
      <c r="Q146" t="s">
        <v>375</v>
      </c>
      <c r="R146" t="s">
        <v>376</v>
      </c>
      <c r="S146" t="s">
        <v>455</v>
      </c>
      <c r="T146" s="35">
        <v>100</v>
      </c>
      <c r="U146" s="35">
        <f t="shared" si="49"/>
        <v>48.979591836734699</v>
      </c>
      <c r="V146" s="35">
        <f t="shared" si="50"/>
        <v>70.326409495548958</v>
      </c>
      <c r="W146" s="35">
        <f t="shared" si="51"/>
        <v>78.354978354978357</v>
      </c>
      <c r="X146" s="35">
        <f t="shared" si="52"/>
        <v>51.318612149472685</v>
      </c>
      <c r="Y146" s="35">
        <f t="shared" si="53"/>
        <v>72.665429808286959</v>
      </c>
      <c r="Z146" s="35">
        <f t="shared" si="54"/>
        <v>80.693998667716343</v>
      </c>
      <c r="AA146" s="35">
        <f t="shared" si="42"/>
        <v>-2.3390203127379863</v>
      </c>
      <c r="AB146" s="35">
        <f t="shared" si="43"/>
        <v>-2.3390203127380005</v>
      </c>
      <c r="AC146" s="35">
        <f t="shared" si="44"/>
        <v>-2.3390203127379863</v>
      </c>
      <c r="AF146">
        <v>1.86</v>
      </c>
      <c r="AG146">
        <v>2.06</v>
      </c>
      <c r="AJ146" t="s">
        <v>461</v>
      </c>
    </row>
    <row r="147" spans="1:38" ht="15" x14ac:dyDescent="0.25">
      <c r="A147">
        <v>1.96</v>
      </c>
      <c r="B147">
        <v>3.37</v>
      </c>
      <c r="C147">
        <v>4.62</v>
      </c>
      <c r="D147" s="20">
        <f t="shared" si="45"/>
        <v>2.3390203127379827E-2</v>
      </c>
      <c r="E147" s="17">
        <f>IF(OR($A147="",$B147="",$C147=""),"",A147*'MPTO_working_3-way'!$I146)</f>
        <v>2.0058447981296643</v>
      </c>
      <c r="F147" s="21">
        <f>IF(OR($A147="",$B147="",$C147=""),"",B147*'MPTO_working_3-way'!$I146)</f>
        <v>3.4488249845392702</v>
      </c>
      <c r="G147" s="22">
        <f>IF(OR($A147="",$B147="",$C147=""),"",C147*'MPTO_working_3-way'!$I146)</f>
        <v>4.7280627384484948</v>
      </c>
      <c r="H147" s="17">
        <f>IF(OR($A147="",$B147="",$C147=""),"",'MPTO_working_3-way'!E146)</f>
        <v>1.990416751387081</v>
      </c>
      <c r="I147" s="21">
        <f>IF(OR($A147="",$B147="",$C147=""),"",'MPTO_working_3-way'!F146)</f>
        <v>3.4609360776028146</v>
      </c>
      <c r="J147" s="22">
        <f>IF(OR($A147="",$B147="",$C147=""),"",'MPTO_working_3-way'!G146)</f>
        <v>4.7926350907641062</v>
      </c>
      <c r="K147" s="17">
        <f>IF(OR($A147="",$B147="",$C147=""),"",'OddsRatio_working_3-way'!H146)</f>
        <v>1.9966173557563924</v>
      </c>
      <c r="L147" s="21">
        <f>IF(OR($A147="",$B147="",$C147=""),"",'OddsRatio_working_3-way'!I146)</f>
        <v>3.4603990970235943</v>
      </c>
      <c r="M147" s="22">
        <f>IF(OR($A147="",$B147="",$C147=""),"",'OddsRatio_working_3-way'!J146)</f>
        <v>4.7580779456647306</v>
      </c>
      <c r="N147" s="23">
        <f t="shared" si="46"/>
        <v>49.854305823284179</v>
      </c>
      <c r="O147" s="24">
        <f t="shared" si="47"/>
        <v>28.995382615322544</v>
      </c>
      <c r="P147" s="24">
        <f t="shared" si="48"/>
        <v>21.150311561393288</v>
      </c>
      <c r="Q147" t="s">
        <v>377</v>
      </c>
      <c r="R147" t="s">
        <v>378</v>
      </c>
      <c r="S147" t="s">
        <v>455</v>
      </c>
      <c r="T147" s="35">
        <v>100</v>
      </c>
      <c r="U147" s="35">
        <f t="shared" si="49"/>
        <v>59.349593495934961</v>
      </c>
      <c r="V147" s="35">
        <f t="shared" si="50"/>
        <v>69.78851963746223</v>
      </c>
      <c r="W147" s="35">
        <f t="shared" si="51"/>
        <v>68.55345911949685</v>
      </c>
      <c r="X147" s="35">
        <f t="shared" si="52"/>
        <v>61.658021243040906</v>
      </c>
      <c r="Y147" s="35">
        <f t="shared" si="53"/>
        <v>72.096947384568182</v>
      </c>
      <c r="Z147" s="35">
        <f t="shared" si="54"/>
        <v>70.861886866602802</v>
      </c>
      <c r="AA147" s="35">
        <f t="shared" si="42"/>
        <v>-2.3084277471059451</v>
      </c>
      <c r="AB147" s="35">
        <f t="shared" si="43"/>
        <v>-2.3084277471059522</v>
      </c>
      <c r="AC147" s="35">
        <f t="shared" si="44"/>
        <v>-2.3084277471059522</v>
      </c>
      <c r="AD147" s="36"/>
      <c r="AE147" s="36"/>
      <c r="AF147">
        <v>2.3199999999999998</v>
      </c>
      <c r="AG147">
        <v>1.67</v>
      </c>
      <c r="AI147" s="36"/>
      <c r="AJ147" t="s">
        <v>461</v>
      </c>
      <c r="AK147" s="35"/>
      <c r="AL147" s="35"/>
    </row>
    <row r="148" spans="1:38" ht="15" x14ac:dyDescent="0.25">
      <c r="A148">
        <v>2.46</v>
      </c>
      <c r="B148">
        <v>3.31</v>
      </c>
      <c r="C148">
        <v>3.18</v>
      </c>
      <c r="D148" s="20">
        <f t="shared" si="45"/>
        <v>2.3084277471059345E-2</v>
      </c>
      <c r="E148" s="17">
        <f>IF(OR($A148="",$B148="",$C148=""),"",A148*'MPTO_working_3-way'!$I147)</f>
        <v>2.5167873225788058</v>
      </c>
      <c r="F148" s="21">
        <f>IF(OR($A148="",$B148="",$C148=""),"",B148*'MPTO_working_3-way'!$I147)</f>
        <v>3.3864089584292065</v>
      </c>
      <c r="G148" s="22">
        <f>IF(OR($A148="",$B148="",$C148=""),"",C148*'MPTO_working_3-way'!$I147)</f>
        <v>3.2534080023579688</v>
      </c>
      <c r="H148" s="17">
        <f>IF(OR($A148="",$B148="",$C148=""),"",'MPTO_working_3-way'!E147)</f>
        <v>2.5074640567484447</v>
      </c>
      <c r="I148" s="21">
        <f>IF(OR($A148="",$B148="",$C148=""),"",'MPTO_working_3-way'!F147)</f>
        <v>3.3965078763768504</v>
      </c>
      <c r="J148" s="22">
        <f>IF(OR($A148="",$B148="",$C148=""),"",'MPTO_working_3-way'!G147)</f>
        <v>3.2597642608489408</v>
      </c>
      <c r="K148" s="17">
        <f>IF(OR($A148="",$B148="",$C148=""),"",'OddsRatio_working_3-way'!H147)</f>
        <v>2.5116496997802567</v>
      </c>
      <c r="L148" s="21">
        <f>IF(OR($A148="",$B148="",$C148=""),"",'OddsRatio_working_3-way'!I147)</f>
        <v>3.3917197304742412</v>
      </c>
      <c r="M148" s="22">
        <f>IF(OR($A148="",$B148="",$C148=""),"",'OddsRatio_working_3-way'!J147)</f>
        <v>3.2571207846033965</v>
      </c>
      <c r="N148" s="23">
        <f t="shared" si="46"/>
        <v>39.733194419278867</v>
      </c>
      <c r="O148" s="24">
        <f t="shared" si="47"/>
        <v>29.529806124297885</v>
      </c>
      <c r="P148" s="24">
        <f t="shared" si="48"/>
        <v>30.73699945642327</v>
      </c>
      <c r="Q148" t="s">
        <v>379</v>
      </c>
      <c r="R148" t="s">
        <v>380</v>
      </c>
      <c r="S148" t="s">
        <v>455</v>
      </c>
      <c r="T148" s="35">
        <v>100</v>
      </c>
      <c r="U148" s="35">
        <f t="shared" si="49"/>
        <v>50.73891625615763</v>
      </c>
      <c r="V148" s="35">
        <f t="shared" si="50"/>
        <v>70.501474926253692</v>
      </c>
      <c r="W148" s="35">
        <f t="shared" si="51"/>
        <v>76.470588235294116</v>
      </c>
      <c r="X148" s="35">
        <f t="shared" si="52"/>
        <v>53.027936838452192</v>
      </c>
      <c r="Y148" s="35">
        <f t="shared" si="53"/>
        <v>72.790495508548261</v>
      </c>
      <c r="Z148" s="35">
        <f t="shared" si="54"/>
        <v>78.759608817588685</v>
      </c>
      <c r="AA148" s="35">
        <f t="shared" si="42"/>
        <v>-2.2890205822945617</v>
      </c>
      <c r="AB148" s="35">
        <f t="shared" si="43"/>
        <v>-2.2890205822945688</v>
      </c>
      <c r="AC148" s="35">
        <f t="shared" si="44"/>
        <v>-2.2890205822945688</v>
      </c>
      <c r="AD148" s="36"/>
      <c r="AE148" s="36"/>
      <c r="AF148">
        <v>2.13</v>
      </c>
      <c r="AG148">
        <v>1.79</v>
      </c>
      <c r="AI148" s="36"/>
      <c r="AJ148" t="s">
        <v>461</v>
      </c>
      <c r="AK148" s="35"/>
      <c r="AL148" s="35"/>
    </row>
    <row r="149" spans="1:38" ht="15" x14ac:dyDescent="0.25">
      <c r="A149">
        <v>2.0299999999999998</v>
      </c>
      <c r="B149">
        <v>3.39</v>
      </c>
      <c r="C149">
        <v>4.25</v>
      </c>
      <c r="D149" s="20">
        <f t="shared" si="45"/>
        <v>2.2890205822945653E-2</v>
      </c>
      <c r="E149" s="17">
        <f>IF(OR($A149="",$B149="",$C149=""),"",A149*'MPTO_working_3-way'!$I148)</f>
        <v>2.0764671178205796</v>
      </c>
      <c r="F149" s="21">
        <f>IF(OR($A149="",$B149="",$C149=""),"",B149*'MPTO_working_3-way'!$I148)</f>
        <v>3.4675977977397858</v>
      </c>
      <c r="G149" s="22">
        <f>IF(OR($A149="",$B149="",$C149=""),"",C149*'MPTO_working_3-way'!$I148)</f>
        <v>4.3472833747475192</v>
      </c>
      <c r="H149" s="17">
        <f>IF(OR($A149="",$B149="",$C149=""),"",'MPTO_working_3-way'!E148)</f>
        <v>2.0619374298301945</v>
      </c>
      <c r="I149" s="21">
        <f>IF(OR($A149="",$B149="",$C149=""),"",'MPTO_working_3-way'!F148)</f>
        <v>3.4800138023898364</v>
      </c>
      <c r="J149" s="22">
        <f>IF(OR($A149="",$B149="",$C149=""),"",'MPTO_working_3-way'!G148)</f>
        <v>4.3924370326335227</v>
      </c>
      <c r="K149" s="17">
        <f>IF(OR($A149="",$B149="",$C149=""),"",'OddsRatio_working_3-way'!H148)</f>
        <v>2.0678377939945065</v>
      </c>
      <c r="L149" s="21">
        <f>IF(OR($A149="",$B149="",$C149=""),"",'OddsRatio_working_3-way'!I148)</f>
        <v>3.4777983763561862</v>
      </c>
      <c r="M149" s="22">
        <f>IF(OR($A149="",$B149="",$C149=""),"",'OddsRatio_working_3-way'!J148)</f>
        <v>4.3693910975554831</v>
      </c>
      <c r="N149" s="23">
        <f t="shared" si="46"/>
        <v>48.158720714517308</v>
      </c>
      <c r="O149" s="24">
        <f t="shared" si="47"/>
        <v>28.838407979489716</v>
      </c>
      <c r="P149" s="24">
        <f t="shared" si="48"/>
        <v>23.002871305992972</v>
      </c>
      <c r="Q149" t="s">
        <v>381</v>
      </c>
      <c r="R149" t="s">
        <v>382</v>
      </c>
      <c r="S149" t="s">
        <v>455</v>
      </c>
      <c r="T149" s="35">
        <v>100</v>
      </c>
      <c r="U149" s="35">
        <f t="shared" si="49"/>
        <v>57.805907172995774</v>
      </c>
      <c r="V149" s="35">
        <f t="shared" si="50"/>
        <v>70.501474926253692</v>
      </c>
      <c r="W149" s="35">
        <f t="shared" si="51"/>
        <v>69.512195121951223</v>
      </c>
      <c r="X149" s="35">
        <f t="shared" si="52"/>
        <v>59.986329951795092</v>
      </c>
      <c r="Y149" s="35">
        <f t="shared" si="53"/>
        <v>72.681897705053004</v>
      </c>
      <c r="Z149" s="35">
        <f t="shared" si="54"/>
        <v>71.69261790075052</v>
      </c>
      <c r="AA149" s="35">
        <f t="shared" si="42"/>
        <v>-2.1804227787993185</v>
      </c>
      <c r="AB149" s="35">
        <f t="shared" si="43"/>
        <v>-2.1804227787993113</v>
      </c>
      <c r="AC149" s="35">
        <f t="shared" si="44"/>
        <v>-2.1804227787992971</v>
      </c>
      <c r="AD149" s="36"/>
      <c r="AE149" s="36"/>
      <c r="AF149">
        <v>2.4300000000000002</v>
      </c>
      <c r="AG149">
        <v>1.62</v>
      </c>
      <c r="AI149" s="36"/>
      <c r="AJ149" t="s">
        <v>461</v>
      </c>
      <c r="AK149" s="35"/>
      <c r="AL149" s="35"/>
    </row>
    <row r="150" spans="1:38" ht="15" x14ac:dyDescent="0.25">
      <c r="A150">
        <v>2.37</v>
      </c>
      <c r="B150">
        <v>3.39</v>
      </c>
      <c r="C150">
        <v>3.28</v>
      </c>
      <c r="D150" s="20">
        <f t="shared" si="45"/>
        <v>2.1804227787993069E-2</v>
      </c>
      <c r="E150" s="17">
        <f>IF(OR($A150="",$B150="",$C150=""),"",A150*'MPTO_working_3-way'!$I149)</f>
        <v>2.4216760198575438</v>
      </c>
      <c r="F150" s="21">
        <f>IF(OR($A150="",$B150="",$C150=""),"",B150*'MPTO_working_3-way'!$I149)</f>
        <v>3.4639163322012965</v>
      </c>
      <c r="G150" s="22">
        <f>IF(OR($A150="",$B150="",$C150=""),"",C150*'MPTO_working_3-way'!$I149)</f>
        <v>3.3515178671446169</v>
      </c>
      <c r="H150" s="17">
        <f>IF(OR($A150="",$B150="",$C150=""),"",'MPTO_working_3-way'!E149)</f>
        <v>2.4115395892334943</v>
      </c>
      <c r="I150" s="21">
        <f>IF(OR($A150="",$B150="",$C150=""),"",'MPTO_working_3-way'!F149)</f>
        <v>3.4756354071211173</v>
      </c>
      <c r="J150" s="22">
        <f>IF(OR($A150="",$B150="",$C150=""),"",'MPTO_working_3-way'!G149)</f>
        <v>3.360102453623516</v>
      </c>
      <c r="K150" s="17">
        <f>IF(OR($A150="",$B150="",$C150=""),"",'OddsRatio_working_3-way'!H149)</f>
        <v>2.4159906118719561</v>
      </c>
      <c r="L150" s="21">
        <f>IF(OR($A150="",$B150="",$C150=""),"",'OddsRatio_working_3-way'!I149)</f>
        <v>3.4702317973532666</v>
      </c>
      <c r="M150" s="22">
        <f>IF(OR($A150="",$B150="",$C150=""),"",'OddsRatio_working_3-way'!J149)</f>
        <v>3.3565391204876356</v>
      </c>
      <c r="N150" s="23">
        <f t="shared" si="46"/>
        <v>41.293715253406418</v>
      </c>
      <c r="O150" s="24">
        <f t="shared" si="47"/>
        <v>28.869057566540775</v>
      </c>
      <c r="P150" s="24">
        <f t="shared" si="48"/>
        <v>29.837227180052817</v>
      </c>
      <c r="Q150" t="s">
        <v>383</v>
      </c>
      <c r="R150" t="s">
        <v>384</v>
      </c>
      <c r="S150" t="s">
        <v>455</v>
      </c>
      <c r="T150" s="35">
        <v>100</v>
      </c>
      <c r="U150" s="35">
        <f t="shared" si="49"/>
        <v>71.014492753623188</v>
      </c>
      <c r="V150" s="35">
        <f t="shared" si="50"/>
        <v>72.222222222222229</v>
      </c>
      <c r="W150" s="35">
        <f t="shared" si="51"/>
        <v>54.545454545454554</v>
      </c>
      <c r="X150" s="35">
        <f t="shared" si="52"/>
        <v>73.232323232323225</v>
      </c>
      <c r="Y150" s="35">
        <f t="shared" si="53"/>
        <v>74.440052700922266</v>
      </c>
      <c r="Z150" s="35">
        <f t="shared" si="54"/>
        <v>56.763285024154598</v>
      </c>
      <c r="AA150" s="35">
        <f t="shared" si="42"/>
        <v>-2.2178304787000371</v>
      </c>
      <c r="AB150" s="35">
        <f t="shared" si="43"/>
        <v>-2.2178304787000371</v>
      </c>
      <c r="AC150" s="35">
        <f t="shared" si="44"/>
        <v>-2.2178304787000442</v>
      </c>
      <c r="AD150" s="36"/>
      <c r="AE150" s="36"/>
      <c r="AF150">
        <v>1.93</v>
      </c>
      <c r="AG150">
        <v>1.98</v>
      </c>
      <c r="AI150" s="36"/>
      <c r="AJ150" t="s">
        <v>461</v>
      </c>
      <c r="AK150" s="35"/>
      <c r="AL150" s="35"/>
    </row>
    <row r="151" spans="1:38" ht="15" x14ac:dyDescent="0.25">
      <c r="A151">
        <v>3.45</v>
      </c>
      <c r="B151">
        <v>3.6</v>
      </c>
      <c r="C151">
        <v>2.2000000000000002</v>
      </c>
      <c r="D151" s="20">
        <f t="shared" si="45"/>
        <v>2.2178304787000558E-2</v>
      </c>
      <c r="E151" s="17">
        <f>IF(OR($A151="",$B151="",$C151=""),"",A151*'MPTO_working_3-way'!$I150)</f>
        <v>3.5265151515151523</v>
      </c>
      <c r="F151" s="21">
        <f>IF(OR($A151="",$B151="",$C151=""),"",B151*'MPTO_working_3-way'!$I150)</f>
        <v>3.6798418972332021</v>
      </c>
      <c r="G151" s="22">
        <f>IF(OR($A151="",$B151="",$C151=""),"",C151*'MPTO_working_3-way'!$I150)</f>
        <v>2.2487922705314016</v>
      </c>
      <c r="H151" s="17">
        <f>IF(OR($A151="",$B151="",$C151=""),"",'MPTO_working_3-way'!E150)</f>
        <v>3.5402954133195141</v>
      </c>
      <c r="I151" s="21">
        <f>IF(OR($A151="",$B151="",$C151=""),"",'MPTO_working_3-way'!F150)</f>
        <v>3.6984298863021121</v>
      </c>
      <c r="J151" s="22">
        <f>IF(OR($A151="",$B151="",$C151=""),"",'MPTO_working_3-way'!G150)</f>
        <v>2.2363725650679331</v>
      </c>
      <c r="K151" s="17">
        <f>IF(OR($A151="",$B151="",$C151=""),"",'OddsRatio_working_3-way'!H150)</f>
        <v>3.5349083017902556</v>
      </c>
      <c r="L151" s="21">
        <f>IF(OR($A151="",$B151="",$C151=""),"",'OddsRatio_working_3-way'!I150)</f>
        <v>3.6901067692468015</v>
      </c>
      <c r="M151" s="22">
        <f>IF(OR($A151="",$B151="",$C151=""),"",'OddsRatio_working_3-way'!J150)</f>
        <v>2.2415877396523705</v>
      </c>
      <c r="N151" s="23">
        <f t="shared" si="46"/>
        <v>28.356605800214819</v>
      </c>
      <c r="O151" s="24">
        <f t="shared" si="47"/>
        <v>27.1750805585392</v>
      </c>
      <c r="P151" s="24">
        <f t="shared" si="48"/>
        <v>44.468313641245963</v>
      </c>
      <c r="Q151" t="s">
        <v>385</v>
      </c>
      <c r="R151" t="s">
        <v>386</v>
      </c>
      <c r="S151" t="s">
        <v>455</v>
      </c>
      <c r="T151" s="35">
        <v>100</v>
      </c>
      <c r="U151" s="35">
        <f t="shared" si="49"/>
        <v>48.453608247422686</v>
      </c>
      <c r="V151" s="35">
        <f t="shared" si="50"/>
        <v>75.186104218362274</v>
      </c>
      <c r="W151" s="35">
        <f t="shared" si="51"/>
        <v>73.890339425587456</v>
      </c>
      <c r="X151" s="35">
        <f t="shared" si="52"/>
        <v>50.923556356050248</v>
      </c>
      <c r="Y151" s="35">
        <f t="shared" si="53"/>
        <v>77.656052326989851</v>
      </c>
      <c r="Z151" s="35">
        <f t="shared" si="54"/>
        <v>76.360287534215047</v>
      </c>
      <c r="AA151" s="35">
        <f t="shared" si="42"/>
        <v>-2.4699481086275625</v>
      </c>
      <c r="AB151" s="35">
        <f t="shared" si="43"/>
        <v>-2.4699481086275767</v>
      </c>
      <c r="AC151" s="35">
        <f t="shared" si="44"/>
        <v>-2.469948108627591</v>
      </c>
      <c r="AD151" s="36"/>
      <c r="AE151" s="36"/>
      <c r="AF151">
        <v>2.0299999999999998</v>
      </c>
      <c r="AG151">
        <v>1.88</v>
      </c>
      <c r="AI151" s="36"/>
      <c r="AJ151" t="s">
        <v>461</v>
      </c>
      <c r="AK151" s="35"/>
      <c r="AL151" s="35"/>
    </row>
    <row r="152" spans="1:38" ht="15" x14ac:dyDescent="0.25">
      <c r="A152">
        <v>1.94</v>
      </c>
      <c r="B152">
        <v>4.03</v>
      </c>
      <c r="C152">
        <v>3.83</v>
      </c>
      <c r="D152" s="20">
        <f t="shared" si="45"/>
        <v>2.4699481086275732E-2</v>
      </c>
      <c r="E152" s="17">
        <f>IF(OR($A152="",$B152="",$C152=""),"",A152*'MPTO_working_3-way'!$I151)</f>
        <v>1.9879169933073748</v>
      </c>
      <c r="F152" s="21">
        <f>IF(OR($A152="",$B152="",$C152=""),"",B152*'MPTO_working_3-way'!$I151)</f>
        <v>4.1295389087776915</v>
      </c>
      <c r="G152" s="22">
        <f>IF(OR($A152="",$B152="",$C152=""),"",C152*'MPTO_working_3-way'!$I151)</f>
        <v>3.924599012560436</v>
      </c>
      <c r="H152" s="17">
        <f>IF(OR($A152="",$B152="",$C152=""),"",'MPTO_working_3-way'!E151)</f>
        <v>1.9714892795377235</v>
      </c>
      <c r="I152" s="21">
        <f>IF(OR($A152="",$B152="",$C152=""),"",'MPTO_working_3-way'!F151)</f>
        <v>4.1683027697175721</v>
      </c>
      <c r="J152" s="22">
        <f>IF(OR($A152="",$B152="",$C152=""),"",'MPTO_working_3-way'!G151)</f>
        <v>3.9547036879497193</v>
      </c>
      <c r="K152" s="17">
        <f>IF(OR($A152="",$B152="",$C152=""),"",'OddsRatio_working_3-way'!H151)</f>
        <v>1.9778495262081486</v>
      </c>
      <c r="L152" s="21">
        <f>IF(OR($A152="",$B152="",$C152=""),"",'OddsRatio_working_3-way'!I151)</f>
        <v>4.1520043238411626</v>
      </c>
      <c r="M152" s="22">
        <f>IF(OR($A152="",$B152="",$C152=""),"",'OddsRatio_working_3-way'!J151)</f>
        <v>3.9439512331585771</v>
      </c>
      <c r="N152" s="23">
        <f t="shared" si="46"/>
        <v>50.303911248138235</v>
      </c>
      <c r="O152" s="24">
        <f t="shared" si="47"/>
        <v>24.215778615729075</v>
      </c>
      <c r="P152" s="24">
        <f t="shared" si="48"/>
        <v>25.480310136132683</v>
      </c>
      <c r="Q152" t="s">
        <v>387</v>
      </c>
      <c r="R152" t="s">
        <v>388</v>
      </c>
      <c r="S152" t="s">
        <v>455</v>
      </c>
      <c r="T152" s="35">
        <v>100</v>
      </c>
      <c r="U152" s="35">
        <f t="shared" si="49"/>
        <v>60.629921259842511</v>
      </c>
      <c r="V152" s="35">
        <f t="shared" si="50"/>
        <v>63.898916967509031</v>
      </c>
      <c r="W152" s="35">
        <f t="shared" si="51"/>
        <v>70.059880239520965</v>
      </c>
      <c r="X152" s="35">
        <f t="shared" si="52"/>
        <v>66.041202792970026</v>
      </c>
      <c r="Y152" s="35">
        <f t="shared" si="53"/>
        <v>69.310198500636517</v>
      </c>
      <c r="Z152" s="35">
        <f t="shared" si="54"/>
        <v>75.471161772648458</v>
      </c>
      <c r="AA152" s="35">
        <f t="shared" si="42"/>
        <v>-5.4112815331275144</v>
      </c>
      <c r="AB152" s="35">
        <f t="shared" si="43"/>
        <v>-5.4112815331274859</v>
      </c>
      <c r="AC152" s="35">
        <f t="shared" si="44"/>
        <v>-5.411281533127493</v>
      </c>
      <c r="AD152" s="36"/>
      <c r="AE152" s="36"/>
      <c r="AF152">
        <v>1.58</v>
      </c>
      <c r="AG152">
        <v>2.5099999999999998</v>
      </c>
      <c r="AI152" s="36"/>
      <c r="AJ152" t="s">
        <v>461</v>
      </c>
      <c r="AK152" s="35"/>
      <c r="AL152" s="35"/>
    </row>
    <row r="153" spans="1:38" ht="15" x14ac:dyDescent="0.25">
      <c r="A153">
        <v>2.54</v>
      </c>
      <c r="B153">
        <v>2.77</v>
      </c>
      <c r="C153">
        <v>3.34</v>
      </c>
      <c r="D153" s="20">
        <f t="shared" si="45"/>
        <v>5.4112815331274877E-2</v>
      </c>
      <c r="E153" s="17">
        <f>IF(OR($A153="",$B153="",$C153=""),"",A153*'MPTO_working_3-way'!$I152)</f>
        <v>2.677446550941438</v>
      </c>
      <c r="F153" s="21">
        <f>IF(OR($A153="",$B153="",$C153=""),"",B153*'MPTO_working_3-way'!$I152)</f>
        <v>2.9198924984676315</v>
      </c>
      <c r="G153" s="22">
        <f>IF(OR($A153="",$B153="",$C153=""),"",C153*'MPTO_working_3-way'!$I152)</f>
        <v>3.5207368032064581</v>
      </c>
      <c r="H153" s="17">
        <f>IF(OR($A153="",$B153="",$C153=""),"",'MPTO_working_3-way'!E152)</f>
        <v>2.6619590290990267</v>
      </c>
      <c r="I153" s="21">
        <f>IF(OR($A153="",$B153="",$C153=""),"",'MPTO_working_3-way'!F152)</f>
        <v>2.9156794947320779</v>
      </c>
      <c r="J153" s="22">
        <f>IF(OR($A153="",$B153="",$C153=""),"",'MPTO_working_3-way'!G152)</f>
        <v>3.5541201018039525</v>
      </c>
      <c r="K153" s="17">
        <f>IF(OR($A153="",$B153="",$C153=""),"",'OddsRatio_working_3-way'!H152)</f>
        <v>2.6693673538756211</v>
      </c>
      <c r="L153" s="21">
        <f>IF(OR($A153="",$B153="",$C153=""),"",'OddsRatio_working_3-way'!I152)</f>
        <v>2.9186884521817196</v>
      </c>
      <c r="M153" s="22">
        <f>IF(OR($A153="",$B153="",$C153=""),"",'OddsRatio_working_3-way'!J152)</f>
        <v>3.5365711740707479</v>
      </c>
      <c r="N153" s="23">
        <f t="shared" si="46"/>
        <v>37.349018214700948</v>
      </c>
      <c r="O153" s="24">
        <f t="shared" si="47"/>
        <v>34.247836196873784</v>
      </c>
      <c r="P153" s="24">
        <f t="shared" si="48"/>
        <v>28.403145588425271</v>
      </c>
      <c r="Q153" t="s">
        <v>389</v>
      </c>
      <c r="R153" t="s">
        <v>390</v>
      </c>
      <c r="S153" t="s">
        <v>455</v>
      </c>
      <c r="T153" s="35">
        <v>100</v>
      </c>
      <c r="U153" s="35">
        <f t="shared" si="49"/>
        <v>66.555183946488299</v>
      </c>
      <c r="V153" s="35">
        <f t="shared" si="50"/>
        <v>70.760233918128648</v>
      </c>
      <c r="W153" s="35">
        <f t="shared" si="51"/>
        <v>57.264957264957268</v>
      </c>
      <c r="X153" s="35">
        <f t="shared" si="52"/>
        <v>71.974808816914077</v>
      </c>
      <c r="Y153" s="35">
        <f t="shared" si="53"/>
        <v>76.179858788554441</v>
      </c>
      <c r="Z153" s="35">
        <f t="shared" si="54"/>
        <v>62.684582135383046</v>
      </c>
      <c r="AA153" s="35">
        <f t="shared" si="42"/>
        <v>-5.4196248704257783</v>
      </c>
      <c r="AB153" s="35">
        <f t="shared" si="43"/>
        <v>-5.4196248704257926</v>
      </c>
      <c r="AC153" s="35">
        <f t="shared" si="44"/>
        <v>-5.4196248704257783</v>
      </c>
      <c r="AD153" s="36"/>
      <c r="AE153" s="36"/>
      <c r="AF153">
        <v>2.52</v>
      </c>
      <c r="AG153">
        <v>1.52</v>
      </c>
      <c r="AI153" s="36"/>
      <c r="AJ153" t="s">
        <v>465</v>
      </c>
      <c r="AK153" s="35"/>
      <c r="AL153" s="35"/>
    </row>
    <row r="154" spans="1:38" s="35" customFormat="1" ht="15" x14ac:dyDescent="0.25">
      <c r="A154">
        <v>2.99</v>
      </c>
      <c r="B154">
        <v>3.42</v>
      </c>
      <c r="C154">
        <v>2.34</v>
      </c>
      <c r="D154" s="20">
        <f t="shared" si="45"/>
        <v>5.4196248704257766E-2</v>
      </c>
      <c r="E154" s="17">
        <f>IF(OR($A154="",$B154="",$C154=""),"",A154*'MPTO_working_3-way'!$I153)</f>
        <v>3.1520467836257309</v>
      </c>
      <c r="F154" s="21">
        <f>IF(OR($A154="",$B154="",$C154=""),"",B154*'MPTO_working_3-way'!$I153)</f>
        <v>3.6053511705685617</v>
      </c>
      <c r="G154" s="22">
        <f>IF(OR($A154="",$B154="",$C154=""),"",C154*'MPTO_working_3-way'!$I153)</f>
        <v>2.4668192219679632</v>
      </c>
      <c r="H154" s="17">
        <f>IF(OR($A154="",$B154="",$C154=""),"",'MPTO_working_3-way'!E153)</f>
        <v>3.1607286364854001</v>
      </c>
      <c r="I154" s="21">
        <f>IF(OR($A154="",$B154="",$C154=""),"",'MPTO_working_3-way'!F153)</f>
        <v>3.6452149528268256</v>
      </c>
      <c r="J154" s="22">
        <f>IF(OR($A154="",$B154="",$C154=""),"",'MPTO_working_3-way'!G153)</f>
        <v>2.443285174978894</v>
      </c>
      <c r="K154" s="17">
        <f>IF(OR($A154="",$B154="",$C154=""),"",'OddsRatio_working_3-way'!H153)</f>
        <v>3.1587041935145086</v>
      </c>
      <c r="L154" s="21">
        <f>IF(OR($A154="",$B154="",$C154=""),"",'OddsRatio_working_3-way'!I153)</f>
        <v>3.6251578634699047</v>
      </c>
      <c r="M154" s="22">
        <f>IF(OR($A154="",$B154="",$C154=""),"",'OddsRatio_working_3-way'!J153)</f>
        <v>2.4535998086982116</v>
      </c>
      <c r="N154" s="23">
        <f t="shared" si="46"/>
        <v>31.725417439703158</v>
      </c>
      <c r="O154" s="24">
        <f t="shared" si="47"/>
        <v>27.736549165120593</v>
      </c>
      <c r="P154" s="24">
        <f t="shared" si="48"/>
        <v>40.538033395176257</v>
      </c>
      <c r="Q154" t="s">
        <v>391</v>
      </c>
      <c r="R154" t="s">
        <v>392</v>
      </c>
      <c r="S154" t="s">
        <v>455</v>
      </c>
      <c r="T154" s="35">
        <v>100</v>
      </c>
      <c r="U154" s="35">
        <f t="shared" si="49"/>
        <v>86.033519553072622</v>
      </c>
      <c r="V154" s="35">
        <f t="shared" si="50"/>
        <v>74.554707379134854</v>
      </c>
      <c r="W154" s="35">
        <f t="shared" si="51"/>
        <v>33.333333333333329</v>
      </c>
      <c r="X154" s="35">
        <f t="shared" si="52"/>
        <v>92.111959287531803</v>
      </c>
      <c r="Y154" s="35">
        <f t="shared" si="53"/>
        <v>80.633147113594035</v>
      </c>
      <c r="Z154" s="35">
        <f t="shared" si="54"/>
        <v>39.41177306779251</v>
      </c>
      <c r="AA154" s="35">
        <f t="shared" si="42"/>
        <v>-6.078439734459181</v>
      </c>
      <c r="AB154" s="35">
        <f t="shared" si="43"/>
        <v>-6.078439734459181</v>
      </c>
      <c r="AC154" s="35">
        <f t="shared" si="44"/>
        <v>-6.078439734459181</v>
      </c>
      <c r="AD154" s="36"/>
      <c r="AE154" s="36"/>
      <c r="AF154">
        <v>1.96</v>
      </c>
      <c r="AG154">
        <v>1.85</v>
      </c>
      <c r="AH154" s="36"/>
      <c r="AI154" s="36"/>
      <c r="AJ154" t="s">
        <v>465</v>
      </c>
    </row>
    <row r="155" spans="1:38" ht="15" x14ac:dyDescent="0.25">
      <c r="A155">
        <v>7.16</v>
      </c>
      <c r="B155">
        <v>3.93</v>
      </c>
      <c r="C155">
        <v>1.5</v>
      </c>
      <c r="D155" s="20">
        <f t="shared" si="45"/>
        <v>6.0784397344591845E-2</v>
      </c>
      <c r="E155" s="17">
        <f>IF(OR($A155="",$B155="",$C155=""),"",A155*'MPTO_working_3-way'!$I154)</f>
        <v>7.595216284987278</v>
      </c>
      <c r="F155" s="21">
        <f>IF(OR($A155="",$B155="",$C155=""),"",B155*'MPTO_working_3-way'!$I154)</f>
        <v>4.1688826815642459</v>
      </c>
      <c r="G155" s="22">
        <f>IF(OR($A155="",$B155="",$C155=""),"",C155*'MPTO_working_3-way'!$I154)</f>
        <v>1.5911765960168878</v>
      </c>
      <c r="H155" s="17">
        <f>IF(OR($A155="",$B155="",$C155=""),"",'MPTO_working_3-way'!E154)</f>
        <v>8.374975197428471</v>
      </c>
      <c r="I155" s="21">
        <f>IF(OR($A155="",$B155="",$C155=""),"",'MPTO_working_3-way'!F154)</f>
        <v>4.2700105212042745</v>
      </c>
      <c r="J155" s="22">
        <f>IF(OR($A155="",$B155="",$C155=""),"",'MPTO_working_3-way'!G154)</f>
        <v>1.5470172557873594</v>
      </c>
      <c r="K155" s="17">
        <f>IF(OR($A155="",$B155="",$C155=""),"",'OddsRatio_working_3-way'!H154)</f>
        <v>7.9148641337048788</v>
      </c>
      <c r="L155" s="21">
        <f>IF(OR($A155="",$B155="",$C155=""),"",'OddsRatio_working_3-way'!I154)</f>
        <v>4.2890506350252089</v>
      </c>
      <c r="M155" s="22">
        <f>IF(OR($A155="",$B155="",$C155=""),"",'OddsRatio_working_3-way'!J154)</f>
        <v>1.561271439424097</v>
      </c>
      <c r="N155" s="23">
        <f t="shared" si="46"/>
        <v>13.166182008228025</v>
      </c>
      <c r="O155" s="24">
        <f t="shared" si="47"/>
        <v>23.987242539163528</v>
      </c>
      <c r="P155" s="24">
        <f t="shared" si="48"/>
        <v>62.846575452608441</v>
      </c>
      <c r="Q155" t="s">
        <v>393</v>
      </c>
      <c r="R155" t="s">
        <v>394</v>
      </c>
      <c r="S155" t="s">
        <v>455</v>
      </c>
      <c r="T155" s="35">
        <v>100</v>
      </c>
      <c r="U155" s="35">
        <f t="shared" si="49"/>
        <v>40.828402366863905</v>
      </c>
      <c r="V155" s="35">
        <f t="shared" si="50"/>
        <v>76.580796252927385</v>
      </c>
      <c r="W155" s="35">
        <f t="shared" si="51"/>
        <v>80.119284294234589</v>
      </c>
      <c r="X155" s="35">
        <f t="shared" si="52"/>
        <v>43.299919452838012</v>
      </c>
      <c r="Y155" s="35">
        <f t="shared" si="53"/>
        <v>79.052313338901499</v>
      </c>
      <c r="Z155" s="35">
        <f t="shared" si="54"/>
        <v>82.590801380208703</v>
      </c>
      <c r="AA155" s="35">
        <f t="shared" si="42"/>
        <v>-2.4715170859741065</v>
      </c>
      <c r="AB155" s="35">
        <f t="shared" si="43"/>
        <v>-2.4715170859741136</v>
      </c>
      <c r="AC155" s="35">
        <f t="shared" si="44"/>
        <v>-2.4715170859741136</v>
      </c>
      <c r="AD155" s="36"/>
      <c r="AE155" s="36"/>
      <c r="AF155">
        <v>1.93</v>
      </c>
      <c r="AG155">
        <v>1.88</v>
      </c>
      <c r="AI155" s="36"/>
      <c r="AJ155" t="s">
        <v>465</v>
      </c>
      <c r="AK155" s="35"/>
      <c r="AL155" s="35"/>
    </row>
    <row r="156" spans="1:38" ht="15" x14ac:dyDescent="0.25">
      <c r="A156">
        <v>1.69</v>
      </c>
      <c r="B156">
        <v>4.2699999999999996</v>
      </c>
      <c r="C156">
        <v>5.03</v>
      </c>
      <c r="D156" s="20">
        <f t="shared" si="45"/>
        <v>2.4715170859741065E-2</v>
      </c>
      <c r="E156" s="17">
        <f>IF(OR($A156="",$B156="",$C156=""),"",A156*'MPTO_working_3-way'!$I155)</f>
        <v>1.7317686387529623</v>
      </c>
      <c r="F156" s="21">
        <f>IF(OR($A156="",$B156="",$C156=""),"",B156*'MPTO_working_3-way'!$I155)</f>
        <v>4.3755337795710938</v>
      </c>
      <c r="G156" s="22">
        <f>IF(OR($A156="",$B156="",$C156=""),"",C156*'MPTO_working_3-way'!$I155)</f>
        <v>5.1543173094244974</v>
      </c>
      <c r="H156" s="17">
        <f>IF(OR($A156="",$B156="",$C156=""),"",'MPTO_working_3-way'!E155)</f>
        <v>1.713861892757012</v>
      </c>
      <c r="I156" s="21">
        <f>IF(OR($A156="",$B156="",$C156=""),"",'MPTO_working_3-way'!F155)</f>
        <v>4.4256864735846859</v>
      </c>
      <c r="J156" s="22">
        <f>IF(OR($A156="",$B156="",$C156=""),"",'MPTO_working_3-way'!G155)</f>
        <v>5.2474496054291997</v>
      </c>
      <c r="K156" s="17">
        <f>IF(OR($A156="",$B156="",$C156=""),"",'OddsRatio_working_3-way'!H155)</f>
        <v>1.7201956709918111</v>
      </c>
      <c r="L156" s="21">
        <f>IF(OR($A156="",$B156="",$C156=""),"",'OddsRatio_working_3-way'!I155)</f>
        <v>4.4131012233959765</v>
      </c>
      <c r="M156" s="22">
        <f>IF(OR($A156="",$B156="",$C156=""),"",'OddsRatio_working_3-way'!J155)</f>
        <v>5.2063602233289865</v>
      </c>
      <c r="N156" s="23">
        <f t="shared" si="46"/>
        <v>57.744434078682403</v>
      </c>
      <c r="O156" s="24">
        <f t="shared" si="47"/>
        <v>22.854354471422315</v>
      </c>
      <c r="P156" s="24">
        <f t="shared" si="48"/>
        <v>19.401211449895282</v>
      </c>
      <c r="Q156" t="s">
        <v>395</v>
      </c>
      <c r="R156" t="s">
        <v>396</v>
      </c>
      <c r="S156" t="s">
        <v>455</v>
      </c>
      <c r="T156" s="35">
        <v>100</v>
      </c>
      <c r="U156" s="35">
        <f t="shared" si="49"/>
        <v>39.393939393939398</v>
      </c>
      <c r="V156" s="35">
        <f t="shared" si="50"/>
        <v>75.961538461538453</v>
      </c>
      <c r="W156" s="35">
        <f t="shared" si="51"/>
        <v>82.30088495575221</v>
      </c>
      <c r="X156" s="35">
        <f t="shared" si="52"/>
        <v>41.737576582709323</v>
      </c>
      <c r="Y156" s="35">
        <f t="shared" si="53"/>
        <v>78.305175650308385</v>
      </c>
      <c r="Z156" s="35">
        <f t="shared" si="54"/>
        <v>84.644522144522142</v>
      </c>
      <c r="AA156" s="35">
        <f t="shared" si="42"/>
        <v>-2.3436371887699252</v>
      </c>
      <c r="AB156" s="35">
        <f t="shared" si="43"/>
        <v>-2.3436371887699323</v>
      </c>
      <c r="AC156" s="35">
        <f t="shared" si="44"/>
        <v>-2.3436371887699323</v>
      </c>
      <c r="AD156" s="36"/>
      <c r="AE156" s="36"/>
      <c r="AF156">
        <v>1.64</v>
      </c>
      <c r="AG156">
        <v>2.4</v>
      </c>
      <c r="AI156" s="36"/>
      <c r="AJ156" t="s">
        <v>466</v>
      </c>
      <c r="AK156" s="35"/>
      <c r="AL156" s="35"/>
    </row>
    <row r="157" spans="1:38" ht="15" x14ac:dyDescent="0.25">
      <c r="A157">
        <v>1.65</v>
      </c>
      <c r="B157">
        <v>4.16</v>
      </c>
      <c r="C157">
        <v>5.65</v>
      </c>
      <c r="D157" s="20">
        <f t="shared" si="45"/>
        <v>2.3436371887699314E-2</v>
      </c>
      <c r="E157" s="17">
        <f>IF(OR($A157="",$B157="",$C157=""),"",A157*'MPTO_working_3-way'!$I156)</f>
        <v>1.6886700136147037</v>
      </c>
      <c r="F157" s="21">
        <f>IF(OR($A157="",$B157="",$C157=""),"",B157*'MPTO_working_3-way'!$I156)</f>
        <v>4.257495307052829</v>
      </c>
      <c r="G157" s="22">
        <f>IF(OR($A157="",$B157="",$C157=""),"",C157*'MPTO_working_3-way'!$I156)</f>
        <v>5.7824155011655014</v>
      </c>
      <c r="H157" s="17">
        <f>IF(OR($A157="",$B157="",$C157=""),"",'MPTO_working_3-way'!E156)</f>
        <v>1.6715462386014412</v>
      </c>
      <c r="I157" s="21">
        <f>IF(OR($A157="",$B157="",$C157=""),"",'MPTO_working_3-way'!F156)</f>
        <v>4.2997346499818914</v>
      </c>
      <c r="J157" s="22">
        <f>IF(OR($A157="",$B157="",$C157=""),"",'MPTO_working_3-way'!G156)</f>
        <v>5.9108981816888608</v>
      </c>
      <c r="K157" s="17">
        <f>IF(OR($A157="",$B157="",$C157=""),"",'OddsRatio_working_3-way'!H156)</f>
        <v>1.6775733091906142</v>
      </c>
      <c r="L157" s="21">
        <f>IF(OR($A157="",$B157="",$C157=""),"",'OddsRatio_working_3-way'!I156)</f>
        <v>4.2940487031420647</v>
      </c>
      <c r="M157" s="22">
        <f>IF(OR($A157="",$B157="",$C157=""),"",'OddsRatio_working_3-way'!J156)</f>
        <v>5.8472552119020902</v>
      </c>
      <c r="N157" s="23">
        <f t="shared" si="46"/>
        <v>59.218200828913723</v>
      </c>
      <c r="O157" s="24">
        <f t="shared" si="47"/>
        <v>23.487988309545109</v>
      </c>
      <c r="P157" s="24">
        <f t="shared" si="48"/>
        <v>17.293810861541171</v>
      </c>
      <c r="Q157" t="s">
        <v>397</v>
      </c>
      <c r="R157" t="s">
        <v>398</v>
      </c>
      <c r="S157" t="s">
        <v>455</v>
      </c>
      <c r="T157" s="35">
        <v>100</v>
      </c>
      <c r="U157" s="35">
        <f t="shared" si="49"/>
        <v>68.35443037974683</v>
      </c>
      <c r="V157" s="35">
        <f t="shared" si="50"/>
        <v>70.149253731343279</v>
      </c>
      <c r="W157" s="35">
        <f t="shared" si="51"/>
        <v>59.183673469387763</v>
      </c>
      <c r="X157" s="35">
        <f t="shared" si="52"/>
        <v>70.667072799268965</v>
      </c>
      <c r="Y157" s="35">
        <f t="shared" si="53"/>
        <v>72.4618961508654</v>
      </c>
      <c r="Z157" s="35">
        <f t="shared" si="54"/>
        <v>61.496315888909869</v>
      </c>
      <c r="AA157" s="35">
        <f t="shared" si="42"/>
        <v>-2.3126424195221347</v>
      </c>
      <c r="AB157" s="35">
        <f t="shared" si="43"/>
        <v>-2.3126424195221205</v>
      </c>
      <c r="AC157" s="35">
        <f t="shared" si="44"/>
        <v>-2.3126424195221063</v>
      </c>
      <c r="AD157" s="36"/>
      <c r="AE157" s="36"/>
      <c r="AF157">
        <v>1.75</v>
      </c>
      <c r="AG157">
        <v>2.19</v>
      </c>
      <c r="AI157" s="36"/>
      <c r="AJ157" t="s">
        <v>466</v>
      </c>
      <c r="AK157" s="35"/>
      <c r="AL157" s="35"/>
    </row>
    <row r="158" spans="1:38" ht="15" x14ac:dyDescent="0.25">
      <c r="A158">
        <v>3.16</v>
      </c>
      <c r="B158">
        <v>3.35</v>
      </c>
      <c r="C158">
        <v>2.4500000000000002</v>
      </c>
      <c r="D158" s="20">
        <f t="shared" si="45"/>
        <v>2.3126424195221151E-2</v>
      </c>
      <c r="E158" s="17">
        <f>IF(OR($A158="",$B158="",$C158=""),"",A158*'MPTO_working_3-way'!$I157)</f>
        <v>3.2330795004568991</v>
      </c>
      <c r="F158" s="21">
        <f>IF(OR($A158="",$B158="",$C158=""),"",B158*'MPTO_working_3-way'!$I157)</f>
        <v>3.4274735210539911</v>
      </c>
      <c r="G158" s="22">
        <f>IF(OR($A158="",$B158="",$C158=""),"",C158*'MPTO_working_3-way'!$I157)</f>
        <v>2.5066597392782919</v>
      </c>
      <c r="H158" s="17">
        <f>IF(OR($A158="",$B158="",$C158=""),"",'MPTO_working_3-way'!E157)</f>
        <v>3.2388990413234149</v>
      </c>
      <c r="I158" s="21">
        <f>IF(OR($A158="",$B158="",$C158=""),"",'MPTO_working_3-way'!F157)</f>
        <v>3.4388054556222434</v>
      </c>
      <c r="J158" s="22">
        <f>IF(OR($A158="",$B158="",$C158=""),"",'MPTO_working_3-way'!G157)</f>
        <v>2.4971628656340865</v>
      </c>
      <c r="K158" s="17">
        <f>IF(OR($A158="",$B158="",$C158=""),"",'OddsRatio_working_3-way'!H157)</f>
        <v>3.2366022507958605</v>
      </c>
      <c r="L158" s="21">
        <f>IF(OR($A158="",$B158="",$C158=""),"",'OddsRatio_working_3-way'!I157)</f>
        <v>3.4333404117454962</v>
      </c>
      <c r="M158" s="22">
        <f>IF(OR($A158="",$B158="",$C158=""),"",'OddsRatio_working_3-way'!J157)</f>
        <v>2.5014228072472213</v>
      </c>
      <c r="N158" s="23">
        <f t="shared" si="46"/>
        <v>30.930263232273745</v>
      </c>
      <c r="O158" s="24">
        <f t="shared" si="47"/>
        <v>29.176009496711952</v>
      </c>
      <c r="P158" s="24">
        <f t="shared" si="48"/>
        <v>39.893727271014306</v>
      </c>
      <c r="Q158" t="s">
        <v>399</v>
      </c>
      <c r="R158" t="s">
        <v>400</v>
      </c>
      <c r="S158" t="s">
        <v>455</v>
      </c>
      <c r="T158" s="35">
        <v>100</v>
      </c>
      <c r="U158" s="35">
        <f t="shared" si="49"/>
        <v>56.521739130434774</v>
      </c>
      <c r="V158" s="35">
        <f t="shared" si="50"/>
        <v>71.346704871060169</v>
      </c>
      <c r="W158" s="35">
        <f t="shared" si="51"/>
        <v>69.879518072289159</v>
      </c>
      <c r="X158" s="35">
        <f t="shared" si="52"/>
        <v>58.77377705665068</v>
      </c>
      <c r="Y158" s="35">
        <f t="shared" si="53"/>
        <v>73.598742797276074</v>
      </c>
      <c r="Z158" s="35">
        <f t="shared" si="54"/>
        <v>72.13155599850505</v>
      </c>
      <c r="AA158" s="35">
        <f t="shared" si="42"/>
        <v>-2.2520379262159054</v>
      </c>
      <c r="AB158" s="35">
        <f t="shared" si="43"/>
        <v>-2.2520379262159054</v>
      </c>
      <c r="AC158" s="35">
        <f t="shared" si="44"/>
        <v>-2.2520379262158912</v>
      </c>
      <c r="AD158" s="36"/>
      <c r="AE158" s="36"/>
      <c r="AF158">
        <v>1.96</v>
      </c>
      <c r="AG158">
        <v>1.93</v>
      </c>
      <c r="AI158" s="36"/>
      <c r="AJ158" t="s">
        <v>466</v>
      </c>
      <c r="AK158" s="35"/>
      <c r="AL158" s="35"/>
    </row>
    <row r="159" spans="1:38" ht="15" x14ac:dyDescent="0.25">
      <c r="A159">
        <v>2.2999999999999998</v>
      </c>
      <c r="B159">
        <v>3.49</v>
      </c>
      <c r="C159">
        <v>3.32</v>
      </c>
      <c r="D159" s="20">
        <f t="shared" si="45"/>
        <v>2.2520379262158885E-2</v>
      </c>
      <c r="E159" s="17">
        <f>IF(OR($A159="",$B159="",$C159=""),"",A159*'MPTO_working_3-way'!$I158)</f>
        <v>2.3517968723029652</v>
      </c>
      <c r="F159" s="21">
        <f>IF(OR($A159="",$B159="",$C159=""),"",B159*'MPTO_working_3-way'!$I158)</f>
        <v>3.5685961236249346</v>
      </c>
      <c r="G159" s="22">
        <f>IF(OR($A159="",$B159="",$C159=""),"",C159*'MPTO_working_3-way'!$I158)</f>
        <v>3.3947676591503675</v>
      </c>
      <c r="H159" s="17">
        <f>IF(OR($A159="",$B159="",$C159=""),"",'MPTO_working_3-way'!E158)</f>
        <v>2.3404086153961443</v>
      </c>
      <c r="I159" s="21">
        <f>IF(OR($A159="",$B159="",$C159=""),"",'MPTO_working_3-way'!F158)</f>
        <v>3.5838933756024787</v>
      </c>
      <c r="J159" s="22">
        <f>IF(OR($A159="",$B159="",$C159=""),"",'MPTO_working_3-way'!G158)</f>
        <v>3.4048577478488844</v>
      </c>
      <c r="K159" s="17">
        <f>IF(OR($A159="",$B159="",$C159=""),"",'OddsRatio_working_3-way'!H158)</f>
        <v>2.3453237058848622</v>
      </c>
      <c r="L159" s="21">
        <f>IF(OR($A159="",$B159="",$C159=""),"",'OddsRatio_working_3-way'!I158)</f>
        <v>3.5768123289640816</v>
      </c>
      <c r="M159" s="22">
        <f>IF(OR($A159="",$B159="",$C159=""),"",'OddsRatio_working_3-way'!J158)</f>
        <v>3.4008853828099075</v>
      </c>
      <c r="N159" s="23">
        <f t="shared" si="46"/>
        <v>42.520679050855428</v>
      </c>
      <c r="O159" s="24">
        <f t="shared" si="47"/>
        <v>28.022224016323054</v>
      </c>
      <c r="P159" s="24">
        <f t="shared" si="48"/>
        <v>29.457096932821525</v>
      </c>
      <c r="Q159" t="s">
        <v>401</v>
      </c>
      <c r="R159" t="s">
        <v>402</v>
      </c>
      <c r="S159" t="s">
        <v>455</v>
      </c>
      <c r="T159" s="35">
        <v>100</v>
      </c>
      <c r="U159" s="35">
        <f t="shared" si="49"/>
        <v>79.550102249488745</v>
      </c>
      <c r="V159" s="35">
        <f t="shared" si="50"/>
        <v>76.580796252927385</v>
      </c>
      <c r="W159" s="35">
        <f t="shared" si="51"/>
        <v>41.520467836257311</v>
      </c>
      <c r="X159" s="35">
        <f t="shared" si="52"/>
        <v>81.89873591081529</v>
      </c>
      <c r="Y159" s="35">
        <f t="shared" si="53"/>
        <v>78.92942991425393</v>
      </c>
      <c r="Z159" s="35">
        <f t="shared" si="54"/>
        <v>43.869101497583848</v>
      </c>
      <c r="AA159" s="35">
        <f t="shared" si="42"/>
        <v>-2.3486336613265451</v>
      </c>
      <c r="AB159" s="35">
        <f t="shared" si="43"/>
        <v>-2.3486336613265451</v>
      </c>
      <c r="AC159" s="35">
        <f t="shared" si="44"/>
        <v>-2.3486336613265379</v>
      </c>
      <c r="AD159" s="36"/>
      <c r="AE159" s="36"/>
      <c r="AF159">
        <v>1.83</v>
      </c>
      <c r="AG159">
        <v>2.08</v>
      </c>
      <c r="AI159" s="36"/>
      <c r="AJ159" t="s">
        <v>466</v>
      </c>
      <c r="AK159" s="35"/>
      <c r="AL159" s="35"/>
    </row>
    <row r="160" spans="1:38" ht="15" x14ac:dyDescent="0.25">
      <c r="A160">
        <v>4.8899999999999997</v>
      </c>
      <c r="B160">
        <v>4.2699999999999996</v>
      </c>
      <c r="C160">
        <v>1.71</v>
      </c>
      <c r="D160" s="20">
        <f t="shared" si="45"/>
        <v>2.3486336613265379E-2</v>
      </c>
      <c r="E160" s="17">
        <f>IF(OR($A160="",$B160="",$C160=""),"",A160*'MPTO_working_3-way'!$I159)</f>
        <v>5.0048481860388669</v>
      </c>
      <c r="F160" s="21">
        <f>IF(OR($A160="",$B160="",$C160=""),"",B160*'MPTO_working_3-way'!$I159)</f>
        <v>4.3702866573386423</v>
      </c>
      <c r="G160" s="22">
        <f>IF(OR($A160="",$B160="",$C160=""),"",C160*'MPTO_working_3-way'!$I159)</f>
        <v>1.7501616356086838</v>
      </c>
      <c r="H160" s="17">
        <f>IF(OR($A160="",$B160="",$C160=""),"",'MPTO_working_3-way'!E159)</f>
        <v>5.084654446609175</v>
      </c>
      <c r="I160" s="21">
        <f>IF(OR($A160="",$B160="",$C160=""),"",'MPTO_working_3-way'!F159)</f>
        <v>4.4176780551152621</v>
      </c>
      <c r="J160" s="22">
        <f>IF(OR($A160="",$B160="",$C160=""),"",'MPTO_working_3-way'!G159)</f>
        <v>1.7332027524600899</v>
      </c>
      <c r="K160" s="17">
        <f>IF(OR($A160="",$B160="",$C160=""),"",'OddsRatio_working_3-way'!H159)</f>
        <v>5.0502545948507915</v>
      </c>
      <c r="L160" s="21">
        <f>IF(OR($A160="",$B160="",$C160=""),"",'OddsRatio_working_3-way'!I159)</f>
        <v>4.4047127314041354</v>
      </c>
      <c r="M160" s="22">
        <f>IF(OR($A160="",$B160="",$C160=""),"",'OddsRatio_working_3-way'!J159)</f>
        <v>1.7392495533018155</v>
      </c>
      <c r="N160" s="23">
        <f t="shared" si="46"/>
        <v>19.980626041555503</v>
      </c>
      <c r="O160" s="24">
        <f t="shared" si="47"/>
        <v>22.881794225575273</v>
      </c>
      <c r="P160" s="24">
        <f t="shared" si="48"/>
        <v>57.137579732869234</v>
      </c>
      <c r="Q160" t="s">
        <v>403</v>
      </c>
      <c r="R160" t="s">
        <v>404</v>
      </c>
      <c r="S160" t="s">
        <v>455</v>
      </c>
      <c r="T160" s="35">
        <v>100</v>
      </c>
      <c r="U160" s="35">
        <f t="shared" si="49"/>
        <v>33.774834437086092</v>
      </c>
      <c r="V160" s="35">
        <f t="shared" si="50"/>
        <v>76.580796252927385</v>
      </c>
      <c r="W160" s="35">
        <f t="shared" si="51"/>
        <v>86.577181208053688</v>
      </c>
      <c r="X160" s="35">
        <f t="shared" si="52"/>
        <v>36.842022539018906</v>
      </c>
      <c r="Y160" s="35">
        <f t="shared" si="53"/>
        <v>79.647984354860228</v>
      </c>
      <c r="Z160" s="35">
        <f t="shared" si="54"/>
        <v>89.644369309986516</v>
      </c>
      <c r="AA160" s="35">
        <f t="shared" si="42"/>
        <v>-3.067188101932814</v>
      </c>
      <c r="AB160" s="35">
        <f t="shared" si="43"/>
        <v>-3.0671881019328424</v>
      </c>
      <c r="AC160" s="35">
        <f t="shared" si="44"/>
        <v>-3.0671881019328282</v>
      </c>
      <c r="AD160" s="36"/>
      <c r="AE160" s="36"/>
      <c r="AF160">
        <v>1.63</v>
      </c>
      <c r="AG160">
        <v>2.4</v>
      </c>
      <c r="AI160" s="36"/>
      <c r="AJ160" t="s">
        <v>466</v>
      </c>
      <c r="AK160" s="35"/>
      <c r="AL160" s="35"/>
    </row>
    <row r="161" spans="1:38" ht="15" x14ac:dyDescent="0.25">
      <c r="A161">
        <v>1.51</v>
      </c>
      <c r="B161">
        <v>4.2699999999999996</v>
      </c>
      <c r="C161">
        <v>7.45</v>
      </c>
      <c r="D161" s="20">
        <f t="shared" si="45"/>
        <v>3.0671881019328273E-2</v>
      </c>
      <c r="E161" s="17">
        <f>IF(OR($A161="",$B161="",$C161=""),"",A161*'MPTO_working_3-way'!$I160)</f>
        <v>1.5563145403391856</v>
      </c>
      <c r="F161" s="21">
        <f>IF(OR($A161="",$B161="",$C161=""),"",B161*'MPTO_working_3-way'!$I160)</f>
        <v>4.4009689319525309</v>
      </c>
      <c r="G161" s="22">
        <f>IF(OR($A161="",$B161="",$C161=""),"",C161*'MPTO_working_3-way'!$I160)</f>
        <v>7.6785055135939961</v>
      </c>
      <c r="H161" s="17">
        <f>IF(OR($A161="",$B161="",$C161=""),"",'MPTO_working_3-way'!E160)</f>
        <v>1.5336771846113233</v>
      </c>
      <c r="I161" s="21">
        <f>IF(OR($A161="",$B161="",$C161=""),"",'MPTO_working_3-way'!F160)</f>
        <v>4.4649220228618507</v>
      </c>
      <c r="J161" s="22">
        <f>IF(OR($A161="",$B161="",$C161=""),"",'MPTO_working_3-way'!G160)</f>
        <v>8.0642411917560217</v>
      </c>
      <c r="K161" s="17">
        <f>IF(OR($A161="",$B161="",$C161=""),"",'OddsRatio_working_3-way'!H160)</f>
        <v>1.5412345842434656</v>
      </c>
      <c r="L161" s="21">
        <f>IF(OR($A161="",$B161="",$C161=""),"",'OddsRatio_working_3-way'!I160)</f>
        <v>4.4702688048551646</v>
      </c>
      <c r="M161" s="22">
        <f>IF(OR($A161="",$B161="",$C161=""),"",'OddsRatio_working_3-way'!J160)</f>
        <v>7.8450256242555998</v>
      </c>
      <c r="N161" s="23">
        <f t="shared" si="46"/>
        <v>64.254363374518007</v>
      </c>
      <c r="O161" s="24">
        <f t="shared" si="47"/>
        <v>22.722269015344779</v>
      </c>
      <c r="P161" s="24">
        <f t="shared" si="48"/>
        <v>13.023367610137207</v>
      </c>
      <c r="Q161" t="s">
        <v>405</v>
      </c>
      <c r="R161" t="s">
        <v>406</v>
      </c>
      <c r="S161" t="s">
        <v>455</v>
      </c>
      <c r="T161" s="35">
        <v>100</v>
      </c>
      <c r="U161" s="35">
        <f t="shared" si="49"/>
        <v>60.474308300395251</v>
      </c>
      <c r="V161" s="35">
        <f t="shared" si="50"/>
        <v>66.666666666666657</v>
      </c>
      <c r="W161" s="35">
        <f t="shared" si="51"/>
        <v>70.059880239520965</v>
      </c>
      <c r="X161" s="35">
        <f t="shared" si="52"/>
        <v>63.273453093812378</v>
      </c>
      <c r="Y161" s="35">
        <f t="shared" si="53"/>
        <v>69.465811460083799</v>
      </c>
      <c r="Z161" s="35">
        <f t="shared" si="54"/>
        <v>72.859025032938092</v>
      </c>
      <c r="AA161" s="35">
        <f t="shared" si="42"/>
        <v>-2.7991447934171276</v>
      </c>
      <c r="AB161" s="35">
        <f t="shared" si="43"/>
        <v>-2.7991447934171418</v>
      </c>
      <c r="AC161" s="35">
        <f t="shared" si="44"/>
        <v>-2.7991447934171276</v>
      </c>
      <c r="AD161" s="36"/>
      <c r="AE161" s="36"/>
      <c r="AF161">
        <v>1.87</v>
      </c>
      <c r="AG161">
        <v>2.02</v>
      </c>
      <c r="AI161" s="36"/>
      <c r="AJ161" t="s">
        <v>467</v>
      </c>
      <c r="AK161" s="35"/>
      <c r="AL161" s="35"/>
    </row>
    <row r="162" spans="1:38" ht="15" x14ac:dyDescent="0.25">
      <c r="A162">
        <v>2.5299999999999998</v>
      </c>
      <c r="B162">
        <v>3</v>
      </c>
      <c r="C162">
        <v>3.34</v>
      </c>
      <c r="D162" s="20">
        <f t="shared" si="45"/>
        <v>2.7991447934171187E-2</v>
      </c>
      <c r="E162" s="17">
        <f>IF(OR($A162="",$B162="",$C162=""),"",A162*'MPTO_working_3-way'!$I161)</f>
        <v>2.6008183632734529</v>
      </c>
      <c r="F162" s="21">
        <f>IF(OR($A162="",$B162="",$C162=""),"",B162*'MPTO_working_3-way'!$I161)</f>
        <v>3.0839743438025136</v>
      </c>
      <c r="G162" s="22">
        <f>IF(OR($A162="",$B162="",$C162=""),"",C162*'MPTO_working_3-way'!$I161)</f>
        <v>3.4334914361001316</v>
      </c>
      <c r="H162" s="17">
        <f>IF(OR($A162="",$B162="",$C162=""),"",'MPTO_working_3-way'!E161)</f>
        <v>2.5911674116877452</v>
      </c>
      <c r="I162" s="21">
        <f>IF(OR($A162="",$B162="",$C162=""),"",'MPTO_working_3-way'!F161)</f>
        <v>3.0863925977030151</v>
      </c>
      <c r="J162" s="22">
        <f>IF(OR($A162="",$B162="",$C162=""),"",'MPTO_working_3-way'!G161)</f>
        <v>3.4474352232960417</v>
      </c>
      <c r="K162" s="17">
        <f>IF(OR($A162="",$B162="",$C162=""),"",'OddsRatio_working_3-way'!H161)</f>
        <v>2.5956177555872166</v>
      </c>
      <c r="L162" s="21">
        <f>IF(OR($A162="",$B162="",$C162=""),"",'OddsRatio_working_3-way'!I161)</f>
        <v>3.0857748439048582</v>
      </c>
      <c r="M162" s="22">
        <f>IF(OR($A162="",$B162="",$C162=""),"",'OddsRatio_working_3-way'!J161)</f>
        <v>3.440356567368684</v>
      </c>
      <c r="N162" s="23">
        <f t="shared" si="46"/>
        <v>38.449436305170337</v>
      </c>
      <c r="O162" s="24">
        <f t="shared" si="47"/>
        <v>32.425691284026989</v>
      </c>
      <c r="P162" s="24">
        <f t="shared" si="48"/>
        <v>29.124872410802681</v>
      </c>
      <c r="Q162" t="s">
        <v>407</v>
      </c>
      <c r="R162" t="s">
        <v>408</v>
      </c>
      <c r="S162" t="s">
        <v>455</v>
      </c>
      <c r="T162" s="35">
        <v>100</v>
      </c>
      <c r="U162" s="35">
        <f t="shared" si="49"/>
        <v>50</v>
      </c>
      <c r="V162" s="35">
        <f t="shared" si="50"/>
        <v>69.969969969969966</v>
      </c>
      <c r="W162" s="35">
        <f t="shared" si="51"/>
        <v>77.116704805491992</v>
      </c>
      <c r="X162" s="35">
        <f t="shared" si="52"/>
        <v>52.913325224538042</v>
      </c>
      <c r="Y162" s="35">
        <f t="shared" si="53"/>
        <v>72.883295194508008</v>
      </c>
      <c r="Z162" s="35">
        <f t="shared" si="54"/>
        <v>80.030030030030034</v>
      </c>
      <c r="AA162" s="35">
        <f t="shared" si="42"/>
        <v>-2.9133252245380419</v>
      </c>
      <c r="AB162" s="35">
        <f t="shared" si="43"/>
        <v>-2.9133252245380419</v>
      </c>
      <c r="AC162" s="35">
        <f t="shared" si="44"/>
        <v>-2.9133252245380419</v>
      </c>
      <c r="AD162" s="36"/>
      <c r="AE162" s="36"/>
      <c r="AF162">
        <v>2.37</v>
      </c>
      <c r="AG162">
        <v>1.64</v>
      </c>
      <c r="AI162" s="36"/>
      <c r="AJ162" t="s">
        <v>467</v>
      </c>
      <c r="AK162" s="35"/>
      <c r="AL162" s="35"/>
    </row>
    <row r="163" spans="1:38" ht="15" x14ac:dyDescent="0.25">
      <c r="A163">
        <v>2</v>
      </c>
      <c r="B163">
        <v>3.33</v>
      </c>
      <c r="C163">
        <v>4.37</v>
      </c>
      <c r="D163" s="20">
        <f t="shared" si="45"/>
        <v>2.9133252245380437E-2</v>
      </c>
      <c r="E163" s="17">
        <f>IF(OR($A163="",$B163="",$C163=""),"",A163*'MPTO_working_3-way'!$I162)</f>
        <v>2.0582665044907609</v>
      </c>
      <c r="F163" s="21">
        <f>IF(OR($A163="",$B163="",$C163=""),"",B163*'MPTO_working_3-way'!$I162)</f>
        <v>3.4270137299771171</v>
      </c>
      <c r="G163" s="22">
        <f>IF(OR($A163="",$B163="",$C163=""),"",C163*'MPTO_working_3-way'!$I162)</f>
        <v>4.4973123123123129</v>
      </c>
      <c r="H163" s="17">
        <f>IF(OR($A163="",$B163="",$C163=""),"",'MPTO_working_3-way'!E162)</f>
        <v>2.0396137206716438</v>
      </c>
      <c r="I163" s="21">
        <f>IF(OR($A163="",$B163="",$C163=""),"",'MPTO_working_3-way'!F162)</f>
        <v>3.4412839299860876</v>
      </c>
      <c r="J163" s="22">
        <f>IF(OR($A163="",$B163="",$C163=""),"",'MPTO_working_3-way'!G162)</f>
        <v>4.5636704805013562</v>
      </c>
      <c r="K163" s="17">
        <f>IF(OR($A163="",$B163="",$C163=""),"",'OddsRatio_working_3-way'!H162)</f>
        <v>2.047146542360601</v>
      </c>
      <c r="L163" s="21">
        <f>IF(OR($A163="",$B163="",$C163=""),"",'OddsRatio_working_3-way'!I162)</f>
        <v>3.4398514437002006</v>
      </c>
      <c r="M163" s="22">
        <f>IF(OR($A163="",$B163="",$C163=""),"",'OddsRatio_working_3-way'!J162)</f>
        <v>4.5288838477552256</v>
      </c>
      <c r="N163" s="23">
        <f t="shared" si="46"/>
        <v>48.584573368812201</v>
      </c>
      <c r="O163" s="24">
        <f t="shared" si="47"/>
        <v>29.179923945232549</v>
      </c>
      <c r="P163" s="24">
        <f t="shared" si="48"/>
        <v>22.23550268595524</v>
      </c>
      <c r="Q163" t="s">
        <v>409</v>
      </c>
      <c r="R163" t="s">
        <v>410</v>
      </c>
      <c r="S163" t="s">
        <v>455</v>
      </c>
      <c r="T163" s="35">
        <v>100</v>
      </c>
      <c r="U163" s="35">
        <f t="shared" si="49"/>
        <v>64.412811387900362</v>
      </c>
      <c r="V163" s="35">
        <f t="shared" si="50"/>
        <v>70.501474926253692</v>
      </c>
      <c r="W163" s="35">
        <f t="shared" si="51"/>
        <v>62.264150943396231</v>
      </c>
      <c r="X163" s="35">
        <f t="shared" si="52"/>
        <v>67.234374130350091</v>
      </c>
      <c r="Y163" s="35">
        <f t="shared" si="53"/>
        <v>73.323037668703421</v>
      </c>
      <c r="Z163" s="35">
        <f t="shared" si="54"/>
        <v>65.08571368584596</v>
      </c>
      <c r="AA163" s="35">
        <f t="shared" si="42"/>
        <v>-2.8215627424497285</v>
      </c>
      <c r="AB163" s="35">
        <f t="shared" si="43"/>
        <v>-2.8215627424497285</v>
      </c>
      <c r="AC163" s="35">
        <f t="shared" si="44"/>
        <v>-2.8215627424497285</v>
      </c>
      <c r="AD163" s="36"/>
      <c r="AE163" s="36"/>
      <c r="AF163">
        <v>2.1</v>
      </c>
      <c r="AG163">
        <v>1.79</v>
      </c>
      <c r="AI163" s="36"/>
      <c r="AJ163" t="s">
        <v>467</v>
      </c>
      <c r="AK163" s="35"/>
      <c r="AL163" s="35"/>
    </row>
    <row r="164" spans="1:38" ht="15" x14ac:dyDescent="0.25">
      <c r="A164">
        <v>2.81</v>
      </c>
      <c r="B164">
        <v>3.39</v>
      </c>
      <c r="C164">
        <v>2.65</v>
      </c>
      <c r="D164" s="20">
        <f t="shared" si="45"/>
        <v>2.8215627424497347E-2</v>
      </c>
      <c r="E164" s="17">
        <f>IF(OR($A164="",$B164="",$C164=""),"",A164*'MPTO_working_3-way'!$I163)</f>
        <v>2.8892859130628374</v>
      </c>
      <c r="F164" s="21">
        <f>IF(OR($A164="",$B164="",$C164=""),"",B164*'MPTO_working_3-way'!$I163)</f>
        <v>3.4856509769690462</v>
      </c>
      <c r="G164" s="22">
        <f>IF(OR($A164="",$B164="",$C164=""),"",C164*'MPTO_working_3-way'!$I163)</f>
        <v>2.7247714126749178</v>
      </c>
      <c r="H164" s="17">
        <f>IF(OR($A164="",$B164="",$C164=""),"",'MPTO_working_3-way'!E163)</f>
        <v>2.8862804605568932</v>
      </c>
      <c r="I164" s="21">
        <f>IF(OR($A164="",$B164="",$C164=""),"",'MPTO_working_3-way'!F163)</f>
        <v>3.5016452634837512</v>
      </c>
      <c r="J164" s="22">
        <f>IF(OR($A164="",$B164="",$C164=""),"",'MPTO_working_3-way'!G163)</f>
        <v>2.7177363281786198</v>
      </c>
      <c r="K164" s="17">
        <f>IF(OR($A164="",$B164="",$C164=""),"",'OddsRatio_working_3-way'!H163)</f>
        <v>2.8881294533673456</v>
      </c>
      <c r="L164" s="21">
        <f>IF(OR($A164="",$B164="",$C164=""),"",'OddsRatio_working_3-way'!I163)</f>
        <v>3.4931654107999757</v>
      </c>
      <c r="M164" s="22">
        <f>IF(OR($A164="",$B164="",$C164=""),"",'OddsRatio_working_3-way'!J163)</f>
        <v>2.7212229823514473</v>
      </c>
      <c r="N164" s="23">
        <f t="shared" si="46"/>
        <v>34.610628026768481</v>
      </c>
      <c r="O164" s="24">
        <f t="shared" si="47"/>
        <v>28.689045650507204</v>
      </c>
      <c r="P164" s="24">
        <f t="shared" si="48"/>
        <v>36.700326322724315</v>
      </c>
      <c r="Q164" t="s">
        <v>411</v>
      </c>
      <c r="R164" t="s">
        <v>412</v>
      </c>
      <c r="S164" t="s">
        <v>455</v>
      </c>
      <c r="T164" s="35">
        <v>100</v>
      </c>
      <c r="U164" s="35">
        <f t="shared" si="49"/>
        <v>58.847736625514408</v>
      </c>
      <c r="V164" s="35">
        <f t="shared" si="50"/>
        <v>69.78851963746223</v>
      </c>
      <c r="W164" s="35">
        <f t="shared" si="51"/>
        <v>68.454258675078862</v>
      </c>
      <c r="X164" s="35">
        <f t="shared" si="52"/>
        <v>61.757221687458895</v>
      </c>
      <c r="Y164" s="35">
        <f t="shared" si="53"/>
        <v>72.698004699406724</v>
      </c>
      <c r="Z164" s="35">
        <f t="shared" si="54"/>
        <v>71.363743737023356</v>
      </c>
      <c r="AA164" s="35">
        <f t="shared" si="42"/>
        <v>-2.909485061944487</v>
      </c>
      <c r="AB164" s="35">
        <f t="shared" si="43"/>
        <v>-2.9094850619444941</v>
      </c>
      <c r="AC164" s="35">
        <f t="shared" si="44"/>
        <v>-2.9094850619444941</v>
      </c>
      <c r="AD164" s="36"/>
      <c r="AE164" s="36"/>
      <c r="AF164">
        <v>1.78</v>
      </c>
      <c r="AG164">
        <v>2.12</v>
      </c>
      <c r="AI164" s="36"/>
      <c r="AJ164" t="s">
        <v>467</v>
      </c>
      <c r="AK164" s="35"/>
      <c r="AL164" s="35"/>
    </row>
    <row r="165" spans="1:38" ht="15" x14ac:dyDescent="0.25">
      <c r="A165">
        <v>2.4300000000000002</v>
      </c>
      <c r="B165">
        <v>3.31</v>
      </c>
      <c r="C165">
        <v>3.17</v>
      </c>
      <c r="D165" s="20">
        <f t="shared" si="45"/>
        <v>2.9094850619444834E-2</v>
      </c>
      <c r="E165" s="17">
        <f>IF(OR($A165="",$B165="",$C165=""),"",A165*'MPTO_working_3-way'!$I164)</f>
        <v>2.5007004870052509</v>
      </c>
      <c r="F165" s="21">
        <f>IF(OR($A165="",$B165="",$C165=""),"",B165*'MPTO_working_3-way'!$I164)</f>
        <v>3.4063039555503623</v>
      </c>
      <c r="G165" s="22">
        <f>IF(OR($A165="",$B165="",$C165=""),"",C165*'MPTO_working_3-way'!$I164)</f>
        <v>3.26223067646364</v>
      </c>
      <c r="H165" s="17">
        <f>IF(OR($A165="",$B165="",$C165=""),"",'MPTO_working_3-way'!E164)</f>
        <v>2.4886495790753469</v>
      </c>
      <c r="I165" s="21">
        <f>IF(OR($A165="",$B165="",$C165=""),"",'MPTO_working_3-way'!F164)</f>
        <v>3.419779428697785</v>
      </c>
      <c r="J165" s="22">
        <f>IF(OR($A165="",$B165="",$C165=""),"",'MPTO_working_3-way'!G164)</f>
        <v>3.2705482938495836</v>
      </c>
      <c r="K165" s="17">
        <f>IF(OR($A165="",$B165="",$C165=""),"",'OddsRatio_working_3-way'!H164)</f>
        <v>2.4940152530794184</v>
      </c>
      <c r="L165" s="21">
        <f>IF(OR($A165="",$B165="",$C165=""),"",'OddsRatio_working_3-way'!I164)</f>
        <v>3.4134092549744457</v>
      </c>
      <c r="M165" s="22">
        <f>IF(OR($A165="",$B165="",$C165=""),"",'OddsRatio_working_3-way'!J164)</f>
        <v>3.267142027400237</v>
      </c>
      <c r="N165" s="23">
        <f t="shared" si="46"/>
        <v>39.9887953474014</v>
      </c>
      <c r="O165" s="24">
        <f t="shared" si="47"/>
        <v>29.357333140237284</v>
      </c>
      <c r="P165" s="24">
        <f t="shared" si="48"/>
        <v>30.653871512361331</v>
      </c>
      <c r="Q165" t="s">
        <v>413</v>
      </c>
      <c r="R165" t="s">
        <v>414</v>
      </c>
      <c r="S165" t="s">
        <v>455</v>
      </c>
      <c r="T165" s="35">
        <v>100</v>
      </c>
      <c r="U165" s="35">
        <f t="shared" si="49"/>
        <v>17.355371900826448</v>
      </c>
      <c r="V165" s="35">
        <f t="shared" si="50"/>
        <v>85.855728429985859</v>
      </c>
      <c r="W165" s="35">
        <f t="shared" si="51"/>
        <v>93.229519295870006</v>
      </c>
      <c r="X165" s="35">
        <f t="shared" si="52"/>
        <v>20.914752274144139</v>
      </c>
      <c r="Y165" s="35">
        <f t="shared" si="53"/>
        <v>89.415108803303539</v>
      </c>
      <c r="Z165" s="35">
        <f t="shared" si="54"/>
        <v>96.7888996691877</v>
      </c>
      <c r="AA165" s="35">
        <f t="shared" si="42"/>
        <v>-3.5593803733176905</v>
      </c>
      <c r="AB165" s="35">
        <f t="shared" si="43"/>
        <v>-3.5593803733176799</v>
      </c>
      <c r="AC165" s="35">
        <f t="shared" si="44"/>
        <v>-3.5593803733176941</v>
      </c>
      <c r="AD165" s="36"/>
      <c r="AE165" s="36"/>
      <c r="AF165">
        <v>1.98</v>
      </c>
      <c r="AG165">
        <v>1.91</v>
      </c>
      <c r="AI165" s="36"/>
      <c r="AJ165" t="s">
        <v>468</v>
      </c>
      <c r="AK165" s="35"/>
      <c r="AL165" s="35"/>
    </row>
    <row r="166" spans="1:38" ht="15" x14ac:dyDescent="0.25">
      <c r="A166">
        <v>1.21</v>
      </c>
      <c r="B166">
        <v>7.07</v>
      </c>
      <c r="C166">
        <v>14.77</v>
      </c>
      <c r="D166" s="20">
        <f t="shared" si="45"/>
        <v>3.5593803733176888E-2</v>
      </c>
      <c r="E166" s="17">
        <f>IF(OR($A166="",$B166="",$C166=""),"",A166*'MPTO_working_3-way'!$I165)</f>
        <v>1.253068502517144</v>
      </c>
      <c r="F166" s="21">
        <f>IF(OR($A166="",$B166="",$C166=""),"",B166*'MPTO_working_3-way'!$I165)</f>
        <v>7.3216481923935612</v>
      </c>
      <c r="G166" s="22">
        <f>IF(OR($A166="",$B166="",$C166=""),"",C166*'MPTO_working_3-way'!$I165)</f>
        <v>15.295720481139023</v>
      </c>
      <c r="H166" s="17">
        <f>IF(OR($A166="",$B166="",$C166=""),"",'MPTO_working_3-way'!E165)</f>
        <v>1.227623975425236</v>
      </c>
      <c r="I166" s="21">
        <f>IF(OR($A166="",$B166="",$C166=""),"",'MPTO_working_3-way'!F165)</f>
        <v>7.717352611590127</v>
      </c>
      <c r="J166" s="22">
        <f>IF(OR($A166="",$B166="",$C166=""),"",'MPTO_working_3-way'!G165)</f>
        <v>17.908243455209092</v>
      </c>
      <c r="K166" s="17">
        <f>IF(OR($A166="",$B166="",$C166=""),"",'OddsRatio_working_3-way'!H165)</f>
        <v>1.23426266312606</v>
      </c>
      <c r="L166" s="21">
        <f>IF(OR($A166="",$B166="",$C166=""),"",'OddsRatio_working_3-way'!I165)</f>
        <v>7.7713065008342079</v>
      </c>
      <c r="M166" s="22">
        <f>IF(OR($A166="",$B166="",$C166=""),"",'OddsRatio_working_3-way'!J165)</f>
        <v>16.36093748212307</v>
      </c>
      <c r="N166" s="23">
        <f t="shared" si="46"/>
        <v>79.804096742613524</v>
      </c>
      <c r="O166" s="24">
        <f t="shared" si="47"/>
        <v>13.658126882399198</v>
      </c>
      <c r="P166" s="24">
        <f t="shared" si="48"/>
        <v>6.5377763749872946</v>
      </c>
      <c r="Q166" t="s">
        <v>415</v>
      </c>
      <c r="R166" t="s">
        <v>416</v>
      </c>
      <c r="S166" t="s">
        <v>455</v>
      </c>
      <c r="T166" s="35">
        <v>100</v>
      </c>
      <c r="U166" s="35">
        <f t="shared" si="49"/>
        <v>50.73891625615763</v>
      </c>
      <c r="V166" s="35">
        <f t="shared" si="50"/>
        <v>72.826086956521735</v>
      </c>
      <c r="W166" s="35">
        <f t="shared" si="51"/>
        <v>73.544973544973558</v>
      </c>
      <c r="X166" s="35">
        <f t="shared" si="52"/>
        <v>53.628939498504714</v>
      </c>
      <c r="Y166" s="35">
        <f t="shared" si="53"/>
        <v>75.716110198868833</v>
      </c>
      <c r="Z166" s="35">
        <f t="shared" si="54"/>
        <v>76.434996787320628</v>
      </c>
      <c r="AA166" s="35">
        <f t="shared" si="42"/>
        <v>-2.890023242347084</v>
      </c>
      <c r="AB166" s="35">
        <f t="shared" si="43"/>
        <v>-2.8900232423470982</v>
      </c>
      <c r="AC166" s="35">
        <f t="shared" si="44"/>
        <v>-2.8900232423470698</v>
      </c>
      <c r="AD166" s="36"/>
      <c r="AE166" s="36"/>
      <c r="AF166">
        <v>1.48</v>
      </c>
      <c r="AG166">
        <v>2.73</v>
      </c>
      <c r="AI166" s="36"/>
      <c r="AJ166" t="s">
        <v>468</v>
      </c>
      <c r="AK166" s="35"/>
      <c r="AL166" s="35"/>
    </row>
    <row r="167" spans="1:38" ht="15" x14ac:dyDescent="0.25">
      <c r="A167">
        <v>2.0299999999999998</v>
      </c>
      <c r="B167">
        <v>3.68</v>
      </c>
      <c r="C167">
        <v>3.78</v>
      </c>
      <c r="D167" s="20">
        <f t="shared" si="45"/>
        <v>2.890023242347084E-2</v>
      </c>
      <c r="E167" s="17">
        <f>IF(OR($A167="",$B167="",$C167=""),"",A167*'MPTO_working_3-way'!$I166)</f>
        <v>2.0886674718196456</v>
      </c>
      <c r="F167" s="21">
        <f>IF(OR($A167="",$B167="",$C167=""),"",B167*'MPTO_working_3-way'!$I166)</f>
        <v>3.786352855318373</v>
      </c>
      <c r="G167" s="22">
        <f>IF(OR($A167="",$B167="",$C167=""),"",C167*'MPTO_working_3-way'!$I166)</f>
        <v>3.8892428785607196</v>
      </c>
      <c r="H167" s="17">
        <f>IF(OR($A167="",$B167="",$C167=""),"",'MPTO_working_3-way'!E166)</f>
        <v>2.0704901406600085</v>
      </c>
      <c r="I167" s="21">
        <f>IF(OR($A167="",$B167="",$C167=""),"",'MPTO_working_3-way'!F166)</f>
        <v>3.815254399725601</v>
      </c>
      <c r="J167" s="22">
        <f>IF(OR($A167="",$B167="",$C167=""),"",'MPTO_working_3-way'!G166)</f>
        <v>3.9228477259113084</v>
      </c>
      <c r="K167" s="17">
        <f>IF(OR($A167="",$B167="",$C167=""),"",'OddsRatio_working_3-way'!H166)</f>
        <v>2.0777195748164154</v>
      </c>
      <c r="L167" s="21">
        <f>IF(OR($A167="",$B167="",$C167=""),"",'OddsRatio_working_3-way'!I166)</f>
        <v>3.8041635538912573</v>
      </c>
      <c r="M167" s="22">
        <f>IF(OR($A167="",$B167="",$C167=""),"",'OddsRatio_working_3-way'!J166)</f>
        <v>3.9087965223200349</v>
      </c>
      <c r="N167" s="23">
        <f t="shared" si="46"/>
        <v>47.877415313448665</v>
      </c>
      <c r="O167" s="24">
        <f t="shared" si="47"/>
        <v>26.410639425625209</v>
      </c>
      <c r="P167" s="24">
        <f t="shared" si="48"/>
        <v>25.711945260926132</v>
      </c>
      <c r="Q167" t="s">
        <v>417</v>
      </c>
      <c r="R167" t="s">
        <v>418</v>
      </c>
      <c r="S167" t="s">
        <v>455</v>
      </c>
      <c r="T167" s="35">
        <v>100</v>
      </c>
      <c r="U167" s="35">
        <f t="shared" si="49"/>
        <v>95.697074010327029</v>
      </c>
      <c r="V167" s="35">
        <f t="shared" si="50"/>
        <v>89.224137931034477</v>
      </c>
      <c r="W167" s="35">
        <f t="shared" si="51"/>
        <v>11.504424778761051</v>
      </c>
      <c r="X167" s="35">
        <f t="shared" si="52"/>
        <v>99.27143729020446</v>
      </c>
      <c r="Y167" s="35">
        <f t="shared" si="53"/>
        <v>92.798501210911922</v>
      </c>
      <c r="Z167" s="35">
        <f t="shared" si="54"/>
        <v>15.078788058638496</v>
      </c>
      <c r="AA167" s="35">
        <f t="shared" si="42"/>
        <v>-3.5743632798774314</v>
      </c>
      <c r="AB167" s="35">
        <f t="shared" si="43"/>
        <v>-3.5743632798774456</v>
      </c>
      <c r="AC167" s="35">
        <f t="shared" si="44"/>
        <v>-3.5743632798774456</v>
      </c>
      <c r="AD167" s="36"/>
      <c r="AE167" s="36"/>
      <c r="AF167">
        <v>1.75</v>
      </c>
      <c r="AG167">
        <v>2.16</v>
      </c>
      <c r="AI167" s="36"/>
      <c r="AJ167" t="s">
        <v>468</v>
      </c>
      <c r="AK167" s="35"/>
      <c r="AL167" s="35"/>
    </row>
    <row r="168" spans="1:38" ht="15" x14ac:dyDescent="0.25">
      <c r="A168">
        <v>23.24</v>
      </c>
      <c r="B168">
        <v>9.2799999999999994</v>
      </c>
      <c r="C168">
        <v>1.1299999999999999</v>
      </c>
      <c r="D168" s="20">
        <f t="shared" si="45"/>
        <v>3.574363279877435E-2</v>
      </c>
      <c r="E168" s="17">
        <f>IF(OR($A168="",$B168="",$C168=""),"",A168*'MPTO_working_3-way'!$I167)</f>
        <v>24.070682026243514</v>
      </c>
      <c r="F168" s="21">
        <f>IF(OR($A168="",$B168="",$C168=""),"",B168*'MPTO_working_3-way'!$I167)</f>
        <v>9.6117009123726245</v>
      </c>
      <c r="G168" s="22">
        <f>IF(OR($A168="",$B168="",$C168=""),"",C168*'MPTO_working_3-way'!$I167)</f>
        <v>1.170390305062615</v>
      </c>
      <c r="H168" s="17">
        <f>IF(OR($A168="",$B168="",$C168=""),"",'MPTO_working_3-way'!E167)</f>
        <v>32.139133517282325</v>
      </c>
      <c r="I168" s="21">
        <f>IF(OR($A168="",$B168="",$C168=""),"",'MPTO_working_3-way'!F167)</f>
        <v>10.433612981802224</v>
      </c>
      <c r="J168" s="22">
        <f>IF(OR($A168="",$B168="",$C168=""),"",'MPTO_working_3-way'!G167)</f>
        <v>1.145421305315639</v>
      </c>
      <c r="K168" s="17">
        <f>IF(OR($A168="",$B168="",$C168=""),"",'OddsRatio_working_3-way'!H167)</f>
        <v>26.86136797481312</v>
      </c>
      <c r="L168" s="21">
        <f>IF(OR($A168="",$B168="",$C168=""),"",'OddsRatio_working_3-way'!I167)</f>
        <v>10.628243112925031</v>
      </c>
      <c r="M168" s="22">
        <f>IF(OR($A168="",$B168="",$C168=""),"",'OddsRatio_working_3-way'!J167)</f>
        <v>1.1511680681980982</v>
      </c>
      <c r="N168" s="23">
        <f t="shared" si="46"/>
        <v>4.1544315151092563</v>
      </c>
      <c r="O168" s="24">
        <f t="shared" si="47"/>
        <v>10.403985820165856</v>
      </c>
      <c r="P168" s="24">
        <f t="shared" si="48"/>
        <v>85.441582664724891</v>
      </c>
      <c r="Q168" t="s">
        <v>419</v>
      </c>
      <c r="R168" t="s">
        <v>420</v>
      </c>
      <c r="S168" t="s">
        <v>455</v>
      </c>
      <c r="T168" s="35">
        <v>100</v>
      </c>
      <c r="U168" s="35">
        <f t="shared" si="49"/>
        <v>76.744186046511629</v>
      </c>
      <c r="V168" s="35">
        <f t="shared" si="50"/>
        <v>75</v>
      </c>
      <c r="W168" s="35">
        <f t="shared" si="51"/>
        <v>45.355191256830594</v>
      </c>
      <c r="X168" s="35">
        <f t="shared" si="52"/>
        <v>79.644808743169392</v>
      </c>
      <c r="Y168" s="35">
        <f t="shared" si="53"/>
        <v>77.900622696657763</v>
      </c>
      <c r="Z168" s="35">
        <f t="shared" si="54"/>
        <v>48.255813953488371</v>
      </c>
      <c r="AA168" s="35">
        <f t="shared" si="42"/>
        <v>-2.9006226966577628</v>
      </c>
      <c r="AB168" s="35">
        <f t="shared" si="43"/>
        <v>-2.9006226966577628</v>
      </c>
      <c r="AC168" s="35">
        <f t="shared" si="44"/>
        <v>-2.9006226966577771</v>
      </c>
      <c r="AD168" s="36"/>
      <c r="AE168" s="36"/>
      <c r="AF168">
        <v>1.34</v>
      </c>
      <c r="AG168">
        <v>3.39</v>
      </c>
      <c r="AI168" s="36"/>
      <c r="AJ168" t="s">
        <v>468</v>
      </c>
      <c r="AK168" s="35"/>
      <c r="AL168" s="35"/>
    </row>
    <row r="169" spans="1:38" ht="15" x14ac:dyDescent="0.25">
      <c r="A169">
        <v>4.3</v>
      </c>
      <c r="B169">
        <v>4</v>
      </c>
      <c r="C169">
        <v>1.83</v>
      </c>
      <c r="D169" s="20">
        <f t="shared" si="45"/>
        <v>2.900622696657762E-2</v>
      </c>
      <c r="E169" s="17">
        <f>IF(OR($A169="",$B169="",$C169=""),"",A169*'MPTO_working_3-way'!$I168)</f>
        <v>4.4247267759562838</v>
      </c>
      <c r="F169" s="21">
        <f>IF(OR($A169="",$B169="",$C169=""),"",B169*'MPTO_working_3-way'!$I168)</f>
        <v>4.1160249078663105</v>
      </c>
      <c r="G169" s="22">
        <f>IF(OR($A169="",$B169="",$C169=""),"",C169*'MPTO_working_3-way'!$I168)</f>
        <v>1.883081395348837</v>
      </c>
      <c r="H169" s="17">
        <f>IF(OR($A169="",$B169="",$C169=""),"",'MPTO_working_3-way'!E168)</f>
        <v>4.4865301468142711</v>
      </c>
      <c r="I169" s="21">
        <f>IF(OR($A169="",$B169="",$C169=""),"",'MPTO_working_3-way'!F168)</f>
        <v>4.1609235921388912</v>
      </c>
      <c r="J169" s="22">
        <f>IF(OR($A169="",$B169="",$C169=""),"",'MPTO_working_3-way'!G168)</f>
        <v>1.8629628898928718</v>
      </c>
      <c r="K169" s="17">
        <f>IF(OR($A169="",$B169="",$C169=""),"",'OddsRatio_working_3-way'!H168)</f>
        <v>4.4607618093099459</v>
      </c>
      <c r="L169" s="21">
        <f>IF(OR($A169="",$B169="",$C169=""),"",'OddsRatio_working_3-way'!I168)</f>
        <v>4.1461470993726781</v>
      </c>
      <c r="M169" s="22">
        <f>IF(OR($A169="",$B169="",$C169=""),"",'OddsRatio_working_3-way'!J168)</f>
        <v>1.8704340308264416</v>
      </c>
      <c r="N169" s="23">
        <f t="shared" si="46"/>
        <v>22.600265522245209</v>
      </c>
      <c r="O169" s="24">
        <f t="shared" si="47"/>
        <v>24.2952854364136</v>
      </c>
      <c r="P169" s="24">
        <f t="shared" si="48"/>
        <v>53.104449041341205</v>
      </c>
      <c r="Q169" t="s">
        <v>421</v>
      </c>
      <c r="R169" t="s">
        <v>422</v>
      </c>
      <c r="S169" t="s">
        <v>455</v>
      </c>
      <c r="T169" s="35">
        <v>100</v>
      </c>
      <c r="U169" s="35">
        <f t="shared" si="49"/>
        <v>50.980392156862742</v>
      </c>
      <c r="V169" s="35">
        <f t="shared" si="50"/>
        <v>68.652037617554868</v>
      </c>
      <c r="W169" s="35">
        <f t="shared" si="51"/>
        <v>78.021978021978015</v>
      </c>
      <c r="X169" s="35">
        <f t="shared" si="52"/>
        <v>53.325984360467118</v>
      </c>
      <c r="Y169" s="35">
        <f t="shared" si="53"/>
        <v>70.997629821159222</v>
      </c>
      <c r="Z169" s="35">
        <f t="shared" si="54"/>
        <v>80.367570225582398</v>
      </c>
      <c r="AA169" s="35">
        <f t="shared" si="42"/>
        <v>-2.3455922036043759</v>
      </c>
      <c r="AB169" s="35">
        <f t="shared" si="43"/>
        <v>-2.3455922036043546</v>
      </c>
      <c r="AC169" s="35">
        <f t="shared" si="44"/>
        <v>-2.345592203604383</v>
      </c>
      <c r="AD169" s="36"/>
      <c r="AE169" s="36"/>
      <c r="AF169">
        <v>1.62</v>
      </c>
      <c r="AG169">
        <v>2.41</v>
      </c>
      <c r="AI169" s="36"/>
      <c r="AJ169" t="s">
        <v>468</v>
      </c>
      <c r="AK169" s="35"/>
      <c r="AL169" s="35"/>
    </row>
    <row r="170" spans="1:38" ht="15" x14ac:dyDescent="0.25">
      <c r="A170">
        <v>2.04</v>
      </c>
      <c r="B170">
        <v>3.19</v>
      </c>
      <c r="C170">
        <v>4.55</v>
      </c>
      <c r="D170" s="20">
        <f t="shared" si="45"/>
        <v>2.3455922036043741E-2</v>
      </c>
      <c r="E170" s="17">
        <f>IF(OR($A170="",$B170="",$C170=""),"",A170*'MPTO_working_3-way'!$I169)</f>
        <v>2.0878500809535292</v>
      </c>
      <c r="F170" s="21">
        <f>IF(OR($A170="",$B170="",$C170=""),"",B170*'MPTO_working_3-way'!$I169)</f>
        <v>3.2648243912949795</v>
      </c>
      <c r="G170" s="22">
        <f>IF(OR($A170="",$B170="",$C170=""),"",C170*'MPTO_working_3-way'!$I169)</f>
        <v>4.6567244452639986</v>
      </c>
      <c r="H170" s="17">
        <f>IF(OR($A170="",$B170="",$C170=""),"",'MPTO_working_3-way'!E169)</f>
        <v>2.0730654498660179</v>
      </c>
      <c r="I170" s="21">
        <f>IF(OR($A170="",$B170="",$C170=""),"",'MPTO_working_3-way'!F169)</f>
        <v>3.2715984543015706</v>
      </c>
      <c r="J170" s="22">
        <f>IF(OR($A170="",$B170="",$C170=""),"",'MPTO_working_3-way'!G169)</f>
        <v>4.7178361486019957</v>
      </c>
      <c r="K170" s="17">
        <f>IF(OR($A170="",$B170="",$C170=""),"",'OddsRatio_working_3-way'!H169)</f>
        <v>2.0792483041973631</v>
      </c>
      <c r="L170" s="21">
        <f>IF(OR($A170="",$B170="",$C170=""),"",'OddsRatio_working_3-way'!I169)</f>
        <v>3.2726478713386764</v>
      </c>
      <c r="M170" s="22">
        <f>IF(OR($A170="",$B170="",$C170=""),"",'OddsRatio_working_3-way'!J169)</f>
        <v>4.6839725768275349</v>
      </c>
      <c r="N170" s="23">
        <f t="shared" si="46"/>
        <v>47.896159265577928</v>
      </c>
      <c r="O170" s="24">
        <f t="shared" si="47"/>
        <v>30.629518777987137</v>
      </c>
      <c r="P170" s="24">
        <f t="shared" si="48"/>
        <v>21.474321956434938</v>
      </c>
      <c r="Q170" t="s">
        <v>423</v>
      </c>
      <c r="R170" t="s">
        <v>424</v>
      </c>
      <c r="S170" t="s">
        <v>455</v>
      </c>
      <c r="T170" s="35">
        <v>100</v>
      </c>
      <c r="U170" s="35">
        <f t="shared" si="49"/>
        <v>86.772486772486786</v>
      </c>
      <c r="V170" s="35">
        <f t="shared" si="50"/>
        <v>78.40172786177105</v>
      </c>
      <c r="W170" s="35">
        <f t="shared" si="51"/>
        <v>32.432432432432435</v>
      </c>
      <c r="X170" s="35">
        <f t="shared" si="52"/>
        <v>89.1658397057965</v>
      </c>
      <c r="Y170" s="35">
        <f t="shared" si="53"/>
        <v>80.795080795080793</v>
      </c>
      <c r="Z170" s="35">
        <f t="shared" si="54"/>
        <v>34.825785365742171</v>
      </c>
      <c r="AA170" s="35">
        <f t="shared" si="42"/>
        <v>-2.3933529333097141</v>
      </c>
      <c r="AB170" s="35">
        <f t="shared" si="43"/>
        <v>-2.3933529333097425</v>
      </c>
      <c r="AC170" s="35">
        <f t="shared" si="44"/>
        <v>-2.3933529333097354</v>
      </c>
      <c r="AD170" s="36"/>
      <c r="AE170" s="36"/>
      <c r="AF170">
        <v>2.91</v>
      </c>
      <c r="AG170">
        <v>1.45</v>
      </c>
      <c r="AI170" s="36"/>
      <c r="AJ170" t="s">
        <v>462</v>
      </c>
      <c r="AK170" s="35"/>
      <c r="AL170" s="35"/>
    </row>
    <row r="171" spans="1:38" ht="15" x14ac:dyDescent="0.25">
      <c r="A171">
        <v>7.56</v>
      </c>
      <c r="B171">
        <v>4.63</v>
      </c>
      <c r="C171">
        <v>1.48</v>
      </c>
      <c r="D171" s="20">
        <f t="shared" si="45"/>
        <v>2.3933529333097336E-2</v>
      </c>
      <c r="E171" s="17">
        <f>IF(OR($A171="",$B171="",$C171=""),"",A171*'MPTO_working_3-way'!$I170)</f>
        <v>7.7409374817582153</v>
      </c>
      <c r="F171" s="21">
        <f>IF(OR($A171="",$B171="",$C171=""),"",B171*'MPTO_working_3-way'!$I170)</f>
        <v>4.7408122408122404</v>
      </c>
      <c r="G171" s="22">
        <f>IF(OR($A171="",$B171="",$C171=""),"",C171*'MPTO_working_3-way'!$I170)</f>
        <v>1.515421623412984</v>
      </c>
      <c r="H171" s="17">
        <f>IF(OR($A171="",$B171="",$C171=""),"",'MPTO_working_3-way'!E170)</f>
        <v>8.0452277497361937</v>
      </c>
      <c r="I171" s="21">
        <f>IF(OR($A171="",$B171="",$C171=""),"",'MPTO_working_3-way'!F170)</f>
        <v>4.8075795544367494</v>
      </c>
      <c r="J171" s="22">
        <f>IF(OR($A171="",$B171="",$C171=""),"",'MPTO_working_3-way'!G170)</f>
        <v>1.4976834598353812</v>
      </c>
      <c r="K171" s="17">
        <f>IF(OR($A171="",$B171="",$C171=""),"",'OddsRatio_working_3-way'!H170)</f>
        <v>7.8811439592896351</v>
      </c>
      <c r="L171" s="21">
        <f>IF(OR($A171="",$B171="",$C171=""),"",'OddsRatio_working_3-way'!I170)</f>
        <v>4.8077061847898444</v>
      </c>
      <c r="M171" s="22">
        <f>IF(OR($A171="",$B171="",$C171=""),"",'OddsRatio_working_3-way'!J170)</f>
        <v>1.5034983384846077</v>
      </c>
      <c r="N171" s="23">
        <f t="shared" si="46"/>
        <v>12.918331950833274</v>
      </c>
      <c r="O171" s="24">
        <f t="shared" si="47"/>
        <v>21.093431867883268</v>
      </c>
      <c r="P171" s="24">
        <f t="shared" si="48"/>
        <v>65.988236181283469</v>
      </c>
      <c r="Q171" t="s">
        <v>425</v>
      </c>
      <c r="R171" t="s">
        <v>426</v>
      </c>
      <c r="S171" t="s">
        <v>455</v>
      </c>
      <c r="T171" s="35">
        <v>100</v>
      </c>
      <c r="U171" s="35">
        <f t="shared" si="49"/>
        <v>72.14484679665739</v>
      </c>
      <c r="V171" s="35">
        <f t="shared" si="50"/>
        <v>70.845481049562679</v>
      </c>
      <c r="W171" s="35">
        <f t="shared" si="51"/>
        <v>54.751131221719454</v>
      </c>
      <c r="X171" s="35">
        <f t="shared" si="52"/>
        <v>74.40338772871786</v>
      </c>
      <c r="Y171" s="35">
        <f t="shared" si="53"/>
        <v>73.104021981623163</v>
      </c>
      <c r="Z171" s="35">
        <f t="shared" si="54"/>
        <v>57.009672153779931</v>
      </c>
      <c r="AA171" s="35">
        <f t="shared" si="42"/>
        <v>-2.2585409320604697</v>
      </c>
      <c r="AB171" s="35">
        <f t="shared" si="43"/>
        <v>-2.2585409320604839</v>
      </c>
      <c r="AC171" s="35">
        <f t="shared" si="44"/>
        <v>-2.2585409320604768</v>
      </c>
      <c r="AD171" s="36"/>
      <c r="AE171" s="36"/>
      <c r="AF171">
        <v>1.65</v>
      </c>
      <c r="AG171">
        <v>2.37</v>
      </c>
      <c r="AI171" s="36"/>
      <c r="AJ171" t="s">
        <v>462</v>
      </c>
      <c r="AK171" s="35"/>
      <c r="AL171" s="35"/>
    </row>
    <row r="172" spans="1:38" ht="15" x14ac:dyDescent="0.25">
      <c r="A172">
        <v>3.59</v>
      </c>
      <c r="B172">
        <v>3.43</v>
      </c>
      <c r="C172">
        <v>2.21</v>
      </c>
      <c r="D172" s="20">
        <f t="shared" si="45"/>
        <v>2.2585409320604821E-2</v>
      </c>
      <c r="E172" s="17">
        <f>IF(OR($A172="",$B172="",$C172=""),"",A172*'MPTO_working_3-way'!$I171)</f>
        <v>3.671081619460971</v>
      </c>
      <c r="F172" s="21">
        <f>IF(OR($A172="",$B172="",$C172=""),"",B172*'MPTO_working_3-way'!$I171)</f>
        <v>3.5074679539696745</v>
      </c>
      <c r="G172" s="22">
        <f>IF(OR($A172="",$B172="",$C172=""),"",C172*'MPTO_working_3-way'!$I171)</f>
        <v>2.2599137545985366</v>
      </c>
      <c r="H172" s="17">
        <f>IF(OR($A172="",$B172="",$C172=""),"",'MPTO_working_3-way'!E171)</f>
        <v>3.6897229027730241</v>
      </c>
      <c r="I172" s="21">
        <f>IF(OR($A172="",$B172="",$C172=""),"",'MPTO_working_3-way'!F171)</f>
        <v>3.5209194759649955</v>
      </c>
      <c r="J172" s="22">
        <f>IF(OR($A172="",$B172="",$C172=""),"",'MPTO_working_3-way'!G171)</f>
        <v>2.2473919229767314</v>
      </c>
      <c r="K172" s="17">
        <f>IF(OR($A172="",$B172="",$C172=""),"",'OddsRatio_working_3-way'!H171)</f>
        <v>3.6813234746984609</v>
      </c>
      <c r="L172" s="21">
        <f>IF(OR($A172="",$B172="",$C172=""),"",'OddsRatio_working_3-way'!I171)</f>
        <v>3.5156818700838839</v>
      </c>
      <c r="M172" s="22">
        <f>IF(OR($A172="",$B172="",$C172=""),"",'OddsRatio_working_3-way'!J171)</f>
        <v>2.2526646348977364</v>
      </c>
      <c r="N172" s="23">
        <f t="shared" si="46"/>
        <v>27.239928273423438</v>
      </c>
      <c r="O172" s="24">
        <f t="shared" si="47"/>
        <v>28.510595481513157</v>
      </c>
      <c r="P172" s="24">
        <f t="shared" si="48"/>
        <v>44.249476245063406</v>
      </c>
      <c r="Q172" t="s">
        <v>427</v>
      </c>
      <c r="R172" t="s">
        <v>428</v>
      </c>
      <c r="S172" t="s">
        <v>455</v>
      </c>
      <c r="T172" s="35">
        <v>100</v>
      </c>
      <c r="U172" s="35">
        <f t="shared" si="49"/>
        <v>42.528735632183903</v>
      </c>
      <c r="V172" s="35">
        <f t="shared" si="50"/>
        <v>75.186104218362274</v>
      </c>
      <c r="W172" s="35">
        <f t="shared" si="51"/>
        <v>79.879275653923543</v>
      </c>
      <c r="X172" s="35">
        <f t="shared" si="52"/>
        <v>44.934620127714176</v>
      </c>
      <c r="Y172" s="35">
        <f t="shared" si="53"/>
        <v>77.591988713892547</v>
      </c>
      <c r="Z172" s="35">
        <f t="shared" si="54"/>
        <v>82.285160149453802</v>
      </c>
      <c r="AA172" s="35">
        <f t="shared" si="42"/>
        <v>-2.4058844955302732</v>
      </c>
      <c r="AB172" s="35">
        <f t="shared" si="43"/>
        <v>-2.4058844955302732</v>
      </c>
      <c r="AC172" s="35">
        <f t="shared" si="44"/>
        <v>-2.405884495530259</v>
      </c>
      <c r="AD172" s="36"/>
      <c r="AE172" s="36"/>
      <c r="AF172">
        <v>2.06</v>
      </c>
      <c r="AG172">
        <v>1.85</v>
      </c>
      <c r="AI172" s="36"/>
      <c r="AJ172" t="s">
        <v>462</v>
      </c>
      <c r="AK172" s="35"/>
      <c r="AL172" s="35"/>
    </row>
    <row r="173" spans="1:38" ht="15" x14ac:dyDescent="0.25">
      <c r="A173">
        <v>1.74</v>
      </c>
      <c r="B173">
        <v>4.03</v>
      </c>
      <c r="C173">
        <v>4.97</v>
      </c>
      <c r="D173" s="20">
        <f t="shared" si="45"/>
        <v>2.4058844955302749E-2</v>
      </c>
      <c r="E173" s="17">
        <f>IF(OR($A173="",$B173="",$C173=""),"",A173*'MPTO_working_3-way'!$I172)</f>
        <v>1.7818623902222268</v>
      </c>
      <c r="F173" s="21">
        <f>IF(OR($A173="",$B173="",$C173=""),"",B173*'MPTO_working_3-way'!$I172)</f>
        <v>4.1269571451698708</v>
      </c>
      <c r="G173" s="22">
        <f>IF(OR($A173="",$B173="",$C173=""),"",C173*'MPTO_working_3-way'!$I172)</f>
        <v>5.0895724594278544</v>
      </c>
      <c r="H173" s="17">
        <f>IF(OR($A173="",$B173="",$C173=""),"",'MPTO_working_3-way'!E172)</f>
        <v>1.7646237898960171</v>
      </c>
      <c r="I173" s="21">
        <f>IF(OR($A173="",$B173="",$C173=""),"",'MPTO_working_3-way'!F172)</f>
        <v>4.1645957722892248</v>
      </c>
      <c r="J173" s="22">
        <f>IF(OR($A173="",$B173="",$C173=""),"",'MPTO_working_3-way'!G172)</f>
        <v>5.1763149011685936</v>
      </c>
      <c r="K173" s="17">
        <f>IF(OR($A173="",$B173="",$C173=""),"",'OddsRatio_working_3-way'!H172)</f>
        <v>1.7708775205943785</v>
      </c>
      <c r="L173" s="21">
        <f>IF(OR($A173="",$B173="",$C173=""),"",'OddsRatio_working_3-way'!I172)</f>
        <v>4.1564309289202246</v>
      </c>
      <c r="M173" s="22">
        <f>IF(OR($A173="",$B173="",$C173=""),"",'OddsRatio_working_3-way'!J172)</f>
        <v>5.135653725350922</v>
      </c>
      <c r="N173" s="23">
        <f t="shared" si="46"/>
        <v>56.121056569092516</v>
      </c>
      <c r="O173" s="24">
        <f t="shared" si="47"/>
        <v>24.230927650178902</v>
      </c>
      <c r="P173" s="24">
        <f t="shared" si="48"/>
        <v>19.648015780728571</v>
      </c>
      <c r="Q173" t="s">
        <v>429</v>
      </c>
      <c r="R173" t="s">
        <v>430</v>
      </c>
      <c r="S173" t="s">
        <v>455</v>
      </c>
      <c r="T173" s="35">
        <v>100</v>
      </c>
      <c r="U173" s="35">
        <f t="shared" si="49"/>
        <v>49.748743718592962</v>
      </c>
      <c r="V173" s="35">
        <f t="shared" si="50"/>
        <v>70.149253731343279</v>
      </c>
      <c r="W173" s="35">
        <f t="shared" si="51"/>
        <v>76.076555023923447</v>
      </c>
      <c r="X173" s="35">
        <f t="shared" si="52"/>
        <v>53.774191244733274</v>
      </c>
      <c r="Y173" s="35">
        <f t="shared" si="53"/>
        <v>74.174701257483591</v>
      </c>
      <c r="Z173" s="35">
        <f t="shared" si="54"/>
        <v>80.102002550063744</v>
      </c>
      <c r="AA173" s="35">
        <f t="shared" si="42"/>
        <v>-4.0254475261403115</v>
      </c>
      <c r="AB173" s="35">
        <f t="shared" si="43"/>
        <v>-4.0254475261403115</v>
      </c>
      <c r="AC173" s="35">
        <f t="shared" si="44"/>
        <v>-4.0254475261402973</v>
      </c>
      <c r="AD173" s="36"/>
      <c r="AE173" s="36"/>
      <c r="AF173">
        <v>2.04</v>
      </c>
      <c r="AG173">
        <v>1.87</v>
      </c>
      <c r="AI173" s="36"/>
      <c r="AJ173" t="s">
        <v>462</v>
      </c>
      <c r="AK173" s="35"/>
      <c r="AL173" s="35"/>
    </row>
    <row r="174" spans="1:38" ht="15" x14ac:dyDescent="0.25">
      <c r="A174">
        <v>1.99</v>
      </c>
      <c r="B174">
        <v>3.35</v>
      </c>
      <c r="C174">
        <v>4.18</v>
      </c>
      <c r="D174" s="20">
        <f t="shared" si="45"/>
        <v>4.0254475261403133E-2</v>
      </c>
      <c r="E174" s="17">
        <f>IF(OR($A174="",$B174="",$C174=""),"",A174*'MPTO_working_3-way'!$I173)</f>
        <v>2.0701064057701921</v>
      </c>
      <c r="F174" s="21">
        <f>IF(OR($A174="",$B174="",$C174=""),"",B174*'MPTO_working_3-way'!$I173)</f>
        <v>3.4848524921257007</v>
      </c>
      <c r="G174" s="22">
        <f>IF(OR($A174="",$B174="",$C174=""),"",C174*'MPTO_working_3-way'!$I173)</f>
        <v>4.3482637065926646</v>
      </c>
      <c r="H174" s="17">
        <f>IF(OR($A174="",$B174="",$C174=""),"",'MPTO_working_3-way'!E173)</f>
        <v>2.0445950536682935</v>
      </c>
      <c r="I174" s="21">
        <f>IF(OR($A174="",$B174="",$C174=""),"",'MPTO_working_3-way'!F173)</f>
        <v>3.5076728065063087</v>
      </c>
      <c r="J174" s="22">
        <f>IF(OR($A174="",$B174="",$C174=""),"",'MPTO_working_3-way'!G173)</f>
        <v>4.4283784578369163</v>
      </c>
      <c r="K174" s="17">
        <f>IF(OR($A174="",$B174="",$C174=""),"",'OddsRatio_working_3-way'!H173)</f>
        <v>2.0547246427202079</v>
      </c>
      <c r="L174" s="21">
        <f>IF(OR($A174="",$B174="",$C174=""),"",'OddsRatio_working_3-way'!I173)</f>
        <v>3.5036393034267572</v>
      </c>
      <c r="M174" s="22">
        <f>IF(OR($A174="",$B174="",$C174=""),"",'OddsRatio_working_3-way'!J173)</f>
        <v>4.3879033978285467</v>
      </c>
      <c r="N174" s="23">
        <f t="shared" si="46"/>
        <v>48.306695598477972</v>
      </c>
      <c r="O174" s="24">
        <f t="shared" si="47"/>
        <v>28.695619176409302</v>
      </c>
      <c r="P174" s="24">
        <f t="shared" si="48"/>
        <v>22.997685225112722</v>
      </c>
      <c r="Q174" t="s">
        <v>106</v>
      </c>
      <c r="R174" t="s">
        <v>103</v>
      </c>
      <c r="S174" t="s">
        <v>455</v>
      </c>
      <c r="T174" s="35">
        <v>100</v>
      </c>
      <c r="U174" s="35">
        <f t="shared" si="49"/>
        <v>73.190348525469176</v>
      </c>
      <c r="V174" s="35">
        <f t="shared" si="50"/>
        <v>67.10526315789474</v>
      </c>
      <c r="W174" s="35">
        <f t="shared" si="51"/>
        <v>55.752212389380524</v>
      </c>
      <c r="X174" s="35">
        <f t="shared" si="52"/>
        <v>77.142524452724743</v>
      </c>
      <c r="Y174" s="35">
        <f t="shared" si="53"/>
        <v>71.057439085150293</v>
      </c>
      <c r="Z174" s="35">
        <f t="shared" si="54"/>
        <v>59.704388316636091</v>
      </c>
      <c r="AA174" s="35">
        <f t="shared" si="42"/>
        <v>-3.952175927255567</v>
      </c>
      <c r="AB174" s="35">
        <f t="shared" si="43"/>
        <v>-3.9521759272555528</v>
      </c>
      <c r="AC174" s="35">
        <f t="shared" si="44"/>
        <v>-3.952175927255567</v>
      </c>
      <c r="AD174" s="36"/>
      <c r="AE174" s="36"/>
      <c r="AF174">
        <v>2.38</v>
      </c>
      <c r="AG174">
        <v>1.61</v>
      </c>
      <c r="AI174" s="36"/>
      <c r="AJ174" t="s">
        <v>111</v>
      </c>
      <c r="AK174" s="35"/>
      <c r="AL174" s="35"/>
    </row>
    <row r="175" spans="1:38" ht="15" x14ac:dyDescent="0.25">
      <c r="A175">
        <v>3.73</v>
      </c>
      <c r="B175">
        <v>3.04</v>
      </c>
      <c r="C175">
        <v>2.2599999999999998</v>
      </c>
      <c r="D175" s="20">
        <f t="shared" si="45"/>
        <v>3.9521759272555634E-2</v>
      </c>
      <c r="E175" s="17">
        <f>IF(OR($A175="",$B175="",$C175=""),"",A175*'MPTO_working_3-way'!$I174)</f>
        <v>3.8774161620866323</v>
      </c>
      <c r="F175" s="21">
        <f>IF(OR($A175="",$B175="",$C175=""),"",B175*'MPTO_working_3-way'!$I174)</f>
        <v>3.1601461481885691</v>
      </c>
      <c r="G175" s="22">
        <f>IF(OR($A175="",$B175="",$C175=""),"",C175*'MPTO_working_3-way'!$I174)</f>
        <v>2.3493191759559755</v>
      </c>
      <c r="H175" s="17">
        <f>IF(OR($A175="",$B175="",$C175=""),"",'MPTO_working_3-way'!E174)</f>
        <v>3.9227593774019822</v>
      </c>
      <c r="I175" s="21">
        <f>IF(OR($A175="",$B175="",$C175=""),"",'MPTO_working_3-way'!F174)</f>
        <v>3.1668273701679381</v>
      </c>
      <c r="J175" s="22">
        <f>IF(OR($A175="",$B175="",$C175=""),"",'MPTO_working_3-way'!G174)</f>
        <v>2.3293519316831324</v>
      </c>
      <c r="K175" s="17">
        <f>IF(OR($A175="",$B175="",$C175=""),"",'OddsRatio_working_3-way'!H174)</f>
        <v>3.899086693576205</v>
      </c>
      <c r="L175" s="21">
        <f>IF(OR($A175="",$B175="",$C175=""),"",'OddsRatio_working_3-way'!I174)</f>
        <v>3.1663504962987026</v>
      </c>
      <c r="M175" s="22">
        <f>IF(OR($A175="",$B175="",$C175=""),"",'OddsRatio_working_3-way'!J174)</f>
        <v>2.3380400124197864</v>
      </c>
      <c r="N175" s="23">
        <f t="shared" si="46"/>
        <v>25.790370653993712</v>
      </c>
      <c r="O175" s="24">
        <f t="shared" si="47"/>
        <v>31.644106098485704</v>
      </c>
      <c r="P175" s="24">
        <f t="shared" si="48"/>
        <v>42.565523247520595</v>
      </c>
      <c r="Q175" t="s">
        <v>108</v>
      </c>
      <c r="R175" t="s">
        <v>99</v>
      </c>
      <c r="S175" t="s">
        <v>455</v>
      </c>
      <c r="T175" s="35">
        <v>100</v>
      </c>
      <c r="U175" s="35">
        <f t="shared" si="49"/>
        <v>51.92307692307692</v>
      </c>
      <c r="V175" s="35">
        <f t="shared" si="50"/>
        <v>68.253968253968253</v>
      </c>
      <c r="W175" s="35">
        <f t="shared" si="51"/>
        <v>75.786924939467312</v>
      </c>
      <c r="X175" s="35">
        <f t="shared" si="52"/>
        <v>55.959106806564428</v>
      </c>
      <c r="Y175" s="35">
        <f t="shared" si="53"/>
        <v>72.289998137455754</v>
      </c>
      <c r="Z175" s="35">
        <f t="shared" si="54"/>
        <v>79.822954822954813</v>
      </c>
      <c r="AA175" s="35">
        <f t="shared" si="42"/>
        <v>-4.0360298834875081</v>
      </c>
      <c r="AB175" s="35">
        <f t="shared" si="43"/>
        <v>-4.036029883487501</v>
      </c>
      <c r="AC175" s="35">
        <f t="shared" si="44"/>
        <v>-4.036029883487501</v>
      </c>
      <c r="AD175" s="36"/>
      <c r="AE175" s="36"/>
      <c r="AF175">
        <v>2.48</v>
      </c>
      <c r="AG175">
        <v>1.56</v>
      </c>
      <c r="AI175" s="36"/>
      <c r="AJ175" t="s">
        <v>111</v>
      </c>
      <c r="AK175" s="35"/>
      <c r="AL175" s="35"/>
    </row>
    <row r="176" spans="1:38" ht="15" x14ac:dyDescent="0.25">
      <c r="A176">
        <v>2.08</v>
      </c>
      <c r="B176">
        <v>3.15</v>
      </c>
      <c r="C176">
        <v>4.13</v>
      </c>
      <c r="D176" s="20">
        <f t="shared" si="45"/>
        <v>4.0360298834875019E-2</v>
      </c>
      <c r="E176" s="17">
        <f>IF(OR($A176="",$B176="",$C176=""),"",A176*'MPTO_working_3-way'!$I175)</f>
        <v>2.16394942157654</v>
      </c>
      <c r="F176" s="21">
        <f>IF(OR($A176="",$B176="",$C176=""),"",B176*'MPTO_working_3-way'!$I175)</f>
        <v>3.2771349413298561</v>
      </c>
      <c r="G176" s="22">
        <f>IF(OR($A176="",$B176="",$C176=""),"",C176*'MPTO_working_3-way'!$I175)</f>
        <v>4.2966880341880334</v>
      </c>
      <c r="H176" s="17">
        <f>IF(OR($A176="",$B176="",$C176=""),"",'MPTO_working_3-way'!E175)</f>
        <v>2.1398805789485338</v>
      </c>
      <c r="I176" s="21">
        <f>IF(OR($A176="",$B176="",$C176=""),"",'MPTO_working_3-way'!F175)</f>
        <v>3.2893991910550882</v>
      </c>
      <c r="J176" s="22">
        <f>IF(OR($A176="",$B176="",$C176=""),"",'MPTO_working_3-way'!G175)</f>
        <v>4.3729741551595414</v>
      </c>
      <c r="K176" s="17">
        <f>IF(OR($A176="",$B176="",$C176=""),"",'OddsRatio_working_3-way'!H175)</f>
        <v>2.1498583606319337</v>
      </c>
      <c r="L176" s="21">
        <f>IF(OR($A176="",$B176="",$C176=""),"",'OddsRatio_working_3-way'!I175)</f>
        <v>3.2890698845913482</v>
      </c>
      <c r="M176" s="22">
        <f>IF(OR($A176="",$B176="",$C176=""),"",'OddsRatio_working_3-way'!J175)</f>
        <v>4.3324598784981028</v>
      </c>
      <c r="N176" s="23">
        <f t="shared" si="46"/>
        <v>46.211800979685215</v>
      </c>
      <c r="O176" s="24">
        <f t="shared" si="47"/>
        <v>30.514459059601666</v>
      </c>
      <c r="P176" s="24">
        <f t="shared" si="48"/>
        <v>23.273739960713137</v>
      </c>
      <c r="Q176" t="s">
        <v>91</v>
      </c>
      <c r="R176" t="s">
        <v>100</v>
      </c>
      <c r="S176" t="s">
        <v>455</v>
      </c>
      <c r="T176" s="35">
        <v>100</v>
      </c>
      <c r="U176" s="35">
        <f t="shared" si="49"/>
        <v>31.972789115646258</v>
      </c>
      <c r="V176" s="35">
        <f t="shared" si="50"/>
        <v>76.24703087885986</v>
      </c>
      <c r="W176" s="35">
        <f t="shared" si="51"/>
        <v>87.405541561712852</v>
      </c>
      <c r="X176" s="35">
        <f t="shared" si="52"/>
        <v>36.347427559427295</v>
      </c>
      <c r="Y176" s="35">
        <f t="shared" si="53"/>
        <v>80.621669322640898</v>
      </c>
      <c r="Z176" s="35">
        <f t="shared" si="54"/>
        <v>91.780180005493889</v>
      </c>
      <c r="AA176" s="35">
        <f t="shared" si="42"/>
        <v>-4.3746384437810377</v>
      </c>
      <c r="AB176" s="35">
        <f t="shared" si="43"/>
        <v>-4.3746384437810377</v>
      </c>
      <c r="AC176" s="35">
        <f t="shared" si="44"/>
        <v>-4.3746384437810377</v>
      </c>
      <c r="AD176" s="36"/>
      <c r="AE176" s="36"/>
      <c r="AF176">
        <v>2.44</v>
      </c>
      <c r="AG176">
        <v>1.58</v>
      </c>
      <c r="AI176" s="36"/>
      <c r="AJ176" t="s">
        <v>111</v>
      </c>
      <c r="AK176" s="35"/>
      <c r="AL176" s="35"/>
    </row>
    <row r="177" spans="1:38" ht="15" x14ac:dyDescent="0.25">
      <c r="A177">
        <v>1.47</v>
      </c>
      <c r="B177">
        <v>4.21</v>
      </c>
      <c r="C177">
        <v>7.94</v>
      </c>
      <c r="D177" s="20">
        <f t="shared" si="45"/>
        <v>4.3746384437810315E-2</v>
      </c>
      <c r="E177" s="17">
        <f>IF(OR($A177="",$B177="",$C177=""),"",A177*'MPTO_working_3-way'!$I176)</f>
        <v>1.5343071851235812</v>
      </c>
      <c r="F177" s="21">
        <f>IF(OR($A177="",$B177="",$C177=""),"",B177*'MPTO_working_3-way'!$I176)</f>
        <v>4.3941722784831816</v>
      </c>
      <c r="G177" s="22">
        <f>IF(OR($A177="",$B177="",$C177=""),"",C177*'MPTO_working_3-way'!$I176)</f>
        <v>8.2873462924362151</v>
      </c>
      <c r="H177" s="17">
        <f>IF(OR($A177="",$B177="",$C177=""),"",'MPTO_working_3-way'!E176)</f>
        <v>1.5022007676186802</v>
      </c>
      <c r="I177" s="21">
        <f>IF(OR($A177="",$B177="",$C177=""),"",'MPTO_working_3-way'!F176)</f>
        <v>4.4853596345718634</v>
      </c>
      <c r="J177" s="22">
        <f>IF(OR($A177="",$B177="",$C177=""),"",'MPTO_working_3-way'!G176)</f>
        <v>8.9796869949815044</v>
      </c>
      <c r="K177" s="17">
        <f>IF(OR($A177="",$B177="",$C177=""),"",'OddsRatio_working_3-way'!H176)</f>
        <v>1.5125877083192574</v>
      </c>
      <c r="L177" s="21">
        <f>IF(OR($A177="",$B177="",$C177=""),"",'OddsRatio_working_3-way'!I176)</f>
        <v>4.5008649866059933</v>
      </c>
      <c r="M177" s="22">
        <f>IF(OR($A177="",$B177="",$C177=""),"",'OddsRatio_working_3-way'!J176)</f>
        <v>8.5688482887992521</v>
      </c>
      <c r="N177" s="23">
        <f t="shared" si="46"/>
        <v>65.175996677578922</v>
      </c>
      <c r="O177" s="24">
        <f t="shared" si="47"/>
        <v>22.757414516874348</v>
      </c>
      <c r="P177" s="24">
        <f t="shared" si="48"/>
        <v>12.066588805546727</v>
      </c>
      <c r="Q177" t="s">
        <v>92</v>
      </c>
      <c r="R177" t="s">
        <v>95</v>
      </c>
      <c r="S177" t="s">
        <v>455</v>
      </c>
      <c r="T177" s="35">
        <v>100</v>
      </c>
      <c r="U177" s="35">
        <f t="shared" si="49"/>
        <v>61.685823754789276</v>
      </c>
      <c r="V177" s="35">
        <f t="shared" si="50"/>
        <v>66.666666666666657</v>
      </c>
      <c r="W177" s="35">
        <f t="shared" si="51"/>
        <v>67.845659163987136</v>
      </c>
      <c r="X177" s="35">
        <f t="shared" si="52"/>
        <v>65.487674169346207</v>
      </c>
      <c r="Y177" s="35">
        <f t="shared" si="53"/>
        <v>70.468517081223595</v>
      </c>
      <c r="Z177" s="35">
        <f t="shared" si="54"/>
        <v>71.64750957854406</v>
      </c>
      <c r="AA177" s="35">
        <f t="shared" si="42"/>
        <v>-3.801850414556931</v>
      </c>
      <c r="AB177" s="35">
        <f t="shared" si="43"/>
        <v>-3.8018504145569381</v>
      </c>
      <c r="AC177" s="35">
        <f t="shared" si="44"/>
        <v>-3.8018504145569239</v>
      </c>
      <c r="AD177" s="36"/>
      <c r="AE177" s="36"/>
      <c r="AF177">
        <v>2.2599999999999998</v>
      </c>
      <c r="AG177">
        <v>1.67</v>
      </c>
      <c r="AI177" s="36"/>
      <c r="AJ177" t="s">
        <v>111</v>
      </c>
      <c r="AK177" s="35"/>
      <c r="AL177" s="35"/>
    </row>
    <row r="178" spans="1:38" ht="15" x14ac:dyDescent="0.25">
      <c r="A178">
        <v>2.61</v>
      </c>
      <c r="B178">
        <v>3</v>
      </c>
      <c r="C178">
        <v>3.11</v>
      </c>
      <c r="D178" s="20">
        <f t="shared" si="45"/>
        <v>3.8018504145569398E-2</v>
      </c>
      <c r="E178" s="17">
        <f>IF(OR($A178="",$B178="",$C178=""),"",A178*'MPTO_working_3-way'!$I177)</f>
        <v>2.7092282958199361</v>
      </c>
      <c r="F178" s="21">
        <f>IF(OR($A178="",$B178="",$C178=""),"",B178*'MPTO_working_3-way'!$I177)</f>
        <v>3.1140555124367082</v>
      </c>
      <c r="G178" s="22">
        <f>IF(OR($A178="",$B178="",$C178=""),"",C178*'MPTO_working_3-way'!$I177)</f>
        <v>3.2282375478927205</v>
      </c>
      <c r="H178" s="17">
        <f>IF(OR($A178="",$B178="",$C178=""),"",'MPTO_working_3-way'!E177)</f>
        <v>2.6992817079389013</v>
      </c>
      <c r="I178" s="21">
        <f>IF(OR($A178="",$B178="",$C178=""),"",'MPTO_working_3-way'!F177)</f>
        <v>3.1185631043094069</v>
      </c>
      <c r="J178" s="22">
        <f>IF(OR($A178="",$B178="",$C178=""),"",'MPTO_working_3-way'!G177)</f>
        <v>3.2376020421730001</v>
      </c>
      <c r="K178" s="17">
        <f>IF(OR($A178="",$B178="",$C178=""),"",'OddsRatio_working_3-way'!H177)</f>
        <v>2.7038955500182307</v>
      </c>
      <c r="L178" s="21">
        <f>IF(OR($A178="",$B178="",$C178=""),"",'OddsRatio_working_3-way'!I177)</f>
        <v>3.1166404348052557</v>
      </c>
      <c r="M178" s="22">
        <f>IF(OR($A178="",$B178="",$C178=""),"",'OddsRatio_working_3-way'!J177)</f>
        <v>3.2330556587195436</v>
      </c>
      <c r="N178" s="23">
        <f t="shared" si="46"/>
        <v>36.910879808205841</v>
      </c>
      <c r="O178" s="24">
        <f t="shared" si="47"/>
        <v>32.112465433139079</v>
      </c>
      <c r="P178" s="24">
        <f t="shared" si="48"/>
        <v>30.976654758655066</v>
      </c>
      <c r="Q178" t="s">
        <v>71</v>
      </c>
      <c r="R178" t="s">
        <v>90</v>
      </c>
      <c r="S178" t="s">
        <v>455</v>
      </c>
      <c r="T178" s="35">
        <v>100</v>
      </c>
      <c r="U178" s="35">
        <f t="shared" si="49"/>
        <v>58.50622406639004</v>
      </c>
      <c r="V178" s="35">
        <f t="shared" si="50"/>
        <v>72.222222222222229</v>
      </c>
      <c r="W178" s="35">
        <f t="shared" si="51"/>
        <v>66.555183946488299</v>
      </c>
      <c r="X178" s="35">
        <f t="shared" si="52"/>
        <v>61.222593831289487</v>
      </c>
      <c r="Y178" s="35">
        <f t="shared" si="53"/>
        <v>74.938591987121654</v>
      </c>
      <c r="Z178" s="35">
        <f t="shared" si="54"/>
        <v>69.271553711387739</v>
      </c>
      <c r="AA178" s="35">
        <f t="shared" si="42"/>
        <v>-2.7163697648994471</v>
      </c>
      <c r="AB178" s="35">
        <f t="shared" si="43"/>
        <v>-2.7163697648994258</v>
      </c>
      <c r="AC178" s="35">
        <f t="shared" si="44"/>
        <v>-2.71636976489944</v>
      </c>
      <c r="AD178" s="36"/>
      <c r="AE178" s="36"/>
      <c r="AF178">
        <v>2.57</v>
      </c>
      <c r="AG178">
        <v>1.53</v>
      </c>
      <c r="AI178" s="36"/>
      <c r="AJ178" t="s">
        <v>111</v>
      </c>
      <c r="AK178" s="35"/>
      <c r="AL178" s="35"/>
    </row>
    <row r="179" spans="1:38" ht="15" x14ac:dyDescent="0.25">
      <c r="A179">
        <v>2.41</v>
      </c>
      <c r="B179">
        <v>3.6</v>
      </c>
      <c r="C179">
        <v>2.99</v>
      </c>
      <c r="D179" s="20">
        <f t="shared" si="45"/>
        <v>2.71636976489944E-2</v>
      </c>
      <c r="E179" s="17">
        <f>IF(OR($A179="",$B179="",$C179=""),"",A179*'MPTO_working_3-way'!$I178)</f>
        <v>2.4754645113340765</v>
      </c>
      <c r="F179" s="21">
        <f>IF(OR($A179="",$B179="",$C179=""),"",B179*'MPTO_working_3-way'!$I178)</f>
        <v>3.69778931153638</v>
      </c>
      <c r="G179" s="22">
        <f>IF(OR($A179="",$B179="",$C179=""),"",C179*'MPTO_working_3-way'!$I178)</f>
        <v>3.0712194559704935</v>
      </c>
      <c r="H179" s="17">
        <f>IF(OR($A179="",$B179="",$C179=""),"",'MPTO_working_3-way'!E178)</f>
        <v>2.4637630139163349</v>
      </c>
      <c r="I179" s="21">
        <f>IF(OR($A179="",$B179="",$C179=""),"",'MPTO_working_3-way'!F178)</f>
        <v>3.7213011594679686</v>
      </c>
      <c r="J179" s="22">
        <f>IF(OR($A179="",$B179="",$C179=""),"",'MPTO_working_3-way'!G178)</f>
        <v>3.0732012443856145</v>
      </c>
      <c r="K179" s="17">
        <f>IF(OR($A179="",$B179="",$C179=""),"",'OddsRatio_working_3-way'!H178)</f>
        <v>2.4690850184459969</v>
      </c>
      <c r="L179" s="21">
        <f>IF(OR($A179="",$B179="",$C179=""),"",'OddsRatio_working_3-way'!I178)</f>
        <v>3.7089510978436824</v>
      </c>
      <c r="M179" s="22">
        <f>IF(OR($A179="",$B179="",$C179=""),"",'OddsRatio_working_3-way'!J178)</f>
        <v>3.0733894941188185</v>
      </c>
      <c r="N179" s="23">
        <f t="shared" si="46"/>
        <v>40.396458742245521</v>
      </c>
      <c r="O179" s="24">
        <f t="shared" si="47"/>
        <v>27.043184880225475</v>
      </c>
      <c r="P179" s="24">
        <f t="shared" si="48"/>
        <v>32.560356377528997</v>
      </c>
      <c r="Q179" t="s">
        <v>431</v>
      </c>
      <c r="R179" t="s">
        <v>432</v>
      </c>
      <c r="S179" t="s">
        <v>455</v>
      </c>
      <c r="T179" s="35">
        <v>100</v>
      </c>
      <c r="U179" s="35">
        <f t="shared" si="49"/>
        <v>55.55555555555555</v>
      </c>
      <c r="V179" s="35">
        <f t="shared" si="50"/>
        <v>72.527472527472526</v>
      </c>
      <c r="W179" s="35">
        <f t="shared" si="51"/>
        <v>69.040247678018574</v>
      </c>
      <c r="X179" s="35">
        <f t="shared" si="52"/>
        <v>58.432279794508887</v>
      </c>
      <c r="Y179" s="35">
        <f t="shared" si="53"/>
        <v>75.404196766425869</v>
      </c>
      <c r="Z179" s="35">
        <f t="shared" si="54"/>
        <v>71.916971916971903</v>
      </c>
      <c r="AA179" s="35">
        <f t="shared" si="42"/>
        <v>-2.8767242389533365</v>
      </c>
      <c r="AB179" s="35">
        <f t="shared" si="43"/>
        <v>-2.8767242389533436</v>
      </c>
      <c r="AC179" s="35">
        <f t="shared" si="44"/>
        <v>-2.8767242389533294</v>
      </c>
      <c r="AD179" s="36"/>
      <c r="AE179" s="36"/>
      <c r="AF179">
        <v>1.72</v>
      </c>
      <c r="AG179">
        <v>2.2000000000000002</v>
      </c>
      <c r="AI179" s="36"/>
      <c r="AJ179" t="s">
        <v>470</v>
      </c>
      <c r="AK179" s="35"/>
      <c r="AL179" s="35"/>
    </row>
    <row r="180" spans="1:38" ht="15" x14ac:dyDescent="0.25">
      <c r="A180">
        <v>2.25</v>
      </c>
      <c r="B180">
        <v>3.64</v>
      </c>
      <c r="C180">
        <v>3.23</v>
      </c>
      <c r="D180" s="20">
        <f t="shared" si="45"/>
        <v>2.8767242389533321E-2</v>
      </c>
      <c r="E180" s="17">
        <f>IF(OR($A180="",$B180="",$C180=""),"",A180*'MPTO_working_3-way'!$I179)</f>
        <v>2.3147262953764498</v>
      </c>
      <c r="F180" s="21">
        <f>IF(OR($A180="",$B180="",$C180=""),"",B180*'MPTO_working_3-way'!$I179)</f>
        <v>3.7447127622979015</v>
      </c>
      <c r="G180" s="22">
        <f>IF(OR($A180="",$B180="",$C180=""),"",C180*'MPTO_working_3-way'!$I179)</f>
        <v>3.3229181929181926</v>
      </c>
      <c r="H180" s="17">
        <f>IF(OR($A180="",$B180="",$C180=""),"",'MPTO_working_3-way'!E179)</f>
        <v>2.2996151906950324</v>
      </c>
      <c r="I180" s="21">
        <f>IF(OR($A180="",$B180="",$C180=""),"",'MPTO_working_3-way'!F179)</f>
        <v>3.7716465080911528</v>
      </c>
      <c r="J180" s="22">
        <f>IF(OR($A180="",$B180="",$C180=""),"",'MPTO_working_3-way'!G179)</f>
        <v>3.3332395312696872</v>
      </c>
      <c r="K180" s="17">
        <f>IF(OR($A180="",$B180="",$C180=""),"",'OddsRatio_working_3-way'!H179)</f>
        <v>2.3060803137739043</v>
      </c>
      <c r="L180" s="21">
        <f>IF(OR($A180="",$B180="",$C180=""),"",'OddsRatio_working_3-way'!I179)</f>
        <v>3.7584416226904853</v>
      </c>
      <c r="M180" s="22">
        <f>IF(OR($A180="",$B180="",$C180=""),"",'OddsRatio_working_3-way'!J179)</f>
        <v>3.330047279772645</v>
      </c>
      <c r="N180" s="23">
        <f t="shared" si="46"/>
        <v>43.201652048341529</v>
      </c>
      <c r="O180" s="24">
        <f t="shared" si="47"/>
        <v>26.704317887024292</v>
      </c>
      <c r="P180" s="24">
        <f t="shared" si="48"/>
        <v>30.094030064634193</v>
      </c>
      <c r="Q180" t="s">
        <v>433</v>
      </c>
      <c r="R180" t="s">
        <v>434</v>
      </c>
      <c r="S180" t="s">
        <v>455</v>
      </c>
      <c r="T180" s="35">
        <v>100</v>
      </c>
      <c r="U180" s="35">
        <f t="shared" si="49"/>
        <v>40.476190476190474</v>
      </c>
      <c r="V180" s="35">
        <f t="shared" si="50"/>
        <v>75.669099756691011</v>
      </c>
      <c r="W180" s="35">
        <f t="shared" si="51"/>
        <v>80.806142034548941</v>
      </c>
      <c r="X180" s="35">
        <f t="shared" si="52"/>
        <v>43.524758208760055</v>
      </c>
      <c r="Y180" s="35">
        <f t="shared" si="53"/>
        <v>78.717667489260577</v>
      </c>
      <c r="Z180" s="35">
        <f t="shared" si="54"/>
        <v>83.854709767118536</v>
      </c>
      <c r="AA180" s="35">
        <f t="shared" si="42"/>
        <v>-3.0485677325695804</v>
      </c>
      <c r="AB180" s="35">
        <f t="shared" si="43"/>
        <v>-3.0485677325695661</v>
      </c>
      <c r="AC180" s="35">
        <f t="shared" si="44"/>
        <v>-3.0485677325695946</v>
      </c>
      <c r="AD180" s="36"/>
      <c r="AE180" s="36"/>
      <c r="AF180">
        <v>1.77</v>
      </c>
      <c r="AG180">
        <v>2.13</v>
      </c>
      <c r="AI180" s="36"/>
      <c r="AJ180" t="s">
        <v>470</v>
      </c>
      <c r="AK180" s="35"/>
      <c r="AL180" s="35"/>
    </row>
    <row r="181" spans="1:38" s="35" customFormat="1" ht="15" x14ac:dyDescent="0.25">
      <c r="A181">
        <v>1.68</v>
      </c>
      <c r="B181">
        <v>4.1100000000000003</v>
      </c>
      <c r="C181">
        <v>5.21</v>
      </c>
      <c r="D181" s="20">
        <f t="shared" si="45"/>
        <v>3.0485677325695848E-2</v>
      </c>
      <c r="E181" s="17">
        <f>IF(OR($A181="",$B181="",$C181=""),"",A181*'MPTO_working_3-way'!$I180)</f>
        <v>1.731215937907169</v>
      </c>
      <c r="F181" s="21">
        <f>IF(OR($A181="",$B181="",$C181=""),"",B181*'MPTO_working_3-way'!$I180)</f>
        <v>4.2352961338086104</v>
      </c>
      <c r="G181" s="22">
        <f>IF(OR($A181="",$B181="",$C181=""),"",C181*'MPTO_working_3-way'!$I180)</f>
        <v>5.3688303788668756</v>
      </c>
      <c r="H181" s="17">
        <f>IF(OR($A181="",$B181="",$C181=""),"",'MPTO_working_3-way'!E180)</f>
        <v>1.7091790697020306</v>
      </c>
      <c r="I181" s="21">
        <f>IF(OR($A181="",$B181="",$C181=""),"",'MPTO_working_3-way'!F180)</f>
        <v>4.2891374464722354</v>
      </c>
      <c r="J181" s="22">
        <f>IF(OR($A181="",$B181="",$C181=""),"",'MPTO_working_3-way'!G180)</f>
        <v>5.5012554983487361</v>
      </c>
      <c r="K181" s="17">
        <f>IF(OR($A181="",$B181="",$C181=""),"",'OddsRatio_working_3-way'!H180)</f>
        <v>1.7169416735356338</v>
      </c>
      <c r="L181" s="21">
        <f>IF(OR($A181="",$B181="",$C181=""),"",'OddsRatio_working_3-way'!I180)</f>
        <v>4.2789538304350305</v>
      </c>
      <c r="M181" s="22">
        <f>IF(OR($A181="",$B181="",$C181=""),"",'OddsRatio_working_3-way'!J180)</f>
        <v>5.4387124199779668</v>
      </c>
      <c r="N181" s="23">
        <f t="shared" si="46"/>
        <v>57.762869328067723</v>
      </c>
      <c r="O181" s="24">
        <f t="shared" si="47"/>
        <v>23.61109987132695</v>
      </c>
      <c r="P181" s="24">
        <f t="shared" si="48"/>
        <v>18.626030800605328</v>
      </c>
      <c r="Q181" t="s">
        <v>435</v>
      </c>
      <c r="R181" t="s">
        <v>436</v>
      </c>
      <c r="S181" t="s">
        <v>455</v>
      </c>
      <c r="T181" s="35">
        <v>100</v>
      </c>
      <c r="U181" s="35">
        <f t="shared" si="49"/>
        <v>54.337899543379002</v>
      </c>
      <c r="V181" s="35">
        <f t="shared" si="50"/>
        <v>70.674486803519059</v>
      </c>
      <c r="W181" s="35">
        <f t="shared" si="51"/>
        <v>72.222222222222229</v>
      </c>
      <c r="X181" s="35">
        <f t="shared" si="52"/>
        <v>57.103290974258712</v>
      </c>
      <c r="Y181" s="35">
        <f t="shared" si="53"/>
        <v>73.43987823439879</v>
      </c>
      <c r="Z181" s="35">
        <f t="shared" si="54"/>
        <v>74.987613653101931</v>
      </c>
      <c r="AA181" s="35">
        <f t="shared" si="42"/>
        <v>-2.7653914308797098</v>
      </c>
      <c r="AB181" s="35">
        <f t="shared" si="43"/>
        <v>-2.7653914308797312</v>
      </c>
      <c r="AC181" s="35">
        <f t="shared" si="44"/>
        <v>-2.7653914308797027</v>
      </c>
      <c r="AD181" s="36"/>
      <c r="AE181" s="36"/>
      <c r="AF181">
        <v>1.88</v>
      </c>
      <c r="AG181">
        <v>2.0099999999999998</v>
      </c>
      <c r="AH181" s="36"/>
      <c r="AI181" s="36"/>
      <c r="AJ181" t="s">
        <v>470</v>
      </c>
    </row>
    <row r="182" spans="1:38" ht="15" x14ac:dyDescent="0.25">
      <c r="A182">
        <v>2.19</v>
      </c>
      <c r="B182">
        <v>3.41</v>
      </c>
      <c r="C182">
        <v>3.6</v>
      </c>
      <c r="D182" s="20">
        <f t="shared" si="45"/>
        <v>2.7653914308797045E-2</v>
      </c>
      <c r="E182" s="17">
        <f>IF(OR($A182="",$B182="",$C182=""),"",A182*'MPTO_working_3-way'!$I181)</f>
        <v>2.2505620723362654</v>
      </c>
      <c r="F182" s="21">
        <f>IF(OR($A182="",$B182="",$C182=""),"",B182*'MPTO_working_3-way'!$I181)</f>
        <v>3.5042998477929981</v>
      </c>
      <c r="G182" s="22">
        <f>IF(OR($A182="",$B182="",$C182=""),"",C182*'MPTO_working_3-way'!$I181)</f>
        <v>3.6995540915116694</v>
      </c>
      <c r="H182" s="17">
        <f>IF(OR($A182="",$B182="",$C182=""),"",'MPTO_working_3-way'!E181)</f>
        <v>2.2351211904045329</v>
      </c>
      <c r="I182" s="21">
        <f>IF(OR($A182="",$B182="",$C182=""),"",'MPTO_working_3-way'!F181)</f>
        <v>3.5206660922084074</v>
      </c>
      <c r="J182" s="22">
        <f>IF(OR($A182="",$B182="",$C182=""),"",'MPTO_working_3-way'!G181)</f>
        <v>3.7235653898571757</v>
      </c>
      <c r="K182" s="17">
        <f>IF(OR($A182="",$B182="",$C182=""),"",'OddsRatio_working_3-way'!H181)</f>
        <v>2.2415774550192831</v>
      </c>
      <c r="L182" s="21">
        <f>IF(OR($A182="",$B182="",$C182=""),"",'OddsRatio_working_3-way'!I181)</f>
        <v>3.5144551820138434</v>
      </c>
      <c r="M182" s="22">
        <f>IF(OR($A182="",$B182="",$C182=""),"",'OddsRatio_working_3-way'!J181)</f>
        <v>3.7126902378572577</v>
      </c>
      <c r="N182" s="23">
        <f t="shared" si="46"/>
        <v>44.433344553874896</v>
      </c>
      <c r="O182" s="24">
        <f t="shared" si="47"/>
        <v>28.536370842517893</v>
      </c>
      <c r="P182" s="24">
        <f t="shared" si="48"/>
        <v>27.030284603607228</v>
      </c>
      <c r="Q182" t="s">
        <v>437</v>
      </c>
      <c r="R182" t="s">
        <v>438</v>
      </c>
      <c r="S182" t="s">
        <v>455</v>
      </c>
      <c r="T182" s="35">
        <v>100</v>
      </c>
      <c r="U182" s="35">
        <f t="shared" si="49"/>
        <v>64.02877697841727</v>
      </c>
      <c r="V182" s="35">
        <f t="shared" si="50"/>
        <v>67.532467532467535</v>
      </c>
      <c r="W182" s="35">
        <f t="shared" si="51"/>
        <v>64.02877697841727</v>
      </c>
      <c r="X182" s="35">
        <f t="shared" si="52"/>
        <v>68.438755489115195</v>
      </c>
      <c r="Y182" s="35">
        <f t="shared" si="53"/>
        <v>71.942446043165475</v>
      </c>
      <c r="Z182" s="35">
        <f t="shared" si="54"/>
        <v>68.438755489115195</v>
      </c>
      <c r="AA182" s="35">
        <f t="shared" si="42"/>
        <v>-4.4099785106979255</v>
      </c>
      <c r="AB182" s="35">
        <f t="shared" si="43"/>
        <v>-4.4099785106979397</v>
      </c>
      <c r="AC182" s="35">
        <f t="shared" si="44"/>
        <v>-4.4099785106979255</v>
      </c>
      <c r="AD182" s="36"/>
      <c r="AE182" s="36"/>
      <c r="AF182">
        <v>1.88</v>
      </c>
      <c r="AG182">
        <v>2.0099999999999998</v>
      </c>
      <c r="AI182" s="36"/>
      <c r="AJ182" t="s">
        <v>470</v>
      </c>
      <c r="AK182" s="35"/>
      <c r="AL182" s="35"/>
    </row>
    <row r="183" spans="1:38" ht="15" x14ac:dyDescent="0.25">
      <c r="A183">
        <v>2.78</v>
      </c>
      <c r="B183">
        <v>3.08</v>
      </c>
      <c r="C183">
        <v>2.78</v>
      </c>
      <c r="D183" s="20">
        <f t="shared" si="45"/>
        <v>4.4099785106979317E-2</v>
      </c>
      <c r="E183" s="17">
        <f>IF(OR($A183="",$B183="",$C183=""),"",A183*'MPTO_working_3-way'!$I182)</f>
        <v>2.9025974025974022</v>
      </c>
      <c r="F183" s="21">
        <f>IF(OR($A183="",$B183="",$C183=""),"",B183*'MPTO_working_3-way'!$I182)</f>
        <v>3.2158273381294964</v>
      </c>
      <c r="G183" s="22">
        <f>IF(OR($A183="",$B183="",$C183=""),"",C183*'MPTO_working_3-way'!$I182)</f>
        <v>2.9025974025974022</v>
      </c>
      <c r="H183" s="17">
        <f>IF(OR($A183="",$B183="",$C183=""),"",'MPTO_working_3-way'!E182)</f>
        <v>2.8984473731720524</v>
      </c>
      <c r="I183" s="21">
        <f>IF(OR($A183="",$B183="",$C183=""),"",'MPTO_working_3-way'!F182)</f>
        <v>3.2260624937204865</v>
      </c>
      <c r="J183" s="22">
        <f>IF(OR($A183="",$B183="",$C183=""),"",'MPTO_working_3-way'!G182)</f>
        <v>2.8984473731720524</v>
      </c>
      <c r="K183" s="17">
        <f>IF(OR($A183="",$B183="",$C183=""),"",'OddsRatio_working_3-way'!H182)</f>
        <v>2.9005493427717783</v>
      </c>
      <c r="L183" s="21">
        <f>IF(OR($A183="",$B183="",$C183=""),"",'OddsRatio_working_3-way'!I182)</f>
        <v>3.220866647733315</v>
      </c>
      <c r="M183" s="22">
        <f>IF(OR($A183="",$B183="",$C183=""),"",'OddsRatio_working_3-way'!J182)</f>
        <v>2.9005493427717783</v>
      </c>
      <c r="N183" s="23">
        <f t="shared" si="46"/>
        <v>34.451901565995527</v>
      </c>
      <c r="O183" s="24">
        <f t="shared" si="47"/>
        <v>31.096196868008946</v>
      </c>
      <c r="P183" s="24">
        <f t="shared" si="48"/>
        <v>34.451901565995527</v>
      </c>
      <c r="Q183" t="s">
        <v>439</v>
      </c>
      <c r="R183" t="s">
        <v>440</v>
      </c>
      <c r="S183" t="s">
        <v>456</v>
      </c>
      <c r="T183" s="35">
        <v>100</v>
      </c>
      <c r="U183" s="35">
        <f t="shared" si="49"/>
        <v>74.554707379134854</v>
      </c>
      <c r="V183" s="35">
        <f t="shared" si="50"/>
        <v>68.652037617554868</v>
      </c>
      <c r="W183" s="35">
        <f t="shared" si="51"/>
        <v>51.219512195121943</v>
      </c>
      <c r="X183" s="35">
        <f t="shared" si="52"/>
        <v>80.128450187323196</v>
      </c>
      <c r="Y183" s="35">
        <f t="shared" si="53"/>
        <v>74.225780425743196</v>
      </c>
      <c r="Z183" s="35">
        <f t="shared" si="54"/>
        <v>56.793255003310286</v>
      </c>
      <c r="AA183" s="35">
        <f t="shared" si="42"/>
        <v>-5.5737428081883422</v>
      </c>
      <c r="AB183" s="35">
        <f t="shared" si="43"/>
        <v>-5.573742808188328</v>
      </c>
      <c r="AC183" s="35">
        <f t="shared" si="44"/>
        <v>-5.5737428081883422</v>
      </c>
      <c r="AD183" s="36"/>
      <c r="AE183" s="36"/>
      <c r="AF183">
        <v>2.17</v>
      </c>
      <c r="AG183">
        <v>1.7</v>
      </c>
      <c r="AI183" s="36"/>
      <c r="AJ183" t="s">
        <v>464</v>
      </c>
      <c r="AK183" s="35"/>
      <c r="AL183" s="35"/>
    </row>
    <row r="184" spans="1:38" ht="15" x14ac:dyDescent="0.25">
      <c r="A184">
        <v>3.93</v>
      </c>
      <c r="B184">
        <v>3.19</v>
      </c>
      <c r="C184">
        <v>2.0499999999999998</v>
      </c>
      <c r="D184" s="20">
        <f t="shared" si="45"/>
        <v>5.5737428081883422E-2</v>
      </c>
      <c r="E184" s="17">
        <f>IF(OR($A184="",$B184="",$C184=""),"",A184*'MPTO_working_3-way'!$I183)</f>
        <v>4.1490480923618023</v>
      </c>
      <c r="F184" s="21">
        <f>IF(OR($A184="",$B184="",$C184=""),"",B184*'MPTO_working_3-way'!$I183)</f>
        <v>3.367802395581208</v>
      </c>
      <c r="G184" s="22">
        <f>IF(OR($A184="",$B184="",$C184=""),"",C184*'MPTO_working_3-way'!$I183)</f>
        <v>2.1642617275678608</v>
      </c>
      <c r="H184" s="17">
        <f>IF(OR($A184="",$B184="",$C184=""),"",'MPTO_working_3-way'!E183)</f>
        <v>4.2395555160869325</v>
      </c>
      <c r="I184" s="21">
        <f>IF(OR($A184="",$B184="",$C184=""),"",'MPTO_working_3-way'!F183)</f>
        <v>3.3909744608300953</v>
      </c>
      <c r="J184" s="22">
        <f>IF(OR($A184="",$B184="",$C184=""),"",'MPTO_working_3-way'!G183)</f>
        <v>2.1311704040355317</v>
      </c>
      <c r="K184" s="17">
        <f>IF(OR($A184="",$B184="",$C184=""),"",'OddsRatio_working_3-way'!H183)</f>
        <v>4.1936994723556067</v>
      </c>
      <c r="L184" s="21">
        <f>IF(OR($A184="",$B184="",$C184=""),"",'OddsRatio_working_3-way'!I183)</f>
        <v>3.3870996056173306</v>
      </c>
      <c r="M184" s="22">
        <f>IF(OR($A184="",$B184="",$C184=""),"",'OddsRatio_working_3-way'!J183)</f>
        <v>2.1444998109124187</v>
      </c>
      <c r="N184" s="23">
        <f t="shared" si="46"/>
        <v>24.101913926737843</v>
      </c>
      <c r="O184" s="24">
        <f t="shared" si="47"/>
        <v>29.69295352102813</v>
      </c>
      <c r="P184" s="24">
        <f t="shared" si="48"/>
        <v>46.205132552234019</v>
      </c>
      <c r="Q184" t="s">
        <v>441</v>
      </c>
      <c r="R184" t="s">
        <v>442</v>
      </c>
      <c r="S184" t="s">
        <v>456</v>
      </c>
      <c r="T184" s="35">
        <v>100</v>
      </c>
      <c r="U184" s="35">
        <f t="shared" si="49"/>
        <v>44.134078212290497</v>
      </c>
      <c r="V184" s="35">
        <f t="shared" si="50"/>
        <v>75</v>
      </c>
      <c r="W184" s="35">
        <f t="shared" si="51"/>
        <v>78.448275862068954</v>
      </c>
      <c r="X184" s="35">
        <f t="shared" si="52"/>
        <v>46.551724137931039</v>
      </c>
      <c r="Y184" s="35">
        <f t="shared" si="53"/>
        <v>77.417645925640528</v>
      </c>
      <c r="Z184" s="35">
        <f t="shared" si="54"/>
        <v>80.865921787709496</v>
      </c>
      <c r="AA184" s="35">
        <f t="shared" si="42"/>
        <v>-2.4176459256405423</v>
      </c>
      <c r="AB184" s="35">
        <f t="shared" si="43"/>
        <v>-2.417645925640528</v>
      </c>
      <c r="AC184" s="35">
        <f t="shared" si="44"/>
        <v>-2.4176459256405423</v>
      </c>
      <c r="AD184" s="36"/>
      <c r="AE184" s="36"/>
      <c r="AF184">
        <v>2.4700000000000002</v>
      </c>
      <c r="AG184">
        <v>1.53</v>
      </c>
      <c r="AI184" s="36"/>
      <c r="AJ184" t="s">
        <v>465</v>
      </c>
      <c r="AK184" s="35"/>
      <c r="AL184" s="35"/>
    </row>
    <row r="185" spans="1:38" s="35" customFormat="1" ht="17.25" customHeight="1" x14ac:dyDescent="0.25">
      <c r="A185">
        <v>1.79</v>
      </c>
      <c r="B185">
        <v>4</v>
      </c>
      <c r="C185">
        <v>4.6399999999999997</v>
      </c>
      <c r="D185" s="20">
        <f t="shared" si="45"/>
        <v>2.4176459256405325E-2</v>
      </c>
      <c r="E185" s="17">
        <f>IF(OR($A185="",$B185="",$C185=""),"",A185*'MPTO_working_3-way'!$I184)</f>
        <v>1.8332758620689655</v>
      </c>
      <c r="F185" s="21">
        <f>IF(OR($A185="",$B185="",$C185=""),"",B185*'MPTO_working_3-way'!$I184)</f>
        <v>4.0967058370256213</v>
      </c>
      <c r="G185" s="22">
        <f>IF(OR($A185="",$B185="",$C185=""),"",C185*'MPTO_working_3-way'!$I184)</f>
        <v>4.7521787709497207</v>
      </c>
      <c r="H185" s="17">
        <f>IF(OR($A185="",$B185="",$C185=""),"",'MPTO_working_3-way'!E184)</f>
        <v>1.8161991952883549</v>
      </c>
      <c r="I185" s="21">
        <f>IF(OR($A185="",$B185="",$C185=""),"",'MPTO_working_3-way'!F184)</f>
        <v>4.1332360161900334</v>
      </c>
      <c r="J185" s="22">
        <f>IF(OR($A185="",$B185="",$C185=""),"",'MPTO_working_3-way'!G184)</f>
        <v>4.820242977636771</v>
      </c>
      <c r="K185" s="17">
        <f>IF(OR($A185="",$B185="",$C185=""),"",'OddsRatio_working_3-way'!H184)</f>
        <v>1.8224909199611965</v>
      </c>
      <c r="L185" s="21">
        <f>IF(OR($A185="",$B185="",$C185=""),"",'OddsRatio_working_3-way'!I184)</f>
        <v>4.1233832403589741</v>
      </c>
      <c r="M185" s="22">
        <f>IF(OR($A185="",$B185="",$C185=""),"",'OddsRatio_working_3-way'!J184)</f>
        <v>4.7897049983022217</v>
      </c>
      <c r="N185" s="23">
        <f t="shared" si="46"/>
        <v>54.547164487914976</v>
      </c>
      <c r="O185" s="24">
        <f t="shared" si="47"/>
        <v>24.409856108341955</v>
      </c>
      <c r="P185" s="24">
        <f t="shared" si="48"/>
        <v>21.042979403743065</v>
      </c>
      <c r="Q185" t="s">
        <v>443</v>
      </c>
      <c r="R185" t="s">
        <v>444</v>
      </c>
      <c r="S185" t="s">
        <v>456</v>
      </c>
      <c r="T185" s="35">
        <v>100</v>
      </c>
      <c r="U185" s="35">
        <f t="shared" si="49"/>
        <v>52.606635071090047</v>
      </c>
      <c r="V185" s="35">
        <f t="shared" si="50"/>
        <v>71.014492753623188</v>
      </c>
      <c r="W185" s="35">
        <f t="shared" si="51"/>
        <v>74.226804123711347</v>
      </c>
      <c r="X185" s="35">
        <f t="shared" si="52"/>
        <v>54.758703122665473</v>
      </c>
      <c r="Y185" s="35">
        <f t="shared" si="53"/>
        <v>73.166560805198614</v>
      </c>
      <c r="Z185" s="35">
        <f t="shared" si="54"/>
        <v>76.378872175286759</v>
      </c>
      <c r="AA185" s="35">
        <f t="shared" si="42"/>
        <v>-2.1520680515754265</v>
      </c>
      <c r="AB185" s="35">
        <f t="shared" si="43"/>
        <v>-2.1520680515754265</v>
      </c>
      <c r="AC185" s="35">
        <f t="shared" si="44"/>
        <v>-2.1520680515754123</v>
      </c>
      <c r="AD185" s="36"/>
      <c r="AE185" s="36"/>
      <c r="AF185">
        <v>1.62</v>
      </c>
      <c r="AG185">
        <v>2.44</v>
      </c>
      <c r="AH185" s="36"/>
      <c r="AI185" s="36"/>
      <c r="AJ185" t="s">
        <v>466</v>
      </c>
    </row>
    <row r="186" spans="1:38" s="35" customFormat="1" ht="15" x14ac:dyDescent="0.25">
      <c r="A186">
        <v>2.11</v>
      </c>
      <c r="B186">
        <v>3.45</v>
      </c>
      <c r="C186">
        <v>3.88</v>
      </c>
      <c r="D186" s="20">
        <f t="shared" si="45"/>
        <v>2.1520680515754176E-2</v>
      </c>
      <c r="E186" s="17">
        <f>IF(OR($A186="",$B186="",$C186=""),"",A186*'MPTO_working_3-way'!$I185)</f>
        <v>2.1554086358882412</v>
      </c>
      <c r="F186" s="21">
        <f>IF(OR($A186="",$B186="",$C186=""),"",B186*'MPTO_working_3-way'!$I185)</f>
        <v>3.5242463477793522</v>
      </c>
      <c r="G186" s="22">
        <f>IF(OR($A186="",$B186="",$C186=""),"",C186*'MPTO_working_3-way'!$I185)</f>
        <v>3.9635002404011259</v>
      </c>
      <c r="H186" s="17">
        <f>IF(OR($A186="",$B186="",$C186=""),"",'MPTO_working_3-way'!E185)</f>
        <v>2.1424282480778838</v>
      </c>
      <c r="I186" s="21">
        <f>IF(OR($A186="",$B186="",$C186=""),"",'MPTO_working_3-way'!F185)</f>
        <v>3.5375500572798901</v>
      </c>
      <c r="J186" s="22">
        <f>IF(OR($A186="",$B186="",$C186=""),"",'MPTO_working_3-way'!G185)</f>
        <v>3.9910855338458622</v>
      </c>
      <c r="K186" s="17">
        <f>IF(OR($A186="",$B186="",$C186=""),"",'OddsRatio_working_3-way'!H185)</f>
        <v>2.1477667318682263</v>
      </c>
      <c r="L186" s="21">
        <f>IF(OR($A186="",$B186="",$C186=""),"",'OddsRatio_working_3-way'!I185)</f>
        <v>3.5333590027722108</v>
      </c>
      <c r="M186" s="22">
        <f>IF(OR($A186="",$B186="",$C186=""),"",'OddsRatio_working_3-way'!J185)</f>
        <v>3.9779893583608024</v>
      </c>
      <c r="N186" s="23">
        <f t="shared" si="46"/>
        <v>46.394914790155383</v>
      </c>
      <c r="O186" s="24">
        <f t="shared" si="47"/>
        <v>28.374860929631257</v>
      </c>
      <c r="P186" s="24">
        <f t="shared" si="48"/>
        <v>25.230224280213363</v>
      </c>
      <c r="Q186" t="s">
        <v>445</v>
      </c>
      <c r="R186" t="s">
        <v>446</v>
      </c>
      <c r="S186" t="s">
        <v>456</v>
      </c>
      <c r="T186" s="35">
        <v>100</v>
      </c>
      <c r="U186" s="35">
        <f t="shared" si="49"/>
        <v>45.945945945945937</v>
      </c>
      <c r="V186" s="35">
        <f t="shared" si="50"/>
        <v>71.428571428571431</v>
      </c>
      <c r="W186" s="35">
        <f t="shared" si="51"/>
        <v>80.039920159680634</v>
      </c>
      <c r="X186" s="35">
        <f t="shared" si="52"/>
        <v>48.531508411747929</v>
      </c>
      <c r="Y186" s="35">
        <f t="shared" si="53"/>
        <v>74.014133894373416</v>
      </c>
      <c r="Z186" s="35">
        <f t="shared" si="54"/>
        <v>82.625482625482618</v>
      </c>
      <c r="AA186" s="35">
        <f t="shared" si="42"/>
        <v>-2.585562465801992</v>
      </c>
      <c r="AB186" s="35">
        <f t="shared" si="43"/>
        <v>-2.5855624658019849</v>
      </c>
      <c r="AC186" s="35">
        <f t="shared" si="44"/>
        <v>-2.5855624658019849</v>
      </c>
      <c r="AD186" s="36"/>
      <c r="AE186" s="36"/>
      <c r="AF186">
        <v>2.21</v>
      </c>
      <c r="AG186">
        <v>1.74</v>
      </c>
      <c r="AH186" s="36"/>
      <c r="AI186" s="36"/>
      <c r="AJ186" t="s">
        <v>466</v>
      </c>
    </row>
    <row r="187" spans="1:38" ht="15" x14ac:dyDescent="0.25">
      <c r="A187">
        <v>1.85</v>
      </c>
      <c r="B187">
        <v>3.5</v>
      </c>
      <c r="C187">
        <v>5.01</v>
      </c>
      <c r="D187" s="20">
        <f t="shared" si="45"/>
        <v>2.5855624658019716E-2</v>
      </c>
      <c r="E187" s="17">
        <f>IF(OR($A187="",$B187="",$C187=""),"",A187*'MPTO_working_3-way'!$I186)</f>
        <v>1.8978329056173366</v>
      </c>
      <c r="F187" s="21">
        <f>IF(OR($A187="",$B187="",$C187=""),"",B187*'MPTO_working_3-way'!$I186)</f>
        <v>3.5904946863030691</v>
      </c>
      <c r="G187" s="22">
        <f>IF(OR($A187="",$B187="",$C187=""),"",C187*'MPTO_working_3-way'!$I186)</f>
        <v>5.1395366795366781</v>
      </c>
      <c r="H187" s="17">
        <f>IF(OR($A187="",$B187="",$C187=""),"",'MPTO_working_3-way'!E186)</f>
        <v>1.8799748871127424</v>
      </c>
      <c r="I187" s="21">
        <f>IF(OR($A187="",$B187="",$C187=""),"",'MPTO_working_3-way'!F186)</f>
        <v>3.6088609120490971</v>
      </c>
      <c r="J187" s="22">
        <f>IF(OR($A187="",$B187="",$C187=""),"",'MPTO_working_3-way'!G186)</f>
        <v>5.2360885062882492</v>
      </c>
      <c r="K187" s="17">
        <f>IF(OR($A187="",$B187="",$C187=""),"",'OddsRatio_working_3-way'!H186)</f>
        <v>1.8868841789373914</v>
      </c>
      <c r="L187" s="21">
        <f>IF(OR($A187="",$B187="",$C187=""),"",'OddsRatio_working_3-way'!I186)</f>
        <v>3.6084828792276213</v>
      </c>
      <c r="M187" s="22">
        <f>IF(OR($A187="",$B187="",$C187=""),"",'OddsRatio_working_3-way'!J186)</f>
        <v>5.1840065382811051</v>
      </c>
      <c r="N187" s="23">
        <f t="shared" si="46"/>
        <v>52.691677809997451</v>
      </c>
      <c r="O187" s="24">
        <f t="shared" si="47"/>
        <v>27.851315413855797</v>
      </c>
      <c r="P187" s="24">
        <f t="shared" si="48"/>
        <v>19.45700677614677</v>
      </c>
      <c r="Q187" t="s">
        <v>447</v>
      </c>
      <c r="R187" t="s">
        <v>448</v>
      </c>
      <c r="S187" t="s">
        <v>456</v>
      </c>
      <c r="T187" s="35">
        <v>100</v>
      </c>
      <c r="U187" s="35">
        <f t="shared" si="49"/>
        <v>63.898916967509031</v>
      </c>
      <c r="V187" s="35">
        <f t="shared" si="50"/>
        <v>66.996699669967001</v>
      </c>
      <c r="W187" s="35">
        <f t="shared" si="51"/>
        <v>65.277777777777771</v>
      </c>
      <c r="X187" s="35">
        <f t="shared" si="52"/>
        <v>67.725522552255228</v>
      </c>
      <c r="Y187" s="35">
        <f t="shared" si="53"/>
        <v>70.823305254713205</v>
      </c>
      <c r="Z187" s="35">
        <f t="shared" si="54"/>
        <v>69.104383362523976</v>
      </c>
      <c r="AA187" s="35">
        <f t="shared" si="42"/>
        <v>-3.8266055847461971</v>
      </c>
      <c r="AB187" s="35">
        <f t="shared" si="43"/>
        <v>-3.8266055847462042</v>
      </c>
      <c r="AC187" s="35">
        <f t="shared" si="44"/>
        <v>-3.8266055847462042</v>
      </c>
      <c r="AD187" s="36"/>
      <c r="AE187" s="36"/>
      <c r="AF187">
        <v>2.23</v>
      </c>
      <c r="AG187">
        <v>1.72</v>
      </c>
      <c r="AH187" s="41"/>
      <c r="AI187" s="36"/>
      <c r="AJ187" t="s">
        <v>462</v>
      </c>
      <c r="AK187" s="35"/>
      <c r="AL187" s="35"/>
    </row>
    <row r="188" spans="1:38" s="35" customFormat="1" ht="15" x14ac:dyDescent="0.25">
      <c r="A188">
        <v>2.77</v>
      </c>
      <c r="B188">
        <v>3.03</v>
      </c>
      <c r="C188">
        <v>2.88</v>
      </c>
      <c r="D188" s="20">
        <f t="shared" si="45"/>
        <v>3.8266055847461899E-2</v>
      </c>
      <c r="E188" s="17">
        <f>IF(OR($A188="",$B188="",$C188=""),"",A188*'MPTO_working_3-way'!$I187)</f>
        <v>2.8759969746974696</v>
      </c>
      <c r="F188" s="21">
        <f>IF(OR($A188="",$B188="",$C188=""),"",B188*'MPTO_working_3-way'!$I187)</f>
        <v>3.1459461492178096</v>
      </c>
      <c r="G188" s="22">
        <f>IF(OR($A188="",$B188="",$C188=""),"",C188*'MPTO_working_3-way'!$I187)</f>
        <v>2.9902062408406902</v>
      </c>
      <c r="H188" s="17">
        <f>IF(OR($A188="",$B188="",$C188=""),"",'MPTO_working_3-way'!E187)</f>
        <v>2.8714551876224448</v>
      </c>
      <c r="I188" s="21">
        <f>IF(OR($A188="",$B188="",$C188=""),"",'MPTO_working_3-way'!F187)</f>
        <v>3.1518135479802787</v>
      </c>
      <c r="J188" s="22">
        <f>IF(OR($A188="",$B188="",$C188=""),"",'MPTO_working_3-way'!G187)</f>
        <v>2.9898327424284852</v>
      </c>
      <c r="K188" s="17">
        <f>IF(OR($A188="",$B188="",$C188=""),"",'OddsRatio_working_3-way'!H187)</f>
        <v>2.8736531157705212</v>
      </c>
      <c r="L188" s="21">
        <f>IF(OR($A188="",$B188="",$C188=""),"",'OddsRatio_working_3-way'!I187)</f>
        <v>3.1488789971831403</v>
      </c>
      <c r="M188" s="22">
        <f>IF(OR($A188="",$B188="",$C188=""),"",'OddsRatio_working_3-way'!J187)</f>
        <v>2.9900948348297067</v>
      </c>
      <c r="N188" s="23">
        <f t="shared" si="46"/>
        <v>34.770551179219908</v>
      </c>
      <c r="O188" s="24">
        <f t="shared" si="47"/>
        <v>31.78693952687761</v>
      </c>
      <c r="P188" s="24">
        <f t="shared" si="48"/>
        <v>33.442509293902489</v>
      </c>
      <c r="Q188" t="s">
        <v>96</v>
      </c>
      <c r="R188" t="s">
        <v>109</v>
      </c>
      <c r="S188" t="s">
        <v>456</v>
      </c>
      <c r="T188" s="35">
        <v>100</v>
      </c>
      <c r="U188" s="35">
        <f t="shared" si="49"/>
        <v>61.832061068702288</v>
      </c>
      <c r="V188" s="35">
        <f t="shared" si="50"/>
        <v>65.03496503496504</v>
      </c>
      <c r="W188" s="35">
        <f t="shared" si="51"/>
        <v>69.230769230769241</v>
      </c>
      <c r="X188" s="35">
        <f t="shared" si="52"/>
        <v>65.734265734265733</v>
      </c>
      <c r="Y188" s="35">
        <f t="shared" si="53"/>
        <v>68.937169700528472</v>
      </c>
      <c r="Z188" s="35">
        <f t="shared" si="54"/>
        <v>73.132973896332672</v>
      </c>
      <c r="AA188" s="35">
        <f t="shared" si="42"/>
        <v>-3.9022046655634455</v>
      </c>
      <c r="AB188" s="35">
        <f t="shared" si="43"/>
        <v>-3.9022046655634313</v>
      </c>
      <c r="AC188" s="35">
        <f t="shared" si="44"/>
        <v>-3.9022046655634313</v>
      </c>
      <c r="AD188" s="36"/>
      <c r="AE188" s="36"/>
      <c r="AF188">
        <v>2.39</v>
      </c>
      <c r="AG188">
        <v>1.6</v>
      </c>
      <c r="AH188" s="41"/>
      <c r="AI188" s="36"/>
      <c r="AJ188" t="s">
        <v>111</v>
      </c>
    </row>
    <row r="189" spans="1:38" ht="15" x14ac:dyDescent="0.25">
      <c r="A189">
        <v>2.62</v>
      </c>
      <c r="B189">
        <v>2.86</v>
      </c>
      <c r="C189">
        <v>3.25</v>
      </c>
      <c r="D189" s="20">
        <f t="shared" si="45"/>
        <v>3.9022046655634579E-2</v>
      </c>
      <c r="E189" s="17">
        <f>IF(OR($A189="",$B189="",$C189=""),"",A189*'MPTO_working_3-way'!$I188)</f>
        <v>2.7222377622377629</v>
      </c>
      <c r="F189" s="21">
        <f>IF(OR($A189="",$B189="",$C189=""),"",B189*'MPTO_working_3-way'!$I188)</f>
        <v>2.9716030534351145</v>
      </c>
      <c r="G189" s="22">
        <f>IF(OR($A189="",$B189="",$C189=""),"",C189*'MPTO_working_3-way'!$I188)</f>
        <v>3.3768216516308125</v>
      </c>
      <c r="H189" s="17">
        <f>IF(OR($A189="",$B189="",$C189=""),"",'MPTO_working_3-way'!E188)</f>
        <v>2.7124378589700275</v>
      </c>
      <c r="I189" s="21">
        <f>IF(OR($A189="",$B189="",$C189=""),"",'MPTO_working_3-way'!F188)</f>
        <v>2.9705058406892544</v>
      </c>
      <c r="J189" s="22">
        <f>IF(OR($A189="",$B189="",$C189=""),"",'MPTO_working_3-way'!G188)</f>
        <v>3.3934545015397628</v>
      </c>
      <c r="K189" s="17">
        <f>IF(OR($A189="",$B189="",$C189=""),"",'OddsRatio_working_3-way'!H188)</f>
        <v>2.7171118959293707</v>
      </c>
      <c r="L189" s="21">
        <f>IF(OR($A189="",$B189="",$C189=""),"",'OddsRatio_working_3-way'!I188)</f>
        <v>2.9714988434744618</v>
      </c>
      <c r="M189" s="22">
        <f>IF(OR($A189="",$B189="",$C189=""),"",'OddsRatio_working_3-way'!J188)</f>
        <v>3.3848776332352362</v>
      </c>
      <c r="N189" s="23">
        <f t="shared" si="46"/>
        <v>36.734484175914503</v>
      </c>
      <c r="O189" s="24">
        <f t="shared" si="47"/>
        <v>33.651870119194413</v>
      </c>
      <c r="P189" s="24">
        <f t="shared" si="48"/>
        <v>29.613645704891077</v>
      </c>
      <c r="Q189" t="s">
        <v>93</v>
      </c>
      <c r="R189" t="s">
        <v>107</v>
      </c>
      <c r="S189" t="s">
        <v>456</v>
      </c>
      <c r="T189" s="35">
        <v>100</v>
      </c>
      <c r="U189" s="35">
        <f t="shared" si="49"/>
        <v>60.629921259842511</v>
      </c>
      <c r="V189" s="35">
        <f t="shared" si="50"/>
        <v>71.264367816091948</v>
      </c>
      <c r="W189" s="35">
        <f t="shared" si="51"/>
        <v>64.788732394366207</v>
      </c>
      <c r="X189" s="35">
        <f t="shared" si="52"/>
        <v>63.946899789541845</v>
      </c>
      <c r="Y189" s="35">
        <f t="shared" si="53"/>
        <v>74.581346345791275</v>
      </c>
      <c r="Z189" s="35">
        <f t="shared" si="54"/>
        <v>68.105710924065519</v>
      </c>
      <c r="AA189" s="35">
        <f t="shared" si="42"/>
        <v>-3.3169785296993339</v>
      </c>
      <c r="AB189" s="35">
        <f t="shared" si="43"/>
        <v>-3.3169785296993268</v>
      </c>
      <c r="AC189" s="35">
        <f t="shared" si="44"/>
        <v>-3.3169785296993126</v>
      </c>
      <c r="AD189" s="36"/>
      <c r="AE189" s="36"/>
      <c r="AF189">
        <v>2.63</v>
      </c>
      <c r="AG189">
        <v>1.51</v>
      </c>
      <c r="AH189" s="41"/>
      <c r="AI189" s="36"/>
      <c r="AJ189" t="s">
        <v>111</v>
      </c>
      <c r="AK189" s="35"/>
      <c r="AL189" s="35"/>
    </row>
    <row r="190" spans="1:38" ht="15" x14ac:dyDescent="0.25">
      <c r="A190">
        <v>2.54</v>
      </c>
      <c r="B190">
        <v>3.48</v>
      </c>
      <c r="C190">
        <v>2.84</v>
      </c>
      <c r="D190" s="20">
        <f t="shared" si="45"/>
        <v>3.3169785296993215E-2</v>
      </c>
      <c r="E190" s="17">
        <f>IF(OR($A190="",$B190="",$C190=""),"",A190*'MPTO_working_3-way'!$I189)</f>
        <v>2.6242512546543626</v>
      </c>
      <c r="F190" s="21">
        <f>IF(OR($A190="",$B190="",$C190=""),"",B190*'MPTO_working_3-way'!$I189)</f>
        <v>3.5954308528335366</v>
      </c>
      <c r="G190" s="22">
        <f>IF(OR($A190="",$B190="",$C190=""),"",C190*'MPTO_working_3-way'!$I189)</f>
        <v>2.9342021902434605</v>
      </c>
      <c r="H190" s="17">
        <f>IF(OR($A190="",$B190="",$C190=""),"",'MPTO_working_3-way'!E189)</f>
        <v>2.6133939051379795</v>
      </c>
      <c r="I190" s="21">
        <f>IF(OR($A190="",$B190="",$C190=""),"",'MPTO_working_3-way'!F189)</f>
        <v>3.6192580130226033</v>
      </c>
      <c r="J190" s="22">
        <f>IF(OR($A190="",$B190="",$C190=""),"",'MPTO_working_3-way'!G189)</f>
        <v>2.9320691107251688</v>
      </c>
      <c r="K190" s="17">
        <f>IF(OR($A190="",$B190="",$C190=""),"",'OddsRatio_working_3-way'!H189)</f>
        <v>2.6185916393149591</v>
      </c>
      <c r="L190" s="21">
        <f>IF(OR($A190="",$B190="",$C190=""),"",'OddsRatio_working_3-way'!I189)</f>
        <v>3.606563159416297</v>
      </c>
      <c r="M190" s="22">
        <f>IF(OR($A190="",$B190="",$C190=""),"",'OddsRatio_working_3-way'!J189)</f>
        <v>2.9339016989217681</v>
      </c>
      <c r="N190" s="23">
        <f t="shared" si="46"/>
        <v>38.106107341147442</v>
      </c>
      <c r="O190" s="24">
        <f t="shared" si="47"/>
        <v>27.813078346699569</v>
      </c>
      <c r="P190" s="24">
        <f t="shared" si="48"/>
        <v>34.080814312152995</v>
      </c>
      <c r="Q190" t="s">
        <v>449</v>
      </c>
      <c r="R190" t="s">
        <v>450</v>
      </c>
      <c r="S190" t="s">
        <v>456</v>
      </c>
      <c r="T190" s="35">
        <v>100</v>
      </c>
      <c r="U190" s="35">
        <f t="shared" si="49"/>
        <v>35.897435897435898</v>
      </c>
      <c r="V190" s="35">
        <f t="shared" si="50"/>
        <v>76.744186046511629</v>
      </c>
      <c r="W190" s="35">
        <f t="shared" si="51"/>
        <v>83.713355048859938</v>
      </c>
      <c r="X190" s="35">
        <f t="shared" si="52"/>
        <v>39.54245890462844</v>
      </c>
      <c r="Y190" s="35">
        <f t="shared" si="53"/>
        <v>80.389209053704164</v>
      </c>
      <c r="Z190" s="35">
        <f t="shared" si="54"/>
        <v>87.358378056052459</v>
      </c>
      <c r="AA190" s="35">
        <f t="shared" si="42"/>
        <v>-3.6450230071925418</v>
      </c>
      <c r="AB190" s="35">
        <f t="shared" si="43"/>
        <v>-3.6450230071925347</v>
      </c>
      <c r="AC190" s="35">
        <f t="shared" si="44"/>
        <v>-3.6450230071925205</v>
      </c>
      <c r="AD190" s="36"/>
      <c r="AE190" s="36"/>
      <c r="AF190">
        <v>1.9</v>
      </c>
      <c r="AG190">
        <v>1.97</v>
      </c>
      <c r="AH190" s="41"/>
      <c r="AI190" s="36"/>
      <c r="AJ190" t="s">
        <v>470</v>
      </c>
      <c r="AK190" s="35"/>
      <c r="AL190" s="35"/>
    </row>
    <row r="191" spans="1:38" ht="15" x14ac:dyDescent="0.25">
      <c r="A191">
        <v>1.56</v>
      </c>
      <c r="B191">
        <v>4.3</v>
      </c>
      <c r="C191">
        <v>6.14</v>
      </c>
      <c r="D191" s="20">
        <f t="shared" si="45"/>
        <v>3.6450230071925382E-2</v>
      </c>
      <c r="E191" s="17">
        <f>IF(OR($A191="",$B191="",$C191=""),"",A191*'MPTO_working_3-way'!$I190)</f>
        <v>1.6168623589122038</v>
      </c>
      <c r="F191" s="21">
        <f>IF(OR($A191="",$B191="",$C191=""),"",B191*'MPTO_working_3-way'!$I190)</f>
        <v>4.4567359893092791</v>
      </c>
      <c r="G191" s="22">
        <f>IF(OR($A191="",$B191="",$C191=""),"",C191*'MPTO_working_3-way'!$I190)</f>
        <v>6.3638044126416213</v>
      </c>
      <c r="H191" s="17">
        <f>IF(OR($A191="",$B191="",$C191=""),"",'MPTO_working_3-way'!E190)</f>
        <v>1.5901396980775426</v>
      </c>
      <c r="I191" s="21">
        <f>IF(OR($A191="",$B191="",$C191=""),"",'MPTO_working_3-way'!F190)</f>
        <v>4.5370391041759683</v>
      </c>
      <c r="J191" s="22">
        <f>IF(OR($A191="",$B191="",$C191=""),"",'MPTO_working_3-way'!G190)</f>
        <v>6.6349792081930019</v>
      </c>
      <c r="K191" s="17">
        <f>IF(OR($A191="",$B191="",$C191=""),"",'OddsRatio_working_3-way'!H190)</f>
        <v>1.5990496574970736</v>
      </c>
      <c r="L191" s="21">
        <f>IF(OR($A191="",$B191="",$C191=""),"",'OddsRatio_working_3-way'!I190)</f>
        <v>4.5301140531077548</v>
      </c>
      <c r="M191" s="22">
        <f>IF(OR($A191="",$B191="",$C191=""),"",'OddsRatio_working_3-way'!J190)</f>
        <v>6.4984200705981392</v>
      </c>
      <c r="N191" s="23">
        <f t="shared" si="46"/>
        <v>61.848183581488172</v>
      </c>
      <c r="O191" s="24">
        <f t="shared" si="47"/>
        <v>22.43794567142362</v>
      </c>
      <c r="P191" s="24">
        <f t="shared" si="48"/>
        <v>15.713870747088205</v>
      </c>
      <c r="Q191" t="s">
        <v>451</v>
      </c>
      <c r="R191" t="s">
        <v>452</v>
      </c>
      <c r="S191" t="s">
        <v>456</v>
      </c>
      <c r="T191" s="35">
        <v>100</v>
      </c>
      <c r="U191" s="35" t="e">
        <f t="shared" si="49"/>
        <v>#DIV/0!</v>
      </c>
      <c r="V191" s="35" t="e">
        <f t="shared" si="50"/>
        <v>#DIV/0!</v>
      </c>
      <c r="W191" s="35" t="e">
        <f t="shared" si="51"/>
        <v>#DIV/0!</v>
      </c>
      <c r="X191" s="35" t="e">
        <f t="shared" si="52"/>
        <v>#DIV/0!</v>
      </c>
      <c r="Y191" s="35" t="e">
        <f t="shared" si="53"/>
        <v>#DIV/0!</v>
      </c>
      <c r="Z191" s="35" t="e">
        <f t="shared" si="54"/>
        <v>#DIV/0!</v>
      </c>
      <c r="AA191" s="35" t="e">
        <f t="shared" si="42"/>
        <v>#DIV/0!</v>
      </c>
      <c r="AB191" s="35" t="e">
        <f t="shared" si="43"/>
        <v>#DIV/0!</v>
      </c>
      <c r="AC191" s="35" t="e">
        <f t="shared" si="44"/>
        <v>#DIV/0!</v>
      </c>
      <c r="AD191" s="36"/>
      <c r="AE191" s="36"/>
      <c r="AF191">
        <v>1.78</v>
      </c>
      <c r="AG191">
        <v>2.09</v>
      </c>
      <c r="AH191" s="41"/>
      <c r="AI191" s="36"/>
      <c r="AJ191" t="s">
        <v>470</v>
      </c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6"/>
      <c r="AE193" s="36"/>
      <c r="AF193"/>
      <c r="AG193"/>
      <c r="AH193" s="41"/>
      <c r="AI193" s="36"/>
      <c r="AJ193"/>
    </row>
    <row r="194" spans="1:38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6"/>
      <c r="AE194" s="36"/>
      <c r="AF194"/>
      <c r="AG194"/>
      <c r="AH194" s="41"/>
      <c r="AI194" s="36"/>
      <c r="AJ194"/>
      <c r="AK194" s="35"/>
      <c r="AL194" s="35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6"/>
      <c r="AE196" s="36"/>
      <c r="AF196"/>
      <c r="AG196"/>
      <c r="AH196" s="41"/>
      <c r="AI196" s="36"/>
      <c r="AJ196"/>
      <c r="AK196" s="35"/>
      <c r="AL196" s="35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50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52"/>
      <c r="AF198"/>
      <c r="AG198"/>
      <c r="AH198" s="51"/>
      <c r="AI198" s="52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/>
      <c r="AD200" s="36"/>
      <c r="AE200" s="36"/>
      <c r="AF200"/>
      <c r="AG200"/>
      <c r="AH200" s="41"/>
      <c r="AI200" s="36"/>
      <c r="AJ200"/>
    </row>
    <row r="201" spans="1:38" s="50" customFormat="1" ht="15" x14ac:dyDescent="0.25">
      <c r="A201" s="53"/>
      <c r="B201" s="53"/>
      <c r="C201" s="53"/>
      <c r="D201" s="54"/>
      <c r="E201" s="55"/>
      <c r="F201" s="56"/>
      <c r="G201" s="57"/>
      <c r="H201" s="55"/>
      <c r="I201" s="56"/>
      <c r="J201" s="57"/>
      <c r="K201" s="55"/>
      <c r="L201" s="56"/>
      <c r="M201" s="57"/>
      <c r="N201" s="58"/>
      <c r="O201" s="59"/>
      <c r="P201" s="59"/>
      <c r="Q201" s="53"/>
      <c r="R201" s="53"/>
      <c r="S201" s="53"/>
      <c r="AD201" s="52"/>
      <c r="AE201" s="52"/>
      <c r="AF201" s="53"/>
      <c r="AG201" s="53"/>
      <c r="AH201" s="51"/>
      <c r="AI201" s="52"/>
      <c r="AJ201" s="53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48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48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48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48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48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48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4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48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48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48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9"/>
      <c r="E377" s="30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9"/>
      <c r="E378" s="30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9"/>
      <c r="E379" s="30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9"/>
      <c r="E380" s="30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9"/>
      <c r="E381" s="30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9"/>
      <c r="E382" s="30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9"/>
      <c r="E383" s="30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9"/>
      <c r="E384" s="30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9"/>
      <c r="E385" s="30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9"/>
      <c r="E386" s="30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9"/>
      <c r="E387" s="30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9"/>
      <c r="E388" s="30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9"/>
      <c r="E389" s="30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9"/>
      <c r="E390" s="30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9"/>
      <c r="E391" s="30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9"/>
      <c r="E392" s="30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9"/>
      <c r="E393" s="30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9"/>
      <c r="E394" s="30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9"/>
      <c r="E395" s="30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9"/>
      <c r="E396" s="30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9"/>
      <c r="E397" s="30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9"/>
      <c r="E398" s="30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9"/>
      <c r="E399" s="30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9"/>
      <c r="E400" s="30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9"/>
      <c r="E401" s="30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9"/>
      <c r="E402" s="30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9"/>
      <c r="E403" s="30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9"/>
      <c r="E404" s="30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9"/>
      <c r="E405" s="30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9"/>
      <c r="E406" s="30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9"/>
      <c r="E407" s="30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9"/>
      <c r="E408" s="30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9"/>
      <c r="E409" s="30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9"/>
      <c r="E410" s="30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9"/>
      <c r="E411" s="30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9"/>
      <c r="E412" s="30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9"/>
      <c r="E413" s="30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9"/>
      <c r="E414" s="30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9"/>
      <c r="E415" s="30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9"/>
      <c r="E416" s="30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9"/>
      <c r="E417" s="30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9"/>
      <c r="E418" s="30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9"/>
      <c r="E419" s="30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9"/>
      <c r="E420" s="30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9"/>
      <c r="E421" s="30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9"/>
      <c r="E422" s="30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9"/>
      <c r="E423" s="30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9"/>
      <c r="E424" s="30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9"/>
      <c r="E425" s="30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9"/>
      <c r="E426" s="30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9"/>
      <c r="E427" s="30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9"/>
      <c r="E428" s="30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9"/>
      <c r="E429" s="30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9"/>
      <c r="E430" s="30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9"/>
      <c r="E431" s="30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9"/>
      <c r="E432" s="30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9"/>
      <c r="E433" s="30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9"/>
      <c r="E434" s="30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9"/>
      <c r="E435" s="30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9"/>
      <c r="E436" s="30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9"/>
      <c r="E437" s="30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9"/>
      <c r="E438" s="30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9"/>
      <c r="E439" s="30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9"/>
      <c r="E440" s="30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9"/>
      <c r="E441" s="30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 t="str">
        <f t="shared" ref="D442:D452" si="55">IF(OR($A442="",$B442="",$C442=""),"",(1/A442)+(1/B442)+(1/C442)-1)</f>
        <v/>
      </c>
      <c r="E442" s="30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 t="str">
        <f t="shared" si="55"/>
        <v/>
      </c>
      <c r="E443" s="30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 t="str">
        <f t="shared" si="55"/>
        <v/>
      </c>
      <c r="E444" s="30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 t="str">
        <f t="shared" si="55"/>
        <v/>
      </c>
      <c r="E445" s="30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 t="str">
        <f t="shared" si="55"/>
        <v/>
      </c>
      <c r="E446" s="30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 t="str">
        <f t="shared" si="55"/>
        <v/>
      </c>
      <c r="E447" s="30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 t="str">
        <f t="shared" si="55"/>
        <v/>
      </c>
      <c r="E448" s="30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 t="str">
        <f t="shared" si="55"/>
        <v/>
      </c>
      <c r="E449" s="30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 t="str">
        <f t="shared" si="55"/>
        <v/>
      </c>
      <c r="E450" s="30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 t="str">
        <f t="shared" si="55"/>
        <v/>
      </c>
      <c r="E451" s="30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 t="str">
        <f t="shared" si="55"/>
        <v/>
      </c>
      <c r="E452" s="30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 t="str">
        <f t="shared" ref="D453:D456" si="56">IF(OR($A453="",$B453="",$C453=""),"",(1/A453)+(1/B453)+(1/C453)-1)</f>
        <v/>
      </c>
      <c r="E453" s="30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 t="str">
        <f t="shared" si="56"/>
        <v/>
      </c>
      <c r="E454" s="30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 t="str">
        <f t="shared" si="56"/>
        <v/>
      </c>
      <c r="E455" s="30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 t="str">
        <f t="shared" si="56"/>
        <v/>
      </c>
      <c r="E456" s="30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57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57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57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2021-11-19T15:52:11Z</dcterms:modified>
</cp:coreProperties>
</file>