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T5" i="8" s="1"/>
  <c r="Q5" i="8"/>
  <c r="S5" i="8" s="1"/>
  <c r="R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S6" i="8" s="1"/>
  <c r="R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S7" i="8" s="1"/>
  <c r="R7" i="8"/>
  <c r="D8" i="8"/>
  <c r="E8" i="8"/>
  <c r="F8" i="8"/>
  <c r="G8" i="8"/>
  <c r="H8" i="8"/>
  <c r="I8" i="8"/>
  <c r="J8" i="8"/>
  <c r="K8" i="8"/>
  <c r="L8" i="8"/>
  <c r="M8" i="8"/>
  <c r="O8" i="8"/>
  <c r="P8" i="8"/>
  <c r="Q8" i="8"/>
  <c r="S8" i="8" s="1"/>
  <c r="R8" i="8"/>
  <c r="T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S9" i="8" s="1"/>
  <c r="R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S10" i="8" s="1"/>
  <c r="R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S11" i="8" s="1"/>
  <c r="R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S12" i="8" s="1"/>
  <c r="R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S13" i="8" s="1"/>
  <c r="R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S14" i="8" s="1"/>
  <c r="R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S15" i="8" s="1"/>
  <c r="R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S16" i="8" s="1"/>
  <c r="R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S17" i="8" s="1"/>
  <c r="R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S18" i="8" s="1"/>
  <c r="R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S19" i="8" s="1"/>
  <c r="R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S20" i="8" s="1"/>
  <c r="R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S21" i="8" s="1"/>
  <c r="R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S22" i="8" s="1"/>
  <c r="R22" i="8"/>
  <c r="D23" i="8"/>
  <c r="E23" i="8"/>
  <c r="F23" i="8"/>
  <c r="G23" i="8"/>
  <c r="H23" i="8"/>
  <c r="I23" i="8"/>
  <c r="J23" i="8"/>
  <c r="K23" i="8"/>
  <c r="L23" i="8"/>
  <c r="M23" i="8"/>
  <c r="O23" i="8"/>
  <c r="P23" i="8"/>
  <c r="T23" i="8" s="1"/>
  <c r="Q23" i="8"/>
  <c r="S23" i="8" s="1"/>
  <c r="R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S24" i="8" s="1"/>
  <c r="R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T25" i="8" s="1"/>
  <c r="Q25" i="8"/>
  <c r="S25" i="8" s="1"/>
  <c r="R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S26" i="8" s="1"/>
  <c r="R26" i="8"/>
  <c r="D27" i="8"/>
  <c r="E27" i="8"/>
  <c r="F27" i="8"/>
  <c r="G27" i="8"/>
  <c r="H27" i="8"/>
  <c r="I27" i="8"/>
  <c r="J27" i="8"/>
  <c r="K27" i="8"/>
  <c r="L27" i="8"/>
  <c r="M27" i="8"/>
  <c r="O27" i="8"/>
  <c r="P27" i="8"/>
  <c r="T27" i="8" s="1"/>
  <c r="Q27" i="8"/>
  <c r="S27" i="8" s="1"/>
  <c r="R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S28" i="8" s="1"/>
  <c r="R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S29" i="8" s="1"/>
  <c r="R29" i="8"/>
  <c r="D30" i="8"/>
  <c r="E30" i="8"/>
  <c r="F30" i="8"/>
  <c r="G30" i="8"/>
  <c r="H30" i="8"/>
  <c r="I30" i="8"/>
  <c r="J30" i="8"/>
  <c r="K30" i="8"/>
  <c r="L30" i="8"/>
  <c r="M30" i="8"/>
  <c r="O30" i="8"/>
  <c r="P30" i="8"/>
  <c r="T30" i="8" s="1"/>
  <c r="Q30" i="8"/>
  <c r="S30" i="8" s="1"/>
  <c r="R30" i="8"/>
  <c r="D31" i="8"/>
  <c r="E31" i="8"/>
  <c r="M31" i="8" s="1"/>
  <c r="F31" i="8"/>
  <c r="G31" i="8"/>
  <c r="H31" i="8"/>
  <c r="I31" i="8"/>
  <c r="J31" i="8"/>
  <c r="K31" i="8"/>
  <c r="L31" i="8"/>
  <c r="O31" i="8"/>
  <c r="P31" i="8"/>
  <c r="Q31" i="8"/>
  <c r="S31" i="8" s="1"/>
  <c r="R31" i="8"/>
  <c r="T31" i="8" s="1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S32" i="8" s="1"/>
  <c r="R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T33" i="8" s="1"/>
  <c r="Q33" i="8"/>
  <c r="S33" i="8" s="1"/>
  <c r="R33" i="8"/>
  <c r="D34" i="8"/>
  <c r="E34" i="8"/>
  <c r="F34" i="8"/>
  <c r="G34" i="8"/>
  <c r="H34" i="8"/>
  <c r="I34" i="8"/>
  <c r="J34" i="8"/>
  <c r="K34" i="8"/>
  <c r="L34" i="8"/>
  <c r="M34" i="8"/>
  <c r="O34" i="8"/>
  <c r="P34" i="8"/>
  <c r="T34" i="8" s="1"/>
  <c r="Q34" i="8"/>
  <c r="S34" i="8" s="1"/>
  <c r="R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S35" i="8" s="1"/>
  <c r="R35" i="8"/>
  <c r="T35" i="8" s="1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S36" i="8" s="1"/>
  <c r="R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T37" i="8" s="1"/>
  <c r="Q37" i="8"/>
  <c r="S37" i="8" s="1"/>
  <c r="R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S38" i="8" s="1"/>
  <c r="R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S39" i="8" s="1"/>
  <c r="R39" i="8"/>
  <c r="T39" i="8" s="1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S40" i="8" s="1"/>
  <c r="R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T41" i="8" s="1"/>
  <c r="Q41" i="8"/>
  <c r="S41" i="8" s="1"/>
  <c r="R41" i="8"/>
  <c r="D42" i="8"/>
  <c r="E42" i="8"/>
  <c r="F42" i="8"/>
  <c r="G42" i="8"/>
  <c r="H42" i="8"/>
  <c r="I42" i="8"/>
  <c r="J42" i="8"/>
  <c r="K42" i="8"/>
  <c r="L42" i="8"/>
  <c r="M42" i="8"/>
  <c r="O42" i="8"/>
  <c r="P42" i="8"/>
  <c r="T42" i="8" s="1"/>
  <c r="Q42" i="8"/>
  <c r="S42" i="8" s="1"/>
  <c r="R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S43" i="8" s="1"/>
  <c r="R43" i="8"/>
  <c r="T43" i="8" s="1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S44" i="8" s="1"/>
  <c r="R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T45" i="8" s="1"/>
  <c r="Q45" i="8"/>
  <c r="S45" i="8" s="1"/>
  <c r="R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S46" i="8" s="1"/>
  <c r="R46" i="8"/>
  <c r="D47" i="8"/>
  <c r="E47" i="8"/>
  <c r="M47" i="8" s="1"/>
  <c r="F47" i="8"/>
  <c r="G47" i="8"/>
  <c r="H47" i="8"/>
  <c r="I47" i="8"/>
  <c r="J47" i="8"/>
  <c r="K47" i="8"/>
  <c r="L47" i="8"/>
  <c r="O47" i="8"/>
  <c r="P47" i="8"/>
  <c r="Q47" i="8"/>
  <c r="S47" i="8" s="1"/>
  <c r="R47" i="8"/>
  <c r="T47" i="8" s="1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S48" i="8" s="1"/>
  <c r="R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T49" i="8" s="1"/>
  <c r="Q49" i="8"/>
  <c r="S49" i="8" s="1"/>
  <c r="R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S50" i="8" s="1"/>
  <c r="R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S51" i="8" s="1"/>
  <c r="R51" i="8"/>
  <c r="T51" i="8" s="1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T52" i="8" s="1"/>
  <c r="S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T53" i="8" s="1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T54" i="8" s="1"/>
  <c r="S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T55" i="8" s="1"/>
  <c r="S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T56" i="8" s="1"/>
  <c r="S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T57" i="8" s="1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T58" i="8" s="1"/>
  <c r="S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T59" i="8" s="1"/>
  <c r="S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T60" i="8" s="1"/>
  <c r="S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T61" i="8" s="1"/>
  <c r="S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T62" i="8" s="1"/>
  <c r="S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T63" i="8" s="1"/>
  <c r="S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T64" i="8" s="1"/>
  <c r="S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T65" i="8" s="1"/>
  <c r="S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T66" i="8" s="1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T67" i="8" s="1"/>
  <c r="S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T68" i="8" s="1"/>
  <c r="S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T69" i="8" s="1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T70" i="8" s="1"/>
  <c r="S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T71" i="8" s="1"/>
  <c r="S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T72" i="8" s="1"/>
  <c r="S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T73" i="8" s="1"/>
  <c r="S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T74" i="8" s="1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T75" i="8" s="1"/>
  <c r="S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T76" i="8" s="1"/>
  <c r="S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T77" i="8" s="1"/>
  <c r="S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T78" i="8" s="1"/>
  <c r="S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T79" i="8" s="1"/>
  <c r="S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T80" i="8" s="1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T81" i="8" s="1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T82" i="8" s="1"/>
  <c r="S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T83" i="8" s="1"/>
  <c r="S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S84" i="8" s="1"/>
  <c r="R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S85" i="8" s="1"/>
  <c r="R85" i="8"/>
  <c r="D86" i="8"/>
  <c r="E86" i="8"/>
  <c r="F86" i="8"/>
  <c r="G86" i="8"/>
  <c r="H86" i="8"/>
  <c r="I86" i="8"/>
  <c r="J86" i="8"/>
  <c r="K86" i="8"/>
  <c r="L86" i="8"/>
  <c r="M86" i="8"/>
  <c r="O86" i="8"/>
  <c r="P86" i="8"/>
  <c r="T86" i="8" s="1"/>
  <c r="Q86" i="8"/>
  <c r="S86" i="8" s="1"/>
  <c r="R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S87" i="8" s="1"/>
  <c r="R87" i="8"/>
  <c r="T87" i="8" s="1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S88" i="8" s="1"/>
  <c r="R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T89" i="8" s="1"/>
  <c r="Q89" i="8"/>
  <c r="S89" i="8" s="1"/>
  <c r="R89" i="8"/>
  <c r="D90" i="8"/>
  <c r="E90" i="8"/>
  <c r="F90" i="8"/>
  <c r="G90" i="8"/>
  <c r="H90" i="8"/>
  <c r="I90" i="8"/>
  <c r="J90" i="8"/>
  <c r="K90" i="8"/>
  <c r="L90" i="8"/>
  <c r="M90" i="8"/>
  <c r="O90" i="8"/>
  <c r="P90" i="8"/>
  <c r="T90" i="8" s="1"/>
  <c r="Q90" i="8"/>
  <c r="S90" i="8" s="1"/>
  <c r="R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S91" i="8" s="1"/>
  <c r="R91" i="8"/>
  <c r="T91" i="8" s="1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S92" i="8" s="1"/>
  <c r="R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S93" i="8" s="1"/>
  <c r="R93" i="8"/>
  <c r="D94" i="8"/>
  <c r="E94" i="8"/>
  <c r="F94" i="8"/>
  <c r="G94" i="8"/>
  <c r="H94" i="8"/>
  <c r="I94" i="8"/>
  <c r="J94" i="8"/>
  <c r="K94" i="8"/>
  <c r="L94" i="8"/>
  <c r="M94" i="8"/>
  <c r="O94" i="8"/>
  <c r="P94" i="8"/>
  <c r="T94" i="8" s="1"/>
  <c r="Q94" i="8"/>
  <c r="S94" i="8" s="1"/>
  <c r="R94" i="8"/>
  <c r="D95" i="8"/>
  <c r="E95" i="8"/>
  <c r="M95" i="8" s="1"/>
  <c r="F95" i="8"/>
  <c r="G95" i="8"/>
  <c r="H95" i="8"/>
  <c r="I95" i="8"/>
  <c r="J95" i="8"/>
  <c r="K95" i="8"/>
  <c r="L95" i="8"/>
  <c r="O95" i="8"/>
  <c r="P95" i="8"/>
  <c r="Q95" i="8"/>
  <c r="S95" i="8" s="1"/>
  <c r="R95" i="8"/>
  <c r="T95" i="8" s="1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S96" i="8" s="1"/>
  <c r="R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S97" i="8" s="1"/>
  <c r="R97" i="8"/>
  <c r="D98" i="8"/>
  <c r="E98" i="8"/>
  <c r="F98" i="8"/>
  <c r="G98" i="8"/>
  <c r="H98" i="8"/>
  <c r="I98" i="8"/>
  <c r="J98" i="8"/>
  <c r="K98" i="8"/>
  <c r="L98" i="8"/>
  <c r="M98" i="8"/>
  <c r="O98" i="8"/>
  <c r="P98" i="8"/>
  <c r="T98" i="8" s="1"/>
  <c r="Q98" i="8"/>
  <c r="S98" i="8" s="1"/>
  <c r="R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S99" i="8" s="1"/>
  <c r="R99" i="8"/>
  <c r="T99" i="8" s="1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S100" i="8" s="1"/>
  <c r="R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T101" i="8" s="1"/>
  <c r="Q101" i="8"/>
  <c r="S101" i="8" s="1"/>
  <c r="R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S102" i="8" s="1"/>
  <c r="R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S103" i="8" s="1"/>
  <c r="R103" i="8"/>
  <c r="T103" i="8" s="1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S104" i="8" s="1"/>
  <c r="R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T105" i="8" s="1"/>
  <c r="Q105" i="8"/>
  <c r="S105" i="8" s="1"/>
  <c r="R105" i="8"/>
  <c r="D106" i="8"/>
  <c r="L106" i="8" s="1"/>
  <c r="E106" i="8"/>
  <c r="F106" i="8"/>
  <c r="G106" i="8"/>
  <c r="H106" i="8"/>
  <c r="I106" i="8"/>
  <c r="J106" i="8"/>
  <c r="K106" i="8"/>
  <c r="M106" i="8"/>
  <c r="O106" i="8"/>
  <c r="P106" i="8"/>
  <c r="T106" i="8" s="1"/>
  <c r="Q106" i="8"/>
  <c r="S106" i="8" s="1"/>
  <c r="R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S107" i="8" s="1"/>
  <c r="R107" i="8"/>
  <c r="T107" i="8" s="1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S108" i="8" s="1"/>
  <c r="R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S109" i="8" s="1"/>
  <c r="R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T110" i="8" s="1"/>
  <c r="Q110" i="8"/>
  <c r="S110" i="8" s="1"/>
  <c r="R110" i="8"/>
  <c r="D111" i="8"/>
  <c r="E111" i="8"/>
  <c r="M111" i="8" s="1"/>
  <c r="F111" i="8"/>
  <c r="G111" i="8"/>
  <c r="H111" i="8"/>
  <c r="I111" i="8"/>
  <c r="J111" i="8"/>
  <c r="K111" i="8"/>
  <c r="L111" i="8"/>
  <c r="O111" i="8"/>
  <c r="P111" i="8"/>
  <c r="Q111" i="8"/>
  <c r="S111" i="8" s="1"/>
  <c r="R111" i="8"/>
  <c r="T111" i="8" s="1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S112" i="8" s="1"/>
  <c r="R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T113" i="8" s="1"/>
  <c r="Q113" i="8"/>
  <c r="S113" i="8" s="1"/>
  <c r="R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T114" i="8" s="1"/>
  <c r="Q114" i="8"/>
  <c r="S114" i="8" s="1"/>
  <c r="R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S115" i="8" s="1"/>
  <c r="R115" i="8"/>
  <c r="T115" i="8" s="1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S116" i="8" s="1"/>
  <c r="R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T117" i="8" s="1"/>
  <c r="Q117" i="8"/>
  <c r="S117" i="8" s="1"/>
  <c r="R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T118" i="8" s="1"/>
  <c r="Q118" i="8"/>
  <c r="S118" i="8" s="1"/>
  <c r="R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S119" i="8" s="1"/>
  <c r="R119" i="8"/>
  <c r="T119" i="8" s="1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S120" i="8" s="1"/>
  <c r="R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T121" i="8" s="1"/>
  <c r="Q121" i="8"/>
  <c r="S121" i="8" s="1"/>
  <c r="R121" i="8"/>
  <c r="D122" i="8"/>
  <c r="L122" i="8" s="1"/>
  <c r="E122" i="8"/>
  <c r="F122" i="8"/>
  <c r="G122" i="8"/>
  <c r="H122" i="8"/>
  <c r="I122" i="8"/>
  <c r="J122" i="8"/>
  <c r="K122" i="8"/>
  <c r="M122" i="8"/>
  <c r="O122" i="8"/>
  <c r="P122" i="8"/>
  <c r="Q122" i="8"/>
  <c r="S122" i="8" s="1"/>
  <c r="R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S123" i="8" s="1"/>
  <c r="R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S124" i="8" s="1"/>
  <c r="R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S125" i="8" s="1"/>
  <c r="R125" i="8"/>
  <c r="T125" i="8"/>
  <c r="D126" i="8"/>
  <c r="L126" i="8" s="1"/>
  <c r="E126" i="8"/>
  <c r="F126" i="8"/>
  <c r="G126" i="8"/>
  <c r="H126" i="8"/>
  <c r="I126" i="8"/>
  <c r="J126" i="8"/>
  <c r="K126" i="8"/>
  <c r="M126" i="8"/>
  <c r="O126" i="8"/>
  <c r="P126" i="8"/>
  <c r="Q126" i="8"/>
  <c r="S126" i="8" s="1"/>
  <c r="R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S127" i="8" s="1"/>
  <c r="R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S128" i="8" s="1"/>
  <c r="R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T129" i="8" s="1"/>
  <c r="Q129" i="8"/>
  <c r="S129" i="8" s="1"/>
  <c r="R129" i="8"/>
  <c r="D130" i="8"/>
  <c r="L130" i="8" s="1"/>
  <c r="E130" i="8"/>
  <c r="F130" i="8"/>
  <c r="G130" i="8"/>
  <c r="H130" i="8"/>
  <c r="I130" i="8"/>
  <c r="J130" i="8"/>
  <c r="K130" i="8"/>
  <c r="M130" i="8"/>
  <c r="O130" i="8"/>
  <c r="P130" i="8"/>
  <c r="T130" i="8" s="1"/>
  <c r="Q130" i="8"/>
  <c r="S130" i="8" s="1"/>
  <c r="R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S131" i="8" s="1"/>
  <c r="R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S132" i="8" s="1"/>
  <c r="R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S133" i="8" s="1"/>
  <c r="R133" i="8"/>
  <c r="D134" i="8"/>
  <c r="L134" i="8" s="1"/>
  <c r="E134" i="8"/>
  <c r="F134" i="8"/>
  <c r="G134" i="8"/>
  <c r="H134" i="8"/>
  <c r="I134" i="8"/>
  <c r="J134" i="8"/>
  <c r="K134" i="8"/>
  <c r="M134" i="8"/>
  <c r="O134" i="8"/>
  <c r="P134" i="8"/>
  <c r="T134" i="8" s="1"/>
  <c r="Q134" i="8"/>
  <c r="S134" i="8" s="1"/>
  <c r="R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S135" i="8" s="1"/>
  <c r="R135" i="8"/>
  <c r="T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S136" i="8" s="1"/>
  <c r="R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T137" i="8" s="1"/>
  <c r="Q137" i="8"/>
  <c r="S137" i="8" s="1"/>
  <c r="R137" i="8"/>
  <c r="D138" i="8"/>
  <c r="L138" i="8" s="1"/>
  <c r="E138" i="8"/>
  <c r="F138" i="8"/>
  <c r="G138" i="8"/>
  <c r="H138" i="8"/>
  <c r="I138" i="8"/>
  <c r="J138" i="8"/>
  <c r="K138" i="8"/>
  <c r="M138" i="8"/>
  <c r="O138" i="8"/>
  <c r="P138" i="8"/>
  <c r="T138" i="8" s="1"/>
  <c r="Q138" i="8"/>
  <c r="S138" i="8" s="1"/>
  <c r="R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S139" i="8" s="1"/>
  <c r="R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S140" i="8" s="1"/>
  <c r="R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T141" i="8" s="1"/>
  <c r="Q141" i="8"/>
  <c r="S141" i="8" s="1"/>
  <c r="R141" i="8"/>
  <c r="D142" i="8"/>
  <c r="L142" i="8" s="1"/>
  <c r="E142" i="8"/>
  <c r="F142" i="8"/>
  <c r="G142" i="8"/>
  <c r="H142" i="8"/>
  <c r="I142" i="8"/>
  <c r="J142" i="8"/>
  <c r="K142" i="8"/>
  <c r="M142" i="8"/>
  <c r="O142" i="8"/>
  <c r="P142" i="8"/>
  <c r="T142" i="8" s="1"/>
  <c r="Q142" i="8"/>
  <c r="S142" i="8" s="1"/>
  <c r="R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S143" i="8" s="1"/>
  <c r="R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S144" i="8" s="1"/>
  <c r="R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T145" i="8" s="1"/>
  <c r="Q145" i="8"/>
  <c r="S145" i="8" s="1"/>
  <c r="R145" i="8"/>
  <c r="D146" i="8"/>
  <c r="L146" i="8" s="1"/>
  <c r="E146" i="8"/>
  <c r="F146" i="8"/>
  <c r="G146" i="8"/>
  <c r="H146" i="8"/>
  <c r="I146" i="8"/>
  <c r="J146" i="8"/>
  <c r="K146" i="8"/>
  <c r="M146" i="8"/>
  <c r="O146" i="8"/>
  <c r="P146" i="8"/>
  <c r="T146" i="8" s="1"/>
  <c r="Q146" i="8"/>
  <c r="S146" i="8" s="1"/>
  <c r="R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S147" i="8" s="1"/>
  <c r="R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S148" i="8" s="1"/>
  <c r="R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T149" i="8" s="1"/>
  <c r="Q149" i="8"/>
  <c r="S149" i="8" s="1"/>
  <c r="R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S150" i="8" s="1"/>
  <c r="R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S151" i="8" s="1"/>
  <c r="R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S152" i="8" s="1"/>
  <c r="R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S153" i="8" s="1"/>
  <c r="R153" i="8"/>
  <c r="D154" i="8"/>
  <c r="L154" i="8" s="1"/>
  <c r="E154" i="8"/>
  <c r="F154" i="8"/>
  <c r="G154" i="8"/>
  <c r="H154" i="8"/>
  <c r="I154" i="8"/>
  <c r="J154" i="8"/>
  <c r="K154" i="8"/>
  <c r="M154" i="8"/>
  <c r="O154" i="8"/>
  <c r="P154" i="8"/>
  <c r="T154" i="8" s="1"/>
  <c r="Q154" i="8"/>
  <c r="S154" i="8" s="1"/>
  <c r="R154" i="8"/>
  <c r="D155" i="8"/>
  <c r="E155" i="8"/>
  <c r="M155" i="8" s="1"/>
  <c r="F155" i="8"/>
  <c r="G155" i="8"/>
  <c r="H155" i="8"/>
  <c r="I155" i="8"/>
  <c r="J155" i="8"/>
  <c r="K155" i="8"/>
  <c r="L155" i="8"/>
  <c r="O155" i="8"/>
  <c r="P155" i="8"/>
  <c r="Q155" i="8"/>
  <c r="S155" i="8" s="1"/>
  <c r="R155" i="8"/>
  <c r="T155" i="8" s="1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S156" i="8" s="1"/>
  <c r="R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T157" i="8" s="1"/>
  <c r="Q157" i="8"/>
  <c r="S157" i="8" s="1"/>
  <c r="R157" i="8"/>
  <c r="D158" i="8"/>
  <c r="L158" i="8" s="1"/>
  <c r="E158" i="8"/>
  <c r="F158" i="8"/>
  <c r="G158" i="8"/>
  <c r="H158" i="8"/>
  <c r="I158" i="8"/>
  <c r="J158" i="8"/>
  <c r="K158" i="8"/>
  <c r="M158" i="8"/>
  <c r="O158" i="8"/>
  <c r="P158" i="8"/>
  <c r="T158" i="8" s="1"/>
  <c r="Q158" i="8"/>
  <c r="S158" i="8" s="1"/>
  <c r="R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S159" i="8" s="1"/>
  <c r="R159" i="8"/>
  <c r="T159" i="8" s="1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S160" i="8" s="1"/>
  <c r="R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S161" i="8" s="1"/>
  <c r="R161" i="8"/>
  <c r="D162" i="8"/>
  <c r="L162" i="8" s="1"/>
  <c r="E162" i="8"/>
  <c r="F162" i="8"/>
  <c r="G162" i="8"/>
  <c r="H162" i="8"/>
  <c r="I162" i="8"/>
  <c r="J162" i="8"/>
  <c r="K162" i="8"/>
  <c r="M162" i="8"/>
  <c r="O162" i="8"/>
  <c r="P162" i="8"/>
  <c r="T162" i="8" s="1"/>
  <c r="Q162" i="8"/>
  <c r="S162" i="8" s="1"/>
  <c r="R162" i="8"/>
  <c r="D163" i="8"/>
  <c r="E163" i="8"/>
  <c r="M163" i="8" s="1"/>
  <c r="F163" i="8"/>
  <c r="G163" i="8"/>
  <c r="H163" i="8"/>
  <c r="I163" i="8"/>
  <c r="J163" i="8"/>
  <c r="K163" i="8"/>
  <c r="L163" i="8"/>
  <c r="O163" i="8"/>
  <c r="P163" i="8"/>
  <c r="Q163" i="8"/>
  <c r="S163" i="8" s="1"/>
  <c r="R163" i="8"/>
  <c r="T163" i="8" s="1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S164" i="8" s="1"/>
  <c r="R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T165" i="8" s="1"/>
  <c r="Q165" i="8"/>
  <c r="S165" i="8" s="1"/>
  <c r="R165" i="8"/>
  <c r="D166" i="8"/>
  <c r="L166" i="8" s="1"/>
  <c r="E166" i="8"/>
  <c r="F166" i="8"/>
  <c r="G166" i="8"/>
  <c r="H166" i="8"/>
  <c r="I166" i="8"/>
  <c r="J166" i="8"/>
  <c r="K166" i="8"/>
  <c r="M166" i="8"/>
  <c r="O166" i="8"/>
  <c r="P166" i="8"/>
  <c r="T166" i="8" s="1"/>
  <c r="Q166" i="8"/>
  <c r="S166" i="8" s="1"/>
  <c r="R166" i="8"/>
  <c r="D167" i="8"/>
  <c r="E167" i="8"/>
  <c r="M167" i="8" s="1"/>
  <c r="F167" i="8"/>
  <c r="G167" i="8"/>
  <c r="H167" i="8"/>
  <c r="I167" i="8"/>
  <c r="J167" i="8"/>
  <c r="K167" i="8"/>
  <c r="L167" i="8"/>
  <c r="O167" i="8"/>
  <c r="P167" i="8"/>
  <c r="Q167" i="8"/>
  <c r="S167" i="8" s="1"/>
  <c r="R167" i="8"/>
  <c r="T167" i="8" s="1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S168" i="8" s="1"/>
  <c r="R168" i="8"/>
  <c r="T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T169" i="8" s="1"/>
  <c r="Q169" i="8"/>
  <c r="S169" i="8" s="1"/>
  <c r="R169" i="8"/>
  <c r="D170" i="8"/>
  <c r="L170" i="8" s="1"/>
  <c r="E170" i="8"/>
  <c r="F170" i="8"/>
  <c r="G170" i="8"/>
  <c r="H170" i="8"/>
  <c r="I170" i="8"/>
  <c r="J170" i="8"/>
  <c r="K170" i="8"/>
  <c r="M170" i="8"/>
  <c r="O170" i="8"/>
  <c r="P170" i="8"/>
  <c r="T170" i="8" s="1"/>
  <c r="Q170" i="8"/>
  <c r="S170" i="8" s="1"/>
  <c r="R170" i="8"/>
  <c r="D171" i="8"/>
  <c r="E171" i="8"/>
  <c r="M171" i="8" s="1"/>
  <c r="F171" i="8"/>
  <c r="G171" i="8"/>
  <c r="H171" i="8"/>
  <c r="I171" i="8"/>
  <c r="J171" i="8"/>
  <c r="K171" i="8"/>
  <c r="L171" i="8"/>
  <c r="O171" i="8"/>
  <c r="P171" i="8"/>
  <c r="Q171" i="8"/>
  <c r="S171" i="8" s="1"/>
  <c r="R171" i="8"/>
  <c r="T171" i="8" s="1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S172" i="8" s="1"/>
  <c r="R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T173" i="8" s="1"/>
  <c r="Q173" i="8"/>
  <c r="S173" i="8" s="1"/>
  <c r="R173" i="8"/>
  <c r="D174" i="8"/>
  <c r="L174" i="8" s="1"/>
  <c r="E174" i="8"/>
  <c r="F174" i="8"/>
  <c r="G174" i="8"/>
  <c r="H174" i="8"/>
  <c r="I174" i="8"/>
  <c r="J174" i="8"/>
  <c r="K174" i="8"/>
  <c r="M174" i="8"/>
  <c r="O174" i="8"/>
  <c r="P174" i="8"/>
  <c r="T174" i="8" s="1"/>
  <c r="Q174" i="8"/>
  <c r="S174" i="8" s="1"/>
  <c r="R174" i="8"/>
  <c r="D175" i="8"/>
  <c r="E175" i="8"/>
  <c r="M175" i="8" s="1"/>
  <c r="F175" i="8"/>
  <c r="G175" i="8"/>
  <c r="H175" i="8"/>
  <c r="I175" i="8"/>
  <c r="J175" i="8"/>
  <c r="K175" i="8"/>
  <c r="L175" i="8"/>
  <c r="O175" i="8"/>
  <c r="P175" i="8"/>
  <c r="Q175" i="8"/>
  <c r="S175" i="8" s="1"/>
  <c r="R175" i="8"/>
  <c r="T175" i="8" s="1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S176" i="8" s="1"/>
  <c r="R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T177" i="8" s="1"/>
  <c r="Q177" i="8"/>
  <c r="S177" i="8" s="1"/>
  <c r="R177" i="8"/>
  <c r="D178" i="8"/>
  <c r="L178" i="8" s="1"/>
  <c r="E178" i="8"/>
  <c r="F178" i="8"/>
  <c r="G178" i="8"/>
  <c r="H178" i="8"/>
  <c r="I178" i="8"/>
  <c r="J178" i="8"/>
  <c r="K178" i="8"/>
  <c r="M178" i="8"/>
  <c r="O178" i="8"/>
  <c r="P178" i="8"/>
  <c r="T178" i="8" s="1"/>
  <c r="Q178" i="8"/>
  <c r="S178" i="8" s="1"/>
  <c r="R178" i="8"/>
  <c r="D179" i="8"/>
  <c r="E179" i="8"/>
  <c r="M179" i="8" s="1"/>
  <c r="F179" i="8"/>
  <c r="G179" i="8"/>
  <c r="H179" i="8"/>
  <c r="I179" i="8"/>
  <c r="J179" i="8"/>
  <c r="K179" i="8"/>
  <c r="L179" i="8"/>
  <c r="O179" i="8"/>
  <c r="P179" i="8"/>
  <c r="Q179" i="8"/>
  <c r="S179" i="8" s="1"/>
  <c r="R179" i="8"/>
  <c r="T179" i="8" s="1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S180" i="8" s="1"/>
  <c r="R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T181" i="8" s="1"/>
  <c r="Q181" i="8"/>
  <c r="S181" i="8" s="1"/>
  <c r="R181" i="8"/>
  <c r="D182" i="8"/>
  <c r="L182" i="8" s="1"/>
  <c r="E182" i="8"/>
  <c r="F182" i="8"/>
  <c r="G182" i="8"/>
  <c r="H182" i="8"/>
  <c r="I182" i="8"/>
  <c r="J182" i="8"/>
  <c r="K182" i="8"/>
  <c r="M182" i="8"/>
  <c r="O182" i="8"/>
  <c r="P182" i="8"/>
  <c r="T182" i="8" s="1"/>
  <c r="Q182" i="8"/>
  <c r="S182" i="8" s="1"/>
  <c r="R182" i="8"/>
  <c r="D183" i="8"/>
  <c r="E183" i="8"/>
  <c r="M183" i="8" s="1"/>
  <c r="F183" i="8"/>
  <c r="G183" i="8"/>
  <c r="H183" i="8"/>
  <c r="I183" i="8"/>
  <c r="J183" i="8"/>
  <c r="K183" i="8"/>
  <c r="L183" i="8"/>
  <c r="O183" i="8"/>
  <c r="P183" i="8"/>
  <c r="Q183" i="8"/>
  <c r="S183" i="8" s="1"/>
  <c r="R183" i="8"/>
  <c r="T183" i="8" s="1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S184" i="8" s="1"/>
  <c r="R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T185" i="8" s="1"/>
  <c r="Q185" i="8"/>
  <c r="S185" i="8" s="1"/>
  <c r="R185" i="8"/>
  <c r="D186" i="8"/>
  <c r="L186" i="8" s="1"/>
  <c r="E186" i="8"/>
  <c r="F186" i="8"/>
  <c r="G186" i="8"/>
  <c r="H186" i="8"/>
  <c r="I186" i="8"/>
  <c r="J186" i="8"/>
  <c r="K186" i="8"/>
  <c r="M186" i="8"/>
  <c r="O186" i="8"/>
  <c r="P186" i="8"/>
  <c r="Q186" i="8"/>
  <c r="S186" i="8" s="1"/>
  <c r="R186" i="8"/>
  <c r="T186" i="8"/>
  <c r="D187" i="8"/>
  <c r="L187" i="8" s="1"/>
  <c r="E187" i="8"/>
  <c r="F187" i="8"/>
  <c r="G187" i="8"/>
  <c r="H187" i="8"/>
  <c r="I187" i="8"/>
  <c r="J187" i="8"/>
  <c r="K187" i="8"/>
  <c r="M187" i="8"/>
  <c r="O187" i="8"/>
  <c r="P187" i="8"/>
  <c r="Q187" i="8"/>
  <c r="S187" i="8" s="1"/>
  <c r="R187" i="8"/>
  <c r="T187" i="8"/>
  <c r="D188" i="8"/>
  <c r="L188" i="8" s="1"/>
  <c r="E188" i="8"/>
  <c r="F188" i="8"/>
  <c r="G188" i="8"/>
  <c r="H188" i="8"/>
  <c r="I188" i="8"/>
  <c r="J188" i="8"/>
  <c r="K188" i="8"/>
  <c r="M188" i="8"/>
  <c r="O188" i="8"/>
  <c r="P188" i="8"/>
  <c r="Q188" i="8"/>
  <c r="S188" i="8" s="1"/>
  <c r="R188" i="8"/>
  <c r="T188" i="8"/>
  <c r="D189" i="8"/>
  <c r="L189" i="8" s="1"/>
  <c r="E189" i="8"/>
  <c r="F189" i="8"/>
  <c r="G189" i="8"/>
  <c r="H189" i="8"/>
  <c r="I189" i="8"/>
  <c r="J189" i="8"/>
  <c r="K189" i="8"/>
  <c r="M189" i="8"/>
  <c r="O189" i="8"/>
  <c r="P189" i="8"/>
  <c r="Q189" i="8"/>
  <c r="S189" i="8" s="1"/>
  <c r="R189" i="8"/>
  <c r="T189" i="8"/>
  <c r="D190" i="8"/>
  <c r="L190" i="8" s="1"/>
  <c r="E190" i="8"/>
  <c r="F190" i="8"/>
  <c r="G190" i="8"/>
  <c r="H190" i="8"/>
  <c r="I190" i="8"/>
  <c r="J190" i="8"/>
  <c r="K190" i="8"/>
  <c r="M190" i="8"/>
  <c r="O190" i="8"/>
  <c r="P190" i="8"/>
  <c r="Q190" i="8"/>
  <c r="S190" i="8" s="1"/>
  <c r="R190" i="8"/>
  <c r="T190" i="8"/>
  <c r="D191" i="8"/>
  <c r="L191" i="8" s="1"/>
  <c r="E191" i="8"/>
  <c r="F191" i="8"/>
  <c r="G191" i="8"/>
  <c r="H191" i="8"/>
  <c r="I191" i="8"/>
  <c r="J191" i="8"/>
  <c r="K191" i="8"/>
  <c r="M191" i="8"/>
  <c r="O191" i="8"/>
  <c r="P191" i="8"/>
  <c r="Q191" i="8"/>
  <c r="S191" i="8" s="1"/>
  <c r="R191" i="8"/>
  <c r="T191" i="8"/>
  <c r="D192" i="8"/>
  <c r="L192" i="8" s="1"/>
  <c r="E192" i="8"/>
  <c r="F192" i="8"/>
  <c r="G192" i="8"/>
  <c r="H192" i="8"/>
  <c r="I192" i="8"/>
  <c r="J192" i="8"/>
  <c r="K192" i="8"/>
  <c r="M192" i="8"/>
  <c r="O192" i="8"/>
  <c r="P192" i="8"/>
  <c r="Q192" i="8"/>
  <c r="S192" i="8" s="1"/>
  <c r="R192" i="8"/>
  <c r="T192" i="8"/>
  <c r="D193" i="8"/>
  <c r="L193" i="8" s="1"/>
  <c r="E193" i="8"/>
  <c r="F193" i="8"/>
  <c r="G193" i="8"/>
  <c r="H193" i="8"/>
  <c r="I193" i="8"/>
  <c r="J193" i="8"/>
  <c r="K193" i="8"/>
  <c r="M193" i="8"/>
  <c r="O193" i="8"/>
  <c r="P193" i="8"/>
  <c r="Q193" i="8"/>
  <c r="S193" i="8" s="1"/>
  <c r="R193" i="8"/>
  <c r="T193" i="8"/>
  <c r="D194" i="8"/>
  <c r="L194" i="8" s="1"/>
  <c r="E194" i="8"/>
  <c r="F194" i="8"/>
  <c r="G194" i="8"/>
  <c r="H194" i="8"/>
  <c r="I194" i="8"/>
  <c r="J194" i="8"/>
  <c r="K194" i="8"/>
  <c r="M194" i="8"/>
  <c r="O194" i="8"/>
  <c r="P194" i="8"/>
  <c r="Q194" i="8"/>
  <c r="S194" i="8" s="1"/>
  <c r="R194" i="8"/>
  <c r="T194" i="8"/>
  <c r="D195" i="8"/>
  <c r="L195" i="8" s="1"/>
  <c r="E195" i="8"/>
  <c r="F195" i="8"/>
  <c r="G195" i="8"/>
  <c r="H195" i="8"/>
  <c r="I195" i="8"/>
  <c r="J195" i="8"/>
  <c r="K195" i="8"/>
  <c r="M195" i="8"/>
  <c r="O195" i="8"/>
  <c r="P195" i="8"/>
  <c r="Q195" i="8"/>
  <c r="S195" i="8" s="1"/>
  <c r="R195" i="8"/>
  <c r="T195" i="8"/>
  <c r="D196" i="8"/>
  <c r="L196" i="8" s="1"/>
  <c r="E196" i="8"/>
  <c r="F196" i="8"/>
  <c r="G196" i="8"/>
  <c r="H196" i="8"/>
  <c r="I196" i="8"/>
  <c r="J196" i="8"/>
  <c r="K196" i="8"/>
  <c r="M196" i="8"/>
  <c r="O196" i="8"/>
  <c r="P196" i="8"/>
  <c r="Q196" i="8"/>
  <c r="S196" i="8" s="1"/>
  <c r="R196" i="8"/>
  <c r="T196" i="8"/>
  <c r="D197" i="8"/>
  <c r="L197" i="8" s="1"/>
  <c r="E197" i="8"/>
  <c r="F197" i="8"/>
  <c r="G197" i="8"/>
  <c r="H197" i="8"/>
  <c r="I197" i="8"/>
  <c r="J197" i="8"/>
  <c r="K197" i="8"/>
  <c r="M197" i="8"/>
  <c r="O197" i="8"/>
  <c r="P197" i="8"/>
  <c r="Q197" i="8"/>
  <c r="S197" i="8" s="1"/>
  <c r="R197" i="8"/>
  <c r="T197" i="8"/>
  <c r="D198" i="8"/>
  <c r="L198" i="8" s="1"/>
  <c r="E198" i="8"/>
  <c r="F198" i="8"/>
  <c r="G198" i="8"/>
  <c r="H198" i="8"/>
  <c r="I198" i="8"/>
  <c r="J198" i="8"/>
  <c r="K198" i="8"/>
  <c r="M198" i="8"/>
  <c r="O198" i="8"/>
  <c r="P198" i="8"/>
  <c r="Q198" i="8"/>
  <c r="S198" i="8" s="1"/>
  <c r="R198" i="8"/>
  <c r="T198" i="8"/>
  <c r="D199" i="8"/>
  <c r="L199" i="8" s="1"/>
  <c r="E199" i="8"/>
  <c r="F199" i="8"/>
  <c r="G199" i="8"/>
  <c r="H199" i="8"/>
  <c r="I199" i="8"/>
  <c r="J199" i="8"/>
  <c r="K199" i="8"/>
  <c r="M199" i="8"/>
  <c r="O199" i="8"/>
  <c r="P199" i="8"/>
  <c r="Q199" i="8"/>
  <c r="S199" i="8" s="1"/>
  <c r="R199" i="8"/>
  <c r="T199" i="8"/>
  <c r="D200" i="8"/>
  <c r="L200" i="8" s="1"/>
  <c r="E200" i="8"/>
  <c r="F200" i="8"/>
  <c r="G200" i="8"/>
  <c r="H200" i="8"/>
  <c r="I200" i="8"/>
  <c r="J200" i="8"/>
  <c r="K200" i="8"/>
  <c r="M200" i="8"/>
  <c r="O200" i="8"/>
  <c r="P200" i="8"/>
  <c r="Q200" i="8"/>
  <c r="S200" i="8" s="1"/>
  <c r="R200" i="8"/>
  <c r="T200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U5" i="2"/>
  <c r="V5" i="2"/>
  <c r="W5" i="2"/>
  <c r="AC5" i="2" s="1"/>
  <c r="X5" i="2"/>
  <c r="AA5" i="2" s="1"/>
  <c r="Y5" i="2"/>
  <c r="Z5" i="2"/>
  <c r="AB5" i="2"/>
  <c r="U6" i="2"/>
  <c r="V6" i="2"/>
  <c r="AB6" i="2" s="1"/>
  <c r="W6" i="2"/>
  <c r="AC6" i="2" s="1"/>
  <c r="X6" i="2"/>
  <c r="Y6" i="2"/>
  <c r="Z6" i="2"/>
  <c r="AA6" i="2"/>
  <c r="U7" i="2"/>
  <c r="AA7" i="2" s="1"/>
  <c r="V7" i="2"/>
  <c r="W7" i="2"/>
  <c r="X7" i="2"/>
  <c r="Y7" i="2"/>
  <c r="Z7" i="2"/>
  <c r="AC7" i="2"/>
  <c r="U8" i="2"/>
  <c r="AA8" i="2" s="1"/>
  <c r="V8" i="2"/>
  <c r="W8" i="2"/>
  <c r="X8" i="2"/>
  <c r="Y8" i="2"/>
  <c r="AB8" i="2" s="1"/>
  <c r="Z8" i="2"/>
  <c r="AC8" i="2"/>
  <c r="U9" i="2"/>
  <c r="V9" i="2"/>
  <c r="W9" i="2"/>
  <c r="AC9" i="2" s="1"/>
  <c r="X9" i="2"/>
  <c r="AA9" i="2" s="1"/>
  <c r="Y9" i="2"/>
  <c r="Z9" i="2"/>
  <c r="AB9" i="2"/>
  <c r="U10" i="2"/>
  <c r="V10" i="2"/>
  <c r="AB10" i="2" s="1"/>
  <c r="W10" i="2"/>
  <c r="X10" i="2"/>
  <c r="Y10" i="2"/>
  <c r="Z10" i="2"/>
  <c r="AA10" i="2"/>
  <c r="U11" i="2"/>
  <c r="AA11" i="2" s="1"/>
  <c r="V11" i="2"/>
  <c r="AB11" i="2" s="1"/>
  <c r="W11" i="2"/>
  <c r="X11" i="2"/>
  <c r="Y11" i="2"/>
  <c r="Z11" i="2"/>
  <c r="AC11" i="2" s="1"/>
  <c r="U12" i="2"/>
  <c r="V12" i="2"/>
  <c r="W12" i="2"/>
  <c r="X12" i="2"/>
  <c r="Y12" i="2"/>
  <c r="Z12" i="2"/>
  <c r="AB12" i="2"/>
  <c r="AC12" i="2"/>
  <c r="U13" i="2"/>
  <c r="V13" i="2"/>
  <c r="W13" i="2"/>
  <c r="AC13" i="2" s="1"/>
  <c r="X13" i="2"/>
  <c r="Y13" i="2"/>
  <c r="Z13" i="2"/>
  <c r="AA13" i="2"/>
  <c r="AB13" i="2"/>
  <c r="U14" i="2"/>
  <c r="V14" i="2"/>
  <c r="AB14" i="2" s="1"/>
  <c r="W14" i="2"/>
  <c r="AC14" i="2" s="1"/>
  <c r="X14" i="2"/>
  <c r="Y14" i="2"/>
  <c r="Z14" i="2"/>
  <c r="AA14" i="2"/>
  <c r="U15" i="2"/>
  <c r="AA15" i="2" s="1"/>
  <c r="V15" i="2"/>
  <c r="W15" i="2"/>
  <c r="X15" i="2"/>
  <c r="Y15" i="2"/>
  <c r="Z15" i="2"/>
  <c r="AC15" i="2"/>
  <c r="U16" i="2"/>
  <c r="AA16" i="2" s="1"/>
  <c r="V16" i="2"/>
  <c r="W16" i="2"/>
  <c r="X16" i="2"/>
  <c r="Y16" i="2"/>
  <c r="AB16" i="2" s="1"/>
  <c r="Z16" i="2"/>
  <c r="AC16" i="2"/>
  <c r="U17" i="2"/>
  <c r="V17" i="2"/>
  <c r="W17" i="2"/>
  <c r="AC17" i="2" s="1"/>
  <c r="X17" i="2"/>
  <c r="AA17" i="2" s="1"/>
  <c r="Y17" i="2"/>
  <c r="Z17" i="2"/>
  <c r="AB17" i="2"/>
  <c r="U18" i="2"/>
  <c r="V18" i="2"/>
  <c r="AB18" i="2" s="1"/>
  <c r="W18" i="2"/>
  <c r="X18" i="2"/>
  <c r="Y18" i="2"/>
  <c r="Z18" i="2"/>
  <c r="AA18" i="2"/>
  <c r="U19" i="2"/>
  <c r="AA19" i="2" s="1"/>
  <c r="V19" i="2"/>
  <c r="AB19" i="2" s="1"/>
  <c r="W19" i="2"/>
  <c r="X19" i="2"/>
  <c r="Y19" i="2"/>
  <c r="Z19" i="2"/>
  <c r="AC19" i="2"/>
  <c r="U20" i="2"/>
  <c r="V20" i="2"/>
  <c r="W20" i="2"/>
  <c r="X20" i="2"/>
  <c r="Y20" i="2"/>
  <c r="Z20" i="2"/>
  <c r="AB20" i="2"/>
  <c r="AC20" i="2"/>
  <c r="U21" i="2"/>
  <c r="V21" i="2"/>
  <c r="W21" i="2"/>
  <c r="AC21" i="2" s="1"/>
  <c r="X21" i="2"/>
  <c r="AA21" i="2" s="1"/>
  <c r="Y21" i="2"/>
  <c r="Z21" i="2"/>
  <c r="AB21" i="2"/>
  <c r="U22" i="2"/>
  <c r="V22" i="2"/>
  <c r="AB22" i="2" s="1"/>
  <c r="W22" i="2"/>
  <c r="AC22" i="2" s="1"/>
  <c r="X22" i="2"/>
  <c r="Y22" i="2"/>
  <c r="Z22" i="2"/>
  <c r="AA22" i="2"/>
  <c r="U23" i="2"/>
  <c r="AA23" i="2" s="1"/>
  <c r="V23" i="2"/>
  <c r="W23" i="2"/>
  <c r="X23" i="2"/>
  <c r="Y23" i="2"/>
  <c r="Z23" i="2"/>
  <c r="AC23" i="2"/>
  <c r="U24" i="2"/>
  <c r="AA24" i="2" s="1"/>
  <c r="V24" i="2"/>
  <c r="W24" i="2"/>
  <c r="X24" i="2"/>
  <c r="Y24" i="2"/>
  <c r="AB24" i="2" s="1"/>
  <c r="Z24" i="2"/>
  <c r="AC24" i="2"/>
  <c r="U25" i="2"/>
  <c r="V25" i="2"/>
  <c r="W25" i="2"/>
  <c r="AC25" i="2" s="1"/>
  <c r="X25" i="2"/>
  <c r="AA25" i="2" s="1"/>
  <c r="Y25" i="2"/>
  <c r="Z25" i="2"/>
  <c r="AB25" i="2"/>
  <c r="U26" i="2"/>
  <c r="V26" i="2"/>
  <c r="AB26" i="2" s="1"/>
  <c r="W26" i="2"/>
  <c r="X26" i="2"/>
  <c r="Y26" i="2"/>
  <c r="Z26" i="2"/>
  <c r="AA26" i="2"/>
  <c r="U27" i="2"/>
  <c r="AA27" i="2" s="1"/>
  <c r="V27" i="2"/>
  <c r="AB27" i="2" s="1"/>
  <c r="W27" i="2"/>
  <c r="X27" i="2"/>
  <c r="Y27" i="2"/>
  <c r="Z27" i="2"/>
  <c r="AC27" i="2" s="1"/>
  <c r="U28" i="2"/>
  <c r="V28" i="2"/>
  <c r="W28" i="2"/>
  <c r="X28" i="2"/>
  <c r="Y28" i="2"/>
  <c r="Z28" i="2"/>
  <c r="AB28" i="2"/>
  <c r="AC28" i="2"/>
  <c r="U29" i="2"/>
  <c r="V29" i="2"/>
  <c r="W29" i="2"/>
  <c r="AC29" i="2" s="1"/>
  <c r="X29" i="2"/>
  <c r="Y29" i="2"/>
  <c r="Z29" i="2"/>
  <c r="AA29" i="2"/>
  <c r="AB29" i="2"/>
  <c r="U30" i="2"/>
  <c r="V30" i="2"/>
  <c r="AB30" i="2" s="1"/>
  <c r="W30" i="2"/>
  <c r="AC30" i="2" s="1"/>
  <c r="X30" i="2"/>
  <c r="Y30" i="2"/>
  <c r="Z30" i="2"/>
  <c r="AA30" i="2"/>
  <c r="U31" i="2"/>
  <c r="AA31" i="2" s="1"/>
  <c r="V31" i="2"/>
  <c r="W31" i="2"/>
  <c r="X31" i="2"/>
  <c r="Y31" i="2"/>
  <c r="Z31" i="2"/>
  <c r="AC31" i="2"/>
  <c r="U32" i="2"/>
  <c r="AA32" i="2" s="1"/>
  <c r="V32" i="2"/>
  <c r="W32" i="2"/>
  <c r="X32" i="2"/>
  <c r="Y32" i="2"/>
  <c r="AB32" i="2" s="1"/>
  <c r="Z32" i="2"/>
  <c r="AC32" i="2"/>
  <c r="U33" i="2"/>
  <c r="V33" i="2"/>
  <c r="W33" i="2"/>
  <c r="AC33" i="2" s="1"/>
  <c r="X33" i="2"/>
  <c r="AA33" i="2" s="1"/>
  <c r="Y33" i="2"/>
  <c r="Z33" i="2"/>
  <c r="AB33" i="2"/>
  <c r="U34" i="2"/>
  <c r="V34" i="2"/>
  <c r="AB34" i="2" s="1"/>
  <c r="W34" i="2"/>
  <c r="X34" i="2"/>
  <c r="Y34" i="2"/>
  <c r="Z34" i="2"/>
  <c r="AA34" i="2"/>
  <c r="U35" i="2"/>
  <c r="AA35" i="2" s="1"/>
  <c r="V35" i="2"/>
  <c r="AB35" i="2" s="1"/>
  <c r="W35" i="2"/>
  <c r="X35" i="2"/>
  <c r="Y35" i="2"/>
  <c r="Z35" i="2"/>
  <c r="AC35" i="2"/>
  <c r="U36" i="2"/>
  <c r="V36" i="2"/>
  <c r="W36" i="2"/>
  <c r="X36" i="2"/>
  <c r="Y36" i="2"/>
  <c r="Z36" i="2"/>
  <c r="AB36" i="2"/>
  <c r="AC36" i="2"/>
  <c r="U37" i="2"/>
  <c r="V37" i="2"/>
  <c r="W37" i="2"/>
  <c r="AC37" i="2" s="1"/>
  <c r="X37" i="2"/>
  <c r="AA37" i="2" s="1"/>
  <c r="Y37" i="2"/>
  <c r="Z37" i="2"/>
  <c r="AB37" i="2"/>
  <c r="U38" i="2"/>
  <c r="V38" i="2"/>
  <c r="AB38" i="2" s="1"/>
  <c r="W38" i="2"/>
  <c r="AC38" i="2" s="1"/>
  <c r="X38" i="2"/>
  <c r="Y38" i="2"/>
  <c r="Z38" i="2"/>
  <c r="AA38" i="2"/>
  <c r="U39" i="2"/>
  <c r="AA39" i="2" s="1"/>
  <c r="V39" i="2"/>
  <c r="W39" i="2"/>
  <c r="X39" i="2"/>
  <c r="Y39" i="2"/>
  <c r="Z39" i="2"/>
  <c r="AC39" i="2"/>
  <c r="U40" i="2"/>
  <c r="AA40" i="2" s="1"/>
  <c r="V40" i="2"/>
  <c r="W40" i="2"/>
  <c r="X40" i="2"/>
  <c r="Y40" i="2"/>
  <c r="AB40" i="2" s="1"/>
  <c r="Z40" i="2"/>
  <c r="AC40" i="2"/>
  <c r="U41" i="2"/>
  <c r="AA41" i="2" s="1"/>
  <c r="V41" i="2"/>
  <c r="W41" i="2"/>
  <c r="X41" i="2"/>
  <c r="Y41" i="2"/>
  <c r="AB41" i="2" s="1"/>
  <c r="Z41" i="2"/>
  <c r="AC41" i="2"/>
  <c r="U42" i="2"/>
  <c r="V42" i="2"/>
  <c r="W42" i="2"/>
  <c r="AC42" i="2" s="1"/>
  <c r="X42" i="2"/>
  <c r="AA42" i="2" s="1"/>
  <c r="Y42" i="2"/>
  <c r="Z42" i="2"/>
  <c r="AB42" i="2"/>
  <c r="U43" i="2"/>
  <c r="AA43" i="2" s="1"/>
  <c r="V43" i="2"/>
  <c r="W43" i="2"/>
  <c r="X43" i="2"/>
  <c r="Y43" i="2"/>
  <c r="Z43" i="2"/>
  <c r="AC43" i="2"/>
  <c r="U44" i="2"/>
  <c r="AA44" i="2" s="1"/>
  <c r="V44" i="2"/>
  <c r="W44" i="2"/>
  <c r="X44" i="2"/>
  <c r="Y44" i="2"/>
  <c r="AB44" i="2" s="1"/>
  <c r="Z44" i="2"/>
  <c r="AC44" i="2"/>
  <c r="U45" i="2"/>
  <c r="V45" i="2"/>
  <c r="W45" i="2"/>
  <c r="X45" i="2"/>
  <c r="Y45" i="2"/>
  <c r="Z45" i="2"/>
  <c r="AB45" i="2"/>
  <c r="AC45" i="2"/>
  <c r="U46" i="2"/>
  <c r="V46" i="2"/>
  <c r="W46" i="2"/>
  <c r="AC46" i="2" s="1"/>
  <c r="X46" i="2"/>
  <c r="Y46" i="2"/>
  <c r="Z46" i="2"/>
  <c r="AA46" i="2"/>
  <c r="AB46" i="2"/>
  <c r="U47" i="2"/>
  <c r="V47" i="2"/>
  <c r="AB47" i="2" s="1"/>
  <c r="W47" i="2"/>
  <c r="AC47" i="2" s="1"/>
  <c r="X47" i="2"/>
  <c r="Y47" i="2"/>
  <c r="Z47" i="2"/>
  <c r="AA47" i="2"/>
  <c r="U48" i="2"/>
  <c r="V48" i="2"/>
  <c r="W48" i="2"/>
  <c r="X48" i="2"/>
  <c r="Y48" i="2"/>
  <c r="Z48" i="2"/>
  <c r="AB48" i="2"/>
  <c r="AC48" i="2"/>
  <c r="U49" i="2"/>
  <c r="V49" i="2"/>
  <c r="W49" i="2"/>
  <c r="AC49" i="2" s="1"/>
  <c r="X49" i="2"/>
  <c r="Y49" i="2"/>
  <c r="Z49" i="2"/>
  <c r="AA49" i="2"/>
  <c r="AB49" i="2"/>
  <c r="U50" i="2"/>
  <c r="V50" i="2"/>
  <c r="AB50" i="2" s="1"/>
  <c r="W50" i="2"/>
  <c r="AC50" i="2" s="1"/>
  <c r="X50" i="2"/>
  <c r="Y50" i="2"/>
  <c r="Z50" i="2"/>
  <c r="AA50" i="2"/>
  <c r="U51" i="2"/>
  <c r="V51" i="2"/>
  <c r="W51" i="2"/>
  <c r="AC51" i="2" s="1"/>
  <c r="X51" i="2"/>
  <c r="Y51" i="2"/>
  <c r="Z51" i="2"/>
  <c r="AA51" i="2"/>
  <c r="U52" i="2"/>
  <c r="AA52" i="2" s="1"/>
  <c r="V52" i="2"/>
  <c r="AB52" i="2" s="1"/>
  <c r="W52" i="2"/>
  <c r="X52" i="2"/>
  <c r="Y52" i="2"/>
  <c r="Z52" i="2"/>
  <c r="AC52" i="2" s="1"/>
  <c r="U53" i="2"/>
  <c r="AA53" i="2" s="1"/>
  <c r="V53" i="2"/>
  <c r="W53" i="2"/>
  <c r="AC53" i="2" s="1"/>
  <c r="X53" i="2"/>
  <c r="Y53" i="2"/>
  <c r="AB53" i="2" s="1"/>
  <c r="Z53" i="2"/>
  <c r="U54" i="2"/>
  <c r="V54" i="2"/>
  <c r="AB54" i="2" s="1"/>
  <c r="W54" i="2"/>
  <c r="X54" i="2"/>
  <c r="AA54" i="2" s="1"/>
  <c r="Y54" i="2"/>
  <c r="Z54" i="2"/>
  <c r="U55" i="2"/>
  <c r="AA55" i="2" s="1"/>
  <c r="V55" i="2"/>
  <c r="AB55" i="2" s="1"/>
  <c r="W55" i="2"/>
  <c r="X55" i="2"/>
  <c r="Y55" i="2"/>
  <c r="Z55" i="2"/>
  <c r="AC55" i="2"/>
  <c r="U56" i="2"/>
  <c r="V56" i="2"/>
  <c r="W56" i="2"/>
  <c r="X56" i="2"/>
  <c r="Y56" i="2"/>
  <c r="Z56" i="2"/>
  <c r="AC56" i="2"/>
  <c r="U57" i="2"/>
  <c r="AA57" i="2" s="1"/>
  <c r="V57" i="2"/>
  <c r="W57" i="2"/>
  <c r="X57" i="2"/>
  <c r="Y57" i="2"/>
  <c r="AB57" i="2" s="1"/>
  <c r="Z57" i="2"/>
  <c r="AC57" i="2"/>
  <c r="U58" i="2"/>
  <c r="V58" i="2"/>
  <c r="W58" i="2"/>
  <c r="AC58" i="2" s="1"/>
  <c r="X58" i="2"/>
  <c r="AA58" i="2" s="1"/>
  <c r="Y58" i="2"/>
  <c r="Z58" i="2"/>
  <c r="AB58" i="2"/>
  <c r="U59" i="2"/>
  <c r="AA59" i="2" s="1"/>
  <c r="V59" i="2"/>
  <c r="W59" i="2"/>
  <c r="X59" i="2"/>
  <c r="Y59" i="2"/>
  <c r="Z59" i="2"/>
  <c r="AC59" i="2"/>
  <c r="U60" i="2"/>
  <c r="AA60" i="2" s="1"/>
  <c r="V60" i="2"/>
  <c r="W60" i="2"/>
  <c r="X60" i="2"/>
  <c r="Y60" i="2"/>
  <c r="AB60" i="2" s="1"/>
  <c r="Z60" i="2"/>
  <c r="AC60" i="2"/>
  <c r="U61" i="2"/>
  <c r="AA61" i="2" s="1"/>
  <c r="V61" i="2"/>
  <c r="W61" i="2"/>
  <c r="X61" i="2"/>
  <c r="Y61" i="2"/>
  <c r="AB61" i="2" s="1"/>
  <c r="Z61" i="2"/>
  <c r="AC61" i="2"/>
  <c r="U62" i="2"/>
  <c r="V62" i="2"/>
  <c r="W62" i="2"/>
  <c r="AC62" i="2" s="1"/>
  <c r="X62" i="2"/>
  <c r="AA62" i="2" s="1"/>
  <c r="Y62" i="2"/>
  <c r="Z62" i="2"/>
  <c r="AB62" i="2"/>
  <c r="U63" i="2"/>
  <c r="V63" i="2"/>
  <c r="AB63" i="2" s="1"/>
  <c r="W63" i="2"/>
  <c r="X63" i="2"/>
  <c r="Y63" i="2"/>
  <c r="Z63" i="2"/>
  <c r="AA63" i="2"/>
  <c r="AC63" i="2"/>
  <c r="U64" i="2"/>
  <c r="V64" i="2"/>
  <c r="W64" i="2"/>
  <c r="X64" i="2"/>
  <c r="Y64" i="2"/>
  <c r="Z64" i="2"/>
  <c r="AB64" i="2"/>
  <c r="AC64" i="2"/>
  <c r="U65" i="2"/>
  <c r="V65" i="2"/>
  <c r="W65" i="2"/>
  <c r="AC65" i="2" s="1"/>
  <c r="X65" i="2"/>
  <c r="AA65" i="2" s="1"/>
  <c r="Y65" i="2"/>
  <c r="Z65" i="2"/>
  <c r="AB65" i="2"/>
  <c r="U66" i="2"/>
  <c r="V66" i="2"/>
  <c r="AB66" i="2" s="1"/>
  <c r="W66" i="2"/>
  <c r="AC66" i="2" s="1"/>
  <c r="X66" i="2"/>
  <c r="Y66" i="2"/>
  <c r="Z66" i="2"/>
  <c r="AA66" i="2"/>
  <c r="U67" i="2"/>
  <c r="AA67" i="2" s="1"/>
  <c r="V67" i="2"/>
  <c r="W67" i="2"/>
  <c r="X67" i="2"/>
  <c r="Y67" i="2"/>
  <c r="Z67" i="2"/>
  <c r="U68" i="2"/>
  <c r="AA68" i="2" s="1"/>
  <c r="V68" i="2"/>
  <c r="AB68" i="2" s="1"/>
  <c r="W68" i="2"/>
  <c r="X68" i="2"/>
  <c r="Y68" i="2"/>
  <c r="Z68" i="2"/>
  <c r="AC68" i="2" s="1"/>
  <c r="U69" i="2"/>
  <c r="V69" i="2"/>
  <c r="W69" i="2"/>
  <c r="AC69" i="2" s="1"/>
  <c r="X69" i="2"/>
  <c r="Y69" i="2"/>
  <c r="AB69" i="2" s="1"/>
  <c r="Z69" i="2"/>
  <c r="AA69" i="2"/>
  <c r="U70" i="2"/>
  <c r="V70" i="2"/>
  <c r="W70" i="2"/>
  <c r="X70" i="2"/>
  <c r="AA70" i="2" s="1"/>
  <c r="Y70" i="2"/>
  <c r="Z70" i="2"/>
  <c r="AB70" i="2"/>
  <c r="U71" i="2"/>
  <c r="AA71" i="2" s="1"/>
  <c r="V71" i="2"/>
  <c r="W71" i="2"/>
  <c r="X71" i="2"/>
  <c r="Y71" i="2"/>
  <c r="Z71" i="2"/>
  <c r="AC71" i="2"/>
  <c r="U72" i="2"/>
  <c r="AA72" i="2" s="1"/>
  <c r="V72" i="2"/>
  <c r="W72" i="2"/>
  <c r="X72" i="2"/>
  <c r="Y72" i="2"/>
  <c r="Z72" i="2"/>
  <c r="AC72" i="2" s="1"/>
  <c r="U73" i="2"/>
  <c r="AA73" i="2" s="1"/>
  <c r="V73" i="2"/>
  <c r="W73" i="2"/>
  <c r="X73" i="2"/>
  <c r="Y73" i="2"/>
  <c r="AB73" i="2" s="1"/>
  <c r="Z73" i="2"/>
  <c r="AC73" i="2"/>
  <c r="U74" i="2"/>
  <c r="V74" i="2"/>
  <c r="W74" i="2"/>
  <c r="AC74" i="2" s="1"/>
  <c r="X74" i="2"/>
  <c r="Y74" i="2"/>
  <c r="Z74" i="2"/>
  <c r="AA74" i="2"/>
  <c r="AB74" i="2"/>
  <c r="U75" i="2"/>
  <c r="AA75" i="2" s="1"/>
  <c r="V75" i="2"/>
  <c r="W75" i="2"/>
  <c r="AC75" i="2" s="1"/>
  <c r="X75" i="2"/>
  <c r="Y75" i="2"/>
  <c r="Z75" i="2"/>
  <c r="U76" i="2"/>
  <c r="AA76" i="2" s="1"/>
  <c r="V76" i="2"/>
  <c r="W76" i="2"/>
  <c r="X76" i="2"/>
  <c r="Y76" i="2"/>
  <c r="AB76" i="2" s="1"/>
  <c r="Z76" i="2"/>
  <c r="AC76" i="2"/>
  <c r="U77" i="2"/>
  <c r="AA77" i="2" s="1"/>
  <c r="V77" i="2"/>
  <c r="W77" i="2"/>
  <c r="X77" i="2"/>
  <c r="Y77" i="2"/>
  <c r="AB77" i="2" s="1"/>
  <c r="Z77" i="2"/>
  <c r="AC77" i="2"/>
  <c r="U78" i="2"/>
  <c r="V78" i="2"/>
  <c r="W78" i="2"/>
  <c r="X78" i="2"/>
  <c r="AA78" i="2" s="1"/>
  <c r="Y78" i="2"/>
  <c r="Z78" i="2"/>
  <c r="AB78" i="2"/>
  <c r="U79" i="2"/>
  <c r="V79" i="2"/>
  <c r="AB79" i="2" s="1"/>
  <c r="W79" i="2"/>
  <c r="X79" i="2"/>
  <c r="Y79" i="2"/>
  <c r="Z79" i="2"/>
  <c r="AA79" i="2"/>
  <c r="AC79" i="2"/>
  <c r="U80" i="2"/>
  <c r="V80" i="2"/>
  <c r="AB80" i="2" s="1"/>
  <c r="W80" i="2"/>
  <c r="X80" i="2"/>
  <c r="Y80" i="2"/>
  <c r="Z80" i="2"/>
  <c r="AC80" i="2"/>
  <c r="U81" i="2"/>
  <c r="V81" i="2"/>
  <c r="W81" i="2"/>
  <c r="AC81" i="2" s="1"/>
  <c r="X81" i="2"/>
  <c r="AA81" i="2" s="1"/>
  <c r="Y81" i="2"/>
  <c r="Z81" i="2"/>
  <c r="AB81" i="2"/>
  <c r="U82" i="2"/>
  <c r="V82" i="2"/>
  <c r="AB82" i="2" s="1"/>
  <c r="W82" i="2"/>
  <c r="X82" i="2"/>
  <c r="Y82" i="2"/>
  <c r="Z82" i="2"/>
  <c r="AA82" i="2"/>
  <c r="U83" i="2"/>
  <c r="AA83" i="2" s="1"/>
  <c r="V83" i="2"/>
  <c r="AB83" i="2" s="1"/>
  <c r="W83" i="2"/>
  <c r="X83" i="2"/>
  <c r="Y83" i="2"/>
  <c r="Z83" i="2"/>
  <c r="U84" i="2"/>
  <c r="AA84" i="2" s="1"/>
  <c r="V84" i="2"/>
  <c r="W84" i="2"/>
  <c r="X84" i="2"/>
  <c r="Y84" i="2"/>
  <c r="Z84" i="2"/>
  <c r="AC84" i="2" s="1"/>
  <c r="AB84" i="2"/>
  <c r="U85" i="2"/>
  <c r="V85" i="2"/>
  <c r="W85" i="2"/>
  <c r="X85" i="2"/>
  <c r="Y85" i="2"/>
  <c r="AB85" i="2" s="1"/>
  <c r="Z85" i="2"/>
  <c r="AA85" i="2"/>
  <c r="AC85" i="2"/>
  <c r="U86" i="2"/>
  <c r="V86" i="2"/>
  <c r="W86" i="2"/>
  <c r="X86" i="2"/>
  <c r="AA86" i="2" s="1"/>
  <c r="Y86" i="2"/>
  <c r="Z86" i="2"/>
  <c r="AB86" i="2"/>
  <c r="U87" i="2"/>
  <c r="AA87" i="2" s="1"/>
  <c r="V87" i="2"/>
  <c r="W87" i="2"/>
  <c r="X87" i="2"/>
  <c r="Y87" i="2"/>
  <c r="Z87" i="2"/>
  <c r="AC87" i="2" s="1"/>
  <c r="U88" i="2"/>
  <c r="AA88" i="2" s="1"/>
  <c r="V88" i="2"/>
  <c r="AB88" i="2" s="1"/>
  <c r="W88" i="2"/>
  <c r="X88" i="2"/>
  <c r="Y88" i="2"/>
  <c r="Z88" i="2"/>
  <c r="AC88" i="2" s="1"/>
  <c r="U89" i="2"/>
  <c r="V89" i="2"/>
  <c r="W89" i="2"/>
  <c r="X89" i="2"/>
  <c r="Y89" i="2"/>
  <c r="Z89" i="2"/>
  <c r="AB89" i="2"/>
  <c r="AC89" i="2"/>
  <c r="U90" i="2"/>
  <c r="V90" i="2"/>
  <c r="W90" i="2"/>
  <c r="AC90" i="2" s="1"/>
  <c r="X90" i="2"/>
  <c r="Y90" i="2"/>
  <c r="Z90" i="2"/>
  <c r="AA90" i="2"/>
  <c r="AB90" i="2"/>
  <c r="U91" i="2"/>
  <c r="V91" i="2"/>
  <c r="W91" i="2"/>
  <c r="AC91" i="2" s="1"/>
  <c r="X91" i="2"/>
  <c r="Y91" i="2"/>
  <c r="Z91" i="2"/>
  <c r="AA91" i="2"/>
  <c r="U92" i="2"/>
  <c r="V92" i="2"/>
  <c r="W92" i="2"/>
  <c r="X92" i="2"/>
  <c r="Y92" i="2"/>
  <c r="Z92" i="2"/>
  <c r="AB92" i="2"/>
  <c r="AC92" i="2"/>
  <c r="U93" i="2"/>
  <c r="V93" i="2"/>
  <c r="W93" i="2"/>
  <c r="AC93" i="2" s="1"/>
  <c r="X93" i="2"/>
  <c r="Y93" i="2"/>
  <c r="Z93" i="2"/>
  <c r="AA93" i="2"/>
  <c r="AB93" i="2"/>
  <c r="U94" i="2"/>
  <c r="V94" i="2"/>
  <c r="AB94" i="2" s="1"/>
  <c r="W94" i="2"/>
  <c r="X94" i="2"/>
  <c r="Y94" i="2"/>
  <c r="Z94" i="2"/>
  <c r="AA94" i="2"/>
  <c r="U95" i="2"/>
  <c r="V95" i="2"/>
  <c r="AB95" i="2" s="1"/>
  <c r="W95" i="2"/>
  <c r="AC95" i="2" s="1"/>
  <c r="X95" i="2"/>
  <c r="Y95" i="2"/>
  <c r="Z95" i="2"/>
  <c r="AA95" i="2"/>
  <c r="U96" i="2"/>
  <c r="V96" i="2"/>
  <c r="AB96" i="2" s="1"/>
  <c r="W96" i="2"/>
  <c r="X96" i="2"/>
  <c r="Y96" i="2"/>
  <c r="Z96" i="2"/>
  <c r="AC96" i="2" s="1"/>
  <c r="U97" i="2"/>
  <c r="V97" i="2"/>
  <c r="W97" i="2"/>
  <c r="AC97" i="2" s="1"/>
  <c r="X97" i="2"/>
  <c r="Y97" i="2"/>
  <c r="Z97" i="2"/>
  <c r="AA97" i="2"/>
  <c r="AB97" i="2"/>
  <c r="U98" i="2"/>
  <c r="V98" i="2"/>
  <c r="AB98" i="2" s="1"/>
  <c r="W98" i="2"/>
  <c r="X98" i="2"/>
  <c r="Y98" i="2"/>
  <c r="Z98" i="2"/>
  <c r="AA98" i="2"/>
  <c r="U99" i="2"/>
  <c r="V99" i="2"/>
  <c r="AB99" i="2" s="1"/>
  <c r="W99" i="2"/>
  <c r="AC99" i="2" s="1"/>
  <c r="X99" i="2"/>
  <c r="Y99" i="2"/>
  <c r="Z99" i="2"/>
  <c r="AA99" i="2"/>
  <c r="U100" i="2"/>
  <c r="AA100" i="2" s="1"/>
  <c r="V100" i="2"/>
  <c r="W100" i="2"/>
  <c r="X100" i="2"/>
  <c r="Y100" i="2"/>
  <c r="Z100" i="2"/>
  <c r="AC100" i="2" s="1"/>
  <c r="AB100" i="2"/>
  <c r="U101" i="2"/>
  <c r="AA101" i="2" s="1"/>
  <c r="V101" i="2"/>
  <c r="W101" i="2"/>
  <c r="X101" i="2"/>
  <c r="Y101" i="2"/>
  <c r="AB101" i="2" s="1"/>
  <c r="Z101" i="2"/>
  <c r="AC101" i="2"/>
  <c r="U102" i="2"/>
  <c r="V102" i="2"/>
  <c r="AB102" i="2" s="1"/>
  <c r="W102" i="2"/>
  <c r="X102" i="2"/>
  <c r="AA102" i="2" s="1"/>
  <c r="Y102" i="2"/>
  <c r="Z102" i="2"/>
  <c r="U103" i="2"/>
  <c r="AA103" i="2" s="1"/>
  <c r="V103" i="2"/>
  <c r="AB103" i="2" s="1"/>
  <c r="W103" i="2"/>
  <c r="X103" i="2"/>
  <c r="Y103" i="2"/>
  <c r="Z103" i="2"/>
  <c r="AC103" i="2" s="1"/>
  <c r="U104" i="2"/>
  <c r="V104" i="2"/>
  <c r="AB104" i="2" s="1"/>
  <c r="W104" i="2"/>
  <c r="X104" i="2"/>
  <c r="Y104" i="2"/>
  <c r="Z104" i="2"/>
  <c r="AC104" i="2"/>
  <c r="U105" i="2"/>
  <c r="V105" i="2"/>
  <c r="W105" i="2"/>
  <c r="X105" i="2"/>
  <c r="Y105" i="2"/>
  <c r="Z105" i="2"/>
  <c r="AB105" i="2"/>
  <c r="AC105" i="2"/>
  <c r="U106" i="2"/>
  <c r="V106" i="2"/>
  <c r="W106" i="2"/>
  <c r="AC106" i="2" s="1"/>
  <c r="X106" i="2"/>
  <c r="AA106" i="2" s="1"/>
  <c r="Y106" i="2"/>
  <c r="Z106" i="2"/>
  <c r="AB106" i="2"/>
  <c r="U107" i="2"/>
  <c r="V107" i="2"/>
  <c r="W107" i="2"/>
  <c r="X107" i="2"/>
  <c r="Y107" i="2"/>
  <c r="Z107" i="2"/>
  <c r="AA107" i="2"/>
  <c r="AC107" i="2"/>
  <c r="U108" i="2"/>
  <c r="V108" i="2"/>
  <c r="W108" i="2"/>
  <c r="X108" i="2"/>
  <c r="Y108" i="2"/>
  <c r="Z108" i="2"/>
  <c r="AB108" i="2"/>
  <c r="AC108" i="2"/>
  <c r="U109" i="2"/>
  <c r="V109" i="2"/>
  <c r="W109" i="2"/>
  <c r="AC109" i="2" s="1"/>
  <c r="X109" i="2"/>
  <c r="AA109" i="2" s="1"/>
  <c r="Y109" i="2"/>
  <c r="Z109" i="2"/>
  <c r="AB109" i="2"/>
  <c r="U110" i="2"/>
  <c r="V110" i="2"/>
  <c r="AB110" i="2" s="1"/>
  <c r="W110" i="2"/>
  <c r="AC110" i="2" s="1"/>
  <c r="X110" i="2"/>
  <c r="Y110" i="2"/>
  <c r="Z110" i="2"/>
  <c r="AA110" i="2"/>
  <c r="U111" i="2"/>
  <c r="V111" i="2"/>
  <c r="AB111" i="2" s="1"/>
  <c r="W111" i="2"/>
  <c r="AC111" i="2" s="1"/>
  <c r="X111" i="2"/>
  <c r="Y111" i="2"/>
  <c r="Z111" i="2"/>
  <c r="AA111" i="2"/>
  <c r="U112" i="2"/>
  <c r="V112" i="2"/>
  <c r="W112" i="2"/>
  <c r="X112" i="2"/>
  <c r="Y112" i="2"/>
  <c r="Z112" i="2"/>
  <c r="AC112" i="2" s="1"/>
  <c r="AB112" i="2"/>
  <c r="U113" i="2"/>
  <c r="V113" i="2"/>
  <c r="W113" i="2"/>
  <c r="AC113" i="2" s="1"/>
  <c r="X113" i="2"/>
  <c r="Y113" i="2"/>
  <c r="Z113" i="2"/>
  <c r="AA113" i="2"/>
  <c r="AB113" i="2"/>
  <c r="U114" i="2"/>
  <c r="V114" i="2"/>
  <c r="AB114" i="2" s="1"/>
  <c r="W114" i="2"/>
  <c r="AC114" i="2" s="1"/>
  <c r="X114" i="2"/>
  <c r="Y114" i="2"/>
  <c r="Z114" i="2"/>
  <c r="AA114" i="2"/>
  <c r="U115" i="2"/>
  <c r="V115" i="2"/>
  <c r="W115" i="2"/>
  <c r="AC115" i="2" s="1"/>
  <c r="X115" i="2"/>
  <c r="Y115" i="2"/>
  <c r="Z115" i="2"/>
  <c r="AA115" i="2"/>
  <c r="U116" i="2"/>
  <c r="AA116" i="2" s="1"/>
  <c r="V116" i="2"/>
  <c r="AB116" i="2" s="1"/>
  <c r="W116" i="2"/>
  <c r="X116" i="2"/>
  <c r="Y116" i="2"/>
  <c r="Z116" i="2"/>
  <c r="AC116" i="2" s="1"/>
  <c r="U117" i="2"/>
  <c r="AA117" i="2" s="1"/>
  <c r="V117" i="2"/>
  <c r="W117" i="2"/>
  <c r="AC117" i="2" s="1"/>
  <c r="X117" i="2"/>
  <c r="Y117" i="2"/>
  <c r="AB117" i="2" s="1"/>
  <c r="Z117" i="2"/>
  <c r="U118" i="2"/>
  <c r="V118" i="2"/>
  <c r="AB118" i="2" s="1"/>
  <c r="W118" i="2"/>
  <c r="X118" i="2"/>
  <c r="AA118" i="2" s="1"/>
  <c r="Y118" i="2"/>
  <c r="Z118" i="2"/>
  <c r="U119" i="2"/>
  <c r="V119" i="2"/>
  <c r="W119" i="2"/>
  <c r="X119" i="2"/>
  <c r="Y119" i="2"/>
  <c r="Z119" i="2"/>
  <c r="AC119" i="2" s="1"/>
  <c r="AB119" i="2"/>
  <c r="U120" i="2"/>
  <c r="V120" i="2"/>
  <c r="W120" i="2"/>
  <c r="AC120" i="2" s="1"/>
  <c r="X120" i="2"/>
  <c r="Y120" i="2"/>
  <c r="Z120" i="2"/>
  <c r="AA120" i="2"/>
  <c r="AB120" i="2"/>
  <c r="U121" i="2"/>
  <c r="V121" i="2"/>
  <c r="AB121" i="2" s="1"/>
  <c r="W121" i="2"/>
  <c r="X121" i="2"/>
  <c r="Y121" i="2"/>
  <c r="Z121" i="2"/>
  <c r="AA121" i="2"/>
  <c r="U122" i="2"/>
  <c r="AA122" i="2" s="1"/>
  <c r="V122" i="2"/>
  <c r="AB122" i="2" s="1"/>
  <c r="W122" i="2"/>
  <c r="AC122" i="2" s="1"/>
  <c r="X122" i="2"/>
  <c r="Y122" i="2"/>
  <c r="Z122" i="2"/>
  <c r="U123" i="2"/>
  <c r="AA123" i="2" s="1"/>
  <c r="V123" i="2"/>
  <c r="AB123" i="2" s="1"/>
  <c r="W123" i="2"/>
  <c r="X123" i="2"/>
  <c r="Y123" i="2"/>
  <c r="Z123" i="2"/>
  <c r="AC123" i="2" s="1"/>
  <c r="U124" i="2"/>
  <c r="AA124" i="2" s="1"/>
  <c r="V124" i="2"/>
  <c r="W124" i="2"/>
  <c r="X124" i="2"/>
  <c r="Y124" i="2"/>
  <c r="AB124" i="2" s="1"/>
  <c r="Z124" i="2"/>
  <c r="AC124" i="2"/>
  <c r="U125" i="2"/>
  <c r="V125" i="2"/>
  <c r="W125" i="2"/>
  <c r="X125" i="2"/>
  <c r="AA125" i="2" s="1"/>
  <c r="Y125" i="2"/>
  <c r="Z125" i="2"/>
  <c r="AB125" i="2"/>
  <c r="U126" i="2"/>
  <c r="AA126" i="2" s="1"/>
  <c r="V126" i="2"/>
  <c r="W126" i="2"/>
  <c r="X126" i="2"/>
  <c r="Y126" i="2"/>
  <c r="AB126" i="2" s="1"/>
  <c r="Z126" i="2"/>
  <c r="AC126" i="2"/>
  <c r="U127" i="2"/>
  <c r="V127" i="2"/>
  <c r="W127" i="2"/>
  <c r="AC127" i="2" s="1"/>
  <c r="X127" i="2"/>
  <c r="AA127" i="2" s="1"/>
  <c r="Y127" i="2"/>
  <c r="Z127" i="2"/>
  <c r="AB127" i="2"/>
  <c r="U128" i="2"/>
  <c r="V128" i="2"/>
  <c r="AB128" i="2" s="1"/>
  <c r="W128" i="2"/>
  <c r="AC128" i="2" s="1"/>
  <c r="X128" i="2"/>
  <c r="Y128" i="2"/>
  <c r="Z128" i="2"/>
  <c r="AA128" i="2"/>
  <c r="U129" i="2"/>
  <c r="AA129" i="2" s="1"/>
  <c r="V129" i="2"/>
  <c r="AB129" i="2" s="1"/>
  <c r="W129" i="2"/>
  <c r="X129" i="2"/>
  <c r="Y129" i="2"/>
  <c r="Z129" i="2"/>
  <c r="AC129" i="2" s="1"/>
  <c r="U130" i="2"/>
  <c r="AA130" i="2" s="1"/>
  <c r="V130" i="2"/>
  <c r="W130" i="2"/>
  <c r="X130" i="2"/>
  <c r="Y130" i="2"/>
  <c r="AB130" i="2" s="1"/>
  <c r="Z130" i="2"/>
  <c r="AC130" i="2"/>
  <c r="U131" i="2"/>
  <c r="V131" i="2"/>
  <c r="W131" i="2"/>
  <c r="AC131" i="2" s="1"/>
  <c r="X131" i="2"/>
  <c r="AA131" i="2" s="1"/>
  <c r="Y131" i="2"/>
  <c r="Z131" i="2"/>
  <c r="AB131" i="2"/>
  <c r="U132" i="2"/>
  <c r="V132" i="2"/>
  <c r="AB132" i="2" s="1"/>
  <c r="W132" i="2"/>
  <c r="AC132" i="2" s="1"/>
  <c r="X132" i="2"/>
  <c r="Y132" i="2"/>
  <c r="Z132" i="2"/>
  <c r="AA132" i="2"/>
  <c r="U133" i="2"/>
  <c r="AA133" i="2" s="1"/>
  <c r="V133" i="2"/>
  <c r="AB133" i="2" s="1"/>
  <c r="W133" i="2"/>
  <c r="X133" i="2"/>
  <c r="Y133" i="2"/>
  <c r="Z133" i="2"/>
  <c r="AC133" i="2" s="1"/>
  <c r="U134" i="2"/>
  <c r="AA134" i="2" s="1"/>
  <c r="V134" i="2"/>
  <c r="W134" i="2"/>
  <c r="X134" i="2"/>
  <c r="Y134" i="2"/>
  <c r="AB134" i="2" s="1"/>
  <c r="Z134" i="2"/>
  <c r="AC134" i="2"/>
  <c r="U135" i="2"/>
  <c r="V135" i="2"/>
  <c r="W135" i="2"/>
  <c r="AC135" i="2" s="1"/>
  <c r="X135" i="2"/>
  <c r="AA135" i="2" s="1"/>
  <c r="Y135" i="2"/>
  <c r="Z135" i="2"/>
  <c r="AB135" i="2"/>
  <c r="U136" i="2"/>
  <c r="V136" i="2"/>
  <c r="AB136" i="2" s="1"/>
  <c r="W136" i="2"/>
  <c r="AC136" i="2" s="1"/>
  <c r="X136" i="2"/>
  <c r="Y136" i="2"/>
  <c r="Z136" i="2"/>
  <c r="AA136" i="2"/>
  <c r="U137" i="2"/>
  <c r="AA137" i="2" s="1"/>
  <c r="V137" i="2"/>
  <c r="AB137" i="2" s="1"/>
  <c r="W137" i="2"/>
  <c r="X137" i="2"/>
  <c r="Y137" i="2"/>
  <c r="Z137" i="2"/>
  <c r="AC137" i="2" s="1"/>
  <c r="U138" i="2"/>
  <c r="AA138" i="2" s="1"/>
  <c r="V138" i="2"/>
  <c r="W138" i="2"/>
  <c r="X138" i="2"/>
  <c r="Y138" i="2"/>
  <c r="AB138" i="2" s="1"/>
  <c r="Z138" i="2"/>
  <c r="AC138" i="2"/>
  <c r="U139" i="2"/>
  <c r="V139" i="2"/>
  <c r="W139" i="2"/>
  <c r="AC139" i="2" s="1"/>
  <c r="X139" i="2"/>
  <c r="AA139" i="2" s="1"/>
  <c r="Y139" i="2"/>
  <c r="Z139" i="2"/>
  <c r="AB139" i="2"/>
  <c r="U140" i="2"/>
  <c r="V140" i="2"/>
  <c r="AB140" i="2" s="1"/>
  <c r="W140" i="2"/>
  <c r="AC140" i="2" s="1"/>
  <c r="X140" i="2"/>
  <c r="Y140" i="2"/>
  <c r="Z140" i="2"/>
  <c r="AA140" i="2"/>
  <c r="U141" i="2"/>
  <c r="AA141" i="2" s="1"/>
  <c r="V141" i="2"/>
  <c r="AB141" i="2" s="1"/>
  <c r="W141" i="2"/>
  <c r="X141" i="2"/>
  <c r="Y141" i="2"/>
  <c r="Z141" i="2"/>
  <c r="AC141" i="2" s="1"/>
  <c r="U142" i="2"/>
  <c r="AA142" i="2" s="1"/>
  <c r="V142" i="2"/>
  <c r="W142" i="2"/>
  <c r="X142" i="2"/>
  <c r="Y142" i="2"/>
  <c r="AB142" i="2" s="1"/>
  <c r="Z142" i="2"/>
  <c r="AC142" i="2"/>
  <c r="U143" i="2"/>
  <c r="V143" i="2"/>
  <c r="W143" i="2"/>
  <c r="AC143" i="2" s="1"/>
  <c r="X143" i="2"/>
  <c r="AA143" i="2" s="1"/>
  <c r="Y143" i="2"/>
  <c r="Z143" i="2"/>
  <c r="AB143" i="2"/>
  <c r="U144" i="2"/>
  <c r="V144" i="2"/>
  <c r="AB144" i="2" s="1"/>
  <c r="W144" i="2"/>
  <c r="AC144" i="2" s="1"/>
  <c r="X144" i="2"/>
  <c r="Y144" i="2"/>
  <c r="Z144" i="2"/>
  <c r="AA144" i="2"/>
  <c r="U145" i="2"/>
  <c r="AA145" i="2" s="1"/>
  <c r="V145" i="2"/>
  <c r="AB145" i="2" s="1"/>
  <c r="W145" i="2"/>
  <c r="X145" i="2"/>
  <c r="Y145" i="2"/>
  <c r="Z145" i="2"/>
  <c r="AC145" i="2" s="1"/>
  <c r="U146" i="2"/>
  <c r="AA146" i="2" s="1"/>
  <c r="V146" i="2"/>
  <c r="W146" i="2"/>
  <c r="X146" i="2"/>
  <c r="Y146" i="2"/>
  <c r="AB146" i="2" s="1"/>
  <c r="Z146" i="2"/>
  <c r="AC146" i="2"/>
  <c r="U147" i="2"/>
  <c r="V147" i="2"/>
  <c r="W147" i="2"/>
  <c r="AC147" i="2" s="1"/>
  <c r="X147" i="2"/>
  <c r="AA147" i="2" s="1"/>
  <c r="Y147" i="2"/>
  <c r="Z147" i="2"/>
  <c r="AB147" i="2"/>
  <c r="U148" i="2"/>
  <c r="V148" i="2"/>
  <c r="AB148" i="2" s="1"/>
  <c r="W148" i="2"/>
  <c r="AC148" i="2" s="1"/>
  <c r="X148" i="2"/>
  <c r="Y148" i="2"/>
  <c r="Z148" i="2"/>
  <c r="AA148" i="2"/>
  <c r="U149" i="2"/>
  <c r="AA149" i="2" s="1"/>
  <c r="V149" i="2"/>
  <c r="AB149" i="2" s="1"/>
  <c r="W149" i="2"/>
  <c r="X149" i="2"/>
  <c r="Y149" i="2"/>
  <c r="Z149" i="2"/>
  <c r="AC149" i="2" s="1"/>
  <c r="U150" i="2"/>
  <c r="AA150" i="2" s="1"/>
  <c r="V150" i="2"/>
  <c r="W150" i="2"/>
  <c r="X150" i="2"/>
  <c r="Y150" i="2"/>
  <c r="AB150" i="2" s="1"/>
  <c r="Z150" i="2"/>
  <c r="AC150" i="2"/>
  <c r="U151" i="2"/>
  <c r="V151" i="2"/>
  <c r="W151" i="2"/>
  <c r="AC151" i="2" s="1"/>
  <c r="X151" i="2"/>
  <c r="AA151" i="2" s="1"/>
  <c r="Y151" i="2"/>
  <c r="Z151" i="2"/>
  <c r="AB151" i="2"/>
  <c r="U152" i="2"/>
  <c r="V152" i="2"/>
  <c r="AB152" i="2" s="1"/>
  <c r="W152" i="2"/>
  <c r="AC152" i="2" s="1"/>
  <c r="X152" i="2"/>
  <c r="Y152" i="2"/>
  <c r="Z152" i="2"/>
  <c r="AA152" i="2"/>
  <c r="U153" i="2"/>
  <c r="AA153" i="2" s="1"/>
  <c r="V153" i="2"/>
  <c r="AB153" i="2" s="1"/>
  <c r="W153" i="2"/>
  <c r="X153" i="2"/>
  <c r="Y153" i="2"/>
  <c r="Z153" i="2"/>
  <c r="AC153" i="2" s="1"/>
  <c r="U154" i="2"/>
  <c r="AA154" i="2" s="1"/>
  <c r="V154" i="2"/>
  <c r="W154" i="2"/>
  <c r="X154" i="2"/>
  <c r="Y154" i="2"/>
  <c r="AB154" i="2" s="1"/>
  <c r="Z154" i="2"/>
  <c r="AC154" i="2"/>
  <c r="U155" i="2"/>
  <c r="V155" i="2"/>
  <c r="W155" i="2"/>
  <c r="AC155" i="2" s="1"/>
  <c r="X155" i="2"/>
  <c r="AA155" i="2" s="1"/>
  <c r="Y155" i="2"/>
  <c r="Z155" i="2"/>
  <c r="AB155" i="2"/>
  <c r="U156" i="2"/>
  <c r="V156" i="2"/>
  <c r="AB156" i="2" s="1"/>
  <c r="W156" i="2"/>
  <c r="AC156" i="2" s="1"/>
  <c r="X156" i="2"/>
  <c r="Y156" i="2"/>
  <c r="Z156" i="2"/>
  <c r="AA156" i="2"/>
  <c r="U157" i="2"/>
  <c r="AA157" i="2" s="1"/>
  <c r="V157" i="2"/>
  <c r="AB157" i="2" s="1"/>
  <c r="W157" i="2"/>
  <c r="X157" i="2"/>
  <c r="Y157" i="2"/>
  <c r="Z157" i="2"/>
  <c r="AC157" i="2" s="1"/>
  <c r="U158" i="2"/>
  <c r="AA158" i="2" s="1"/>
  <c r="V158" i="2"/>
  <c r="W158" i="2"/>
  <c r="X158" i="2"/>
  <c r="Y158" i="2"/>
  <c r="AB158" i="2" s="1"/>
  <c r="Z158" i="2"/>
  <c r="AC158" i="2"/>
  <c r="U159" i="2"/>
  <c r="V159" i="2"/>
  <c r="W159" i="2"/>
  <c r="AC159" i="2" s="1"/>
  <c r="X159" i="2"/>
  <c r="AA159" i="2" s="1"/>
  <c r="Y159" i="2"/>
  <c r="Z159" i="2"/>
  <c r="AB159" i="2"/>
  <c r="U160" i="2"/>
  <c r="V160" i="2"/>
  <c r="AB160" i="2" s="1"/>
  <c r="W160" i="2"/>
  <c r="AC160" i="2" s="1"/>
  <c r="X160" i="2"/>
  <c r="Y160" i="2"/>
  <c r="Z160" i="2"/>
  <c r="AA160" i="2"/>
  <c r="U161" i="2"/>
  <c r="AA161" i="2" s="1"/>
  <c r="V161" i="2"/>
  <c r="AB161" i="2" s="1"/>
  <c r="W161" i="2"/>
  <c r="X161" i="2"/>
  <c r="Y161" i="2"/>
  <c r="Z161" i="2"/>
  <c r="AC161" i="2" s="1"/>
  <c r="U162" i="2"/>
  <c r="AA162" i="2" s="1"/>
  <c r="V162" i="2"/>
  <c r="W162" i="2"/>
  <c r="X162" i="2"/>
  <c r="Y162" i="2"/>
  <c r="AB162" i="2" s="1"/>
  <c r="Z162" i="2"/>
  <c r="AC162" i="2"/>
  <c r="U163" i="2"/>
  <c r="V163" i="2"/>
  <c r="W163" i="2"/>
  <c r="AC163" i="2" s="1"/>
  <c r="X163" i="2"/>
  <c r="AA163" i="2" s="1"/>
  <c r="Y163" i="2"/>
  <c r="Z163" i="2"/>
  <c r="AB163" i="2"/>
  <c r="U164" i="2"/>
  <c r="V164" i="2"/>
  <c r="AB164" i="2" s="1"/>
  <c r="W164" i="2"/>
  <c r="AC164" i="2" s="1"/>
  <c r="X164" i="2"/>
  <c r="Y164" i="2"/>
  <c r="Z164" i="2"/>
  <c r="AA164" i="2"/>
  <c r="U165" i="2"/>
  <c r="AA165" i="2" s="1"/>
  <c r="V165" i="2"/>
  <c r="AB165" i="2" s="1"/>
  <c r="W165" i="2"/>
  <c r="X165" i="2"/>
  <c r="Y165" i="2"/>
  <c r="Z165" i="2"/>
  <c r="AC165" i="2" s="1"/>
  <c r="U166" i="2"/>
  <c r="AA166" i="2" s="1"/>
  <c r="V166" i="2"/>
  <c r="W166" i="2"/>
  <c r="X166" i="2"/>
  <c r="Y166" i="2"/>
  <c r="AB166" i="2" s="1"/>
  <c r="Z166" i="2"/>
  <c r="AC166" i="2"/>
  <c r="U167" i="2"/>
  <c r="V167" i="2"/>
  <c r="W167" i="2"/>
  <c r="AC167" i="2" s="1"/>
  <c r="X167" i="2"/>
  <c r="AA167" i="2" s="1"/>
  <c r="Y167" i="2"/>
  <c r="Z167" i="2"/>
  <c r="AB167" i="2"/>
  <c r="U168" i="2"/>
  <c r="V168" i="2"/>
  <c r="AB168" i="2" s="1"/>
  <c r="W168" i="2"/>
  <c r="AC168" i="2" s="1"/>
  <c r="X168" i="2"/>
  <c r="Y168" i="2"/>
  <c r="Z168" i="2"/>
  <c r="AA168" i="2"/>
  <c r="U169" i="2"/>
  <c r="AA169" i="2" s="1"/>
  <c r="V169" i="2"/>
  <c r="AB169" i="2" s="1"/>
  <c r="W169" i="2"/>
  <c r="X169" i="2"/>
  <c r="Y169" i="2"/>
  <c r="Z169" i="2"/>
  <c r="AC169" i="2" s="1"/>
  <c r="U170" i="2"/>
  <c r="AA170" i="2" s="1"/>
  <c r="V170" i="2"/>
  <c r="W170" i="2"/>
  <c r="X170" i="2"/>
  <c r="Y170" i="2"/>
  <c r="AB170" i="2" s="1"/>
  <c r="Z170" i="2"/>
  <c r="AC170" i="2"/>
  <c r="U171" i="2"/>
  <c r="V171" i="2"/>
  <c r="W171" i="2"/>
  <c r="AC171" i="2" s="1"/>
  <c r="X171" i="2"/>
  <c r="AA171" i="2" s="1"/>
  <c r="Y171" i="2"/>
  <c r="Z171" i="2"/>
  <c r="AB171" i="2"/>
  <c r="U172" i="2"/>
  <c r="V172" i="2"/>
  <c r="AB172" i="2" s="1"/>
  <c r="W172" i="2"/>
  <c r="AC172" i="2" s="1"/>
  <c r="X172" i="2"/>
  <c r="Y172" i="2"/>
  <c r="Z172" i="2"/>
  <c r="AA172" i="2"/>
  <c r="U173" i="2"/>
  <c r="AA173" i="2" s="1"/>
  <c r="V173" i="2"/>
  <c r="AB173" i="2" s="1"/>
  <c r="W173" i="2"/>
  <c r="X173" i="2"/>
  <c r="Y173" i="2"/>
  <c r="Z173" i="2"/>
  <c r="AC173" i="2" s="1"/>
  <c r="U174" i="2"/>
  <c r="AA174" i="2" s="1"/>
  <c r="V174" i="2"/>
  <c r="W174" i="2"/>
  <c r="X174" i="2"/>
  <c r="Y174" i="2"/>
  <c r="AB174" i="2" s="1"/>
  <c r="Z174" i="2"/>
  <c r="AC174" i="2"/>
  <c r="U175" i="2"/>
  <c r="V175" i="2"/>
  <c r="W175" i="2"/>
  <c r="AC175" i="2" s="1"/>
  <c r="X175" i="2"/>
  <c r="AA175" i="2" s="1"/>
  <c r="Y175" i="2"/>
  <c r="Z175" i="2"/>
  <c r="AB175" i="2"/>
  <c r="U176" i="2"/>
  <c r="V176" i="2"/>
  <c r="AB176" i="2" s="1"/>
  <c r="W176" i="2"/>
  <c r="AC176" i="2" s="1"/>
  <c r="X176" i="2"/>
  <c r="Y176" i="2"/>
  <c r="Z176" i="2"/>
  <c r="AA176" i="2"/>
  <c r="U177" i="2"/>
  <c r="AA177" i="2" s="1"/>
  <c r="V177" i="2"/>
  <c r="AB177" i="2" s="1"/>
  <c r="W177" i="2"/>
  <c r="X177" i="2"/>
  <c r="Y177" i="2"/>
  <c r="Z177" i="2"/>
  <c r="AC177" i="2" s="1"/>
  <c r="U178" i="2"/>
  <c r="AA178" i="2" s="1"/>
  <c r="V178" i="2"/>
  <c r="W178" i="2"/>
  <c r="X178" i="2"/>
  <c r="Y178" i="2"/>
  <c r="AB178" i="2" s="1"/>
  <c r="Z178" i="2"/>
  <c r="AC178" i="2"/>
  <c r="U179" i="2"/>
  <c r="V179" i="2"/>
  <c r="W179" i="2"/>
  <c r="AC179" i="2" s="1"/>
  <c r="X179" i="2"/>
  <c r="AA179" i="2" s="1"/>
  <c r="Y179" i="2"/>
  <c r="Z179" i="2"/>
  <c r="AB179" i="2"/>
  <c r="U180" i="2"/>
  <c r="V180" i="2"/>
  <c r="AB180" i="2" s="1"/>
  <c r="W180" i="2"/>
  <c r="AC180" i="2" s="1"/>
  <c r="X180" i="2"/>
  <c r="Y180" i="2"/>
  <c r="Z180" i="2"/>
  <c r="AA180" i="2"/>
  <c r="U181" i="2"/>
  <c r="AA181" i="2" s="1"/>
  <c r="V181" i="2"/>
  <c r="AB181" i="2" s="1"/>
  <c r="W181" i="2"/>
  <c r="X181" i="2"/>
  <c r="Y181" i="2"/>
  <c r="Z181" i="2"/>
  <c r="AC181" i="2" s="1"/>
  <c r="U182" i="2"/>
  <c r="AA182" i="2" s="1"/>
  <c r="V182" i="2"/>
  <c r="W182" i="2"/>
  <c r="X182" i="2"/>
  <c r="Y182" i="2"/>
  <c r="AB182" i="2" s="1"/>
  <c r="Z182" i="2"/>
  <c r="AC182" i="2"/>
  <c r="U183" i="2"/>
  <c r="V183" i="2"/>
  <c r="W183" i="2"/>
  <c r="AC183" i="2" s="1"/>
  <c r="X183" i="2"/>
  <c r="AA183" i="2" s="1"/>
  <c r="Y183" i="2"/>
  <c r="Z183" i="2"/>
  <c r="AB183" i="2"/>
  <c r="U184" i="2"/>
  <c r="V184" i="2"/>
  <c r="AB184" i="2" s="1"/>
  <c r="W184" i="2"/>
  <c r="AC184" i="2" s="1"/>
  <c r="X184" i="2"/>
  <c r="Y184" i="2"/>
  <c r="Z184" i="2"/>
  <c r="AA184" i="2"/>
  <c r="U185" i="2"/>
  <c r="AA185" i="2" s="1"/>
  <c r="V185" i="2"/>
  <c r="AB185" i="2" s="1"/>
  <c r="W185" i="2"/>
  <c r="X185" i="2"/>
  <c r="Y185" i="2"/>
  <c r="Z185" i="2"/>
  <c r="AC185" i="2" s="1"/>
  <c r="U186" i="2"/>
  <c r="AA186" i="2" s="1"/>
  <c r="V186" i="2"/>
  <c r="W186" i="2"/>
  <c r="X186" i="2"/>
  <c r="Y186" i="2"/>
  <c r="AB186" i="2" s="1"/>
  <c r="Z186" i="2"/>
  <c r="AC186" i="2"/>
  <c r="U187" i="2"/>
  <c r="V187" i="2"/>
  <c r="W187" i="2"/>
  <c r="AC187" i="2" s="1"/>
  <c r="X187" i="2"/>
  <c r="AA187" i="2" s="1"/>
  <c r="Y187" i="2"/>
  <c r="Z187" i="2"/>
  <c r="AB187" i="2"/>
  <c r="U188" i="2"/>
  <c r="V188" i="2"/>
  <c r="AB188" i="2" s="1"/>
  <c r="W188" i="2"/>
  <c r="AC188" i="2" s="1"/>
  <c r="X188" i="2"/>
  <c r="Y188" i="2"/>
  <c r="Z188" i="2"/>
  <c r="AA188" i="2"/>
  <c r="U189" i="2"/>
  <c r="AA189" i="2" s="1"/>
  <c r="V189" i="2"/>
  <c r="AB189" i="2" s="1"/>
  <c r="W189" i="2"/>
  <c r="X189" i="2"/>
  <c r="Y189" i="2"/>
  <c r="Z189" i="2"/>
  <c r="AC189" i="2" s="1"/>
  <c r="U190" i="2"/>
  <c r="AA190" i="2" s="1"/>
  <c r="V190" i="2"/>
  <c r="W190" i="2"/>
  <c r="X190" i="2"/>
  <c r="Y190" i="2"/>
  <c r="AB190" i="2" s="1"/>
  <c r="Z190" i="2"/>
  <c r="AC190" i="2"/>
  <c r="U191" i="2"/>
  <c r="V191" i="2"/>
  <c r="W191" i="2"/>
  <c r="AC191" i="2" s="1"/>
  <c r="X191" i="2"/>
  <c r="AA191" i="2" s="1"/>
  <c r="Y191" i="2"/>
  <c r="Z191" i="2"/>
  <c r="AB191" i="2"/>
  <c r="U192" i="2"/>
  <c r="V192" i="2"/>
  <c r="AB192" i="2" s="1"/>
  <c r="W192" i="2"/>
  <c r="AC192" i="2" s="1"/>
  <c r="X192" i="2"/>
  <c r="Y192" i="2"/>
  <c r="Z192" i="2"/>
  <c r="AA192" i="2"/>
  <c r="U193" i="2"/>
  <c r="AA193" i="2" s="1"/>
  <c r="V193" i="2"/>
  <c r="AB193" i="2" s="1"/>
  <c r="W193" i="2"/>
  <c r="X193" i="2"/>
  <c r="Y193" i="2"/>
  <c r="Z193" i="2"/>
  <c r="AC193" i="2" s="1"/>
  <c r="U194" i="2"/>
  <c r="AA194" i="2" s="1"/>
  <c r="V194" i="2"/>
  <c r="W194" i="2"/>
  <c r="X194" i="2"/>
  <c r="Y194" i="2"/>
  <c r="AB194" i="2" s="1"/>
  <c r="Z194" i="2"/>
  <c r="AC194" i="2"/>
  <c r="U195" i="2"/>
  <c r="V195" i="2"/>
  <c r="W195" i="2"/>
  <c r="AC195" i="2" s="1"/>
  <c r="X195" i="2"/>
  <c r="AA195" i="2" s="1"/>
  <c r="Y195" i="2"/>
  <c r="Z195" i="2"/>
  <c r="AB195" i="2"/>
  <c r="U196" i="2"/>
  <c r="V196" i="2"/>
  <c r="AB196" i="2" s="1"/>
  <c r="W196" i="2"/>
  <c r="AC196" i="2" s="1"/>
  <c r="X196" i="2"/>
  <c r="Y196" i="2"/>
  <c r="Z196" i="2"/>
  <c r="AA196" i="2"/>
  <c r="U197" i="2"/>
  <c r="AA197" i="2" s="1"/>
  <c r="V197" i="2"/>
  <c r="AB197" i="2" s="1"/>
  <c r="W197" i="2"/>
  <c r="X197" i="2"/>
  <c r="Y197" i="2"/>
  <c r="Z197" i="2"/>
  <c r="AC197" i="2" s="1"/>
  <c r="U198" i="2"/>
  <c r="AA198" i="2" s="1"/>
  <c r="V198" i="2"/>
  <c r="W198" i="2"/>
  <c r="X198" i="2"/>
  <c r="Y198" i="2"/>
  <c r="AB198" i="2" s="1"/>
  <c r="Z198" i="2"/>
  <c r="AC198" i="2"/>
  <c r="U199" i="2"/>
  <c r="V199" i="2"/>
  <c r="W199" i="2"/>
  <c r="AC199" i="2" s="1"/>
  <c r="X199" i="2"/>
  <c r="AA199" i="2" s="1"/>
  <c r="Y199" i="2"/>
  <c r="Z199" i="2"/>
  <c r="AB199" i="2"/>
  <c r="U200" i="2"/>
  <c r="V200" i="2"/>
  <c r="AB200" i="2" s="1"/>
  <c r="W200" i="2"/>
  <c r="AC200" i="2" s="1"/>
  <c r="X200" i="2"/>
  <c r="Y200" i="2"/>
  <c r="Z200" i="2"/>
  <c r="AA200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N93" i="2" s="1"/>
  <c r="F93" i="2"/>
  <c r="G93" i="2"/>
  <c r="H93" i="2"/>
  <c r="I93" i="2"/>
  <c r="J93" i="2"/>
  <c r="K93" i="2"/>
  <c r="L93" i="2"/>
  <c r="M93" i="2"/>
  <c r="O93" i="2"/>
  <c r="P93" i="2"/>
  <c r="E94" i="2"/>
  <c r="N94" i="2" s="1"/>
  <c r="F94" i="2"/>
  <c r="G94" i="2"/>
  <c r="H94" i="2"/>
  <c r="I94" i="2"/>
  <c r="J94" i="2"/>
  <c r="K94" i="2"/>
  <c r="L94" i="2"/>
  <c r="M94" i="2"/>
  <c r="O94" i="2"/>
  <c r="P94" i="2"/>
  <c r="E95" i="2"/>
  <c r="N95" i="2" s="1"/>
  <c r="F95" i="2"/>
  <c r="G95" i="2"/>
  <c r="H95" i="2"/>
  <c r="I95" i="2"/>
  <c r="J95" i="2"/>
  <c r="K95" i="2"/>
  <c r="L95" i="2"/>
  <c r="M95" i="2"/>
  <c r="O95" i="2"/>
  <c r="P95" i="2"/>
  <c r="E96" i="2"/>
  <c r="N96" i="2" s="1"/>
  <c r="F96" i="2"/>
  <c r="G96" i="2"/>
  <c r="P96" i="2" s="1"/>
  <c r="H96" i="2"/>
  <c r="I96" i="2"/>
  <c r="J96" i="2"/>
  <c r="K96" i="2"/>
  <c r="L96" i="2"/>
  <c r="M96" i="2"/>
  <c r="O96" i="2"/>
  <c r="E97" i="2"/>
  <c r="N97" i="2" s="1"/>
  <c r="F97" i="2"/>
  <c r="G97" i="2"/>
  <c r="P97" i="2" s="1"/>
  <c r="H97" i="2"/>
  <c r="I97" i="2"/>
  <c r="J97" i="2"/>
  <c r="K97" i="2"/>
  <c r="L97" i="2"/>
  <c r="M97" i="2"/>
  <c r="O97" i="2"/>
  <c r="E98" i="2"/>
  <c r="N98" i="2" s="1"/>
  <c r="F98" i="2"/>
  <c r="G98" i="2"/>
  <c r="P98" i="2" s="1"/>
  <c r="H98" i="2"/>
  <c r="I98" i="2"/>
  <c r="J98" i="2"/>
  <c r="K98" i="2"/>
  <c r="L98" i="2"/>
  <c r="M98" i="2"/>
  <c r="O98" i="2"/>
  <c r="E99" i="2"/>
  <c r="N99" i="2" s="1"/>
  <c r="F99" i="2"/>
  <c r="G99" i="2"/>
  <c r="P99" i="2" s="1"/>
  <c r="H99" i="2"/>
  <c r="I99" i="2"/>
  <c r="J99" i="2"/>
  <c r="K99" i="2"/>
  <c r="L99" i="2"/>
  <c r="M99" i="2"/>
  <c r="O99" i="2"/>
  <c r="E100" i="2"/>
  <c r="N100" i="2" s="1"/>
  <c r="F100" i="2"/>
  <c r="G100" i="2"/>
  <c r="P100" i="2" s="1"/>
  <c r="H100" i="2"/>
  <c r="I100" i="2"/>
  <c r="J100" i="2"/>
  <c r="K100" i="2"/>
  <c r="L100" i="2"/>
  <c r="M100" i="2"/>
  <c r="O100" i="2"/>
  <c r="E101" i="2"/>
  <c r="N101" i="2" s="1"/>
  <c r="F101" i="2"/>
  <c r="G101" i="2"/>
  <c r="P101" i="2" s="1"/>
  <c r="H101" i="2"/>
  <c r="I101" i="2"/>
  <c r="J101" i="2"/>
  <c r="K101" i="2"/>
  <c r="L101" i="2"/>
  <c r="M101" i="2"/>
  <c r="O101" i="2"/>
  <c r="E102" i="2"/>
  <c r="N102" i="2" s="1"/>
  <c r="F102" i="2"/>
  <c r="G102" i="2"/>
  <c r="P102" i="2" s="1"/>
  <c r="H102" i="2"/>
  <c r="I102" i="2"/>
  <c r="J102" i="2"/>
  <c r="K102" i="2"/>
  <c r="L102" i="2"/>
  <c r="M102" i="2"/>
  <c r="O102" i="2"/>
  <c r="E103" i="2"/>
  <c r="N103" i="2" s="1"/>
  <c r="F103" i="2"/>
  <c r="G103" i="2"/>
  <c r="P103" i="2" s="1"/>
  <c r="H103" i="2"/>
  <c r="I103" i="2"/>
  <c r="J103" i="2"/>
  <c r="K103" i="2"/>
  <c r="L103" i="2"/>
  <c r="M103" i="2"/>
  <c r="O103" i="2"/>
  <c r="E104" i="2"/>
  <c r="N104" i="2" s="1"/>
  <c r="F104" i="2"/>
  <c r="G104" i="2"/>
  <c r="P104" i="2" s="1"/>
  <c r="H104" i="2"/>
  <c r="I104" i="2"/>
  <c r="J104" i="2"/>
  <c r="K104" i="2"/>
  <c r="L104" i="2"/>
  <c r="M104" i="2"/>
  <c r="O104" i="2"/>
  <c r="E105" i="2"/>
  <c r="N105" i="2" s="1"/>
  <c r="F105" i="2"/>
  <c r="G105" i="2"/>
  <c r="P105" i="2" s="1"/>
  <c r="H105" i="2"/>
  <c r="I105" i="2"/>
  <c r="J105" i="2"/>
  <c r="K105" i="2"/>
  <c r="L105" i="2"/>
  <c r="M105" i="2"/>
  <c r="O105" i="2"/>
  <c r="E106" i="2"/>
  <c r="N106" i="2" s="1"/>
  <c r="F106" i="2"/>
  <c r="G106" i="2"/>
  <c r="P106" i="2" s="1"/>
  <c r="H106" i="2"/>
  <c r="I106" i="2"/>
  <c r="J106" i="2"/>
  <c r="K106" i="2"/>
  <c r="L106" i="2"/>
  <c r="M106" i="2"/>
  <c r="O106" i="2"/>
  <c r="E107" i="2"/>
  <c r="N107" i="2" s="1"/>
  <c r="F107" i="2"/>
  <c r="G107" i="2"/>
  <c r="P107" i="2" s="1"/>
  <c r="H107" i="2"/>
  <c r="I107" i="2"/>
  <c r="J107" i="2"/>
  <c r="K107" i="2"/>
  <c r="L107" i="2"/>
  <c r="M107" i="2"/>
  <c r="O107" i="2"/>
  <c r="E108" i="2"/>
  <c r="N108" i="2" s="1"/>
  <c r="F108" i="2"/>
  <c r="G108" i="2"/>
  <c r="P108" i="2" s="1"/>
  <c r="H108" i="2"/>
  <c r="I108" i="2"/>
  <c r="J108" i="2"/>
  <c r="K108" i="2"/>
  <c r="L108" i="2"/>
  <c r="M108" i="2"/>
  <c r="O108" i="2"/>
  <c r="E109" i="2"/>
  <c r="N109" i="2" s="1"/>
  <c r="F109" i="2"/>
  <c r="G109" i="2"/>
  <c r="P109" i="2" s="1"/>
  <c r="H109" i="2"/>
  <c r="I109" i="2"/>
  <c r="J109" i="2"/>
  <c r="K109" i="2"/>
  <c r="L109" i="2"/>
  <c r="M109" i="2"/>
  <c r="O109" i="2"/>
  <c r="E110" i="2"/>
  <c r="N110" i="2" s="1"/>
  <c r="F110" i="2"/>
  <c r="G110" i="2"/>
  <c r="P110" i="2" s="1"/>
  <c r="H110" i="2"/>
  <c r="I110" i="2"/>
  <c r="J110" i="2"/>
  <c r="K110" i="2"/>
  <c r="L110" i="2"/>
  <c r="M110" i="2"/>
  <c r="O110" i="2"/>
  <c r="E111" i="2"/>
  <c r="N111" i="2" s="1"/>
  <c r="F111" i="2"/>
  <c r="G111" i="2"/>
  <c r="P111" i="2" s="1"/>
  <c r="H111" i="2"/>
  <c r="I111" i="2"/>
  <c r="J111" i="2"/>
  <c r="K111" i="2"/>
  <c r="L111" i="2"/>
  <c r="M111" i="2"/>
  <c r="O111" i="2"/>
  <c r="E112" i="2"/>
  <c r="N112" i="2" s="1"/>
  <c r="F112" i="2"/>
  <c r="G112" i="2"/>
  <c r="P112" i="2" s="1"/>
  <c r="H112" i="2"/>
  <c r="I112" i="2"/>
  <c r="J112" i="2"/>
  <c r="K112" i="2"/>
  <c r="L112" i="2"/>
  <c r="M112" i="2"/>
  <c r="O112" i="2"/>
  <c r="E113" i="2"/>
  <c r="N113" i="2" s="1"/>
  <c r="F113" i="2"/>
  <c r="G113" i="2"/>
  <c r="P113" i="2" s="1"/>
  <c r="H113" i="2"/>
  <c r="I113" i="2"/>
  <c r="J113" i="2"/>
  <c r="K113" i="2"/>
  <c r="L113" i="2"/>
  <c r="M113" i="2"/>
  <c r="O113" i="2"/>
  <c r="E114" i="2"/>
  <c r="N114" i="2" s="1"/>
  <c r="F114" i="2"/>
  <c r="G114" i="2"/>
  <c r="P114" i="2" s="1"/>
  <c r="H114" i="2"/>
  <c r="I114" i="2"/>
  <c r="J114" i="2"/>
  <c r="K114" i="2"/>
  <c r="L114" i="2"/>
  <c r="M114" i="2"/>
  <c r="O114" i="2"/>
  <c r="E115" i="2"/>
  <c r="N115" i="2" s="1"/>
  <c r="F115" i="2"/>
  <c r="G115" i="2"/>
  <c r="P115" i="2" s="1"/>
  <c r="H115" i="2"/>
  <c r="I115" i="2"/>
  <c r="J115" i="2"/>
  <c r="K115" i="2"/>
  <c r="L115" i="2"/>
  <c r="M115" i="2"/>
  <c r="O115" i="2"/>
  <c r="E116" i="2"/>
  <c r="N116" i="2" s="1"/>
  <c r="F116" i="2"/>
  <c r="G116" i="2"/>
  <c r="P116" i="2" s="1"/>
  <c r="H116" i="2"/>
  <c r="I116" i="2"/>
  <c r="J116" i="2"/>
  <c r="K116" i="2"/>
  <c r="L116" i="2"/>
  <c r="M116" i="2"/>
  <c r="O116" i="2"/>
  <c r="E117" i="2"/>
  <c r="N117" i="2" s="1"/>
  <c r="F117" i="2"/>
  <c r="G117" i="2"/>
  <c r="P117" i="2" s="1"/>
  <c r="H117" i="2"/>
  <c r="I117" i="2"/>
  <c r="J117" i="2"/>
  <c r="K117" i="2"/>
  <c r="L117" i="2"/>
  <c r="M117" i="2"/>
  <c r="O117" i="2"/>
  <c r="E118" i="2"/>
  <c r="N118" i="2" s="1"/>
  <c r="F118" i="2"/>
  <c r="G118" i="2"/>
  <c r="P118" i="2" s="1"/>
  <c r="H118" i="2"/>
  <c r="I118" i="2"/>
  <c r="J118" i="2"/>
  <c r="K118" i="2"/>
  <c r="L118" i="2"/>
  <c r="M118" i="2"/>
  <c r="O118" i="2"/>
  <c r="E119" i="2"/>
  <c r="N119" i="2" s="1"/>
  <c r="F119" i="2"/>
  <c r="G119" i="2"/>
  <c r="P119" i="2" s="1"/>
  <c r="H119" i="2"/>
  <c r="I119" i="2"/>
  <c r="J119" i="2"/>
  <c r="K119" i="2"/>
  <c r="L119" i="2"/>
  <c r="M119" i="2"/>
  <c r="O119" i="2"/>
  <c r="E120" i="2"/>
  <c r="N120" i="2" s="1"/>
  <c r="F120" i="2"/>
  <c r="G120" i="2"/>
  <c r="P120" i="2" s="1"/>
  <c r="H120" i="2"/>
  <c r="I120" i="2"/>
  <c r="J120" i="2"/>
  <c r="K120" i="2"/>
  <c r="L120" i="2"/>
  <c r="M120" i="2"/>
  <c r="O120" i="2"/>
  <c r="E121" i="2"/>
  <c r="N121" i="2" s="1"/>
  <c r="F121" i="2"/>
  <c r="G121" i="2"/>
  <c r="P121" i="2" s="1"/>
  <c r="H121" i="2"/>
  <c r="I121" i="2"/>
  <c r="J121" i="2"/>
  <c r="K121" i="2"/>
  <c r="L121" i="2"/>
  <c r="M121" i="2"/>
  <c r="O121" i="2"/>
  <c r="E122" i="2"/>
  <c r="N122" i="2" s="1"/>
  <c r="F122" i="2"/>
  <c r="G122" i="2"/>
  <c r="P122" i="2" s="1"/>
  <c r="H122" i="2"/>
  <c r="I122" i="2"/>
  <c r="J122" i="2"/>
  <c r="K122" i="2"/>
  <c r="L122" i="2"/>
  <c r="M122" i="2"/>
  <c r="O122" i="2"/>
  <c r="E123" i="2"/>
  <c r="N123" i="2" s="1"/>
  <c r="F123" i="2"/>
  <c r="G123" i="2"/>
  <c r="P123" i="2" s="1"/>
  <c r="H123" i="2"/>
  <c r="I123" i="2"/>
  <c r="J123" i="2"/>
  <c r="K123" i="2"/>
  <c r="L123" i="2"/>
  <c r="M123" i="2"/>
  <c r="O123" i="2"/>
  <c r="E124" i="2"/>
  <c r="N124" i="2" s="1"/>
  <c r="F124" i="2"/>
  <c r="G124" i="2"/>
  <c r="P124" i="2" s="1"/>
  <c r="H124" i="2"/>
  <c r="I124" i="2"/>
  <c r="J124" i="2"/>
  <c r="K124" i="2"/>
  <c r="L124" i="2"/>
  <c r="M124" i="2"/>
  <c r="O124" i="2"/>
  <c r="E125" i="2"/>
  <c r="N125" i="2" s="1"/>
  <c r="F125" i="2"/>
  <c r="G125" i="2"/>
  <c r="P125" i="2" s="1"/>
  <c r="H125" i="2"/>
  <c r="I125" i="2"/>
  <c r="J125" i="2"/>
  <c r="K125" i="2"/>
  <c r="L125" i="2"/>
  <c r="M125" i="2"/>
  <c r="O125" i="2"/>
  <c r="E126" i="2"/>
  <c r="N126" i="2" s="1"/>
  <c r="F126" i="2"/>
  <c r="G126" i="2"/>
  <c r="P126" i="2" s="1"/>
  <c r="H126" i="2"/>
  <c r="I126" i="2"/>
  <c r="J126" i="2"/>
  <c r="K126" i="2"/>
  <c r="L126" i="2"/>
  <c r="M126" i="2"/>
  <c r="O126" i="2"/>
  <c r="E127" i="2"/>
  <c r="N127" i="2" s="1"/>
  <c r="F127" i="2"/>
  <c r="G127" i="2"/>
  <c r="P127" i="2" s="1"/>
  <c r="H127" i="2"/>
  <c r="I127" i="2"/>
  <c r="J127" i="2"/>
  <c r="K127" i="2"/>
  <c r="L127" i="2"/>
  <c r="M127" i="2"/>
  <c r="O127" i="2"/>
  <c r="E128" i="2"/>
  <c r="N128" i="2" s="1"/>
  <c r="F128" i="2"/>
  <c r="G128" i="2"/>
  <c r="P128" i="2" s="1"/>
  <c r="H128" i="2"/>
  <c r="I128" i="2"/>
  <c r="J128" i="2"/>
  <c r="K128" i="2"/>
  <c r="L128" i="2"/>
  <c r="M128" i="2"/>
  <c r="O128" i="2"/>
  <c r="E129" i="2"/>
  <c r="N129" i="2" s="1"/>
  <c r="F129" i="2"/>
  <c r="G129" i="2"/>
  <c r="P129" i="2" s="1"/>
  <c r="H129" i="2"/>
  <c r="I129" i="2"/>
  <c r="J129" i="2"/>
  <c r="K129" i="2"/>
  <c r="L129" i="2"/>
  <c r="M129" i="2"/>
  <c r="O129" i="2"/>
  <c r="E130" i="2"/>
  <c r="N130" i="2" s="1"/>
  <c r="F130" i="2"/>
  <c r="G130" i="2"/>
  <c r="P130" i="2" s="1"/>
  <c r="H130" i="2"/>
  <c r="I130" i="2"/>
  <c r="J130" i="2"/>
  <c r="K130" i="2"/>
  <c r="L130" i="2"/>
  <c r="M130" i="2"/>
  <c r="O130" i="2"/>
  <c r="E131" i="2"/>
  <c r="N131" i="2" s="1"/>
  <c r="F131" i="2"/>
  <c r="G131" i="2"/>
  <c r="P131" i="2" s="1"/>
  <c r="H131" i="2"/>
  <c r="I131" i="2"/>
  <c r="J131" i="2"/>
  <c r="K131" i="2"/>
  <c r="L131" i="2"/>
  <c r="M131" i="2"/>
  <c r="O131" i="2"/>
  <c r="E132" i="2"/>
  <c r="N132" i="2" s="1"/>
  <c r="F132" i="2"/>
  <c r="G132" i="2"/>
  <c r="P132" i="2" s="1"/>
  <c r="H132" i="2"/>
  <c r="I132" i="2"/>
  <c r="J132" i="2"/>
  <c r="K132" i="2"/>
  <c r="L132" i="2"/>
  <c r="M132" i="2"/>
  <c r="O132" i="2"/>
  <c r="E133" i="2"/>
  <c r="N133" i="2" s="1"/>
  <c r="F133" i="2"/>
  <c r="G133" i="2"/>
  <c r="P133" i="2" s="1"/>
  <c r="H133" i="2"/>
  <c r="I133" i="2"/>
  <c r="J133" i="2"/>
  <c r="K133" i="2"/>
  <c r="L133" i="2"/>
  <c r="M133" i="2"/>
  <c r="O133" i="2"/>
  <c r="E134" i="2"/>
  <c r="N134" i="2" s="1"/>
  <c r="F134" i="2"/>
  <c r="G134" i="2"/>
  <c r="P134" i="2" s="1"/>
  <c r="H134" i="2"/>
  <c r="I134" i="2"/>
  <c r="J134" i="2"/>
  <c r="K134" i="2"/>
  <c r="L134" i="2"/>
  <c r="M134" i="2"/>
  <c r="O134" i="2"/>
  <c r="E135" i="2"/>
  <c r="N135" i="2" s="1"/>
  <c r="F135" i="2"/>
  <c r="G135" i="2"/>
  <c r="P135" i="2" s="1"/>
  <c r="H135" i="2"/>
  <c r="I135" i="2"/>
  <c r="J135" i="2"/>
  <c r="K135" i="2"/>
  <c r="L135" i="2"/>
  <c r="M135" i="2"/>
  <c r="O135" i="2"/>
  <c r="E136" i="2"/>
  <c r="N136" i="2" s="1"/>
  <c r="F136" i="2"/>
  <c r="G136" i="2"/>
  <c r="P136" i="2" s="1"/>
  <c r="H136" i="2"/>
  <c r="I136" i="2"/>
  <c r="J136" i="2"/>
  <c r="K136" i="2"/>
  <c r="L136" i="2"/>
  <c r="M136" i="2"/>
  <c r="O136" i="2"/>
  <c r="E137" i="2"/>
  <c r="N137" i="2" s="1"/>
  <c r="F137" i="2"/>
  <c r="G137" i="2"/>
  <c r="P137" i="2" s="1"/>
  <c r="H137" i="2"/>
  <c r="I137" i="2"/>
  <c r="J137" i="2"/>
  <c r="K137" i="2"/>
  <c r="L137" i="2"/>
  <c r="M137" i="2"/>
  <c r="O137" i="2"/>
  <c r="E138" i="2"/>
  <c r="N138" i="2" s="1"/>
  <c r="F138" i="2"/>
  <c r="G138" i="2"/>
  <c r="P138" i="2" s="1"/>
  <c r="H138" i="2"/>
  <c r="I138" i="2"/>
  <c r="J138" i="2"/>
  <c r="K138" i="2"/>
  <c r="L138" i="2"/>
  <c r="M138" i="2"/>
  <c r="O138" i="2"/>
  <c r="E139" i="2"/>
  <c r="N139" i="2" s="1"/>
  <c r="F139" i="2"/>
  <c r="G139" i="2"/>
  <c r="P139" i="2" s="1"/>
  <c r="H139" i="2"/>
  <c r="I139" i="2"/>
  <c r="J139" i="2"/>
  <c r="K139" i="2"/>
  <c r="L139" i="2"/>
  <c r="M139" i="2"/>
  <c r="O139" i="2"/>
  <c r="E140" i="2"/>
  <c r="N140" i="2" s="1"/>
  <c r="F140" i="2"/>
  <c r="G140" i="2"/>
  <c r="P140" i="2" s="1"/>
  <c r="H140" i="2"/>
  <c r="I140" i="2"/>
  <c r="J140" i="2"/>
  <c r="K140" i="2"/>
  <c r="L140" i="2"/>
  <c r="M140" i="2"/>
  <c r="O140" i="2"/>
  <c r="E141" i="2"/>
  <c r="N141" i="2" s="1"/>
  <c r="F141" i="2"/>
  <c r="G141" i="2"/>
  <c r="P141" i="2" s="1"/>
  <c r="H141" i="2"/>
  <c r="I141" i="2"/>
  <c r="J141" i="2"/>
  <c r="K141" i="2"/>
  <c r="L141" i="2"/>
  <c r="M141" i="2"/>
  <c r="O141" i="2"/>
  <c r="E142" i="2"/>
  <c r="N142" i="2" s="1"/>
  <c r="F142" i="2"/>
  <c r="G142" i="2"/>
  <c r="P142" i="2" s="1"/>
  <c r="H142" i="2"/>
  <c r="I142" i="2"/>
  <c r="J142" i="2"/>
  <c r="K142" i="2"/>
  <c r="L142" i="2"/>
  <c r="M142" i="2"/>
  <c r="O142" i="2"/>
  <c r="E143" i="2"/>
  <c r="N143" i="2" s="1"/>
  <c r="F143" i="2"/>
  <c r="G143" i="2"/>
  <c r="P143" i="2" s="1"/>
  <c r="H143" i="2"/>
  <c r="I143" i="2"/>
  <c r="J143" i="2"/>
  <c r="K143" i="2"/>
  <c r="L143" i="2"/>
  <c r="M143" i="2"/>
  <c r="O143" i="2"/>
  <c r="E144" i="2"/>
  <c r="N144" i="2" s="1"/>
  <c r="F144" i="2"/>
  <c r="G144" i="2"/>
  <c r="P144" i="2" s="1"/>
  <c r="H144" i="2"/>
  <c r="I144" i="2"/>
  <c r="J144" i="2"/>
  <c r="K144" i="2"/>
  <c r="L144" i="2"/>
  <c r="M144" i="2"/>
  <c r="O144" i="2"/>
  <c r="E145" i="2"/>
  <c r="N145" i="2" s="1"/>
  <c r="F145" i="2"/>
  <c r="G145" i="2"/>
  <c r="P145" i="2" s="1"/>
  <c r="H145" i="2"/>
  <c r="I145" i="2"/>
  <c r="J145" i="2"/>
  <c r="K145" i="2"/>
  <c r="L145" i="2"/>
  <c r="M145" i="2"/>
  <c r="O145" i="2"/>
  <c r="E146" i="2"/>
  <c r="N146" i="2" s="1"/>
  <c r="F146" i="2"/>
  <c r="G146" i="2"/>
  <c r="P146" i="2" s="1"/>
  <c r="H146" i="2"/>
  <c r="I146" i="2"/>
  <c r="J146" i="2"/>
  <c r="K146" i="2"/>
  <c r="L146" i="2"/>
  <c r="M146" i="2"/>
  <c r="O146" i="2"/>
  <c r="E147" i="2"/>
  <c r="N147" i="2" s="1"/>
  <c r="F147" i="2"/>
  <c r="G147" i="2"/>
  <c r="P147" i="2" s="1"/>
  <c r="H147" i="2"/>
  <c r="I147" i="2"/>
  <c r="J147" i="2"/>
  <c r="K147" i="2"/>
  <c r="L147" i="2"/>
  <c r="M147" i="2"/>
  <c r="O147" i="2"/>
  <c r="E148" i="2"/>
  <c r="N148" i="2" s="1"/>
  <c r="F148" i="2"/>
  <c r="G148" i="2"/>
  <c r="P148" i="2" s="1"/>
  <c r="H148" i="2"/>
  <c r="I148" i="2"/>
  <c r="J148" i="2"/>
  <c r="K148" i="2"/>
  <c r="L148" i="2"/>
  <c r="M148" i="2"/>
  <c r="O148" i="2"/>
  <c r="E149" i="2"/>
  <c r="N149" i="2" s="1"/>
  <c r="F149" i="2"/>
  <c r="G149" i="2"/>
  <c r="P149" i="2" s="1"/>
  <c r="H149" i="2"/>
  <c r="I149" i="2"/>
  <c r="J149" i="2"/>
  <c r="K149" i="2"/>
  <c r="L149" i="2"/>
  <c r="M149" i="2"/>
  <c r="O149" i="2"/>
  <c r="E150" i="2"/>
  <c r="N150" i="2" s="1"/>
  <c r="F150" i="2"/>
  <c r="G150" i="2"/>
  <c r="P150" i="2" s="1"/>
  <c r="H150" i="2"/>
  <c r="I150" i="2"/>
  <c r="J150" i="2"/>
  <c r="K150" i="2"/>
  <c r="L150" i="2"/>
  <c r="M150" i="2"/>
  <c r="O150" i="2"/>
  <c r="E151" i="2"/>
  <c r="N151" i="2" s="1"/>
  <c r="F151" i="2"/>
  <c r="G151" i="2"/>
  <c r="P151" i="2" s="1"/>
  <c r="H151" i="2"/>
  <c r="I151" i="2"/>
  <c r="J151" i="2"/>
  <c r="K151" i="2"/>
  <c r="L151" i="2"/>
  <c r="M151" i="2"/>
  <c r="O151" i="2"/>
  <c r="E152" i="2"/>
  <c r="N152" i="2" s="1"/>
  <c r="F152" i="2"/>
  <c r="G152" i="2"/>
  <c r="P152" i="2" s="1"/>
  <c r="H152" i="2"/>
  <c r="I152" i="2"/>
  <c r="J152" i="2"/>
  <c r="K152" i="2"/>
  <c r="L152" i="2"/>
  <c r="M152" i="2"/>
  <c r="O152" i="2"/>
  <c r="E153" i="2"/>
  <c r="N153" i="2" s="1"/>
  <c r="F153" i="2"/>
  <c r="G153" i="2"/>
  <c r="P153" i="2" s="1"/>
  <c r="H153" i="2"/>
  <c r="I153" i="2"/>
  <c r="J153" i="2"/>
  <c r="K153" i="2"/>
  <c r="L153" i="2"/>
  <c r="M153" i="2"/>
  <c r="O153" i="2"/>
  <c r="E154" i="2"/>
  <c r="N154" i="2" s="1"/>
  <c r="F154" i="2"/>
  <c r="G154" i="2"/>
  <c r="P154" i="2" s="1"/>
  <c r="H154" i="2"/>
  <c r="I154" i="2"/>
  <c r="J154" i="2"/>
  <c r="K154" i="2"/>
  <c r="L154" i="2"/>
  <c r="M154" i="2"/>
  <c r="O154" i="2"/>
  <c r="E155" i="2"/>
  <c r="N155" i="2" s="1"/>
  <c r="F155" i="2"/>
  <c r="G155" i="2"/>
  <c r="P155" i="2" s="1"/>
  <c r="H155" i="2"/>
  <c r="I155" i="2"/>
  <c r="J155" i="2"/>
  <c r="K155" i="2"/>
  <c r="L155" i="2"/>
  <c r="M155" i="2"/>
  <c r="O155" i="2"/>
  <c r="E156" i="2"/>
  <c r="N156" i="2" s="1"/>
  <c r="F156" i="2"/>
  <c r="G156" i="2"/>
  <c r="P156" i="2" s="1"/>
  <c r="H156" i="2"/>
  <c r="I156" i="2"/>
  <c r="J156" i="2"/>
  <c r="K156" i="2"/>
  <c r="L156" i="2"/>
  <c r="M156" i="2"/>
  <c r="O156" i="2"/>
  <c r="E157" i="2"/>
  <c r="N157" i="2" s="1"/>
  <c r="F157" i="2"/>
  <c r="G157" i="2"/>
  <c r="P157" i="2" s="1"/>
  <c r="H157" i="2"/>
  <c r="I157" i="2"/>
  <c r="J157" i="2"/>
  <c r="K157" i="2"/>
  <c r="L157" i="2"/>
  <c r="M157" i="2"/>
  <c r="O157" i="2"/>
  <c r="E158" i="2"/>
  <c r="N158" i="2" s="1"/>
  <c r="F158" i="2"/>
  <c r="G158" i="2"/>
  <c r="P158" i="2" s="1"/>
  <c r="H158" i="2"/>
  <c r="I158" i="2"/>
  <c r="J158" i="2"/>
  <c r="K158" i="2"/>
  <c r="L158" i="2"/>
  <c r="M158" i="2"/>
  <c r="O158" i="2"/>
  <c r="E159" i="2"/>
  <c r="N159" i="2" s="1"/>
  <c r="F159" i="2"/>
  <c r="G159" i="2"/>
  <c r="P159" i="2" s="1"/>
  <c r="H159" i="2"/>
  <c r="I159" i="2"/>
  <c r="J159" i="2"/>
  <c r="K159" i="2"/>
  <c r="L159" i="2"/>
  <c r="M159" i="2"/>
  <c r="O159" i="2"/>
  <c r="E160" i="2"/>
  <c r="N160" i="2" s="1"/>
  <c r="F160" i="2"/>
  <c r="G160" i="2"/>
  <c r="P160" i="2" s="1"/>
  <c r="H160" i="2"/>
  <c r="I160" i="2"/>
  <c r="J160" i="2"/>
  <c r="K160" i="2"/>
  <c r="L160" i="2"/>
  <c r="M160" i="2"/>
  <c r="O160" i="2"/>
  <c r="E161" i="2"/>
  <c r="N161" i="2" s="1"/>
  <c r="F161" i="2"/>
  <c r="G161" i="2"/>
  <c r="P161" i="2" s="1"/>
  <c r="H161" i="2"/>
  <c r="I161" i="2"/>
  <c r="J161" i="2"/>
  <c r="K161" i="2"/>
  <c r="L161" i="2"/>
  <c r="M161" i="2"/>
  <c r="O161" i="2"/>
  <c r="E162" i="2"/>
  <c r="N162" i="2" s="1"/>
  <c r="F162" i="2"/>
  <c r="G162" i="2"/>
  <c r="P162" i="2" s="1"/>
  <c r="H162" i="2"/>
  <c r="I162" i="2"/>
  <c r="J162" i="2"/>
  <c r="K162" i="2"/>
  <c r="L162" i="2"/>
  <c r="M162" i="2"/>
  <c r="O162" i="2"/>
  <c r="E163" i="2"/>
  <c r="N163" i="2" s="1"/>
  <c r="F163" i="2"/>
  <c r="G163" i="2"/>
  <c r="P163" i="2" s="1"/>
  <c r="H163" i="2"/>
  <c r="I163" i="2"/>
  <c r="J163" i="2"/>
  <c r="K163" i="2"/>
  <c r="L163" i="2"/>
  <c r="M163" i="2"/>
  <c r="O163" i="2"/>
  <c r="E164" i="2"/>
  <c r="N164" i="2" s="1"/>
  <c r="F164" i="2"/>
  <c r="G164" i="2"/>
  <c r="P164" i="2" s="1"/>
  <c r="H164" i="2"/>
  <c r="I164" i="2"/>
  <c r="J164" i="2"/>
  <c r="K164" i="2"/>
  <c r="L164" i="2"/>
  <c r="M164" i="2"/>
  <c r="O164" i="2"/>
  <c r="E165" i="2"/>
  <c r="N165" i="2" s="1"/>
  <c r="F165" i="2"/>
  <c r="G165" i="2"/>
  <c r="P165" i="2" s="1"/>
  <c r="H165" i="2"/>
  <c r="I165" i="2"/>
  <c r="J165" i="2"/>
  <c r="K165" i="2"/>
  <c r="L165" i="2"/>
  <c r="M165" i="2"/>
  <c r="O165" i="2"/>
  <c r="E166" i="2"/>
  <c r="N166" i="2" s="1"/>
  <c r="F166" i="2"/>
  <c r="G166" i="2"/>
  <c r="P166" i="2" s="1"/>
  <c r="H166" i="2"/>
  <c r="I166" i="2"/>
  <c r="J166" i="2"/>
  <c r="K166" i="2"/>
  <c r="L166" i="2"/>
  <c r="M166" i="2"/>
  <c r="O166" i="2"/>
  <c r="E167" i="2"/>
  <c r="N167" i="2" s="1"/>
  <c r="F167" i="2"/>
  <c r="G167" i="2"/>
  <c r="P167" i="2" s="1"/>
  <c r="H167" i="2"/>
  <c r="I167" i="2"/>
  <c r="J167" i="2"/>
  <c r="K167" i="2"/>
  <c r="L167" i="2"/>
  <c r="M167" i="2"/>
  <c r="O167" i="2"/>
  <c r="E168" i="2"/>
  <c r="N168" i="2" s="1"/>
  <c r="F168" i="2"/>
  <c r="G168" i="2"/>
  <c r="P168" i="2" s="1"/>
  <c r="H168" i="2"/>
  <c r="I168" i="2"/>
  <c r="J168" i="2"/>
  <c r="K168" i="2"/>
  <c r="L168" i="2"/>
  <c r="M168" i="2"/>
  <c r="O168" i="2"/>
  <c r="E169" i="2"/>
  <c r="N169" i="2" s="1"/>
  <c r="F169" i="2"/>
  <c r="G169" i="2"/>
  <c r="P169" i="2" s="1"/>
  <c r="H169" i="2"/>
  <c r="I169" i="2"/>
  <c r="J169" i="2"/>
  <c r="K169" i="2"/>
  <c r="L169" i="2"/>
  <c r="M169" i="2"/>
  <c r="O169" i="2"/>
  <c r="E170" i="2"/>
  <c r="N170" i="2" s="1"/>
  <c r="F170" i="2"/>
  <c r="G170" i="2"/>
  <c r="P170" i="2" s="1"/>
  <c r="H170" i="2"/>
  <c r="I170" i="2"/>
  <c r="J170" i="2"/>
  <c r="K170" i="2"/>
  <c r="L170" i="2"/>
  <c r="M170" i="2"/>
  <c r="O170" i="2"/>
  <c r="E171" i="2"/>
  <c r="N171" i="2" s="1"/>
  <c r="F171" i="2"/>
  <c r="G171" i="2"/>
  <c r="P171" i="2" s="1"/>
  <c r="H171" i="2"/>
  <c r="I171" i="2"/>
  <c r="J171" i="2"/>
  <c r="K171" i="2"/>
  <c r="L171" i="2"/>
  <c r="M171" i="2"/>
  <c r="O171" i="2"/>
  <c r="E172" i="2"/>
  <c r="N172" i="2" s="1"/>
  <c r="F172" i="2"/>
  <c r="G172" i="2"/>
  <c r="P172" i="2" s="1"/>
  <c r="H172" i="2"/>
  <c r="I172" i="2"/>
  <c r="J172" i="2"/>
  <c r="K172" i="2"/>
  <c r="L172" i="2"/>
  <c r="M172" i="2"/>
  <c r="O172" i="2"/>
  <c r="E173" i="2"/>
  <c r="N173" i="2" s="1"/>
  <c r="F173" i="2"/>
  <c r="G173" i="2"/>
  <c r="P173" i="2" s="1"/>
  <c r="H173" i="2"/>
  <c r="I173" i="2"/>
  <c r="J173" i="2"/>
  <c r="K173" i="2"/>
  <c r="L173" i="2"/>
  <c r="M173" i="2"/>
  <c r="O173" i="2"/>
  <c r="E174" i="2"/>
  <c r="N174" i="2" s="1"/>
  <c r="F174" i="2"/>
  <c r="G174" i="2"/>
  <c r="P174" i="2" s="1"/>
  <c r="H174" i="2"/>
  <c r="I174" i="2"/>
  <c r="J174" i="2"/>
  <c r="K174" i="2"/>
  <c r="L174" i="2"/>
  <c r="M174" i="2"/>
  <c r="O174" i="2"/>
  <c r="E175" i="2"/>
  <c r="N175" i="2" s="1"/>
  <c r="F175" i="2"/>
  <c r="G175" i="2"/>
  <c r="P175" i="2" s="1"/>
  <c r="H175" i="2"/>
  <c r="I175" i="2"/>
  <c r="J175" i="2"/>
  <c r="K175" i="2"/>
  <c r="L175" i="2"/>
  <c r="M175" i="2"/>
  <c r="O175" i="2"/>
  <c r="E176" i="2"/>
  <c r="N176" i="2" s="1"/>
  <c r="F176" i="2"/>
  <c r="G176" i="2"/>
  <c r="P176" i="2" s="1"/>
  <c r="H176" i="2"/>
  <c r="I176" i="2"/>
  <c r="J176" i="2"/>
  <c r="K176" i="2"/>
  <c r="L176" i="2"/>
  <c r="M176" i="2"/>
  <c r="O176" i="2"/>
  <c r="E177" i="2"/>
  <c r="N177" i="2" s="1"/>
  <c r="F177" i="2"/>
  <c r="G177" i="2"/>
  <c r="P177" i="2" s="1"/>
  <c r="H177" i="2"/>
  <c r="I177" i="2"/>
  <c r="J177" i="2"/>
  <c r="K177" i="2"/>
  <c r="L177" i="2"/>
  <c r="M177" i="2"/>
  <c r="O177" i="2"/>
  <c r="E178" i="2"/>
  <c r="N178" i="2" s="1"/>
  <c r="F178" i="2"/>
  <c r="G178" i="2"/>
  <c r="P178" i="2" s="1"/>
  <c r="H178" i="2"/>
  <c r="I178" i="2"/>
  <c r="J178" i="2"/>
  <c r="K178" i="2"/>
  <c r="L178" i="2"/>
  <c r="M178" i="2"/>
  <c r="O178" i="2"/>
  <c r="E179" i="2"/>
  <c r="N179" i="2" s="1"/>
  <c r="F179" i="2"/>
  <c r="G179" i="2"/>
  <c r="P179" i="2" s="1"/>
  <c r="H179" i="2"/>
  <c r="I179" i="2"/>
  <c r="J179" i="2"/>
  <c r="K179" i="2"/>
  <c r="L179" i="2"/>
  <c r="M179" i="2"/>
  <c r="O179" i="2"/>
  <c r="E180" i="2"/>
  <c r="N180" i="2" s="1"/>
  <c r="F180" i="2"/>
  <c r="G180" i="2"/>
  <c r="H180" i="2"/>
  <c r="I180" i="2"/>
  <c r="J180" i="2"/>
  <c r="K180" i="2"/>
  <c r="L180" i="2"/>
  <c r="M180" i="2"/>
  <c r="O180" i="2"/>
  <c r="P180" i="2"/>
  <c r="E181" i="2"/>
  <c r="F181" i="2"/>
  <c r="O181" i="2" s="1"/>
  <c r="G181" i="2"/>
  <c r="H181" i="2"/>
  <c r="I181" i="2"/>
  <c r="J181" i="2"/>
  <c r="K181" i="2"/>
  <c r="L181" i="2"/>
  <c r="M181" i="2"/>
  <c r="N181" i="2"/>
  <c r="P181" i="2"/>
  <c r="E182" i="2"/>
  <c r="F182" i="2"/>
  <c r="O182" i="2" s="1"/>
  <c r="G182" i="2"/>
  <c r="H182" i="2"/>
  <c r="I182" i="2"/>
  <c r="J182" i="2"/>
  <c r="K182" i="2"/>
  <c r="L182" i="2"/>
  <c r="M182" i="2"/>
  <c r="N182" i="2"/>
  <c r="P182" i="2"/>
  <c r="E183" i="2"/>
  <c r="F183" i="2"/>
  <c r="O183" i="2" s="1"/>
  <c r="G183" i="2"/>
  <c r="H183" i="2"/>
  <c r="I183" i="2"/>
  <c r="J183" i="2"/>
  <c r="K183" i="2"/>
  <c r="L183" i="2"/>
  <c r="M183" i="2"/>
  <c r="N183" i="2"/>
  <c r="P183" i="2"/>
  <c r="E184" i="2"/>
  <c r="F184" i="2"/>
  <c r="O184" i="2" s="1"/>
  <c r="G184" i="2"/>
  <c r="H184" i="2"/>
  <c r="I184" i="2"/>
  <c r="J184" i="2"/>
  <c r="K184" i="2"/>
  <c r="L184" i="2"/>
  <c r="M184" i="2"/>
  <c r="N184" i="2"/>
  <c r="P184" i="2"/>
  <c r="E185" i="2"/>
  <c r="F185" i="2"/>
  <c r="O185" i="2" s="1"/>
  <c r="G185" i="2"/>
  <c r="H185" i="2"/>
  <c r="I185" i="2"/>
  <c r="J185" i="2"/>
  <c r="K185" i="2"/>
  <c r="L185" i="2"/>
  <c r="M185" i="2"/>
  <c r="N185" i="2"/>
  <c r="P185" i="2"/>
  <c r="E186" i="2"/>
  <c r="F186" i="2"/>
  <c r="O186" i="2" s="1"/>
  <c r="G186" i="2"/>
  <c r="H186" i="2"/>
  <c r="I186" i="2"/>
  <c r="J186" i="2"/>
  <c r="K186" i="2"/>
  <c r="L186" i="2"/>
  <c r="M186" i="2"/>
  <c r="N186" i="2"/>
  <c r="P186" i="2"/>
  <c r="E187" i="2"/>
  <c r="F187" i="2"/>
  <c r="O187" i="2" s="1"/>
  <c r="G187" i="2"/>
  <c r="H187" i="2"/>
  <c r="I187" i="2"/>
  <c r="J187" i="2"/>
  <c r="K187" i="2"/>
  <c r="L187" i="2"/>
  <c r="M187" i="2"/>
  <c r="N187" i="2"/>
  <c r="P187" i="2"/>
  <c r="E188" i="2"/>
  <c r="F188" i="2"/>
  <c r="O188" i="2" s="1"/>
  <c r="G188" i="2"/>
  <c r="H188" i="2"/>
  <c r="I188" i="2"/>
  <c r="J188" i="2"/>
  <c r="K188" i="2"/>
  <c r="L188" i="2"/>
  <c r="M188" i="2"/>
  <c r="N188" i="2"/>
  <c r="P188" i="2"/>
  <c r="E189" i="2"/>
  <c r="F189" i="2"/>
  <c r="O189" i="2" s="1"/>
  <c r="G189" i="2"/>
  <c r="H189" i="2"/>
  <c r="I189" i="2"/>
  <c r="J189" i="2"/>
  <c r="K189" i="2"/>
  <c r="L189" i="2"/>
  <c r="M189" i="2"/>
  <c r="N189" i="2"/>
  <c r="P189" i="2"/>
  <c r="E190" i="2"/>
  <c r="F190" i="2"/>
  <c r="O190" i="2" s="1"/>
  <c r="G190" i="2"/>
  <c r="H190" i="2"/>
  <c r="I190" i="2"/>
  <c r="J190" i="2"/>
  <c r="K190" i="2"/>
  <c r="L190" i="2"/>
  <c r="M190" i="2"/>
  <c r="N190" i="2"/>
  <c r="P190" i="2"/>
  <c r="E191" i="2"/>
  <c r="F191" i="2"/>
  <c r="O191" i="2" s="1"/>
  <c r="G191" i="2"/>
  <c r="H191" i="2"/>
  <c r="I191" i="2"/>
  <c r="J191" i="2"/>
  <c r="K191" i="2"/>
  <c r="L191" i="2"/>
  <c r="M191" i="2"/>
  <c r="N191" i="2"/>
  <c r="P191" i="2"/>
  <c r="E192" i="2"/>
  <c r="F192" i="2"/>
  <c r="O192" i="2" s="1"/>
  <c r="G192" i="2"/>
  <c r="H192" i="2"/>
  <c r="I192" i="2"/>
  <c r="J192" i="2"/>
  <c r="K192" i="2"/>
  <c r="L192" i="2"/>
  <c r="M192" i="2"/>
  <c r="N192" i="2"/>
  <c r="P192" i="2"/>
  <c r="E193" i="2"/>
  <c r="F193" i="2"/>
  <c r="O193" i="2" s="1"/>
  <c r="G193" i="2"/>
  <c r="H193" i="2"/>
  <c r="I193" i="2"/>
  <c r="J193" i="2"/>
  <c r="K193" i="2"/>
  <c r="L193" i="2"/>
  <c r="M193" i="2"/>
  <c r="N193" i="2"/>
  <c r="P193" i="2"/>
  <c r="E194" i="2"/>
  <c r="F194" i="2"/>
  <c r="O194" i="2" s="1"/>
  <c r="G194" i="2"/>
  <c r="H194" i="2"/>
  <c r="I194" i="2"/>
  <c r="J194" i="2"/>
  <c r="K194" i="2"/>
  <c r="L194" i="2"/>
  <c r="M194" i="2"/>
  <c r="N194" i="2"/>
  <c r="P194" i="2"/>
  <c r="E195" i="2"/>
  <c r="F195" i="2"/>
  <c r="O195" i="2" s="1"/>
  <c r="G195" i="2"/>
  <c r="H195" i="2"/>
  <c r="I195" i="2"/>
  <c r="J195" i="2"/>
  <c r="K195" i="2"/>
  <c r="L195" i="2"/>
  <c r="M195" i="2"/>
  <c r="N195" i="2"/>
  <c r="P195" i="2"/>
  <c r="E196" i="2"/>
  <c r="F196" i="2"/>
  <c r="O196" i="2" s="1"/>
  <c r="G196" i="2"/>
  <c r="H196" i="2"/>
  <c r="I196" i="2"/>
  <c r="J196" i="2"/>
  <c r="K196" i="2"/>
  <c r="L196" i="2"/>
  <c r="M196" i="2"/>
  <c r="N196" i="2"/>
  <c r="P196" i="2"/>
  <c r="E197" i="2"/>
  <c r="F197" i="2"/>
  <c r="O197" i="2" s="1"/>
  <c r="G197" i="2"/>
  <c r="H197" i="2"/>
  <c r="I197" i="2"/>
  <c r="J197" i="2"/>
  <c r="K197" i="2"/>
  <c r="L197" i="2"/>
  <c r="M197" i="2"/>
  <c r="N197" i="2"/>
  <c r="P197" i="2"/>
  <c r="E198" i="2"/>
  <c r="F198" i="2"/>
  <c r="O198" i="2" s="1"/>
  <c r="G198" i="2"/>
  <c r="H198" i="2"/>
  <c r="I198" i="2"/>
  <c r="J198" i="2"/>
  <c r="K198" i="2"/>
  <c r="L198" i="2"/>
  <c r="M198" i="2"/>
  <c r="N198" i="2"/>
  <c r="P198" i="2"/>
  <c r="E199" i="2"/>
  <c r="F199" i="2"/>
  <c r="O199" i="2" s="1"/>
  <c r="G199" i="2"/>
  <c r="H199" i="2"/>
  <c r="I199" i="2"/>
  <c r="J199" i="2"/>
  <c r="K199" i="2"/>
  <c r="L199" i="2"/>
  <c r="M199" i="2"/>
  <c r="N199" i="2"/>
  <c r="P199" i="2"/>
  <c r="E200" i="2"/>
  <c r="F200" i="2"/>
  <c r="O200" i="2" s="1"/>
  <c r="G200" i="2"/>
  <c r="H200" i="2"/>
  <c r="I200" i="2"/>
  <c r="J200" i="2"/>
  <c r="K200" i="2"/>
  <c r="L200" i="2"/>
  <c r="M200" i="2"/>
  <c r="N200" i="2"/>
  <c r="P200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T19" i="8" l="1"/>
  <c r="T15" i="8"/>
  <c r="AC125" i="2"/>
  <c r="AA119" i="2"/>
  <c r="AB115" i="2"/>
  <c r="AA104" i="2"/>
  <c r="AA92" i="2"/>
  <c r="AA89" i="2"/>
  <c r="AC82" i="2"/>
  <c r="AC78" i="2"/>
  <c r="AB71" i="2"/>
  <c r="AC67" i="2"/>
  <c r="AB56" i="2"/>
  <c r="AB51" i="2"/>
  <c r="AA45" i="2"/>
  <c r="AC121" i="2"/>
  <c r="AA108" i="2"/>
  <c r="AA105" i="2"/>
  <c r="AC98" i="2"/>
  <c r="AC94" i="2"/>
  <c r="AB87" i="2"/>
  <c r="AC83" i="2"/>
  <c r="AB72" i="2"/>
  <c r="AB67" i="2"/>
  <c r="AA56" i="2"/>
  <c r="AC118" i="2"/>
  <c r="AA112" i="2"/>
  <c r="AB107" i="2"/>
  <c r="AC102" i="2"/>
  <c r="AA96" i="2"/>
  <c r="AB91" i="2"/>
  <c r="AC86" i="2"/>
  <c r="AA80" i="2"/>
  <c r="AB75" i="2"/>
  <c r="AC70" i="2"/>
  <c r="AA64" i="2"/>
  <c r="AB59" i="2"/>
  <c r="AC54" i="2"/>
  <c r="AA48" i="2"/>
  <c r="AB43" i="2"/>
  <c r="AB39" i="2"/>
  <c r="AA36" i="2"/>
  <c r="AC34" i="2"/>
  <c r="AB31" i="2"/>
  <c r="AA28" i="2"/>
  <c r="AC26" i="2"/>
  <c r="AB23" i="2"/>
  <c r="AA20" i="2"/>
  <c r="AC18" i="2"/>
  <c r="AB15" i="2"/>
  <c r="AA12" i="2"/>
  <c r="AC10" i="2"/>
  <c r="AB7" i="2"/>
  <c r="D3" i="2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K906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K835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869" i="11" l="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I769" i="11" s="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I759" i="11" s="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J716" i="11" s="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H861" i="11" s="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E955" i="11" s="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I658" i="11" s="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2" i="5"/>
  <c r="E140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176" i="5" l="1"/>
  <c r="T115" i="4"/>
  <c r="T128" i="4"/>
  <c r="F136" i="5"/>
  <c r="I176" i="5"/>
  <c r="E136" i="5"/>
  <c r="I142" i="5"/>
  <c r="G136" i="5"/>
  <c r="G110" i="5"/>
  <c r="F142" i="5"/>
  <c r="I14" i="5"/>
  <c r="S71" i="4"/>
  <c r="T71" i="4"/>
  <c r="E977" i="4"/>
  <c r="H964" i="11"/>
  <c r="E866" i="11"/>
  <c r="I612" i="11"/>
  <c r="N848" i="4"/>
  <c r="R848" i="4" s="1"/>
  <c r="Q930" i="4"/>
  <c r="Q984" i="4"/>
  <c r="I564" i="11"/>
  <c r="H910" i="11"/>
  <c r="F904" i="11"/>
  <c r="F965" i="11"/>
  <c r="E929" i="11"/>
  <c r="H963" i="1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U60" i="4" s="1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V48" i="4" s="1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U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U50" i="4" s="1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U100" i="4" s="1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R85" i="4"/>
  <c r="T85" i="4"/>
  <c r="S85" i="4"/>
  <c r="R93" i="4"/>
  <c r="S93" i="4"/>
  <c r="R111" i="4"/>
  <c r="S111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71" i="4" l="1"/>
  <c r="U115" i="4"/>
  <c r="V60" i="4"/>
  <c r="V986" i="4"/>
  <c r="V547" i="4"/>
  <c r="J979" i="11"/>
  <c r="V417" i="4"/>
  <c r="J929" i="11"/>
  <c r="I929" i="11"/>
  <c r="V656" i="4"/>
  <c r="W656" i="4" s="1"/>
  <c r="X656" i="4" s="1"/>
  <c r="V403" i="4"/>
  <c r="V643" i="4"/>
  <c r="V699" i="4"/>
  <c r="W517" i="4"/>
  <c r="I968" i="11"/>
  <c r="V120" i="4"/>
  <c r="V47" i="4"/>
  <c r="V12" i="4"/>
  <c r="V50" i="4"/>
  <c r="W50" i="4" s="1"/>
  <c r="X50" i="4" s="1"/>
  <c r="V995" i="4"/>
  <c r="V467" i="4"/>
  <c r="W467" i="4" s="1"/>
  <c r="X467" i="4" s="1"/>
  <c r="Y467" i="4" s="1"/>
  <c r="J873" i="11"/>
  <c r="V586" i="4"/>
  <c r="V358" i="4"/>
  <c r="I970" i="11"/>
  <c r="I874" i="11"/>
  <c r="J923" i="11"/>
  <c r="J971" i="11"/>
  <c r="Y727" i="4"/>
  <c r="AK727" i="4" s="1"/>
  <c r="T904" i="4"/>
  <c r="I853" i="11"/>
  <c r="T890" i="4"/>
  <c r="J945" i="11"/>
  <c r="V873" i="4"/>
  <c r="V804" i="4"/>
  <c r="W804" i="4" s="1"/>
  <c r="V790" i="4"/>
  <c r="V996" i="4"/>
  <c r="I887" i="11"/>
  <c r="V20" i="4"/>
  <c r="T888" i="4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S905" i="4"/>
  <c r="U905" i="4" s="1"/>
  <c r="V834" i="4"/>
  <c r="V979" i="4"/>
  <c r="S943" i="4"/>
  <c r="X912" i="4"/>
  <c r="T943" i="4"/>
  <c r="S890" i="4"/>
  <c r="U890" i="4" s="1"/>
  <c r="T960" i="4"/>
  <c r="V786" i="4"/>
  <c r="S946" i="4"/>
  <c r="J889" i="11"/>
  <c r="J885" i="11"/>
  <c r="J842" i="11"/>
  <c r="V601" i="4"/>
  <c r="V383" i="4"/>
  <c r="W383" i="4" s="1"/>
  <c r="I909" i="11"/>
  <c r="T884" i="4"/>
  <c r="T478" i="4"/>
  <c r="U378" i="4"/>
  <c r="V655" i="4"/>
  <c r="U897" i="4"/>
  <c r="U594" i="4"/>
  <c r="U658" i="4"/>
  <c r="W658" i="4" s="1"/>
  <c r="V808" i="4"/>
  <c r="W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W134" i="4" s="1"/>
  <c r="V39" i="4"/>
  <c r="W39" i="4" s="1"/>
  <c r="X39" i="4" s="1"/>
  <c r="Y39" i="4" s="1"/>
  <c r="Z39" i="4" s="1"/>
  <c r="V170" i="4"/>
  <c r="V108" i="4"/>
  <c r="V166" i="4"/>
  <c r="W166" i="4" s="1"/>
  <c r="X166" i="4" s="1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V464" i="4"/>
  <c r="V779" i="4"/>
  <c r="W779" i="4" s="1"/>
  <c r="X779" i="4" s="1"/>
  <c r="V641" i="4"/>
  <c r="S942" i="4"/>
  <c r="V526" i="4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W36" i="4" s="1"/>
  <c r="X36" i="4" s="1"/>
  <c r="Y36" i="4" s="1"/>
  <c r="U91" i="4"/>
  <c r="V171" i="4"/>
  <c r="W171" i="4" s="1"/>
  <c r="X171" i="4" s="1"/>
  <c r="Y171" i="4" s="1"/>
  <c r="U136" i="4"/>
  <c r="W136" i="4" s="1"/>
  <c r="X136" i="4" s="1"/>
  <c r="V92" i="4"/>
  <c r="W92" i="4" s="1"/>
  <c r="X92" i="4" s="1"/>
  <c r="Y92" i="4" s="1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V756" i="4"/>
  <c r="W756" i="4" s="1"/>
  <c r="X756" i="4" s="1"/>
  <c r="U525" i="4"/>
  <c r="V532" i="4"/>
  <c r="W532" i="4" s="1"/>
  <c r="X532" i="4" s="1"/>
  <c r="V316" i="4"/>
  <c r="V879" i="4"/>
  <c r="W879" i="4" s="1"/>
  <c r="X879" i="4" s="1"/>
  <c r="V632" i="4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Y928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5" i="4"/>
  <c r="Y995" i="4" s="1"/>
  <c r="V982" i="4"/>
  <c r="W959" i="4"/>
  <c r="X959" i="4" s="1"/>
  <c r="W857" i="4"/>
  <c r="X857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W40" i="4"/>
  <c r="X40" i="4" s="1"/>
  <c r="Y40" i="4" s="1"/>
  <c r="AG40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X790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643" i="4"/>
  <c r="X643" i="4" s="1"/>
  <c r="W778" i="4"/>
  <c r="X778" i="4" s="1"/>
  <c r="W601" i="4"/>
  <c r="X601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X594" i="4" s="1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AT928" i="4" s="1"/>
  <c r="X695" i="4"/>
  <c r="Y695" i="4" s="1"/>
  <c r="AH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S185" i="4"/>
  <c r="U185" i="4" s="1"/>
  <c r="S965" i="4"/>
  <c r="U965" i="4" s="1"/>
  <c r="T925" i="4"/>
  <c r="V925" i="4" s="1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W987" i="4"/>
  <c r="X987" i="4" s="1"/>
  <c r="S949" i="4"/>
  <c r="U949" i="4" s="1"/>
  <c r="S933" i="4"/>
  <c r="U933" i="4" s="1"/>
  <c r="W913" i="4"/>
  <c r="X913" i="4" s="1"/>
  <c r="W614" i="4"/>
  <c r="X614" i="4" s="1"/>
  <c r="Y614" i="4" s="1"/>
  <c r="AB614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Y1000" i="4"/>
  <c r="X961" i="4"/>
  <c r="Y961" i="4"/>
  <c r="AK132" i="4"/>
  <c r="AJ132" i="4"/>
  <c r="AG132" i="4"/>
  <c r="AI132" i="4"/>
  <c r="AH132" i="4"/>
  <c r="AF132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752" i="4"/>
  <c r="X989" i="4"/>
  <c r="AF128" i="4"/>
  <c r="AH128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73" i="4"/>
  <c r="X873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D732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AV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V555" i="4"/>
  <c r="U555" i="4"/>
  <c r="U45" i="4"/>
  <c r="V45" i="4"/>
  <c r="V177" i="4"/>
  <c r="U177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Y880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AI96" i="4"/>
  <c r="AJ961" i="4"/>
  <c r="AK961" i="4"/>
  <c r="U925" i="4"/>
  <c r="X905" i="4"/>
  <c r="U807" i="4"/>
  <c r="V807" i="4"/>
  <c r="Y656" i="4"/>
  <c r="AC656" i="4" s="1"/>
  <c r="S157" i="4"/>
  <c r="U52" i="4"/>
  <c r="V52" i="4"/>
  <c r="Y733" i="4"/>
  <c r="AI733" i="4" s="1"/>
  <c r="AD128" i="4"/>
  <c r="AB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C567" i="4"/>
  <c r="AG567" i="4"/>
  <c r="X573" i="4"/>
  <c r="Y573" i="4" s="1"/>
  <c r="AA573" i="4" s="1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9" i="4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A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AJ400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F423" i="4"/>
  <c r="AK423" i="4"/>
  <c r="Z423" i="4"/>
  <c r="W481" i="4"/>
  <c r="AA393" i="4"/>
  <c r="AG441" i="4"/>
  <c r="AH433" i="4"/>
  <c r="AK433" i="4"/>
  <c r="AB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I258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201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58" i="4"/>
  <c r="X358" i="4" s="1"/>
  <c r="Y358" i="4" s="1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62" i="4"/>
  <c r="Y462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Z128" i="4" l="1"/>
  <c r="AG128" i="4"/>
  <c r="AJ128" i="4"/>
  <c r="AA128" i="4"/>
  <c r="AK128" i="4"/>
  <c r="AC128" i="4"/>
  <c r="AE128" i="4"/>
  <c r="AI128" i="4"/>
  <c r="W66" i="4"/>
  <c r="X66" i="4" s="1"/>
  <c r="Y66" i="4" s="1"/>
  <c r="W120" i="4"/>
  <c r="X120" i="4" s="1"/>
  <c r="Y120" i="4" s="1"/>
  <c r="W622" i="4"/>
  <c r="V946" i="4"/>
  <c r="W20" i="4"/>
  <c r="X20" i="4" s="1"/>
  <c r="Y20" i="4" s="1"/>
  <c r="AI441" i="4"/>
  <c r="AL423" i="4"/>
  <c r="AR423" i="4" s="1"/>
  <c r="X950" i="4"/>
  <c r="W893" i="4"/>
  <c r="Y944" i="4"/>
  <c r="AI358" i="4"/>
  <c r="W534" i="4"/>
  <c r="V882" i="4"/>
  <c r="W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893" i="4"/>
  <c r="Y893" i="4"/>
  <c r="X812" i="4"/>
  <c r="AG812" i="4" s="1"/>
  <c r="Y812" i="4"/>
  <c r="X984" i="4"/>
  <c r="Y984" i="4"/>
  <c r="Y888" i="4"/>
  <c r="Y951" i="4"/>
  <c r="X951" i="4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H124" i="4"/>
  <c r="AJ1000" i="4"/>
  <c r="V890" i="4"/>
  <c r="W890" i="4" s="1"/>
  <c r="AG732" i="4"/>
  <c r="AK732" i="4"/>
  <c r="AE423" i="4"/>
  <c r="AG423" i="4"/>
  <c r="AC423" i="4"/>
  <c r="AE465" i="4"/>
  <c r="AI489" i="4"/>
  <c r="AH489" i="4"/>
  <c r="AD489" i="4"/>
  <c r="V942" i="4"/>
  <c r="AD709" i="4"/>
  <c r="AE732" i="4"/>
  <c r="AC732" i="4"/>
  <c r="AK124" i="4"/>
  <c r="AI732" i="4"/>
  <c r="Z732" i="4"/>
  <c r="V843" i="4"/>
  <c r="Y983" i="4"/>
  <c r="AK983" i="4" s="1"/>
  <c r="V972" i="4"/>
  <c r="W972" i="4" s="1"/>
  <c r="AD928" i="4"/>
  <c r="AI989" i="4"/>
  <c r="W30" i="4"/>
  <c r="AI378" i="4"/>
  <c r="V478" i="4"/>
  <c r="AI423" i="4"/>
  <c r="AB423" i="4"/>
  <c r="W359" i="4"/>
  <c r="X359" i="4" s="1"/>
  <c r="Y359" i="4" s="1"/>
  <c r="AJ255" i="4"/>
  <c r="AF489" i="4"/>
  <c r="AC489" i="4"/>
  <c r="AB489" i="4"/>
  <c r="Y833" i="4"/>
  <c r="Y913" i="4"/>
  <c r="AF983" i="4"/>
  <c r="W117" i="4"/>
  <c r="AB732" i="4"/>
  <c r="AK709" i="4"/>
  <c r="AF732" i="4"/>
  <c r="Y648" i="4"/>
  <c r="V960" i="4"/>
  <c r="W960" i="4" s="1"/>
  <c r="AC207" i="4"/>
  <c r="AK207" i="4"/>
  <c r="AA207" i="4"/>
  <c r="AH207" i="4"/>
  <c r="X992" i="4"/>
  <c r="Y992" i="4"/>
  <c r="AD258" i="4"/>
  <c r="Y276" i="4"/>
  <c r="AH258" i="4"/>
  <c r="AG258" i="4"/>
  <c r="AD393" i="4"/>
  <c r="AK453" i="4"/>
  <c r="AF479" i="4"/>
  <c r="AJ479" i="4"/>
  <c r="AP479" i="4" s="1"/>
  <c r="AV479" i="4" s="1"/>
  <c r="AI393" i="4"/>
  <c r="Y290" i="4"/>
  <c r="AH290" i="4" s="1"/>
  <c r="AJ567" i="4"/>
  <c r="AB567" i="4"/>
  <c r="AE567" i="4"/>
  <c r="W589" i="4"/>
  <c r="AE124" i="4"/>
  <c r="Z709" i="4"/>
  <c r="AE709" i="4"/>
  <c r="V933" i="4"/>
  <c r="AW928" i="4"/>
  <c r="AK938" i="4"/>
  <c r="AH938" i="4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G607" i="4"/>
  <c r="AN912" i="4"/>
  <c r="AC124" i="4"/>
  <c r="Z124" i="4"/>
  <c r="AA709" i="4"/>
  <c r="AC709" i="4"/>
  <c r="AK928" i="4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V863" i="4"/>
  <c r="W560" i="4"/>
  <c r="V963" i="4"/>
  <c r="W963" i="4" s="1"/>
  <c r="W284" i="4"/>
  <c r="X284" i="4" s="1"/>
  <c r="Y284" i="4" s="1"/>
  <c r="AP709" i="4"/>
  <c r="AV709" i="4" s="1"/>
  <c r="U886" i="4"/>
  <c r="V886" i="4"/>
  <c r="AC258" i="4"/>
  <c r="Z258" i="4"/>
  <c r="AB378" i="4"/>
  <c r="AK258" i="4"/>
  <c r="AF465" i="4"/>
  <c r="AB479" i="4"/>
  <c r="AE479" i="4"/>
  <c r="Z479" i="4"/>
  <c r="AF342" i="4"/>
  <c r="AH567" i="4"/>
  <c r="AK567" i="4"/>
  <c r="Z567" i="4"/>
  <c r="Z607" i="4"/>
  <c r="AJ607" i="4"/>
  <c r="Y495" i="4"/>
  <c r="Z495" i="4" s="1"/>
  <c r="AD124" i="4"/>
  <c r="AA124" i="4"/>
  <c r="AB709" i="4"/>
  <c r="AU928" i="4"/>
  <c r="AJ938" i="4"/>
  <c r="AO727" i="4"/>
  <c r="AU727" i="4" s="1"/>
  <c r="AJ983" i="4"/>
  <c r="AV983" i="4"/>
  <c r="AS983" i="4"/>
  <c r="AW983" i="4"/>
  <c r="AO732" i="4"/>
  <c r="AU732" i="4" s="1"/>
  <c r="Y897" i="4"/>
  <c r="Y711" i="4"/>
  <c r="AI124" i="4"/>
  <c r="AF124" i="4"/>
  <c r="AH709" i="4"/>
  <c r="V885" i="4"/>
  <c r="AH453" i="4"/>
  <c r="W335" i="4"/>
  <c r="X335" i="4" s="1"/>
  <c r="AF897" i="4"/>
  <c r="AI897" i="4"/>
  <c r="AG897" i="4"/>
  <c r="AA382" i="4"/>
  <c r="AC441" i="4"/>
  <c r="AC393" i="4"/>
  <c r="Z393" i="4"/>
  <c r="AK393" i="4"/>
  <c r="AH393" i="4"/>
  <c r="AO781" i="4"/>
  <c r="AU781" i="4" s="1"/>
  <c r="W509" i="4"/>
  <c r="Y959" i="4"/>
  <c r="V965" i="4"/>
  <c r="X922" i="4"/>
  <c r="W608" i="4"/>
  <c r="W392" i="4"/>
  <c r="X392" i="4" s="1"/>
  <c r="AK441" i="4"/>
  <c r="AD441" i="4"/>
  <c r="Y575" i="4"/>
  <c r="AK575" i="4" s="1"/>
  <c r="AQ704" i="4"/>
  <c r="AW704" i="4" s="1"/>
  <c r="AL765" i="4"/>
  <c r="AR765" i="4" s="1"/>
  <c r="AJ989" i="4"/>
  <c r="V915" i="4"/>
  <c r="W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Y954" i="4"/>
  <c r="X954" i="4"/>
  <c r="Y931" i="4"/>
  <c r="X931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X963" i="4"/>
  <c r="Y776" i="4"/>
  <c r="AH776" i="4" s="1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B928" i="4"/>
  <c r="AF928" i="4"/>
  <c r="AI928" i="4"/>
  <c r="AC928" i="4"/>
  <c r="AE928" i="4"/>
  <c r="AH928" i="4"/>
  <c r="AA928" i="4"/>
  <c r="AG928" i="4"/>
  <c r="AJ928" i="4"/>
  <c r="Y580" i="4"/>
  <c r="AF580" i="4" s="1"/>
  <c r="Y660" i="4"/>
  <c r="AD660" i="4" s="1"/>
  <c r="X981" i="4"/>
  <c r="Y981" i="4"/>
  <c r="X759" i="4"/>
  <c r="Y759" i="4"/>
  <c r="X941" i="4"/>
  <c r="Y941" i="4"/>
  <c r="Y392" i="4"/>
  <c r="AD392" i="4" s="1"/>
  <c r="X556" i="4"/>
  <c r="Y556" i="4"/>
  <c r="AE400" i="4"/>
  <c r="AA400" i="4"/>
  <c r="AK400" i="4"/>
  <c r="W389" i="4"/>
  <c r="X389" i="4" s="1"/>
  <c r="AM732" i="4"/>
  <c r="V997" i="4"/>
  <c r="W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W697" i="4"/>
  <c r="V842" i="4"/>
  <c r="W842" i="4" s="1"/>
  <c r="X842" i="4" s="1"/>
  <c r="X970" i="4"/>
  <c r="AU970" i="4" s="1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Q116" i="4" s="1"/>
  <c r="AW116" i="4" s="1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F873" i="4"/>
  <c r="AN128" i="4"/>
  <c r="AT128" i="4" s="1"/>
  <c r="AL132" i="4"/>
  <c r="AR132" i="4" s="1"/>
  <c r="E132" i="4" s="1"/>
  <c r="I132" i="4" s="1"/>
  <c r="AL128" i="4"/>
  <c r="AR128" i="4" s="1"/>
  <c r="G128" i="4" s="1"/>
  <c r="AH152" i="4"/>
  <c r="W162" i="4"/>
  <c r="X162" i="4" s="1"/>
  <c r="V42" i="4"/>
  <c r="W42" i="4" s="1"/>
  <c r="X42" i="4" s="1"/>
  <c r="Y9" i="4"/>
  <c r="AJ9" i="4" s="1"/>
  <c r="AE241" i="4"/>
  <c r="AB241" i="4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M270" i="4" s="1"/>
  <c r="AS270" i="4" s="1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C152" i="4"/>
  <c r="AN124" i="4"/>
  <c r="AT124" i="4" s="1"/>
  <c r="AP132" i="4"/>
  <c r="AV132" i="4" s="1"/>
  <c r="AE250" i="4"/>
  <c r="AD228" i="4"/>
  <c r="AF250" i="4"/>
  <c r="AI152" i="4"/>
  <c r="AA228" i="4"/>
  <c r="AM228" i="4" s="1"/>
  <c r="AS228" i="4" s="1"/>
  <c r="AG250" i="4"/>
  <c r="AG152" i="4"/>
  <c r="AQ128" i="4"/>
  <c r="AW128" i="4" s="1"/>
  <c r="Y24" i="4"/>
  <c r="AA24" i="4" s="1"/>
  <c r="AG96" i="4"/>
  <c r="AD96" i="4"/>
  <c r="AM124" i="4"/>
  <c r="AS124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97" i="4"/>
  <c r="Y972" i="4"/>
  <c r="X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Q467" i="4"/>
  <c r="AW467" i="4" s="1"/>
  <c r="AJ935" i="4"/>
  <c r="AN241" i="4"/>
  <c r="AT241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J992" i="4"/>
  <c r="AI984" i="4"/>
  <c r="AG984" i="4"/>
  <c r="AJ984" i="4"/>
  <c r="AK984" i="4"/>
  <c r="AP258" i="4"/>
  <c r="AV258" i="4" s="1"/>
  <c r="AH358" i="4"/>
  <c r="AE290" i="4"/>
  <c r="AB290" i="4"/>
  <c r="AK691" i="4"/>
  <c r="AB691" i="4"/>
  <c r="AN691" i="4" s="1"/>
  <c r="AT691" i="4" s="1"/>
  <c r="AJ585" i="4"/>
  <c r="AG669" i="4"/>
  <c r="AC669" i="4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J759" i="4"/>
  <c r="AF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W770" i="4"/>
  <c r="Y770" i="4" s="1"/>
  <c r="W946" i="4"/>
  <c r="X946" i="4" s="1"/>
  <c r="AA290" i="4"/>
  <c r="AB369" i="4"/>
  <c r="AD691" i="4"/>
  <c r="AA691" i="4"/>
  <c r="Z585" i="4"/>
  <c r="AD585" i="4"/>
  <c r="AF669" i="4"/>
  <c r="AF691" i="4"/>
  <c r="AH96" i="4"/>
  <c r="AC96" i="4"/>
  <c r="AO96" i="4" s="1"/>
  <c r="AU96" i="4" s="1"/>
  <c r="AB96" i="4"/>
  <c r="AH711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Y946" i="4"/>
  <c r="W965" i="4"/>
  <c r="X965" i="4" s="1"/>
  <c r="W911" i="4"/>
  <c r="Y911" i="4" s="1"/>
  <c r="W95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L709" i="4"/>
  <c r="AR709" i="4" s="1"/>
  <c r="D709" i="4" s="1"/>
  <c r="H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G660" i="4"/>
  <c r="AK660" i="4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M543" i="4"/>
  <c r="AS543" i="4" s="1"/>
  <c r="W533" i="4"/>
  <c r="X533" i="4" s="1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X843" i="4" s="1"/>
  <c r="Y843" i="4" s="1"/>
  <c r="AF843" i="4" s="1"/>
  <c r="W775" i="4"/>
  <c r="X775" i="4" s="1"/>
  <c r="W840" i="4"/>
  <c r="AF835" i="4"/>
  <c r="AH854" i="4"/>
  <c r="AG854" i="4"/>
  <c r="AK854" i="4"/>
  <c r="AJ854" i="4"/>
  <c r="AI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AB513" i="4"/>
  <c r="W700" i="4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Y581" i="4"/>
  <c r="AB581" i="4" s="1"/>
  <c r="Z835" i="4"/>
  <c r="AK835" i="4"/>
  <c r="AC835" i="4"/>
  <c r="AB334" i="4"/>
  <c r="AH334" i="4"/>
  <c r="Z334" i="4"/>
  <c r="AL334" i="4" s="1"/>
  <c r="AR334" i="4" s="1"/>
  <c r="E334" i="4" s="1"/>
  <c r="I334" i="4" s="1"/>
  <c r="AJ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M711" i="4" s="1"/>
  <c r="AS711" i="4" s="1"/>
  <c r="AD711" i="4"/>
  <c r="AO567" i="4"/>
  <c r="AU567" i="4" s="1"/>
  <c r="AA759" i="4"/>
  <c r="AD759" i="4"/>
  <c r="AP759" i="4" s="1"/>
  <c r="AV759" i="4" s="1"/>
  <c r="W689" i="4"/>
  <c r="W744" i="4"/>
  <c r="AB582" i="4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AJ502" i="4"/>
  <c r="AF544" i="4"/>
  <c r="AH446" i="4"/>
  <c r="W522" i="4"/>
  <c r="W518" i="4"/>
  <c r="W524" i="4"/>
  <c r="AQ258" i="4"/>
  <c r="AW258" i="4" s="1"/>
  <c r="AN258" i="4"/>
  <c r="AT258" i="4" s="1"/>
  <c r="AO270" i="4"/>
  <c r="AU270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L691" i="4"/>
  <c r="AR691" i="4" s="1"/>
  <c r="AN607" i="4"/>
  <c r="AT60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P419" i="4" s="1"/>
  <c r="AV419" i="4" s="1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F342" i="4" s="1"/>
  <c r="J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L728" i="4" s="1"/>
  <c r="AR728" i="4" s="1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O489" i="4"/>
  <c r="AU489" i="4" s="1"/>
  <c r="AP489" i="4"/>
  <c r="AV489" i="4" s="1"/>
  <c r="AL489" i="4"/>
  <c r="AR489" i="4" s="1"/>
  <c r="D489" i="4" s="1"/>
  <c r="H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AG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661" i="4"/>
  <c r="AR661" i="4" s="1"/>
  <c r="AB963" i="4"/>
  <c r="AC963" i="4"/>
  <c r="AE963" i="4"/>
  <c r="Z963" i="4"/>
  <c r="AA963" i="4"/>
  <c r="AW963" i="4"/>
  <c r="AU963" i="4"/>
  <c r="AT963" i="4"/>
  <c r="AD963" i="4"/>
  <c r="AS963" i="4"/>
  <c r="AV963" i="4"/>
  <c r="AP667" i="4"/>
  <c r="AV667" i="4" s="1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F709" i="4"/>
  <c r="J709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AI978" i="4" s="1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N928" i="4"/>
  <c r="AM928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I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G615" i="4"/>
  <c r="AH615" i="4"/>
  <c r="AK615" i="4"/>
  <c r="AK66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I848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F963" i="4"/>
  <c r="AJ963" i="4"/>
  <c r="X6" i="4"/>
  <c r="X117" i="4"/>
  <c r="AI527" i="4"/>
  <c r="AF527" i="4"/>
  <c r="AI602" i="4"/>
  <c r="AF602" i="4"/>
  <c r="AA602" i="4"/>
  <c r="AJ602" i="4"/>
  <c r="Z602" i="4"/>
  <c r="AC602" i="4"/>
  <c r="AF623" i="4"/>
  <c r="AK665" i="4"/>
  <c r="AF665" i="4"/>
  <c r="AH667" i="4"/>
  <c r="AG667" i="4"/>
  <c r="AM667" i="4" s="1"/>
  <c r="AS667" i="4" s="1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T996" i="4"/>
  <c r="AC996" i="4"/>
  <c r="AW996" i="4"/>
  <c r="AV996" i="4"/>
  <c r="X84" i="4"/>
  <c r="AA834" i="4"/>
  <c r="AB834" i="4"/>
  <c r="AN834" i="4" s="1"/>
  <c r="AC834" i="4"/>
  <c r="Z834" i="4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A576" i="4"/>
  <c r="AM576" i="4" s="1"/>
  <c r="AS576" i="4" s="1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AI990" i="4" s="1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Y775" i="4"/>
  <c r="Z775" i="4" s="1"/>
  <c r="AC954" i="4"/>
  <c r="AO954" i="4" s="1"/>
  <c r="AT954" i="4"/>
  <c r="AE954" i="4"/>
  <c r="AU954" i="4"/>
  <c r="AS954" i="4"/>
  <c r="AW954" i="4"/>
  <c r="AB954" i="4"/>
  <c r="Z954" i="4"/>
  <c r="AA954" i="4"/>
  <c r="AD954" i="4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A941" i="4"/>
  <c r="AV941" i="4"/>
  <c r="AS941" i="4"/>
  <c r="AC941" i="4"/>
  <c r="Z941" i="4"/>
  <c r="AL941" i="4" s="1"/>
  <c r="AW941" i="4"/>
  <c r="AU941" i="4"/>
  <c r="W940" i="4"/>
  <c r="AD992" i="4"/>
  <c r="AC992" i="4"/>
  <c r="AO992" i="4" s="1"/>
  <c r="Z992" i="4"/>
  <c r="AE992" i="4"/>
  <c r="AV992" i="4"/>
  <c r="AU992" i="4"/>
  <c r="AA992" i="4"/>
  <c r="AB992" i="4"/>
  <c r="AN992" i="4" s="1"/>
  <c r="AW992" i="4"/>
  <c r="AS992" i="4"/>
  <c r="AT992" i="4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Y97" i="4"/>
  <c r="Z97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880" i="4"/>
  <c r="AE880" i="4"/>
  <c r="AS880" i="4"/>
  <c r="AW880" i="4"/>
  <c r="AC880" i="4"/>
  <c r="AB880" i="4"/>
  <c r="AV880" i="4"/>
  <c r="AA880" i="4"/>
  <c r="AD880" i="4"/>
  <c r="AU880" i="4"/>
  <c r="AT880" i="4"/>
  <c r="AC848" i="4"/>
  <c r="Z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W742" i="4"/>
  <c r="U969" i="4"/>
  <c r="V969" i="4"/>
  <c r="X999" i="4"/>
  <c r="Y999" i="4"/>
  <c r="Y72" i="4"/>
  <c r="AB72" i="4" s="1"/>
  <c r="Y991" i="4"/>
  <c r="AG803" i="4"/>
  <c r="AA646" i="4"/>
  <c r="X630" i="4"/>
  <c r="AN562" i="4"/>
  <c r="AT562" i="4" s="1"/>
  <c r="X154" i="4"/>
  <c r="Y154" i="4" s="1"/>
  <c r="AB850" i="4"/>
  <c r="AH850" i="4"/>
  <c r="AJ850" i="4"/>
  <c r="AG978" i="4"/>
  <c r="W971" i="4"/>
  <c r="X700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Q928" i="4"/>
  <c r="AP928" i="4"/>
  <c r="AO928" i="4"/>
  <c r="Y12" i="4"/>
  <c r="Y50" i="4"/>
  <c r="Z50" i="4" s="1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K495" i="4"/>
  <c r="AE495" i="4"/>
  <c r="AC495" i="4"/>
  <c r="AI677" i="4"/>
  <c r="AJ677" i="4"/>
  <c r="AC677" i="4"/>
  <c r="AD677" i="4"/>
  <c r="AA677" i="4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I790" i="4"/>
  <c r="AC814" i="4"/>
  <c r="AO814" i="4" s="1"/>
  <c r="AU814" i="4" s="1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A857" i="4"/>
  <c r="AC857" i="4"/>
  <c r="Z857" i="4"/>
  <c r="AD857" i="4"/>
  <c r="AK891" i="4"/>
  <c r="AF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26" i="4"/>
  <c r="Y26" i="4" s="1"/>
  <c r="Z31" i="4"/>
  <c r="AD31" i="4"/>
  <c r="AC31" i="4"/>
  <c r="AB31" i="4"/>
  <c r="AE31" i="4"/>
  <c r="AA31" i="4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L557" i="4"/>
  <c r="AR557" i="4" s="1"/>
  <c r="W90" i="4"/>
  <c r="AB726" i="4"/>
  <c r="AD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Y624" i="4"/>
  <c r="AB624" i="4" s="1"/>
  <c r="V2" i="4"/>
  <c r="U2" i="4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Z782" i="4"/>
  <c r="X841" i="4"/>
  <c r="Y841" i="4" s="1"/>
  <c r="AB873" i="4"/>
  <c r="AN873" i="4" s="1"/>
  <c r="AA873" i="4"/>
  <c r="AM873" i="4" s="1"/>
  <c r="AC873" i="4"/>
  <c r="AO873" i="4" s="1"/>
  <c r="Z873" i="4"/>
  <c r="AE873" i="4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G990" i="4"/>
  <c r="AE521" i="4"/>
  <c r="AA521" i="4"/>
  <c r="AM521" i="4" s="1"/>
  <c r="AS521" i="4" s="1"/>
  <c r="Z521" i="4"/>
  <c r="AB521" i="4"/>
  <c r="AN521" i="4" s="1"/>
  <c r="AT521" i="4" s="1"/>
  <c r="AD521" i="4"/>
  <c r="AK795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Z812" i="4"/>
  <c r="AL812" i="4" s="1"/>
  <c r="AE812" i="4"/>
  <c r="AQ812" i="4" s="1"/>
  <c r="AV812" i="4"/>
  <c r="AS812" i="4"/>
  <c r="AB812" i="4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G775" i="4"/>
  <c r="AE950" i="4"/>
  <c r="AD950" i="4"/>
  <c r="AP950" i="4" s="1"/>
  <c r="AA950" i="4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769" i="4"/>
  <c r="H769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H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E489" i="4"/>
  <c r="I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G342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L419" i="4"/>
  <c r="AR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E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D377" i="4"/>
  <c r="H377" i="4" s="1"/>
  <c r="AQ358" i="4"/>
  <c r="AW358" i="4" s="1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B446" i="4"/>
  <c r="Z446" i="4"/>
  <c r="AL446" i="4" s="1"/>
  <c r="AR446" i="4" s="1"/>
  <c r="AE446" i="4"/>
  <c r="AA446" i="4"/>
  <c r="AD462" i="4"/>
  <c r="AP462" i="4" s="1"/>
  <c r="AV462" i="4" s="1"/>
  <c r="Z462" i="4"/>
  <c r="AA462" i="4"/>
  <c r="AC462" i="4"/>
  <c r="AO462" i="4" s="1"/>
  <c r="AU462" i="4" s="1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80" i="4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6" i="4"/>
  <c r="Y456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P448" i="4" s="1"/>
  <c r="AV448" i="4" s="1"/>
  <c r="AE448" i="4"/>
  <c r="AQ448" i="4" s="1"/>
  <c r="AW448" i="4" s="1"/>
  <c r="AQ124" i="4" l="1"/>
  <c r="AW124" i="4" s="1"/>
  <c r="AL207" i="4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G888" i="4"/>
  <c r="AJ888" i="4"/>
  <c r="AS888" i="4"/>
  <c r="AV888" i="4"/>
  <c r="AB888" i="4"/>
  <c r="AN888" i="4" s="1"/>
  <c r="AO726" i="4"/>
  <c r="AU726" i="4" s="1"/>
  <c r="AJ895" i="4"/>
  <c r="AM677" i="4"/>
  <c r="AS677" i="4" s="1"/>
  <c r="AM495" i="4"/>
  <c r="AS495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O152" i="4"/>
  <c r="AU152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L757" i="4" s="1"/>
  <c r="AR757" i="4" s="1"/>
  <c r="D757" i="4" s="1"/>
  <c r="H757" i="4" s="1"/>
  <c r="AE757" i="4"/>
  <c r="AH954" i="4"/>
  <c r="AD290" i="4"/>
  <c r="AP290" i="4" s="1"/>
  <c r="AV290" i="4" s="1"/>
  <c r="AQ419" i="4"/>
  <c r="AW419" i="4" s="1"/>
  <c r="AP338" i="4"/>
  <c r="AV338" i="4" s="1"/>
  <c r="AQ398" i="4"/>
  <c r="AW39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L888" i="4"/>
  <c r="AQ950" i="4"/>
  <c r="AN812" i="4"/>
  <c r="AI740" i="4"/>
  <c r="AJ100" i="4"/>
  <c r="AQ873" i="4"/>
  <c r="Y791" i="4"/>
  <c r="AK791" i="4" s="1"/>
  <c r="AG850" i="4"/>
  <c r="AK850" i="4"/>
  <c r="AQ850" i="4" s="1"/>
  <c r="AW850" i="4" s="1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AO682" i="4" s="1"/>
  <c r="AU682" i="4" s="1"/>
  <c r="Z682" i="4"/>
  <c r="F593" i="4"/>
  <c r="J593" i="4" s="1"/>
  <c r="D821" i="4"/>
  <c r="H821" i="4" s="1"/>
  <c r="F757" i="4"/>
  <c r="J757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M682" i="4" s="1"/>
  <c r="AS682" i="4" s="1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M66" i="4"/>
  <c r="AS66" i="4" s="1"/>
  <c r="AN31" i="4"/>
  <c r="AT31" i="4" s="1"/>
  <c r="AN140" i="4"/>
  <c r="AT140" i="4" s="1"/>
  <c r="AB170" i="4"/>
  <c r="AN170" i="4" s="1"/>
  <c r="AT170" i="4" s="1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M152" i="4"/>
  <c r="AS152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B11" i="4"/>
  <c r="AC94" i="4"/>
  <c r="AB108" i="4"/>
  <c r="AI94" i="4"/>
  <c r="AI108" i="4"/>
  <c r="AO108" i="4" s="1"/>
  <c r="AU108" i="4" s="1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O22" i="4" s="1"/>
  <c r="AU22" i="4" s="1"/>
  <c r="AD22" i="4"/>
  <c r="AQ106" i="4"/>
  <c r="AW106" i="4" s="1"/>
  <c r="AQ102" i="4"/>
  <c r="AW102" i="4" s="1"/>
  <c r="AP92" i="4"/>
  <c r="AV92" i="4" s="1"/>
  <c r="AN66" i="4"/>
  <c r="AT66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D89" i="4" s="1"/>
  <c r="H89" i="4" s="1"/>
  <c r="AC919" i="4"/>
  <c r="AA919" i="4"/>
  <c r="AD919" i="4"/>
  <c r="AJ919" i="4"/>
  <c r="AB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66" i="4"/>
  <c r="AV66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O115" i="4"/>
  <c r="AU115" i="4" s="1"/>
  <c r="AG180" i="4"/>
  <c r="Z174" i="4"/>
  <c r="AE180" i="4"/>
  <c r="AO89" i="4"/>
  <c r="AU89" i="4" s="1"/>
  <c r="AP120" i="4"/>
  <c r="AV120" i="4" s="1"/>
  <c r="AO92" i="4"/>
  <c r="AU92" i="4" s="1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A174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N120" i="4"/>
  <c r="AT120" i="4" s="1"/>
  <c r="AF113" i="4"/>
  <c r="AL113" i="4" s="1"/>
  <c r="AR113" i="4" s="1"/>
  <c r="F113" i="4" s="1"/>
  <c r="J113" i="4" s="1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AO38" i="4" s="1"/>
  <c r="AU38" i="4" s="1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P38" i="4" s="1"/>
  <c r="AV38" i="4" s="1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AM318" i="4" s="1"/>
  <c r="AS318" i="4" s="1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F24" i="4" s="1"/>
  <c r="J24" i="4" s="1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F115" i="4"/>
  <c r="J115" i="4" s="1"/>
  <c r="D164" i="4"/>
  <c r="H164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89" i="4"/>
  <c r="J89" i="4" s="1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E180" i="4"/>
  <c r="I180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AH12" i="4"/>
  <c r="AF12" i="4"/>
  <c r="AG12" i="4"/>
  <c r="AK12" i="4"/>
  <c r="AJ12" i="4"/>
  <c r="AI12" i="4"/>
  <c r="AM828" i="4"/>
  <c r="AS828" i="4" s="1"/>
  <c r="X3" i="4"/>
  <c r="Y3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Q108" i="4"/>
  <c r="AW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Q180" i="4" l="1"/>
  <c r="AW180" i="4" s="1"/>
  <c r="AP152" i="4"/>
  <c r="AV152" i="4" s="1"/>
  <c r="AM94" i="4"/>
  <c r="AS94" i="4" s="1"/>
  <c r="AM72" i="4"/>
  <c r="AS72" i="4" s="1"/>
  <c r="AD44" i="4"/>
  <c r="E144" i="4"/>
  <c r="I144" i="4" s="1"/>
  <c r="AN25" i="4"/>
  <c r="AT25" i="4" s="1"/>
  <c r="AQ131" i="4"/>
  <c r="AW131" i="4" s="1"/>
  <c r="F144" i="4"/>
  <c r="J144" i="4" s="1"/>
  <c r="E147" i="4"/>
  <c r="I147" i="4" s="1"/>
  <c r="AP170" i="4"/>
  <c r="AV170" i="4" s="1"/>
  <c r="AN13" i="4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AP783" i="4" s="1"/>
  <c r="AV783" i="4" s="1"/>
  <c r="G687" i="4"/>
  <c r="AF783" i="4"/>
  <c r="AL783" i="4" s="1"/>
  <c r="AR783" i="4" s="1"/>
  <c r="AJ783" i="4"/>
  <c r="AG174" i="4"/>
  <c r="AM174" i="4" s="1"/>
  <c r="AS174" i="4" s="1"/>
  <c r="AE174" i="4"/>
  <c r="AO654" i="4"/>
  <c r="AU654" i="4" s="1"/>
  <c r="AN823" i="4"/>
  <c r="AT823" i="4" s="1"/>
  <c r="AM392" i="4"/>
  <c r="AS392" i="4" s="1"/>
  <c r="AL108" i="4"/>
  <c r="AR108" i="4" s="1"/>
  <c r="AL94" i="4"/>
  <c r="AR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L174" i="4" s="1"/>
  <c r="AR174" i="4" s="1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AL943" i="4" s="1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G136" i="4" s="1"/>
  <c r="E5" i="4"/>
  <c r="I5" i="4" s="1"/>
  <c r="AP100" i="4"/>
  <c r="AV100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AJ44" i="4"/>
  <c r="AP44" i="4" s="1"/>
  <c r="AV44" i="4" s="1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E170" i="4"/>
  <c r="I170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E152" i="4"/>
  <c r="I152" i="4" s="1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D24" i="4"/>
  <c r="H24" i="4" s="1"/>
  <c r="G102" i="4"/>
  <c r="AQ23" i="4"/>
  <c r="AW23" i="4" s="1"/>
  <c r="AQ50" i="4"/>
  <c r="AW50" i="4" s="1"/>
  <c r="G24" i="4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F22" i="4"/>
  <c r="J22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F142" i="4" s="1"/>
  <c r="J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G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D136" i="4"/>
  <c r="H136" i="4" s="1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G21" i="4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N173" i="4" s="1"/>
  <c r="AT173" i="4" s="1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E122" i="4" l="1"/>
  <c r="I122" i="4" s="1"/>
  <c r="F136" i="4"/>
  <c r="J136" i="4" s="1"/>
  <c r="D170" i="4"/>
  <c r="H170" i="4" s="1"/>
  <c r="AN159" i="4"/>
  <c r="AT159" i="4" s="1"/>
  <c r="F82" i="4"/>
  <c r="J82" i="4" s="1"/>
  <c r="F122" i="4"/>
  <c r="J122" i="4" s="1"/>
  <c r="G142" i="4"/>
  <c r="E136" i="4"/>
  <c r="I136" i="4" s="1"/>
  <c r="D43" i="4"/>
  <c r="H43" i="4" s="1"/>
  <c r="AO174" i="4"/>
  <c r="AU174" i="4" s="1"/>
  <c r="G15" i="4"/>
  <c r="E142" i="4"/>
  <c r="I142" i="4" s="1"/>
  <c r="G85" i="4"/>
  <c r="D142" i="4"/>
  <c r="H142" i="4" s="1"/>
  <c r="AP57" i="4"/>
  <c r="AV57" i="4" s="1"/>
  <c r="F12" i="4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G496" i="4"/>
  <c r="F496" i="4"/>
  <c r="J496" i="4" s="1"/>
  <c r="E496" i="4"/>
  <c r="I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L548" i="4" s="1"/>
  <c r="AR548" i="4" s="1"/>
  <c r="E548" i="4" s="1"/>
  <c r="I548" i="4" s="1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E753" i="4"/>
  <c r="I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F406" i="4"/>
  <c r="J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AM117" i="4"/>
  <c r="AS117" i="4" s="1"/>
  <c r="AM662" i="4"/>
  <c r="AS662" i="4" s="1"/>
  <c r="F760" i="4"/>
  <c r="J760" i="4" s="1"/>
  <c r="E760" i="4"/>
  <c r="I760" i="4" s="1"/>
  <c r="G760" i="4"/>
  <c r="D760" i="4"/>
  <c r="H760" i="4" s="1"/>
  <c r="F723" i="4"/>
  <c r="J723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146" i="4" l="1"/>
  <c r="J146" i="4" s="1"/>
  <c r="D84" i="4"/>
  <c r="H84" i="4" s="1"/>
  <c r="F149" i="4"/>
  <c r="J149" i="4" s="1"/>
  <c r="E64" i="4"/>
  <c r="I64" i="4" s="1"/>
  <c r="D149" i="4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153" i="4" l="1"/>
  <c r="AN157" i="4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724" i="3"/>
  <c r="D673" i="10"/>
  <c r="D805" i="3"/>
  <c r="D606" i="10"/>
  <c r="D473" i="10"/>
  <c r="D608" i="3"/>
  <c r="D355" i="10"/>
  <c r="D605" i="10"/>
  <c r="D720" i="3"/>
  <c r="D440" i="10"/>
  <c r="D945" i="3"/>
  <c r="D848" i="10"/>
  <c r="D942" i="10"/>
  <c r="D503" i="10"/>
  <c r="D797" i="10"/>
  <c r="D678" i="10"/>
  <c r="D825" i="3"/>
  <c r="D745" i="10"/>
  <c r="D969" i="3"/>
  <c r="D752" i="3"/>
  <c r="D497" i="3"/>
  <c r="D652" i="3"/>
  <c r="D765" i="3"/>
  <c r="D858" i="3"/>
  <c r="D434" i="10"/>
  <c r="D947" i="3"/>
  <c r="D485" i="3"/>
  <c r="D773" i="10"/>
  <c r="D488" i="10"/>
  <c r="D715" i="10"/>
  <c r="D931" i="10"/>
  <c r="D613" i="10"/>
  <c r="D553" i="10"/>
  <c r="D748" i="3"/>
  <c r="D865" i="3"/>
  <c r="D551" i="3"/>
  <c r="D968" i="10"/>
  <c r="D822" i="10"/>
  <c r="D646" i="10"/>
  <c r="D303" i="10"/>
  <c r="D861" i="10"/>
  <c r="D860" i="3"/>
  <c r="D563" i="3"/>
  <c r="D976" i="10"/>
  <c r="D747" i="3"/>
  <c r="D616" i="10"/>
  <c r="D695" i="10"/>
  <c r="D791" i="3"/>
  <c r="D991" i="3"/>
  <c r="D907" i="3"/>
  <c r="D480" i="3"/>
  <c r="D817" i="3"/>
  <c r="D688" i="10"/>
  <c r="D863" i="3"/>
  <c r="D422" i="10"/>
  <c r="D603" i="3"/>
  <c r="D764" i="3"/>
  <c r="D476" i="3"/>
  <c r="D766" i="3"/>
  <c r="D647" i="10"/>
  <c r="D565" i="10"/>
  <c r="D798" i="3"/>
  <c r="D557" i="10"/>
  <c r="D635" i="3"/>
  <c r="D782" i="3"/>
  <c r="D651" i="10"/>
  <c r="D874" i="3"/>
  <c r="D474" i="3"/>
  <c r="D531" i="3"/>
  <c r="D632" i="3"/>
  <c r="D775" i="3"/>
  <c r="D783" i="3"/>
  <c r="D808" i="10"/>
  <c r="D937" i="3"/>
  <c r="D517" i="3"/>
  <c r="D470" i="10"/>
  <c r="D961" i="3"/>
  <c r="D679" i="3"/>
  <c r="D510" i="3"/>
  <c r="D615" i="10"/>
  <c r="D1001" i="10"/>
  <c r="D942" i="3"/>
  <c r="D688" i="3"/>
  <c r="D850" i="3"/>
  <c r="D959" i="3"/>
  <c r="D952" i="3"/>
  <c r="D698" i="3"/>
  <c r="D634" i="3"/>
  <c r="D960" i="3"/>
  <c r="D589" i="10"/>
  <c r="D619" i="10"/>
  <c r="D838" i="3"/>
  <c r="D881" i="3"/>
  <c r="D924" i="3"/>
  <c r="D379" i="10"/>
  <c r="D441" i="10"/>
  <c r="D562" i="10"/>
  <c r="D994" i="10"/>
  <c r="D868" i="10"/>
  <c r="D626" i="3"/>
  <c r="D484" i="3"/>
  <c r="D583" i="3"/>
  <c r="D851" i="10"/>
  <c r="D989" i="3"/>
  <c r="D723" i="3"/>
  <c r="D835" i="3"/>
  <c r="D846" i="10"/>
  <c r="D498" i="3"/>
  <c r="D270" i="10"/>
  <c r="D663" i="10"/>
  <c r="D335" i="10"/>
  <c r="D940" i="3"/>
  <c r="D530" i="10"/>
  <c r="D628" i="10"/>
  <c r="D633" i="10"/>
  <c r="D971" i="10"/>
  <c r="D604" i="3"/>
  <c r="D369" i="10"/>
  <c r="D573" i="3"/>
  <c r="D864" i="3"/>
  <c r="D283" i="10"/>
  <c r="D504" i="10"/>
  <c r="D428" i="10"/>
  <c r="D379" i="3"/>
  <c r="D483" i="3"/>
  <c r="D875" i="3"/>
  <c r="D719" i="3"/>
  <c r="D464" i="10"/>
  <c r="D642" i="3"/>
  <c r="D685" i="3"/>
  <c r="D558" i="3"/>
  <c r="D854" i="3"/>
  <c r="D740" i="3"/>
  <c r="D769" i="10"/>
  <c r="D781" i="3"/>
  <c r="D339" i="10"/>
  <c r="D502" i="10"/>
  <c r="D893" i="3"/>
  <c r="D720" i="10"/>
  <c r="D491" i="10"/>
  <c r="D399" i="10"/>
  <c r="D307" i="10"/>
  <c r="D941" i="3"/>
  <c r="D882" i="10"/>
  <c r="D609" i="3"/>
  <c r="D678" i="3"/>
  <c r="D623" i="10"/>
  <c r="D481" i="10"/>
  <c r="D676" i="3"/>
  <c r="D665" i="10"/>
  <c r="D996" i="3"/>
  <c r="D482" i="3"/>
  <c r="D988" i="3"/>
  <c r="D409" i="10"/>
  <c r="D839" i="3"/>
  <c r="D790" i="10"/>
  <c r="D577" i="3"/>
  <c r="D576" i="3"/>
  <c r="D828" i="3"/>
  <c r="D833" i="10"/>
  <c r="D667" i="3"/>
  <c r="D1001" i="3"/>
  <c r="D405" i="10"/>
  <c r="D855" i="10"/>
  <c r="D498" i="10"/>
  <c r="D266" i="10"/>
  <c r="D705" i="3"/>
  <c r="D595" i="3"/>
  <c r="D490" i="3"/>
  <c r="D572" i="3"/>
  <c r="D560" i="10"/>
  <c r="D426" i="10"/>
  <c r="D960" i="10"/>
  <c r="D599" i="10"/>
  <c r="D320" i="10"/>
  <c r="D526" i="3"/>
  <c r="D521" i="10"/>
  <c r="D829" i="3"/>
  <c r="D618" i="10"/>
  <c r="D574" i="3"/>
  <c r="D808" i="3"/>
  <c r="D713" i="10"/>
  <c r="D666" i="3"/>
  <c r="D746" i="3"/>
  <c r="D816" i="3"/>
  <c r="D475" i="3"/>
  <c r="D540" i="3"/>
  <c r="D939" i="3"/>
  <c r="D542" i="3"/>
  <c r="D582" i="3"/>
  <c r="D736" i="3"/>
  <c r="D721" i="3"/>
  <c r="D884" i="3"/>
  <c r="D526" i="10"/>
  <c r="D855" i="3"/>
  <c r="D668" i="10"/>
  <c r="D467" i="3"/>
  <c r="D508" i="10"/>
  <c r="D802" i="3"/>
  <c r="D742" i="3"/>
  <c r="D607" i="3"/>
  <c r="D973" i="10"/>
  <c r="D585" i="3"/>
  <c r="D614" i="3"/>
  <c r="D933" i="10"/>
  <c r="D457" i="10"/>
  <c r="D497" i="10"/>
  <c r="D689" i="3"/>
  <c r="D676" i="10"/>
  <c r="D903" i="3"/>
  <c r="D792" i="3"/>
  <c r="D975" i="10"/>
  <c r="D541" i="10"/>
  <c r="D911" i="3"/>
  <c r="D600" i="10"/>
  <c r="D943" i="10"/>
  <c r="D881" i="10"/>
  <c r="D513" i="10"/>
  <c r="D879" i="3"/>
  <c r="D807" i="10"/>
  <c r="D353" i="10"/>
  <c r="D864" i="10"/>
  <c r="D680" i="10"/>
  <c r="D877" i="3"/>
  <c r="D657" i="10"/>
  <c r="D483" i="10"/>
  <c r="D546" i="10"/>
  <c r="D702" i="3"/>
  <c r="D655" i="10"/>
  <c r="D745" i="3"/>
  <c r="D532" i="10"/>
  <c r="D800" i="3"/>
  <c r="D1000" i="3"/>
  <c r="D340" i="10"/>
  <c r="D631" i="3"/>
  <c r="D748" i="10"/>
  <c r="D853" i="3"/>
  <c r="D479" i="3"/>
  <c r="D866" i="10"/>
  <c r="D548" i="10"/>
  <c r="D841" i="3"/>
  <c r="D292" i="10"/>
  <c r="D420" i="10"/>
  <c r="D925" i="3"/>
  <c r="D460" i="10"/>
  <c r="D640" i="10"/>
  <c r="D953" i="3"/>
  <c r="D915" i="3"/>
  <c r="D761" i="3"/>
  <c r="D948" i="3"/>
  <c r="D694" i="3"/>
  <c r="D844" i="3"/>
  <c r="D648" i="3"/>
  <c r="D912" i="3"/>
  <c r="D876" i="3"/>
  <c r="D612" i="3"/>
  <c r="D914" i="3"/>
  <c r="D279" i="10"/>
  <c r="D983" i="10"/>
  <c r="D753" i="3"/>
  <c r="D324" i="10"/>
  <c r="D664" i="3"/>
  <c r="D669" i="3"/>
  <c r="D920" i="10"/>
  <c r="D987" i="10"/>
  <c r="D404" i="10"/>
  <c r="D662" i="10"/>
  <c r="D730" i="3"/>
  <c r="D826" i="3"/>
  <c r="D970" i="10"/>
  <c r="D681" i="10"/>
  <c r="D522" i="3"/>
  <c r="D514" i="3"/>
  <c r="D882" i="3"/>
  <c r="D471" i="3"/>
  <c r="D792" i="10"/>
  <c r="D417" i="10"/>
  <c r="D459" i="10"/>
  <c r="D550" i="3"/>
  <c r="D393" i="10"/>
  <c r="D843" i="3"/>
  <c r="D931" i="3"/>
  <c r="D348" i="10"/>
  <c r="D518" i="10"/>
  <c r="D346" i="10"/>
  <c r="D709" i="3"/>
  <c r="D422" i="3"/>
  <c r="D536" i="3"/>
  <c r="D478" i="3"/>
  <c r="D599" i="3"/>
  <c r="D779" i="3"/>
  <c r="D997" i="3"/>
  <c r="D598" i="3"/>
  <c r="D672" i="3"/>
  <c r="D515" i="3"/>
  <c r="D371" i="10"/>
  <c r="D700" i="3"/>
  <c r="D716" i="10"/>
  <c r="D801" i="3"/>
  <c r="D719" i="10"/>
  <c r="D390" i="10"/>
  <c r="D985" i="3"/>
  <c r="D329" i="10"/>
  <c r="D590" i="10"/>
  <c r="D427" i="10"/>
  <c r="D934" i="3"/>
  <c r="D494" i="10"/>
  <c r="D566" i="3"/>
  <c r="D866" i="3"/>
  <c r="D691" i="10"/>
  <c r="D865" i="10"/>
  <c r="D363" i="10"/>
  <c r="D735" i="10"/>
  <c r="D975" i="3"/>
  <c r="D954" i="10"/>
  <c r="D962" i="10"/>
  <c r="D921" i="10"/>
  <c r="D639" i="10"/>
  <c r="D606" i="3"/>
  <c r="D759" i="3"/>
  <c r="D518" i="3"/>
  <c r="D955" i="3"/>
  <c r="D551" i="10"/>
  <c r="D549" i="3"/>
  <c r="D508" i="3"/>
  <c r="D450" i="10"/>
  <c r="D468" i="3"/>
  <c r="D758" i="10"/>
  <c r="D594" i="3"/>
  <c r="D639" i="3"/>
  <c r="D571" i="10"/>
  <c r="D658" i="3"/>
  <c r="D567" i="3"/>
  <c r="D509" i="3"/>
  <c r="D659" i="10"/>
  <c r="D528" i="10"/>
  <c r="D464" i="3"/>
  <c r="D424" i="3"/>
  <c r="D573" i="10"/>
  <c r="D737" i="10"/>
  <c r="D675" i="10"/>
  <c r="D533" i="3"/>
  <c r="D524" i="10"/>
  <c r="D584" i="10"/>
  <c r="D345" i="10"/>
  <c r="D772" i="3"/>
  <c r="D561" i="3"/>
  <c r="D623" i="3"/>
  <c r="D686" i="3"/>
  <c r="D633" i="3"/>
  <c r="D590" i="3"/>
  <c r="D899" i="10"/>
  <c r="D913" i="3"/>
  <c r="D768" i="3"/>
  <c r="D489" i="10"/>
  <c r="D312" i="10"/>
  <c r="D824" i="3"/>
  <c r="D990" i="3"/>
  <c r="D246" i="10"/>
  <c r="D814" i="3"/>
  <c r="D752" i="10"/>
  <c r="D779" i="10"/>
  <c r="D891" i="10"/>
  <c r="D877" i="10"/>
  <c r="D886" i="10"/>
  <c r="D553" i="3"/>
  <c r="D296" i="3"/>
  <c r="D949" i="10"/>
  <c r="D995" i="10"/>
  <c r="D650" i="10"/>
  <c r="D823" i="10"/>
  <c r="D282" i="10"/>
  <c r="D760" i="10"/>
  <c r="D800" i="10"/>
  <c r="D888" i="3"/>
  <c r="D618" i="3"/>
  <c r="D658" i="10"/>
  <c r="D905" i="3"/>
  <c r="D604" i="10"/>
  <c r="D820" i="10"/>
  <c r="D973" i="3"/>
  <c r="D624" i="10"/>
  <c r="D751" i="3"/>
  <c r="D787" i="3"/>
  <c r="D287" i="10"/>
  <c r="D943" i="3"/>
  <c r="D387" i="10"/>
  <c r="D448" i="10"/>
  <c r="D998" i="10"/>
  <c r="D534" i="10"/>
  <c r="D848" i="3"/>
  <c r="D376" i="10"/>
  <c r="D331" i="10"/>
  <c r="D511" i="3"/>
  <c r="D669" i="10"/>
  <c r="D458" i="10"/>
  <c r="D637" i="3"/>
  <c r="D937" i="10"/>
  <c r="D813" i="10"/>
  <c r="D442" i="10"/>
  <c r="D453" i="10"/>
  <c r="D793" i="3"/>
  <c r="D554" i="3"/>
  <c r="D477" i="10"/>
  <c r="D414" i="10"/>
  <c r="D966" i="10"/>
  <c r="D714" i="10"/>
  <c r="D602" i="10"/>
  <c r="D827" i="10"/>
  <c r="D495" i="3"/>
  <c r="D835" i="10"/>
  <c r="D556" i="10"/>
  <c r="D812" i="3"/>
  <c r="D843" i="10"/>
  <c r="D765" i="10"/>
  <c r="D654" i="3"/>
  <c r="D593" i="10"/>
  <c r="D834" i="3"/>
  <c r="D683" i="10"/>
  <c r="D951" i="3"/>
  <c r="D993" i="3"/>
  <c r="D728" i="3"/>
  <c r="D984" i="3"/>
  <c r="D717" i="3"/>
  <c r="D899" i="3"/>
  <c r="D333" i="10"/>
  <c r="D321" i="10"/>
  <c r="D649" i="3"/>
  <c r="D930" i="10"/>
  <c r="D505" i="10"/>
  <c r="D469" i="10"/>
  <c r="D718" i="3"/>
  <c r="D801" i="10"/>
  <c r="D591" i="3"/>
  <c r="D741" i="10"/>
  <c r="D834" i="10"/>
  <c r="D437" i="10"/>
  <c r="D356" i="10"/>
  <c r="D579" i="3"/>
  <c r="D746" i="10"/>
  <c r="D533" i="10"/>
  <c r="D974" i="3"/>
  <c r="D560" i="3"/>
  <c r="D677" i="10"/>
  <c r="D780" i="10"/>
  <c r="D584" i="3"/>
  <c r="D729" i="3"/>
  <c r="D532" i="3"/>
  <c r="D612" i="10"/>
  <c r="D724" i="10"/>
  <c r="D323" i="10"/>
  <c r="D878" i="3"/>
  <c r="D968" i="3"/>
  <c r="D687" i="3"/>
  <c r="D524" i="3"/>
  <c r="D785" i="3"/>
  <c r="D767" i="10"/>
  <c r="D777" i="3"/>
  <c r="D373" i="10"/>
  <c r="D951" i="10"/>
  <c r="D898" i="3"/>
  <c r="D786" i="10"/>
  <c r="D893" i="10"/>
  <c r="D473" i="3"/>
  <c r="D807" i="3"/>
  <c r="D690" i="3"/>
  <c r="D974" i="10"/>
  <c r="D487" i="10"/>
  <c r="D585" i="10"/>
  <c r="D814" i="10"/>
  <c r="D564" i="10"/>
  <c r="D810" i="3"/>
  <c r="D887" i="3"/>
  <c r="D487" i="3"/>
  <c r="D564" i="3"/>
  <c r="D470" i="3"/>
  <c r="D980" i="10"/>
  <c r="D841" i="10"/>
  <c r="D624" i="3"/>
  <c r="D997" i="10"/>
  <c r="D362" i="10"/>
  <c r="D758" i="3"/>
  <c r="D569" i="3"/>
  <c r="D683" i="3"/>
  <c r="D938" i="10"/>
  <c r="D500" i="3"/>
  <c r="D507" i="3"/>
  <c r="D530" i="3"/>
  <c r="D338" i="10"/>
  <c r="D845" i="3"/>
  <c r="D874" i="10"/>
  <c r="D894" i="10"/>
  <c r="D570" i="10"/>
  <c r="D640" i="3"/>
  <c r="D778" i="3"/>
  <c r="D936" i="3"/>
  <c r="D910" i="3"/>
  <c r="D729" i="10"/>
  <c r="D313" i="10"/>
  <c r="D432" i="10"/>
  <c r="D256" i="10"/>
  <c r="D396" i="3"/>
  <c r="D565" i="3"/>
  <c r="D687" i="10"/>
  <c r="D242" i="3"/>
  <c r="D475" i="10"/>
  <c r="D916" i="3"/>
  <c r="D919" i="3"/>
  <c r="D803" i="3"/>
  <c r="D914" i="10"/>
  <c r="D978" i="3"/>
  <c r="D697" i="3"/>
  <c r="D486" i="3"/>
  <c r="D555" i="10"/>
  <c r="D737" i="3"/>
  <c r="D570" i="3"/>
  <c r="D839" i="10"/>
  <c r="D918" i="10"/>
  <c r="D250" i="3"/>
  <c r="D706" i="3"/>
  <c r="D763" i="3"/>
  <c r="D938" i="3"/>
  <c r="D840" i="3"/>
  <c r="D856" i="3"/>
  <c r="D568" i="3"/>
  <c r="D892" i="3"/>
  <c r="D371" i="3"/>
  <c r="D852" i="3"/>
  <c r="D334" i="10"/>
  <c r="D311" i="10"/>
  <c r="D525" i="3"/>
  <c r="D811" i="3"/>
  <c r="D950" i="3"/>
  <c r="D895" i="10"/>
  <c r="D362" i="3"/>
  <c r="D682" i="3"/>
  <c r="D632" i="10"/>
  <c r="D486" i="10"/>
  <c r="D753" i="10"/>
  <c r="D592" i="3"/>
  <c r="D722" i="3"/>
  <c r="D703" i="10"/>
  <c r="D761" i="10"/>
  <c r="D499" i="10"/>
  <c r="D711" i="3"/>
  <c r="D630" i="3"/>
  <c r="D776" i="10"/>
  <c r="D934" i="10"/>
  <c r="D509" i="10"/>
  <c r="D614" i="10"/>
  <c r="D465" i="3"/>
  <c r="D771" i="10"/>
  <c r="D777" i="10"/>
  <c r="D547" i="3"/>
  <c r="D308" i="10"/>
  <c r="D587" i="10"/>
  <c r="D717" i="10"/>
  <c r="D781" i="10"/>
  <c r="D615" i="3"/>
  <c r="D306" i="10"/>
  <c r="D725" i="10"/>
  <c r="D904" i="3"/>
  <c r="D986" i="10"/>
  <c r="D915" i="10"/>
  <c r="D771" i="3"/>
  <c r="D328" i="3"/>
  <c r="D523" i="3"/>
  <c r="D382" i="10"/>
  <c r="D488" i="3"/>
  <c r="D501" i="3"/>
  <c r="D665" i="3"/>
  <c r="D714" i="3"/>
  <c r="D490" i="10"/>
  <c r="D310" i="10"/>
  <c r="D701" i="10"/>
  <c r="D990" i="10"/>
  <c r="D576" i="10"/>
  <c r="D446" i="10"/>
  <c r="D983" i="3"/>
  <c r="D991" i="10"/>
  <c r="D791" i="10"/>
  <c r="D592" i="10"/>
  <c r="D625" i="10"/>
  <c r="D435" i="3"/>
  <c r="D512" i="3"/>
  <c r="D542" i="10"/>
  <c r="D552" i="10"/>
  <c r="D799" i="3"/>
  <c r="D452" i="10"/>
  <c r="D789" i="10"/>
  <c r="D939" i="10"/>
  <c r="D402" i="10"/>
  <c r="D830" i="3"/>
  <c r="D832" i="3"/>
  <c r="D450" i="3"/>
  <c r="D850" i="10"/>
  <c r="D447" i="10"/>
  <c r="D462" i="3"/>
  <c r="D360" i="10"/>
  <c r="D394" i="3"/>
  <c r="D275" i="10"/>
  <c r="D265" i="3"/>
  <c r="D255" i="3"/>
  <c r="D360" i="3"/>
  <c r="D885" i="3"/>
  <c r="D311" i="3"/>
  <c r="D821" i="3"/>
  <c r="D308" i="3"/>
  <c r="D234" i="10"/>
  <c r="D568" i="10"/>
  <c r="D556" i="3"/>
  <c r="D358" i="10"/>
  <c r="D562" i="3"/>
  <c r="D536" i="10"/>
  <c r="D252" i="10"/>
  <c r="D368" i="3"/>
  <c r="D750" i="3"/>
  <c r="D813" i="3"/>
  <c r="D657" i="3"/>
  <c r="D354" i="10"/>
  <c r="D730" i="10"/>
  <c r="D922" i="3"/>
  <c r="D944" i="3"/>
  <c r="D603" i="10"/>
  <c r="D967" i="3"/>
  <c r="D398" i="10"/>
  <c r="D233" i="10"/>
  <c r="D481" i="3"/>
  <c r="D888" i="10"/>
  <c r="D384" i="3"/>
  <c r="D300" i="10"/>
  <c r="D370" i="10"/>
  <c r="D842" i="3"/>
  <c r="D586" i="3"/>
  <c r="D625" i="3"/>
  <c r="D693" i="3"/>
  <c r="D645" i="3"/>
  <c r="D661" i="3"/>
  <c r="D889" i="3"/>
  <c r="D572" i="10"/>
  <c r="D886" i="3"/>
  <c r="D510" i="10"/>
  <c r="D921" i="3"/>
  <c r="D903" i="10"/>
  <c r="D986" i="3"/>
  <c r="D709" i="10"/>
  <c r="D854" i="10"/>
  <c r="D784" i="3"/>
  <c r="D749" i="10"/>
  <c r="D388" i="10"/>
  <c r="D887" i="10"/>
  <c r="D741" i="3"/>
  <c r="D727" i="3"/>
  <c r="D540" i="10"/>
  <c r="D946" i="3"/>
  <c r="D545" i="10"/>
  <c r="D607" i="10"/>
  <c r="D410" i="10"/>
  <c r="D690" i="10"/>
  <c r="D636" i="10"/>
  <c r="D433" i="3"/>
  <c r="D944" i="10"/>
  <c r="D401" i="10"/>
  <c r="D902" i="10"/>
  <c r="D378" i="10"/>
  <c r="D976" i="3"/>
  <c r="D869" i="10"/>
  <c r="D731" i="3"/>
  <c r="D274" i="10"/>
  <c r="D992" i="3"/>
  <c r="D304" i="10"/>
  <c r="D696" i="3"/>
  <c r="D276" i="10"/>
  <c r="D629" i="3"/>
  <c r="D910" i="10"/>
  <c r="D636" i="3"/>
  <c r="D847" i="3"/>
  <c r="D993" i="10"/>
  <c r="D410" i="3"/>
  <c r="D966" i="3"/>
  <c r="D804" i="3"/>
  <c r="D794" i="10"/>
  <c r="D707" i="10"/>
  <c r="D528" i="3"/>
  <c r="D403" i="10"/>
  <c r="D516" i="3"/>
  <c r="D557" i="3"/>
  <c r="D872" i="10"/>
  <c r="D789" i="3"/>
  <c r="D783" i="10"/>
  <c r="D672" i="10"/>
  <c r="D420" i="3"/>
  <c r="D842" i="10"/>
  <c r="D852" i="10"/>
  <c r="D784" i="10"/>
  <c r="D981" i="10"/>
  <c r="D539" i="10"/>
  <c r="D712" i="3"/>
  <c r="D413" i="10"/>
  <c r="D857" i="3"/>
  <c r="D972" i="3"/>
  <c r="D806" i="10"/>
  <c r="D725" i="3"/>
  <c r="D620" i="10"/>
  <c r="D507" i="10"/>
  <c r="D537" i="3"/>
  <c r="D249" i="3"/>
  <c r="D263" i="10"/>
  <c r="D466" i="10"/>
  <c r="D387" i="3"/>
  <c r="D662" i="3"/>
  <c r="D558" i="10"/>
  <c r="D493" i="3"/>
  <c r="D770" i="10"/>
  <c r="D309" i="10"/>
  <c r="D933" i="3"/>
  <c r="D861" i="3"/>
  <c r="D547" i="10"/>
  <c r="D736" i="10"/>
  <c r="D555" i="3"/>
  <c r="D439" i="3"/>
  <c r="D772" i="10"/>
  <c r="D947" i="10"/>
  <c r="D270" i="3"/>
  <c r="D579" i="10"/>
  <c r="D330" i="3"/>
  <c r="D580" i="10"/>
  <c r="D401" i="3"/>
  <c r="D653" i="3"/>
  <c r="D321" i="3"/>
  <c r="D538" i="10"/>
  <c r="D318" i="3"/>
  <c r="D796" i="10"/>
  <c r="D388" i="3"/>
  <c r="D694" i="10"/>
  <c r="D831" i="10"/>
  <c r="D698" i="10"/>
  <c r="D520" i="3"/>
  <c r="D474" i="10"/>
  <c r="D330" i="10"/>
  <c r="D608" i="10"/>
  <c r="D234" i="3"/>
  <c r="D708" i="10"/>
  <c r="D531" i="10"/>
  <c r="D406" i="10"/>
  <c r="D812" i="10"/>
  <c r="D838" i="10"/>
  <c r="D527" i="3"/>
  <c r="D515" i="10"/>
  <c r="D419" i="10"/>
  <c r="D950" i="10"/>
  <c r="D674" i="10"/>
  <c r="D513" i="3"/>
  <c r="D982" i="10"/>
  <c r="D365" i="3"/>
  <c r="D361" i="3"/>
  <c r="D770" i="3"/>
  <c r="D414" i="3"/>
  <c r="D581" i="3"/>
  <c r="D463" i="10"/>
  <c r="D472" i="10"/>
  <c r="D319" i="10"/>
  <c r="D297" i="10"/>
  <c r="D739" i="10"/>
  <c r="D425" i="10"/>
  <c r="D871" i="3"/>
  <c r="D755" i="3"/>
  <c r="D601" i="10"/>
  <c r="D541" i="3"/>
  <c r="D971" i="3"/>
  <c r="D519" i="3"/>
  <c r="D817" i="10"/>
  <c r="D277" i="10"/>
  <c r="D429" i="3"/>
  <c r="D506" i="3"/>
  <c r="D648" i="10"/>
  <c r="D754" i="10"/>
  <c r="D267" i="10"/>
  <c r="D336" i="10"/>
  <c r="D847" i="10"/>
  <c r="D821" i="10"/>
  <c r="D981" i="3"/>
  <c r="D780" i="3"/>
  <c r="D906" i="10"/>
  <c r="D735" i="3"/>
  <c r="D544" i="10"/>
  <c r="D301" i="3"/>
  <c r="D889" i="10"/>
  <c r="D535" i="3"/>
  <c r="D734" i="10"/>
  <c r="D494" i="3"/>
  <c r="D900" i="10"/>
  <c r="D802" i="10"/>
  <c r="D757" i="3"/>
  <c r="D917" i="3"/>
  <c r="D945" i="10"/>
  <c r="D999" i="10"/>
  <c r="D862" i="10"/>
  <c r="D567" i="10"/>
  <c r="D641" i="3"/>
  <c r="D956" i="3"/>
  <c r="D880" i="10"/>
  <c r="D374" i="10"/>
  <c r="D499" i="3"/>
  <c r="D269" i="3"/>
  <c r="D860" i="10"/>
  <c r="D909" i="3"/>
  <c r="D251" i="3"/>
  <c r="D999" i="3"/>
  <c r="D424" i="10"/>
  <c r="D328" i="10"/>
  <c r="D245" i="10"/>
  <c r="D958" i="10"/>
  <c r="D740" i="10"/>
  <c r="D327" i="10"/>
  <c r="D935" i="3"/>
  <c r="D467" i="10"/>
  <c r="D407" i="10"/>
  <c r="D617" i="3"/>
  <c r="D296" i="10"/>
  <c r="D421" i="3"/>
  <c r="D769" i="3"/>
  <c r="D868" i="3"/>
  <c r="D862" i="3"/>
  <c r="D571" i="3"/>
  <c r="D699" i="3"/>
  <c r="D918" i="3"/>
  <c r="D890" i="3"/>
  <c r="D647" i="3"/>
  <c r="D479" i="10"/>
  <c r="D773" i="3"/>
  <c r="D605" i="3"/>
  <c r="D869" i="3"/>
  <c r="D611" i="3"/>
  <c r="D744" i="3"/>
  <c r="D458" i="3"/>
  <c r="D823" i="3"/>
  <c r="D786" i="3"/>
  <c r="D703" i="3"/>
  <c r="D738" i="3"/>
  <c r="D732" i="3"/>
  <c r="D867" i="10"/>
  <c r="D996" i="10"/>
  <c r="D923" i="3"/>
  <c r="D418" i="10"/>
  <c r="D896" i="3"/>
  <c r="D726" i="10"/>
  <c r="D586" i="10"/>
  <c r="D326" i="10"/>
  <c r="D304" i="3"/>
  <c r="D627" i="3"/>
  <c r="D287" i="3"/>
  <c r="D372" i="10"/>
  <c r="D463" i="3"/>
  <c r="D609" i="10"/>
  <c r="D692" i="3"/>
  <c r="D482" i="10"/>
  <c r="D302" i="10"/>
  <c r="D916" i="10"/>
  <c r="D827" i="3"/>
  <c r="D684" i="10"/>
  <c r="D917" i="10"/>
  <c r="D778" i="10"/>
  <c r="D268" i="3"/>
  <c r="D243" i="3"/>
  <c r="D238" i="10"/>
  <c r="D257" i="10"/>
  <c r="D548" i="3"/>
  <c r="D347" i="10"/>
  <c r="D389" i="10"/>
  <c r="D671" i="3"/>
  <c r="D927" i="10"/>
  <c r="D653" i="10"/>
  <c r="D319" i="3"/>
  <c r="D768" i="10"/>
  <c r="D845" i="10"/>
  <c r="D829" i="10"/>
  <c r="D873" i="10"/>
  <c r="D935" i="10"/>
  <c r="D686" i="10"/>
  <c r="D484" i="10"/>
  <c r="D324" i="3"/>
  <c r="D955" i="10"/>
  <c r="D316" i="3"/>
  <c r="D529" i="10"/>
  <c r="D411" i="10"/>
  <c r="D747" i="10"/>
  <c r="D634" i="10"/>
  <c r="D561" i="10"/>
  <c r="D685" i="10"/>
  <c r="D598" i="10"/>
  <c r="D660" i="3"/>
  <c r="D610" i="10"/>
  <c r="D707" i="3"/>
  <c r="D998" i="3"/>
  <c r="D762" i="10"/>
  <c r="D449" i="10"/>
  <c r="D278" i="10"/>
  <c r="D857" i="10"/>
  <c r="D391" i="3"/>
  <c r="D837" i="10"/>
  <c r="D749" i="3"/>
  <c r="D775" i="10"/>
  <c r="D755" i="10"/>
  <c r="D342" i="10"/>
  <c r="D271" i="10"/>
  <c r="D876" i="10"/>
  <c r="D496" i="10"/>
  <c r="D853" i="10"/>
  <c r="D595" i="10"/>
  <c r="D627" i="10"/>
  <c r="D836" i="3"/>
  <c r="D295" i="10"/>
  <c r="D391" i="10"/>
  <c r="D885" i="10"/>
  <c r="D610" i="3"/>
  <c r="D822" i="3"/>
  <c r="D844" i="10"/>
  <c r="D819" i="3"/>
  <c r="D520" i="10"/>
  <c r="D269" i="10"/>
  <c r="D699" i="10"/>
  <c r="D495" i="10"/>
  <c r="D859" i="3"/>
  <c r="D359" i="10"/>
  <c r="D438" i="10"/>
  <c r="D750" i="10"/>
  <c r="D851" i="3"/>
  <c r="D581" i="10"/>
  <c r="D793" i="10"/>
  <c r="D411" i="3"/>
  <c r="D575" i="3"/>
  <c r="D412" i="10"/>
  <c r="D805" i="10"/>
  <c r="D739" i="3"/>
  <c r="D529" i="3"/>
  <c r="D744" i="10"/>
  <c r="D504" i="3"/>
  <c r="D336" i="3"/>
  <c r="D534" i="3"/>
  <c r="D588" i="3"/>
  <c r="D477" i="3"/>
  <c r="D392" i="10"/>
  <c r="D674" i="3"/>
  <c r="D472" i="3"/>
  <c r="D830" i="10"/>
  <c r="D378" i="3"/>
  <c r="D731" i="10"/>
  <c r="D795" i="3"/>
  <c r="D732" i="10"/>
  <c r="D929" i="3"/>
  <c r="D601" i="3"/>
  <c r="D941" i="10"/>
  <c r="D957" i="3"/>
  <c r="D298" i="10"/>
  <c r="D569" i="10"/>
  <c r="D492" i="3"/>
  <c r="D863" i="10"/>
  <c r="D469" i="3"/>
  <c r="D544" i="3"/>
  <c r="D268" i="10"/>
  <c r="D846" i="3"/>
  <c r="D994" i="3"/>
  <c r="D597" i="10"/>
  <c r="D873" i="3"/>
  <c r="D445" i="10"/>
  <c r="D580" i="3"/>
  <c r="D512" i="10"/>
  <c r="D406" i="3"/>
  <c r="D503" i="3"/>
  <c r="D767" i="3"/>
  <c r="D738" i="10"/>
  <c r="D902" i="3"/>
  <c r="D923" i="10"/>
  <c r="D454" i="10"/>
  <c r="D370" i="3"/>
  <c r="D742" i="10"/>
  <c r="D928" i="10"/>
  <c r="D925" i="10"/>
  <c r="D543" i="10"/>
  <c r="D655" i="3"/>
  <c r="D733" i="10"/>
  <c r="D244" i="3"/>
  <c r="D932" i="10"/>
  <c r="D446" i="3"/>
  <c r="D969" i="10"/>
  <c r="D383" i="3"/>
  <c r="D879" i="10"/>
  <c r="D756" i="10"/>
  <c r="D241" i="3"/>
  <c r="D285" i="10"/>
  <c r="D762" i="3"/>
  <c r="D312" i="3"/>
  <c r="D493" i="10"/>
  <c r="D397" i="10"/>
  <c r="D677" i="3"/>
  <c r="D373" i="3"/>
  <c r="D837" i="3"/>
  <c r="D619" i="3"/>
  <c r="D912" i="10"/>
  <c r="D628" i="3"/>
  <c r="D566" i="10"/>
  <c r="D666" i="10"/>
  <c r="D977" i="3"/>
  <c r="D631" i="10"/>
  <c r="D589" i="3"/>
  <c r="D645" i="10"/>
  <c r="D236" i="10"/>
  <c r="D668" i="3"/>
  <c r="D946" i="10"/>
  <c r="D444" i="10"/>
  <c r="D681" i="3"/>
  <c r="D980" i="3"/>
  <c r="D670" i="10"/>
  <c r="D892" i="10"/>
  <c r="D583" i="10"/>
  <c r="D297" i="3"/>
  <c r="D654" i="10"/>
  <c r="D399" i="3"/>
  <c r="D368" i="10"/>
  <c r="D415" i="3"/>
  <c r="D443" i="10"/>
  <c r="D351" i="3"/>
  <c r="D883" i="10"/>
  <c r="D271" i="3"/>
  <c r="D878" i="10"/>
  <c r="D988" i="10"/>
  <c r="D272" i="3"/>
  <c r="D323" i="3"/>
  <c r="D552" i="3"/>
  <c r="D505" i="3"/>
  <c r="D680" i="3"/>
  <c r="D439" i="10"/>
  <c r="D527" i="10"/>
  <c r="D952" i="10"/>
  <c r="D984" i="10"/>
  <c r="D716" i="3"/>
  <c r="D543" i="3"/>
  <c r="D461" i="3"/>
  <c r="D897" i="10"/>
  <c r="D501" i="10"/>
  <c r="D743" i="3"/>
  <c r="D721" i="10"/>
  <c r="D621" i="10"/>
  <c r="D456" i="10"/>
  <c r="D264" i="10"/>
  <c r="D266" i="3"/>
  <c r="D415" i="10"/>
  <c r="D428" i="3"/>
  <c r="D908" i="10"/>
  <c r="D317" i="3"/>
  <c r="D649" i="10"/>
  <c r="D377" i="3"/>
  <c r="D286" i="10"/>
  <c r="D248" i="3"/>
  <c r="D809" i="10"/>
  <c r="D340" i="3"/>
  <c r="D394" i="10"/>
  <c r="D788" i="3"/>
  <c r="D909" i="10"/>
  <c r="D413" i="3"/>
  <c r="D924" i="10"/>
  <c r="D332" i="10"/>
  <c r="D322" i="3"/>
  <c r="D867" i="3"/>
  <c r="D305" i="10"/>
  <c r="D961" i="10"/>
  <c r="D309" i="3"/>
  <c r="D989" i="10"/>
  <c r="D246" i="3"/>
  <c r="D671" i="10"/>
  <c r="D303" i="3"/>
  <c r="D978" i="10"/>
  <c r="D637" i="10"/>
  <c r="D500" i="10"/>
  <c r="D663" i="3"/>
  <c r="D890" i="10"/>
  <c r="D318" i="10"/>
  <c r="D222" i="3"/>
  <c r="D404" i="3"/>
  <c r="D656" i="3"/>
  <c r="D621" i="3"/>
  <c r="D245" i="3"/>
  <c r="D215" i="3"/>
  <c r="D372" i="3"/>
  <c r="D602" i="3"/>
  <c r="D260" i="3"/>
  <c r="D358" i="3"/>
  <c r="D341" i="3"/>
  <c r="D442" i="3"/>
  <c r="D230" i="10"/>
  <c r="D228" i="3"/>
  <c r="D642" i="10"/>
  <c r="D727" i="10"/>
  <c r="D679" i="10"/>
  <c r="D471" i="10"/>
  <c r="D954" i="3"/>
  <c r="D459" i="3"/>
  <c r="D352" i="3"/>
  <c r="D241" i="10"/>
  <c r="D884" i="10"/>
  <c r="D574" i="10"/>
  <c r="D833" i="3"/>
  <c r="D575" i="10"/>
  <c r="D443" i="3"/>
  <c r="D517" i="10"/>
  <c r="D455" i="3"/>
  <c r="D333" i="3"/>
  <c r="D207" i="10"/>
  <c r="D798" i="10"/>
  <c r="D258" i="10"/>
  <c r="D219" i="3"/>
  <c r="D335" i="3"/>
  <c r="D905" i="10"/>
  <c r="D203" i="3"/>
  <c r="D244" i="10"/>
  <c r="D262" i="3"/>
  <c r="D204" i="10"/>
  <c r="D898" i="10"/>
  <c r="D409" i="3"/>
  <c r="D519" i="10"/>
  <c r="D354" i="3"/>
  <c r="D380" i="3"/>
  <c r="D427" i="3"/>
  <c r="D290" i="10"/>
  <c r="D305" i="3"/>
  <c r="D491" i="3"/>
  <c r="D407" i="3"/>
  <c r="D365" i="10"/>
  <c r="D985" i="10"/>
  <c r="D594" i="10"/>
  <c r="D322" i="10"/>
  <c r="D722" i="10"/>
  <c r="D344" i="10"/>
  <c r="D400" i="10"/>
  <c r="D289" i="3"/>
  <c r="D350" i="10"/>
  <c r="D818" i="3"/>
  <c r="D751" i="10"/>
  <c r="D956" i="10"/>
  <c r="D1000" i="10"/>
  <c r="D953" i="10"/>
  <c r="D492" i="10"/>
  <c r="D341" i="10"/>
  <c r="D650" i="3"/>
  <c r="D430" i="3"/>
  <c r="D820" i="3"/>
  <c r="D281" i="3"/>
  <c r="D251" i="10"/>
  <c r="D389" i="3"/>
  <c r="D502" i="3"/>
  <c r="D436" i="3"/>
  <c r="D922" i="10"/>
  <c r="D233" i="3"/>
  <c r="D559" i="10"/>
  <c r="D403" i="3"/>
  <c r="D476" i="10"/>
  <c r="D237" i="3"/>
  <c r="D919" i="10"/>
  <c r="D796" i="3"/>
  <c r="D774" i="10"/>
  <c r="D815" i="3"/>
  <c r="D600" i="3"/>
  <c r="D511" i="10"/>
  <c r="D824" i="10"/>
  <c r="D315" i="10"/>
  <c r="D243" i="10"/>
  <c r="D299" i="3"/>
  <c r="D661" i="10"/>
  <c r="D641" i="10"/>
  <c r="D638" i="10"/>
  <c r="D644" i="3"/>
  <c r="D691" i="3"/>
  <c r="D255" i="10"/>
  <c r="D670" i="3"/>
  <c r="D726" i="3"/>
  <c r="D260" i="10"/>
  <c r="D675" i="3"/>
  <c r="D616" i="3"/>
  <c r="D790" i="3"/>
  <c r="D301" i="10"/>
  <c r="D343" i="3"/>
  <c r="D357" i="10"/>
  <c r="D307" i="3"/>
  <c r="D652" i="10"/>
  <c r="D588" i="10"/>
  <c r="D398" i="3"/>
  <c r="D216" i="10"/>
  <c r="D712" i="10"/>
  <c r="D235" i="3"/>
  <c r="D206" i="10"/>
  <c r="D435" i="10"/>
  <c r="D361" i="10"/>
  <c r="D205" i="3"/>
  <c r="D743" i="10"/>
  <c r="D254" i="3"/>
  <c r="D891" i="3"/>
  <c r="D346" i="3"/>
  <c r="D416" i="3"/>
  <c r="D433" i="10"/>
  <c r="D622" i="3"/>
  <c r="D972" i="10"/>
  <c r="D710" i="3"/>
  <c r="D927" i="3"/>
  <c r="D294" i="3"/>
  <c r="D344" i="3"/>
  <c r="D870" i="10"/>
  <c r="D859" i="10"/>
  <c r="D300" i="3"/>
  <c r="D272" i="10"/>
  <c r="D364" i="3"/>
  <c r="D875" i="10"/>
  <c r="D445" i="3"/>
  <c r="D226" i="10"/>
  <c r="D313" i="3"/>
  <c r="D506" i="10"/>
  <c r="D226" i="3"/>
  <c r="D448" i="3"/>
  <c r="D326" i="3"/>
  <c r="D218" i="10"/>
  <c r="D211" i="3"/>
  <c r="D826" i="10"/>
  <c r="D274" i="3"/>
  <c r="D209" i="10"/>
  <c r="D293" i="3"/>
  <c r="D230" i="3"/>
  <c r="D959" i="10"/>
  <c r="D283" i="3"/>
  <c r="D550" i="10"/>
  <c r="D425" i="3"/>
  <c r="D704" i="3"/>
  <c r="D392" i="3"/>
  <c r="D949" i="3"/>
  <c r="D295" i="3"/>
  <c r="D819" i="10"/>
  <c r="D559" i="3"/>
  <c r="D284" i="3"/>
  <c r="D596" i="3"/>
  <c r="D369" i="3"/>
  <c r="D901" i="3"/>
  <c r="D277" i="3"/>
  <c r="D222" i="10"/>
  <c r="D485" i="10"/>
  <c r="D815" i="10"/>
  <c r="D858" i="10"/>
  <c r="D757" i="10"/>
  <c r="D460" i="3"/>
  <c r="D799" i="10"/>
  <c r="D883" i="3"/>
  <c r="D514" i="10"/>
  <c r="D932" i="3"/>
  <c r="D940" i="10"/>
  <c r="D384" i="10"/>
  <c r="D958" i="3"/>
  <c r="D366" i="10"/>
  <c r="D278" i="3"/>
  <c r="D429" i="10"/>
  <c r="D261" i="3"/>
  <c r="D247" i="10"/>
  <c r="D236" i="3"/>
  <c r="D430" i="10"/>
  <c r="D264" i="3"/>
  <c r="D840" i="10"/>
  <c r="D242" i="10"/>
  <c r="D880" i="3"/>
  <c r="D713" i="3"/>
  <c r="D907" i="10"/>
  <c r="D265" i="10"/>
  <c r="D349" i="3"/>
  <c r="D381" i="10"/>
  <c r="D386" i="3"/>
  <c r="D795" i="10"/>
  <c r="D419" i="3"/>
  <c r="D710" i="10"/>
  <c r="D901" i="10"/>
  <c r="D525" i="10"/>
  <c r="D538" i="3"/>
  <c r="D906" i="3"/>
  <c r="D836" i="10"/>
  <c r="D788" i="10"/>
  <c r="D908" i="3"/>
  <c r="D306" i="3"/>
  <c r="D457" i="3"/>
  <c r="D644" i="10"/>
  <c r="D539" i="3"/>
  <c r="D284" i="10"/>
  <c r="D423" i="10"/>
  <c r="D253" i="3"/>
  <c r="D227" i="3"/>
  <c r="D643" i="10"/>
  <c r="D689" i="10"/>
  <c r="D381" i="3"/>
  <c r="D816" i="10"/>
  <c r="D273" i="10"/>
  <c r="D214" i="10"/>
  <c r="D285" i="3"/>
  <c r="D310" i="3"/>
  <c r="D217" i="10"/>
  <c r="D208" i="10"/>
  <c r="D213" i="3"/>
  <c r="D221" i="3"/>
  <c r="D375" i="3"/>
  <c r="D217" i="3"/>
  <c r="D856" i="10"/>
  <c r="D522" i="10"/>
  <c r="D697" i="10"/>
  <c r="D240" i="3"/>
  <c r="D228" i="10"/>
  <c r="D382" i="3"/>
  <c r="D787" i="10"/>
  <c r="D613" i="3"/>
  <c r="D262" i="10"/>
  <c r="D298" i="3"/>
  <c r="D718" i="10"/>
  <c r="D377" i="10"/>
  <c r="D894" i="3"/>
  <c r="D331" i="3"/>
  <c r="D818" i="10"/>
  <c r="D582" i="10"/>
  <c r="D367" i="3"/>
  <c r="D979" i="3"/>
  <c r="D400" i="3"/>
  <c r="D416" i="10"/>
  <c r="D299" i="10"/>
  <c r="D970" i="3"/>
  <c r="D418" i="3"/>
  <c r="D211" i="10"/>
  <c r="D643" i="3"/>
  <c r="D849" i="10"/>
  <c r="D545" i="3"/>
  <c r="D432" i="3"/>
  <c r="D203" i="10"/>
  <c r="D441" i="3"/>
  <c r="D673" i="3"/>
  <c r="D702" i="10"/>
  <c r="D434" i="3"/>
  <c r="D911" i="10"/>
  <c r="D759" i="10"/>
  <c r="D930" i="3"/>
  <c r="D763" i="10"/>
  <c r="D764" i="10"/>
  <c r="D280" i="10"/>
  <c r="D293" i="10"/>
  <c r="D261" i="10"/>
  <c r="D363" i="3"/>
  <c r="D806" i="3"/>
  <c r="D447" i="3"/>
  <c r="D733" i="3"/>
  <c r="D353" i="3"/>
  <c r="D294" i="10"/>
  <c r="D664" i="10"/>
  <c r="D630" i="10"/>
  <c r="D948" i="10"/>
  <c r="D367" i="10"/>
  <c r="D897" i="3"/>
  <c r="D383" i="10"/>
  <c r="D849" i="3"/>
  <c r="D701" i="3"/>
  <c r="D480" i="10"/>
  <c r="D928" i="3"/>
  <c r="D936" i="10"/>
  <c r="D349" i="10"/>
  <c r="D339" i="3"/>
  <c r="D356" i="3"/>
  <c r="D832" i="10"/>
  <c r="D238" i="3"/>
  <c r="D549" i="10"/>
  <c r="D235" i="10"/>
  <c r="D281" i="10"/>
  <c r="D711" i="10"/>
  <c r="D535" i="10"/>
  <c r="D810" i="10"/>
  <c r="D962" i="3"/>
  <c r="D254" i="10"/>
  <c r="D754" i="3"/>
  <c r="D288" i="10"/>
  <c r="D291" i="3"/>
  <c r="D385" i="10"/>
  <c r="D280" i="3"/>
  <c r="D692" i="10"/>
  <c r="D288" i="3"/>
  <c r="D706" i="10"/>
  <c r="D350" i="3"/>
  <c r="D455" i="10"/>
  <c r="D302" i="3"/>
  <c r="D352" i="10"/>
  <c r="D386" i="10"/>
  <c r="D638" i="3"/>
  <c r="D279" i="3"/>
  <c r="D282" i="3"/>
  <c r="D965" i="10"/>
  <c r="D964" i="10"/>
  <c r="D240" i="10"/>
  <c r="D478" i="10"/>
  <c r="D695" i="3"/>
  <c r="D290" i="3"/>
  <c r="D782" i="10"/>
  <c r="D408" i="10"/>
  <c r="D715" i="3"/>
  <c r="D337" i="3"/>
  <c r="D359" i="3"/>
  <c r="D408" i="3"/>
  <c r="D223" i="3"/>
  <c r="D231" i="10"/>
  <c r="D693" i="10"/>
  <c r="D229" i="10"/>
  <c r="D204" i="3"/>
  <c r="D979" i="10"/>
  <c r="D523" i="10"/>
  <c r="D516" i="10"/>
  <c r="D438" i="3"/>
  <c r="D366" i="3"/>
  <c r="D396" i="10"/>
  <c r="D926" i="3"/>
  <c r="D320" i="3"/>
  <c r="D212" i="3"/>
  <c r="D465" i="10"/>
  <c r="D421" i="10"/>
  <c r="D563" i="10"/>
  <c r="D259" i="10"/>
  <c r="D258" i="3"/>
  <c r="D440" i="3"/>
  <c r="D896" i="10"/>
  <c r="D314" i="10"/>
  <c r="D263" i="3"/>
  <c r="D461" i="10"/>
  <c r="D314" i="3"/>
  <c r="D977" i="10"/>
  <c r="D904" i="10"/>
  <c r="D626" i="10"/>
  <c r="D620" i="3"/>
  <c r="D871" i="10"/>
  <c r="D210" i="10"/>
  <c r="D221" i="10"/>
  <c r="D456" i="3"/>
  <c r="D393" i="3"/>
  <c r="D546" i="3"/>
  <c r="D250" i="10"/>
  <c r="D253" i="10"/>
  <c r="D452" i="3"/>
  <c r="D591" i="10"/>
  <c r="D220" i="10"/>
  <c r="D521" i="3"/>
  <c r="D216" i="3"/>
  <c r="D992" i="10"/>
  <c r="D423" i="3"/>
  <c r="D964" i="3"/>
  <c r="D327" i="3"/>
  <c r="D348" i="3"/>
  <c r="D797" i="3"/>
  <c r="D913" i="10"/>
  <c r="D289" i="10"/>
  <c r="D963" i="10"/>
  <c r="D700" i="10"/>
  <c r="D656" i="10"/>
  <c r="D776" i="3"/>
  <c r="D426" i="3"/>
  <c r="D705" i="10"/>
  <c r="D229" i="3"/>
  <c r="D347" i="3"/>
  <c r="D210" i="3"/>
  <c r="D332" i="3"/>
  <c r="D224" i="10"/>
  <c r="D809" i="3"/>
  <c r="D248" i="10"/>
  <c r="D596" i="10"/>
  <c r="D453" i="3"/>
  <c r="D212" i="10"/>
  <c r="D794" i="3"/>
  <c r="D920" i="3"/>
  <c r="D351" i="10"/>
  <c r="D466" i="3"/>
  <c r="D437" i="3"/>
  <c r="D611" i="10"/>
  <c r="D215" i="10"/>
  <c r="D247" i="3"/>
  <c r="D214" i="3"/>
  <c r="D343" i="10"/>
  <c r="D489" i="3"/>
  <c r="D431" i="3"/>
  <c r="D291" i="10"/>
  <c r="D259" i="3"/>
  <c r="D496" i="3"/>
  <c r="D209" i="3"/>
  <c r="D224" i="3"/>
  <c r="D651" i="3"/>
  <c r="D723" i="10"/>
  <c r="D760" i="3"/>
  <c r="D286" i="3"/>
  <c r="D774" i="3"/>
  <c r="D987" i="3"/>
  <c r="D537" i="10"/>
  <c r="D617" i="10"/>
  <c r="D357" i="3"/>
  <c r="D825" i="10"/>
  <c r="D252" i="3"/>
  <c r="D967" i="10"/>
  <c r="D208" i="3"/>
  <c r="D929" i="10"/>
  <c r="D811" i="10"/>
  <c r="D334" i="3"/>
  <c r="D597" i="3"/>
  <c r="D256" i="3"/>
  <c r="D431" i="10"/>
  <c r="D239" i="10"/>
  <c r="D895" i="3"/>
  <c r="D646" i="3"/>
  <c r="D380" i="10"/>
  <c r="D660" i="10"/>
  <c r="D374" i="3"/>
  <c r="D292" i="3"/>
  <c r="D342" i="3"/>
  <c r="D872" i="3"/>
  <c r="D237" i="10"/>
  <c r="D462" i="10"/>
  <c r="D412" i="3"/>
  <c r="D364" i="10"/>
  <c r="D275" i="3"/>
  <c r="D982" i="3"/>
  <c r="D395" i="3"/>
  <c r="D355" i="3"/>
  <c r="D385" i="3"/>
  <c r="D213" i="10"/>
  <c r="D325" i="10"/>
  <c r="D402" i="3"/>
  <c r="D338" i="3"/>
  <c r="D577" i="10"/>
  <c r="D205" i="10"/>
  <c r="D225" i="3"/>
  <c r="D223" i="10"/>
  <c r="D207" i="3"/>
  <c r="D734" i="3"/>
  <c r="D316" i="10"/>
  <c r="D376" i="3"/>
  <c r="D622" i="10"/>
  <c r="D249" i="10"/>
  <c r="D728" i="10"/>
  <c r="D667" i="10"/>
  <c r="D900" i="3"/>
  <c r="D219" i="10"/>
  <c r="D684" i="3"/>
  <c r="D995" i="3"/>
  <c r="D704" i="10"/>
  <c r="D696" i="10"/>
  <c r="D766" i="10"/>
  <c r="D397" i="3"/>
  <c r="D232" i="3"/>
  <c r="D218" i="3"/>
  <c r="D315" i="3"/>
  <c r="D317" i="10"/>
  <c r="D659" i="3"/>
  <c r="D578" i="10"/>
  <c r="D708" i="3"/>
  <c r="D831" i="3"/>
  <c r="D682" i="10"/>
  <c r="D451" i="10"/>
  <c r="D468" i="10"/>
  <c r="D405" i="3"/>
  <c r="D635" i="10"/>
  <c r="D273" i="3"/>
  <c r="D578" i="3"/>
  <c r="D629" i="10"/>
  <c r="D232" i="10"/>
  <c r="D257" i="3"/>
  <c r="D593" i="3"/>
  <c r="D206" i="3"/>
  <c r="D329" i="3"/>
  <c r="D239" i="3"/>
  <c r="D395" i="10"/>
  <c r="D227" i="10"/>
  <c r="D451" i="3"/>
  <c r="D803" i="10"/>
  <c r="D965" i="3"/>
  <c r="D337" i="10"/>
  <c r="D276" i="3"/>
  <c r="D804" i="10"/>
  <c r="D375" i="10"/>
  <c r="D220" i="3"/>
  <c r="D785" i="10"/>
  <c r="D926" i="10"/>
  <c r="D267" i="3"/>
  <c r="D957" i="10"/>
  <c r="D587" i="3"/>
  <c r="D449" i="3"/>
  <c r="D417" i="3"/>
  <c r="D345" i="3"/>
  <c r="D444" i="3"/>
  <c r="D225" i="10"/>
  <c r="D436" i="10"/>
  <c r="D828" i="10"/>
  <c r="D390" i="3"/>
  <c r="D554" i="10"/>
  <c r="D454" i="3"/>
  <c r="D870" i="3"/>
  <c r="D963" i="3"/>
  <c r="D756" i="3"/>
  <c r="D325" i="3"/>
  <c r="D231" i="3"/>
  <c r="D202" i="10"/>
  <c r="D202" i="3"/>
  <c r="D3" i="10"/>
  <c r="D2" i="10"/>
  <c r="D2" i="3"/>
  <c r="D3" i="3"/>
  <c r="D139" i="10"/>
  <c r="D147" i="10"/>
  <c r="D201" i="10"/>
  <c r="D128" i="10"/>
  <c r="D122" i="10"/>
  <c r="D82" i="10"/>
  <c r="D68" i="10"/>
  <c r="D79" i="10"/>
  <c r="D117" i="10"/>
  <c r="D121" i="10"/>
  <c r="D99" i="10"/>
  <c r="D183" i="10"/>
  <c r="D77" i="10"/>
  <c r="D93" i="10"/>
  <c r="D167" i="10"/>
  <c r="D190" i="10"/>
  <c r="D166" i="10"/>
  <c r="D143" i="10"/>
  <c r="D124" i="10"/>
  <c r="D162" i="10"/>
  <c r="D176" i="10"/>
  <c r="D200" i="10"/>
  <c r="D94" i="10"/>
  <c r="D83" i="10"/>
  <c r="D87" i="10"/>
  <c r="D195" i="10"/>
  <c r="D107" i="10"/>
  <c r="D129" i="10"/>
  <c r="D98" i="10"/>
  <c r="D135" i="10"/>
  <c r="D108" i="10"/>
  <c r="D150" i="10"/>
  <c r="D198" i="10"/>
  <c r="D192" i="10"/>
  <c r="D134" i="10"/>
  <c r="D157" i="10"/>
  <c r="D47" i="10"/>
  <c r="D58" i="10"/>
  <c r="D40" i="10"/>
  <c r="D14" i="10"/>
  <c r="D38" i="10"/>
  <c r="D12" i="10"/>
  <c r="D57" i="10"/>
  <c r="D56" i="10"/>
  <c r="D28" i="10"/>
  <c r="D22" i="10"/>
  <c r="D49" i="10"/>
  <c r="D15" i="10"/>
  <c r="D33" i="10"/>
  <c r="D52" i="10"/>
  <c r="D123" i="10"/>
  <c r="D86" i="10"/>
  <c r="D111" i="10"/>
  <c r="D160" i="10"/>
  <c r="D197" i="10"/>
  <c r="D102" i="10"/>
  <c r="D145" i="10"/>
  <c r="D132" i="10"/>
  <c r="D80" i="10"/>
  <c r="D126" i="10"/>
  <c r="D92" i="10"/>
  <c r="D178" i="10"/>
  <c r="D189" i="10"/>
  <c r="D136" i="10"/>
  <c r="D81" i="10"/>
  <c r="D170" i="10"/>
  <c r="D71" i="10"/>
  <c r="D118" i="10"/>
  <c r="D62" i="10"/>
  <c r="D125" i="10"/>
  <c r="D161" i="10"/>
  <c r="D182" i="10"/>
  <c r="D165" i="10"/>
  <c r="D191" i="10"/>
  <c r="D97" i="10"/>
  <c r="D105" i="10"/>
  <c r="D133" i="10"/>
  <c r="D89" i="10"/>
  <c r="D73" i="10"/>
  <c r="D78" i="10"/>
  <c r="D64" i="10"/>
  <c r="D95" i="10"/>
  <c r="D66" i="10"/>
  <c r="D175" i="10"/>
  <c r="D76" i="10"/>
  <c r="D37" i="10"/>
  <c r="D36" i="10"/>
  <c r="D51" i="10"/>
  <c r="D54" i="10"/>
  <c r="D29" i="10"/>
  <c r="D46" i="10"/>
  <c r="D5" i="10"/>
  <c r="D31" i="10"/>
  <c r="D60" i="10"/>
  <c r="D17" i="10"/>
  <c r="D26" i="10"/>
  <c r="D20" i="10"/>
  <c r="D4" i="10"/>
  <c r="D24" i="10"/>
  <c r="D180" i="10"/>
  <c r="D155" i="10"/>
  <c r="D85" i="10"/>
  <c r="D101" i="10"/>
  <c r="D151" i="10"/>
  <c r="D193" i="10"/>
  <c r="D199" i="10"/>
  <c r="D184" i="10"/>
  <c r="D72" i="10"/>
  <c r="D61" i="10"/>
  <c r="D113" i="10"/>
  <c r="D179" i="10"/>
  <c r="D138" i="10"/>
  <c r="D69" i="10"/>
  <c r="D148" i="10"/>
  <c r="D174" i="10"/>
  <c r="D196" i="10"/>
  <c r="D91" i="10"/>
  <c r="D152" i="10"/>
  <c r="D67" i="10"/>
  <c r="D186" i="10"/>
  <c r="D158" i="10"/>
  <c r="D144" i="10"/>
  <c r="D104" i="10"/>
  <c r="D110" i="10"/>
  <c r="D173" i="10"/>
  <c r="D74" i="10"/>
  <c r="D115" i="10"/>
  <c r="D65" i="10"/>
  <c r="D109" i="10"/>
  <c r="D188" i="10"/>
  <c r="D96" i="10"/>
  <c r="D70" i="10"/>
  <c r="D142" i="10"/>
  <c r="D35" i="10"/>
  <c r="D41" i="10"/>
  <c r="D7" i="10"/>
  <c r="D34" i="10"/>
  <c r="D21" i="10"/>
  <c r="D9" i="10"/>
  <c r="D18" i="10"/>
  <c r="D59" i="10"/>
  <c r="D43" i="10"/>
  <c r="D50" i="10"/>
  <c r="D16" i="10"/>
  <c r="D32" i="10"/>
  <c r="D8" i="10"/>
  <c r="D45" i="10"/>
  <c r="D48" i="10"/>
  <c r="D114" i="10"/>
  <c r="D137" i="10"/>
  <c r="D103" i="10"/>
  <c r="D181" i="10"/>
  <c r="D127" i="10"/>
  <c r="D63" i="10"/>
  <c r="D146" i="10"/>
  <c r="D164" i="10"/>
  <c r="D90" i="10"/>
  <c r="D149" i="10"/>
  <c r="D141" i="10"/>
  <c r="D131" i="10"/>
  <c r="D154" i="10"/>
  <c r="D187" i="10"/>
  <c r="D140" i="10"/>
  <c r="D185" i="10"/>
  <c r="D153" i="10"/>
  <c r="D177" i="10"/>
  <c r="D159" i="10"/>
  <c r="D156" i="10"/>
  <c r="D168" i="10"/>
  <c r="D120" i="10"/>
  <c r="D116" i="10"/>
  <c r="D112" i="10"/>
  <c r="D172" i="10"/>
  <c r="D130" i="10"/>
  <c r="D171" i="10"/>
  <c r="D100" i="10"/>
  <c r="D106" i="10"/>
  <c r="D88" i="10"/>
  <c r="D119" i="10"/>
  <c r="D163" i="10"/>
  <c r="D194" i="10"/>
  <c r="D84" i="10"/>
  <c r="D169" i="10"/>
  <c r="D75" i="10"/>
  <c r="D53" i="10"/>
  <c r="D23" i="10"/>
  <c r="D10" i="10"/>
  <c r="D55" i="10"/>
  <c r="D19" i="10"/>
  <c r="D44" i="10"/>
  <c r="D11" i="10"/>
  <c r="D27" i="10"/>
  <c r="D39" i="10"/>
  <c r="D13" i="10"/>
  <c r="D6" i="10"/>
  <c r="D42" i="10"/>
  <c r="D30" i="10"/>
  <c r="D25" i="10"/>
  <c r="D94" i="3"/>
  <c r="D185" i="3"/>
  <c r="D77" i="3"/>
  <c r="D106" i="3"/>
  <c r="D169" i="3"/>
  <c r="D96" i="3"/>
  <c r="D163" i="3"/>
  <c r="D81" i="3"/>
  <c r="D158" i="3"/>
  <c r="D122" i="3"/>
  <c r="D129" i="3"/>
  <c r="D82" i="3"/>
  <c r="D151" i="3"/>
  <c r="D142" i="3"/>
  <c r="D144" i="3"/>
  <c r="D155" i="3"/>
  <c r="D72" i="3"/>
  <c r="D201" i="3"/>
  <c r="D145" i="3"/>
  <c r="D146" i="3"/>
  <c r="D149" i="3"/>
  <c r="D178" i="3"/>
  <c r="D83" i="3"/>
  <c r="D70" i="3"/>
  <c r="D167" i="3"/>
  <c r="D183" i="3"/>
  <c r="D95" i="3"/>
  <c r="D110" i="3"/>
  <c r="D116" i="3"/>
  <c r="D99" i="3"/>
  <c r="D188" i="3"/>
  <c r="D89" i="3"/>
  <c r="D170" i="3"/>
  <c r="D69" i="3"/>
  <c r="D190" i="3"/>
  <c r="D4" i="3"/>
  <c r="D47" i="3"/>
  <c r="D49" i="3"/>
  <c r="D33" i="3"/>
  <c r="D31" i="3"/>
  <c r="D44" i="3"/>
  <c r="D42" i="3"/>
  <c r="D16" i="3"/>
  <c r="D22" i="3"/>
  <c r="D9" i="3"/>
  <c r="D45" i="3"/>
  <c r="D59" i="3"/>
  <c r="D53" i="3"/>
  <c r="D17" i="3"/>
  <c r="D179" i="3"/>
  <c r="D100" i="3"/>
  <c r="D159" i="3"/>
  <c r="D187" i="3"/>
  <c r="D148" i="3"/>
  <c r="D197" i="3"/>
  <c r="D152" i="3"/>
  <c r="D154" i="3"/>
  <c r="D165" i="3"/>
  <c r="D131" i="3"/>
  <c r="D13" i="3"/>
  <c r="D57" i="3"/>
  <c r="D11" i="3"/>
  <c r="D12" i="3"/>
  <c r="D76" i="3"/>
  <c r="D112" i="3"/>
  <c r="D143" i="3"/>
  <c r="D150" i="3"/>
  <c r="D182" i="3"/>
  <c r="D66" i="3"/>
  <c r="D160" i="3"/>
  <c r="D189" i="3"/>
  <c r="D107" i="3"/>
  <c r="D123" i="3"/>
  <c r="D88" i="3"/>
  <c r="D141" i="3"/>
  <c r="D87" i="3"/>
  <c r="D138" i="3"/>
  <c r="D147" i="3"/>
  <c r="D191" i="3"/>
  <c r="D166" i="3"/>
  <c r="D68" i="3"/>
  <c r="D127" i="3"/>
  <c r="D125" i="3"/>
  <c r="D133" i="3"/>
  <c r="D98" i="3"/>
  <c r="D65" i="3"/>
  <c r="D64" i="3"/>
  <c r="D119" i="3"/>
  <c r="D102" i="3"/>
  <c r="D103" i="3"/>
  <c r="D124" i="3"/>
  <c r="D200" i="3"/>
  <c r="D121" i="3"/>
  <c r="D117" i="3"/>
  <c r="D128" i="3"/>
  <c r="D90" i="3"/>
  <c r="D114" i="3"/>
  <c r="D67" i="3"/>
  <c r="D6" i="3"/>
  <c r="D21" i="3"/>
  <c r="D23" i="3"/>
  <c r="D26" i="3"/>
  <c r="D51" i="3"/>
  <c r="D28" i="3"/>
  <c r="D54" i="3"/>
  <c r="D24" i="3"/>
  <c r="D55" i="3"/>
  <c r="D7" i="3"/>
  <c r="D29" i="3"/>
  <c r="D43" i="3"/>
  <c r="D37" i="3"/>
  <c r="D52" i="3"/>
  <c r="D8" i="3"/>
  <c r="D168" i="3"/>
  <c r="D157" i="3"/>
  <c r="D105" i="3"/>
  <c r="D176" i="3"/>
  <c r="D172" i="3"/>
  <c r="D175" i="3"/>
  <c r="D126" i="3"/>
  <c r="D196" i="3"/>
  <c r="D173" i="3"/>
  <c r="D97" i="3"/>
  <c r="D85" i="3"/>
  <c r="D104" i="3"/>
  <c r="D14" i="3"/>
  <c r="D40" i="3"/>
  <c r="D58" i="3"/>
  <c r="D18" i="3"/>
  <c r="D50" i="3"/>
  <c r="D192" i="3"/>
  <c r="D162" i="3"/>
  <c r="D140" i="3"/>
  <c r="D73" i="3"/>
  <c r="D135" i="3"/>
  <c r="D92" i="3"/>
  <c r="D71" i="3"/>
  <c r="D120" i="3"/>
  <c r="D171" i="3"/>
  <c r="D184" i="3"/>
  <c r="D86" i="3"/>
  <c r="D193" i="3"/>
  <c r="D111" i="3"/>
  <c r="D174" i="3"/>
  <c r="D91" i="3"/>
  <c r="D134" i="3"/>
  <c r="D93" i="3"/>
  <c r="D161" i="3"/>
  <c r="D113" i="3"/>
  <c r="D132" i="3"/>
  <c r="D80" i="3"/>
  <c r="D153" i="3"/>
  <c r="D139" i="3"/>
  <c r="D186" i="3"/>
  <c r="D108" i="3"/>
  <c r="D62" i="3"/>
  <c r="D74" i="3"/>
  <c r="D61" i="3"/>
  <c r="D137" i="3"/>
  <c r="D79" i="3"/>
  <c r="D194" i="3"/>
  <c r="D130" i="3"/>
  <c r="D136" i="3"/>
  <c r="D63" i="3"/>
  <c r="D199" i="3"/>
  <c r="D84" i="3"/>
  <c r="D75" i="3"/>
  <c r="D25" i="3"/>
  <c r="D20" i="3"/>
  <c r="D32" i="3"/>
  <c r="D41" i="3"/>
  <c r="D15" i="3"/>
  <c r="D19" i="3"/>
  <c r="D48" i="3"/>
  <c r="D35" i="3"/>
  <c r="D46" i="3"/>
  <c r="D34" i="3"/>
  <c r="D27" i="3"/>
  <c r="D5" i="3"/>
  <c r="D38" i="3"/>
  <c r="D36" i="3"/>
  <c r="D181" i="3"/>
  <c r="D177" i="3"/>
  <c r="D101" i="3"/>
  <c r="D164" i="3"/>
  <c r="D198" i="3"/>
  <c r="D118" i="3"/>
  <c r="D109" i="3"/>
  <c r="D195" i="3"/>
  <c r="D115" i="3"/>
  <c r="D156" i="3"/>
  <c r="D78" i="3"/>
  <c r="D180" i="3"/>
  <c r="D30" i="3"/>
  <c r="D56" i="3"/>
  <c r="D39" i="3"/>
  <c r="D60" i="3"/>
  <c r="D10" i="3"/>
  <c r="F97" i="3" l="1"/>
  <c r="J97" i="3"/>
  <c r="I97" i="3"/>
  <c r="K97" i="3"/>
  <c r="H97" i="3"/>
  <c r="J23" i="3"/>
  <c r="F23" i="3"/>
  <c r="H23" i="3"/>
  <c r="I23" i="3"/>
  <c r="K23" i="3"/>
  <c r="I38" i="3"/>
  <c r="K38" i="3"/>
  <c r="J38" i="3"/>
  <c r="F38" i="3"/>
  <c r="H38" i="3"/>
  <c r="H68" i="3"/>
  <c r="F68" i="3"/>
  <c r="J68" i="3"/>
  <c r="I68" i="3"/>
  <c r="K68" i="3"/>
  <c r="F145" i="3"/>
  <c r="I145" i="3"/>
  <c r="J145" i="3"/>
  <c r="K145" i="3"/>
  <c r="H145" i="3"/>
  <c r="I231" i="3"/>
  <c r="J231" i="3"/>
  <c r="F231" i="3"/>
  <c r="K231" i="3"/>
  <c r="H231" i="3"/>
  <c r="I325" i="3"/>
  <c r="F325" i="3"/>
  <c r="K325" i="3"/>
  <c r="H325" i="3"/>
  <c r="J325" i="3"/>
  <c r="F756" i="3"/>
  <c r="K756" i="3"/>
  <c r="H756" i="3"/>
  <c r="I756" i="3"/>
  <c r="J756" i="3"/>
  <c r="K65" i="3"/>
  <c r="H65" i="3"/>
  <c r="J65" i="3"/>
  <c r="F65" i="3"/>
  <c r="I65" i="3"/>
  <c r="H26" i="3"/>
  <c r="J26" i="3"/>
  <c r="F26" i="3"/>
  <c r="K26" i="3"/>
  <c r="I26" i="3"/>
  <c r="I75" i="3"/>
  <c r="H75" i="3"/>
  <c r="F75" i="3"/>
  <c r="K75" i="3"/>
  <c r="J75" i="3"/>
  <c r="J36" i="3"/>
  <c r="K36" i="3"/>
  <c r="F36" i="3"/>
  <c r="H36" i="3"/>
  <c r="I36" i="3"/>
  <c r="H35" i="3"/>
  <c r="F35" i="3"/>
  <c r="K35" i="3"/>
  <c r="J35" i="3"/>
  <c r="I35" i="3"/>
  <c r="J18" i="3"/>
  <c r="I18" i="3"/>
  <c r="K18" i="3"/>
  <c r="F18" i="3"/>
  <c r="H18" i="3"/>
  <c r="F131" i="3"/>
  <c r="I131" i="3"/>
  <c r="J131" i="3"/>
  <c r="K131" i="3"/>
  <c r="H131" i="3"/>
  <c r="H133" i="3"/>
  <c r="I133" i="3"/>
  <c r="K133" i="3"/>
  <c r="F133" i="3"/>
  <c r="J133" i="3"/>
  <c r="I963" i="3"/>
  <c r="K963" i="3"/>
  <c r="J963" i="3"/>
  <c r="H963" i="3"/>
  <c r="F963" i="3"/>
  <c r="J142" i="3"/>
  <c r="K142" i="3"/>
  <c r="F142" i="3"/>
  <c r="H142" i="3"/>
  <c r="I142" i="3"/>
  <c r="J870" i="3"/>
  <c r="K870" i="3"/>
  <c r="F870" i="3"/>
  <c r="I870" i="3"/>
  <c r="H870" i="3"/>
  <c r="J84" i="3"/>
  <c r="F84" i="3"/>
  <c r="H84" i="3"/>
  <c r="K84" i="3"/>
  <c r="I84" i="3"/>
  <c r="F122" i="3"/>
  <c r="K122" i="3"/>
  <c r="I122" i="3"/>
  <c r="H122" i="3"/>
  <c r="J122" i="3"/>
  <c r="K87" i="3"/>
  <c r="J87" i="3"/>
  <c r="H87" i="3"/>
  <c r="I87" i="3"/>
  <c r="F87" i="3"/>
  <c r="H77" i="3"/>
  <c r="I77" i="3"/>
  <c r="J77" i="3"/>
  <c r="K77" i="3"/>
  <c r="F77" i="3"/>
  <c r="H106" i="3"/>
  <c r="F106" i="3"/>
  <c r="I106" i="3"/>
  <c r="K106" i="3"/>
  <c r="J106" i="3"/>
  <c r="J121" i="3"/>
  <c r="H121" i="3"/>
  <c r="I121" i="3"/>
  <c r="K121" i="3"/>
  <c r="F121" i="3"/>
  <c r="H67" i="3"/>
  <c r="I67" i="3"/>
  <c r="K67" i="3"/>
  <c r="J67" i="3"/>
  <c r="F67" i="3"/>
  <c r="I98" i="3"/>
  <c r="K98" i="3"/>
  <c r="J98" i="3"/>
  <c r="F98" i="3"/>
  <c r="H98" i="3"/>
  <c r="K47" i="3"/>
  <c r="J47" i="3"/>
  <c r="F47" i="3"/>
  <c r="H47" i="3"/>
  <c r="I47" i="3"/>
  <c r="F82" i="3"/>
  <c r="J82" i="3"/>
  <c r="H82" i="3"/>
  <c r="I82" i="3"/>
  <c r="K82" i="3"/>
  <c r="I88" i="3"/>
  <c r="J88" i="3"/>
  <c r="H88" i="3"/>
  <c r="K88" i="3"/>
  <c r="F88" i="3"/>
  <c r="F113" i="3"/>
  <c r="J113" i="3"/>
  <c r="K113" i="3"/>
  <c r="H113" i="3"/>
  <c r="I113" i="3"/>
  <c r="F111" i="3"/>
  <c r="K111" i="3"/>
  <c r="J111" i="3"/>
  <c r="I111" i="3"/>
  <c r="H111" i="3"/>
  <c r="F76" i="3"/>
  <c r="I76" i="3"/>
  <c r="J76" i="3"/>
  <c r="H76" i="3"/>
  <c r="K76" i="3"/>
  <c r="K129" i="3"/>
  <c r="J129" i="3"/>
  <c r="I129" i="3"/>
  <c r="F129" i="3"/>
  <c r="H129" i="3"/>
  <c r="K101" i="3"/>
  <c r="J101" i="3"/>
  <c r="I101" i="3"/>
  <c r="F101" i="3"/>
  <c r="H101" i="3"/>
  <c r="F62" i="3"/>
  <c r="J62" i="3"/>
  <c r="I62" i="3"/>
  <c r="K62" i="3"/>
  <c r="H62" i="3"/>
  <c r="H74" i="3"/>
  <c r="I74" i="3"/>
  <c r="J74" i="3"/>
  <c r="K74" i="3"/>
  <c r="F74" i="3"/>
  <c r="K124" i="3"/>
  <c r="J124" i="3"/>
  <c r="F124" i="3"/>
  <c r="H124" i="3"/>
  <c r="I124" i="3"/>
  <c r="I117" i="3"/>
  <c r="H117" i="3"/>
  <c r="J117" i="3"/>
  <c r="F117" i="3"/>
  <c r="K117" i="3"/>
  <c r="H89" i="3"/>
  <c r="F89" i="3"/>
  <c r="J89" i="3"/>
  <c r="K89" i="3"/>
  <c r="I89" i="3"/>
  <c r="K54" i="3"/>
  <c r="I54" i="3"/>
  <c r="F54" i="3"/>
  <c r="J54" i="3"/>
  <c r="H54" i="3"/>
  <c r="H454" i="3"/>
  <c r="K454" i="3"/>
  <c r="J454" i="3"/>
  <c r="I454" i="3"/>
  <c r="F454" i="3"/>
  <c r="I182" i="3"/>
  <c r="K182" i="3"/>
  <c r="H182" i="3"/>
  <c r="F182" i="3"/>
  <c r="J182" i="3"/>
  <c r="H390" i="3"/>
  <c r="J390" i="3"/>
  <c r="I390" i="3"/>
  <c r="K390" i="3"/>
  <c r="F390" i="3"/>
  <c r="J829" i="8"/>
  <c r="K829" i="8"/>
  <c r="J444" i="3"/>
  <c r="I444" i="3"/>
  <c r="H444" i="3"/>
  <c r="K444" i="3"/>
  <c r="F444" i="3"/>
  <c r="I90" i="3"/>
  <c r="J90" i="3"/>
  <c r="F90" i="3"/>
  <c r="K90" i="3"/>
  <c r="H90" i="3"/>
  <c r="J50" i="3"/>
  <c r="H50" i="3"/>
  <c r="K50" i="3"/>
  <c r="I50" i="3"/>
  <c r="F50" i="3"/>
  <c r="J83" i="3"/>
  <c r="K83" i="3"/>
  <c r="F83" i="3"/>
  <c r="H83" i="3"/>
  <c r="I83" i="3"/>
  <c r="F109" i="3"/>
  <c r="H109" i="3"/>
  <c r="K109" i="3"/>
  <c r="J109" i="3"/>
  <c r="I109" i="3"/>
  <c r="I44" i="3"/>
  <c r="K44" i="3"/>
  <c r="F44" i="3"/>
  <c r="J44" i="3"/>
  <c r="H44" i="3"/>
  <c r="J40" i="3"/>
  <c r="F40" i="3"/>
  <c r="H40" i="3"/>
  <c r="K40" i="3"/>
  <c r="I40" i="3"/>
  <c r="K137" i="3"/>
  <c r="J137" i="3"/>
  <c r="H137" i="3"/>
  <c r="F137" i="3"/>
  <c r="I137" i="3"/>
  <c r="I103" i="3"/>
  <c r="F103" i="3"/>
  <c r="K103" i="3"/>
  <c r="J103" i="3"/>
  <c r="H103" i="3"/>
  <c r="I2" i="3"/>
  <c r="F2" i="3"/>
  <c r="H2" i="3"/>
  <c r="K2" i="3"/>
  <c r="J2" i="3"/>
  <c r="I345" i="3"/>
  <c r="H345" i="3"/>
  <c r="J345" i="3"/>
  <c r="K345" i="3"/>
  <c r="F345" i="3"/>
  <c r="I173" i="3"/>
  <c r="K173" i="3"/>
  <c r="H173" i="3"/>
  <c r="F173" i="3"/>
  <c r="J173" i="3"/>
  <c r="K169" i="3"/>
  <c r="J169" i="3"/>
  <c r="F169" i="3"/>
  <c r="H169" i="3"/>
  <c r="I169" i="3"/>
  <c r="J27" i="3"/>
  <c r="H27" i="3"/>
  <c r="F27" i="3"/>
  <c r="K27" i="3"/>
  <c r="I27" i="3"/>
  <c r="H73" i="3"/>
  <c r="F73" i="3"/>
  <c r="K73" i="3"/>
  <c r="I73" i="3"/>
  <c r="J73" i="3"/>
  <c r="F100" i="3"/>
  <c r="H100" i="3"/>
  <c r="K100" i="3"/>
  <c r="J100" i="3"/>
  <c r="I100" i="3"/>
  <c r="J92" i="3"/>
  <c r="K92" i="3"/>
  <c r="F92" i="3"/>
  <c r="I92" i="3"/>
  <c r="H92" i="3"/>
  <c r="I118" i="3"/>
  <c r="K118" i="3"/>
  <c r="J118" i="3"/>
  <c r="H118" i="3"/>
  <c r="F118" i="3"/>
  <c r="I61" i="3"/>
  <c r="K61" i="3"/>
  <c r="J61" i="3"/>
  <c r="F61" i="3"/>
  <c r="H61" i="3"/>
  <c r="I115" i="3"/>
  <c r="H115" i="3"/>
  <c r="J115" i="3"/>
  <c r="F115" i="3"/>
  <c r="K115" i="3"/>
  <c r="J17" i="3"/>
  <c r="I17" i="3"/>
  <c r="H17" i="3"/>
  <c r="K17" i="3"/>
  <c r="F17" i="3"/>
  <c r="I30" i="3"/>
  <c r="K30" i="3"/>
  <c r="H30" i="3"/>
  <c r="F30" i="3"/>
  <c r="J30" i="3"/>
  <c r="J48" i="3"/>
  <c r="K48" i="3"/>
  <c r="I48" i="3"/>
  <c r="F48" i="3"/>
  <c r="H48" i="3"/>
  <c r="F52" i="3"/>
  <c r="H52" i="3"/>
  <c r="J52" i="3"/>
  <c r="I52" i="3"/>
  <c r="K52" i="3"/>
  <c r="K4" i="3"/>
  <c r="H4" i="3"/>
  <c r="J4" i="3"/>
  <c r="F4" i="3"/>
  <c r="I4" i="3"/>
  <c r="J9" i="3"/>
  <c r="I9" i="3"/>
  <c r="F9" i="3"/>
  <c r="K9" i="3"/>
  <c r="H9" i="3"/>
  <c r="I135" i="3"/>
  <c r="K135" i="3"/>
  <c r="H135" i="3"/>
  <c r="J135" i="3"/>
  <c r="F135" i="3"/>
  <c r="K13" i="3"/>
  <c r="F13" i="3"/>
  <c r="H13" i="3"/>
  <c r="J13" i="3"/>
  <c r="I13" i="3"/>
  <c r="F134" i="3"/>
  <c r="H134" i="3"/>
  <c r="I134" i="3"/>
  <c r="J134" i="3"/>
  <c r="K134" i="3"/>
  <c r="K81" i="3"/>
  <c r="H81" i="3"/>
  <c r="F81" i="3"/>
  <c r="J81" i="3"/>
  <c r="I81" i="3"/>
  <c r="J114" i="3"/>
  <c r="K114" i="3"/>
  <c r="F114" i="3"/>
  <c r="I114" i="3"/>
  <c r="H114" i="3"/>
  <c r="K112" i="3"/>
  <c r="F112" i="3"/>
  <c r="I112" i="3"/>
  <c r="J112" i="3"/>
  <c r="H112" i="3"/>
  <c r="H10" i="3"/>
  <c r="J10" i="3"/>
  <c r="F10" i="3"/>
  <c r="I10" i="3"/>
  <c r="K10" i="3"/>
  <c r="K119" i="3"/>
  <c r="H119" i="3"/>
  <c r="I119" i="3"/>
  <c r="J119" i="3"/>
  <c r="F119" i="3"/>
  <c r="J41" i="3"/>
  <c r="K41" i="3"/>
  <c r="H41" i="3"/>
  <c r="F41" i="3"/>
  <c r="I41" i="3"/>
  <c r="F417" i="3"/>
  <c r="I417" i="3"/>
  <c r="H417" i="3"/>
  <c r="K417" i="3"/>
  <c r="J417" i="3"/>
  <c r="J449" i="3"/>
  <c r="F449" i="3"/>
  <c r="K449" i="3"/>
  <c r="H449" i="3"/>
  <c r="I449" i="3"/>
  <c r="K170" i="3"/>
  <c r="H170" i="3"/>
  <c r="J170" i="3"/>
  <c r="F170" i="3"/>
  <c r="I170" i="3"/>
  <c r="F587" i="3"/>
  <c r="J587" i="3"/>
  <c r="K587" i="3"/>
  <c r="I587" i="3"/>
  <c r="H587" i="3"/>
  <c r="K958" i="8"/>
  <c r="J958" i="8"/>
  <c r="F267" i="3"/>
  <c r="I267" i="3"/>
  <c r="K267" i="3"/>
  <c r="J267" i="3"/>
  <c r="H267" i="3"/>
  <c r="K927" i="8"/>
  <c r="J927" i="8"/>
  <c r="J786" i="8"/>
  <c r="K786" i="8"/>
  <c r="K4" i="8"/>
  <c r="J4" i="8"/>
  <c r="H220" i="3"/>
  <c r="J220" i="3"/>
  <c r="I220" i="3"/>
  <c r="K220" i="3"/>
  <c r="F220" i="3"/>
  <c r="J183" i="3"/>
  <c r="I183" i="3"/>
  <c r="H183" i="3"/>
  <c r="F183" i="3"/>
  <c r="K183" i="3"/>
  <c r="J805" i="8"/>
  <c r="K805" i="8"/>
  <c r="H276" i="3"/>
  <c r="J276" i="3"/>
  <c r="K276" i="3"/>
  <c r="F276" i="3"/>
  <c r="I276" i="3"/>
  <c r="J965" i="3"/>
  <c r="I965" i="3"/>
  <c r="F965" i="3"/>
  <c r="K965" i="3"/>
  <c r="H965" i="3"/>
  <c r="F172" i="3"/>
  <c r="K172" i="3"/>
  <c r="J172" i="3"/>
  <c r="H172" i="3"/>
  <c r="I172" i="3"/>
  <c r="I194" i="3"/>
  <c r="K194" i="3"/>
  <c r="H194" i="3"/>
  <c r="J194" i="3"/>
  <c r="F194" i="3"/>
  <c r="J804" i="8"/>
  <c r="K804" i="8"/>
  <c r="H451" i="3"/>
  <c r="J451" i="3"/>
  <c r="K451" i="3"/>
  <c r="I451" i="3"/>
  <c r="F451" i="3"/>
  <c r="I179" i="3"/>
  <c r="J179" i="3"/>
  <c r="H179" i="3"/>
  <c r="F179" i="3"/>
  <c r="K179" i="3"/>
  <c r="J165" i="3"/>
  <c r="F165" i="3"/>
  <c r="H165" i="3"/>
  <c r="K165" i="3"/>
  <c r="I165" i="3"/>
  <c r="H141" i="3"/>
  <c r="J141" i="3"/>
  <c r="F141" i="3"/>
  <c r="I141" i="3"/>
  <c r="K141" i="3"/>
  <c r="I239" i="3"/>
  <c r="J239" i="3"/>
  <c r="H239" i="3"/>
  <c r="K239" i="3"/>
  <c r="F239" i="3"/>
  <c r="J329" i="3"/>
  <c r="F329" i="3"/>
  <c r="I329" i="3"/>
  <c r="H329" i="3"/>
  <c r="K329" i="3"/>
  <c r="J206" i="3"/>
  <c r="I206" i="3"/>
  <c r="H206" i="3"/>
  <c r="F206" i="3"/>
  <c r="K206" i="3"/>
  <c r="F593" i="3"/>
  <c r="J593" i="3"/>
  <c r="I593" i="3"/>
  <c r="K593" i="3"/>
  <c r="H593" i="3"/>
  <c r="I257" i="3"/>
  <c r="F257" i="3"/>
  <c r="J257" i="3"/>
  <c r="H257" i="3"/>
  <c r="K257" i="3"/>
  <c r="J578" i="3"/>
  <c r="H578" i="3"/>
  <c r="K578" i="3"/>
  <c r="I578" i="3"/>
  <c r="F578" i="3"/>
  <c r="H273" i="3"/>
  <c r="F273" i="3"/>
  <c r="I273" i="3"/>
  <c r="J273" i="3"/>
  <c r="K273" i="3"/>
  <c r="H405" i="3"/>
  <c r="J405" i="3"/>
  <c r="I405" i="3"/>
  <c r="K405" i="3"/>
  <c r="F405" i="3"/>
  <c r="K831" i="3"/>
  <c r="F831" i="3"/>
  <c r="H831" i="3"/>
  <c r="J831" i="3"/>
  <c r="I831" i="3"/>
  <c r="I708" i="3"/>
  <c r="H708" i="3"/>
  <c r="F708" i="3"/>
  <c r="K708" i="3"/>
  <c r="J708" i="3"/>
  <c r="F659" i="3"/>
  <c r="I659" i="3"/>
  <c r="H659" i="3"/>
  <c r="K659" i="3"/>
  <c r="J659" i="3"/>
  <c r="H201" i="3"/>
  <c r="K201" i="3"/>
  <c r="F201" i="3"/>
  <c r="I201" i="3"/>
  <c r="J201" i="3"/>
  <c r="K315" i="3"/>
  <c r="F315" i="3"/>
  <c r="J315" i="3"/>
  <c r="H315" i="3"/>
  <c r="I315" i="3"/>
  <c r="I218" i="3"/>
  <c r="K218" i="3"/>
  <c r="F218" i="3"/>
  <c r="H218" i="3"/>
  <c r="J218" i="3"/>
  <c r="F232" i="3"/>
  <c r="K232" i="3"/>
  <c r="I232" i="3"/>
  <c r="H232" i="3"/>
  <c r="J232" i="3"/>
  <c r="J397" i="3"/>
  <c r="I397" i="3"/>
  <c r="F397" i="3"/>
  <c r="H397" i="3"/>
  <c r="K397" i="3"/>
  <c r="J767" i="8"/>
  <c r="K767" i="8"/>
  <c r="K697" i="8"/>
  <c r="J697" i="8"/>
  <c r="K705" i="8"/>
  <c r="J705" i="8"/>
  <c r="K995" i="3"/>
  <c r="F995" i="3"/>
  <c r="J995" i="3"/>
  <c r="H995" i="3"/>
  <c r="I995" i="3"/>
  <c r="H684" i="3"/>
  <c r="J684" i="3"/>
  <c r="I684" i="3"/>
  <c r="F684" i="3"/>
  <c r="K684" i="3"/>
  <c r="J900" i="3"/>
  <c r="K900" i="3"/>
  <c r="I900" i="3"/>
  <c r="F900" i="3"/>
  <c r="H900" i="3"/>
  <c r="J116" i="3"/>
  <c r="F116" i="3"/>
  <c r="I116" i="3"/>
  <c r="H116" i="3"/>
  <c r="K116" i="3"/>
  <c r="H12" i="3"/>
  <c r="I12" i="3"/>
  <c r="K12" i="3"/>
  <c r="J12" i="3"/>
  <c r="F12" i="3"/>
  <c r="J43" i="3"/>
  <c r="F43" i="3"/>
  <c r="I43" i="3"/>
  <c r="K43" i="3"/>
  <c r="H43" i="3"/>
  <c r="F28" i="3"/>
  <c r="K28" i="3"/>
  <c r="H28" i="3"/>
  <c r="J28" i="3"/>
  <c r="I28" i="3"/>
  <c r="K31" i="3"/>
  <c r="J31" i="3"/>
  <c r="H31" i="3"/>
  <c r="F31" i="3"/>
  <c r="I31" i="3"/>
  <c r="H20" i="3"/>
  <c r="I20" i="3"/>
  <c r="J20" i="3"/>
  <c r="K20" i="3"/>
  <c r="F20" i="3"/>
  <c r="F125" i="3"/>
  <c r="I125" i="3"/>
  <c r="J125" i="3"/>
  <c r="H125" i="3"/>
  <c r="K125" i="3"/>
  <c r="K55" i="3"/>
  <c r="F55" i="3"/>
  <c r="I55" i="3"/>
  <c r="H55" i="3"/>
  <c r="J55" i="3"/>
  <c r="J123" i="3"/>
  <c r="H123" i="3"/>
  <c r="F123" i="3"/>
  <c r="K123" i="3"/>
  <c r="I123" i="3"/>
  <c r="F132" i="3"/>
  <c r="K132" i="3"/>
  <c r="I132" i="3"/>
  <c r="J132" i="3"/>
  <c r="H132" i="3"/>
  <c r="I11" i="3"/>
  <c r="J11" i="3"/>
  <c r="H11" i="3"/>
  <c r="K11" i="3"/>
  <c r="F11" i="3"/>
  <c r="F86" i="3"/>
  <c r="I86" i="3"/>
  <c r="J86" i="3"/>
  <c r="H86" i="3"/>
  <c r="K86" i="3"/>
  <c r="F120" i="3"/>
  <c r="H120" i="3"/>
  <c r="I120" i="3"/>
  <c r="K120" i="3"/>
  <c r="J120" i="3"/>
  <c r="F57" i="3"/>
  <c r="J57" i="3"/>
  <c r="H57" i="3"/>
  <c r="I57" i="3"/>
  <c r="K57" i="3"/>
  <c r="H99" i="3"/>
  <c r="K99" i="3"/>
  <c r="J99" i="3"/>
  <c r="I99" i="3"/>
  <c r="F99" i="3"/>
  <c r="F136" i="3"/>
  <c r="H136" i="3"/>
  <c r="K136" i="3"/>
  <c r="J136" i="3"/>
  <c r="I136" i="3"/>
  <c r="F95" i="3"/>
  <c r="H95" i="3"/>
  <c r="I95" i="3"/>
  <c r="J95" i="3"/>
  <c r="K95" i="3"/>
  <c r="I107" i="3"/>
  <c r="K107" i="3"/>
  <c r="H107" i="3"/>
  <c r="J107" i="3"/>
  <c r="F107" i="3"/>
  <c r="F51" i="3"/>
  <c r="J51" i="3"/>
  <c r="I51" i="3"/>
  <c r="K51" i="3"/>
  <c r="H51" i="3"/>
  <c r="J72" i="3"/>
  <c r="I72" i="3"/>
  <c r="K72" i="3"/>
  <c r="F72" i="3"/>
  <c r="H72" i="3"/>
  <c r="K16" i="3"/>
  <c r="F16" i="3"/>
  <c r="I16" i="3"/>
  <c r="J16" i="3"/>
  <c r="H16" i="3"/>
  <c r="K104" i="3"/>
  <c r="J104" i="3"/>
  <c r="I104" i="3"/>
  <c r="F104" i="3"/>
  <c r="H104" i="3"/>
  <c r="F64" i="3"/>
  <c r="H64" i="3"/>
  <c r="J64" i="3"/>
  <c r="I64" i="3"/>
  <c r="K64" i="3"/>
  <c r="K58" i="3"/>
  <c r="F58" i="3"/>
  <c r="I58" i="3"/>
  <c r="J58" i="3"/>
  <c r="H58" i="3"/>
  <c r="H5" i="3"/>
  <c r="F5" i="3"/>
  <c r="J5" i="3"/>
  <c r="K5" i="3"/>
  <c r="I5" i="3"/>
  <c r="J45" i="3"/>
  <c r="F45" i="3"/>
  <c r="H45" i="3"/>
  <c r="I45" i="3"/>
  <c r="K45" i="3"/>
  <c r="J21" i="3"/>
  <c r="K21" i="3"/>
  <c r="H21" i="3"/>
  <c r="F21" i="3"/>
  <c r="I21" i="3"/>
  <c r="F102" i="3"/>
  <c r="I102" i="3"/>
  <c r="H102" i="3"/>
  <c r="K102" i="3"/>
  <c r="J102" i="3"/>
  <c r="H19" i="3"/>
  <c r="I19" i="3"/>
  <c r="J19" i="3"/>
  <c r="F19" i="3"/>
  <c r="K19" i="3"/>
  <c r="I49" i="3"/>
  <c r="K49" i="3"/>
  <c r="H49" i="3"/>
  <c r="J49" i="3"/>
  <c r="F49" i="3"/>
  <c r="K24" i="3"/>
  <c r="H24" i="3"/>
  <c r="F24" i="3"/>
  <c r="J24" i="3"/>
  <c r="I24" i="3"/>
  <c r="J66" i="3"/>
  <c r="F66" i="3"/>
  <c r="H66" i="3"/>
  <c r="I66" i="3"/>
  <c r="K66" i="3"/>
  <c r="K71" i="3"/>
  <c r="H71" i="3"/>
  <c r="I71" i="3"/>
  <c r="J71" i="3"/>
  <c r="F71" i="3"/>
  <c r="H127" i="3"/>
  <c r="J127" i="3"/>
  <c r="K127" i="3"/>
  <c r="F127" i="3"/>
  <c r="I127" i="3"/>
  <c r="K69" i="3"/>
  <c r="H69" i="3"/>
  <c r="I69" i="3"/>
  <c r="J69" i="3"/>
  <c r="F69" i="3"/>
  <c r="J108" i="3"/>
  <c r="F108" i="3"/>
  <c r="I108" i="3"/>
  <c r="K108" i="3"/>
  <c r="H108" i="3"/>
  <c r="I56" i="3"/>
  <c r="F56" i="3"/>
  <c r="H56" i="3"/>
  <c r="K56" i="3"/>
  <c r="J56" i="3"/>
  <c r="I3" i="3"/>
  <c r="F3" i="3"/>
  <c r="H3" i="3"/>
  <c r="J3" i="3"/>
  <c r="K3" i="3"/>
  <c r="I139" i="3"/>
  <c r="J139" i="3"/>
  <c r="H139" i="3"/>
  <c r="F139" i="3"/>
  <c r="K139" i="3"/>
  <c r="K729" i="8"/>
  <c r="J729" i="8"/>
  <c r="I376" i="3"/>
  <c r="K376" i="3"/>
  <c r="J376" i="3"/>
  <c r="H376" i="3"/>
  <c r="F376" i="3"/>
  <c r="I734" i="3"/>
  <c r="F734" i="3"/>
  <c r="H734" i="3"/>
  <c r="J734" i="3"/>
  <c r="K734" i="3"/>
  <c r="F207" i="3"/>
  <c r="K207" i="3"/>
  <c r="I207" i="3"/>
  <c r="J207" i="3"/>
  <c r="H207" i="3"/>
  <c r="H177" i="3"/>
  <c r="J177" i="3"/>
  <c r="F177" i="3"/>
  <c r="K177" i="3"/>
  <c r="I177" i="3"/>
  <c r="H225" i="3"/>
  <c r="K225" i="3"/>
  <c r="F225" i="3"/>
  <c r="J225" i="3"/>
  <c r="I225" i="3"/>
  <c r="J198" i="3"/>
  <c r="I198" i="3"/>
  <c r="H198" i="3"/>
  <c r="F198" i="3"/>
  <c r="K198" i="3"/>
  <c r="H338" i="3"/>
  <c r="K338" i="3"/>
  <c r="J338" i="3"/>
  <c r="I338" i="3"/>
  <c r="F338" i="3"/>
  <c r="I154" i="3"/>
  <c r="H154" i="3"/>
  <c r="F154" i="3"/>
  <c r="K154" i="3"/>
  <c r="J154" i="3"/>
  <c r="H402" i="3"/>
  <c r="J402" i="3"/>
  <c r="K402" i="3"/>
  <c r="F402" i="3"/>
  <c r="I402" i="3"/>
  <c r="J199" i="3"/>
  <c r="F199" i="3"/>
  <c r="K199" i="3"/>
  <c r="I199" i="3"/>
  <c r="H199" i="3"/>
  <c r="H385" i="3"/>
  <c r="K385" i="3"/>
  <c r="F385" i="3"/>
  <c r="I385" i="3"/>
  <c r="J385" i="3"/>
  <c r="I355" i="3"/>
  <c r="J355" i="3"/>
  <c r="F355" i="3"/>
  <c r="H355" i="3"/>
  <c r="K355" i="3"/>
  <c r="H395" i="3"/>
  <c r="J395" i="3"/>
  <c r="K395" i="3"/>
  <c r="I395" i="3"/>
  <c r="F395" i="3"/>
  <c r="J982" i="3"/>
  <c r="K982" i="3"/>
  <c r="F982" i="3"/>
  <c r="H982" i="3"/>
  <c r="I982" i="3"/>
  <c r="H275" i="3"/>
  <c r="F275" i="3"/>
  <c r="K275" i="3"/>
  <c r="J275" i="3"/>
  <c r="I275" i="3"/>
  <c r="I412" i="3"/>
  <c r="F412" i="3"/>
  <c r="J412" i="3"/>
  <c r="K412" i="3"/>
  <c r="H412" i="3"/>
  <c r="I872" i="3"/>
  <c r="F872" i="3"/>
  <c r="J872" i="3"/>
  <c r="H872" i="3"/>
  <c r="K872" i="3"/>
  <c r="H342" i="3"/>
  <c r="F342" i="3"/>
  <c r="K342" i="3"/>
  <c r="J342" i="3"/>
  <c r="I342" i="3"/>
  <c r="J292" i="3"/>
  <c r="K292" i="3"/>
  <c r="H292" i="3"/>
  <c r="F292" i="3"/>
  <c r="I292" i="3"/>
  <c r="J374" i="3"/>
  <c r="K374" i="3"/>
  <c r="H374" i="3"/>
  <c r="F374" i="3"/>
  <c r="I374" i="3"/>
  <c r="F646" i="3"/>
  <c r="H646" i="3"/>
  <c r="J646" i="3"/>
  <c r="K646" i="3"/>
  <c r="I646" i="3"/>
  <c r="H164" i="3"/>
  <c r="K164" i="3"/>
  <c r="J164" i="3"/>
  <c r="I164" i="3"/>
  <c r="F164" i="3"/>
  <c r="I895" i="3"/>
  <c r="H895" i="3"/>
  <c r="J895" i="3"/>
  <c r="K895" i="3"/>
  <c r="F895" i="3"/>
  <c r="H186" i="3"/>
  <c r="I186" i="3"/>
  <c r="K186" i="3"/>
  <c r="F186" i="3"/>
  <c r="J186" i="3"/>
  <c r="H256" i="3"/>
  <c r="I256" i="3"/>
  <c r="F256" i="3"/>
  <c r="K256" i="3"/>
  <c r="J256" i="3"/>
  <c r="I597" i="3"/>
  <c r="K597" i="3"/>
  <c r="F597" i="3"/>
  <c r="H597" i="3"/>
  <c r="J597" i="3"/>
  <c r="I334" i="3"/>
  <c r="J334" i="3"/>
  <c r="K334" i="3"/>
  <c r="H334" i="3"/>
  <c r="F334" i="3"/>
  <c r="J812" i="8"/>
  <c r="K812" i="8"/>
  <c r="J930" i="8"/>
  <c r="K930" i="8"/>
  <c r="I208" i="3"/>
  <c r="K208" i="3"/>
  <c r="H208" i="3"/>
  <c r="J208" i="3"/>
  <c r="F208" i="3"/>
  <c r="H162" i="3"/>
  <c r="F162" i="3"/>
  <c r="K162" i="3"/>
  <c r="J162" i="3"/>
  <c r="I162" i="3"/>
  <c r="K968" i="8"/>
  <c r="J968" i="8"/>
  <c r="F252" i="3"/>
  <c r="H252" i="3"/>
  <c r="K252" i="3"/>
  <c r="I252" i="3"/>
  <c r="J252" i="3"/>
  <c r="J826" i="8"/>
  <c r="K826" i="8"/>
  <c r="K357" i="3"/>
  <c r="I357" i="3"/>
  <c r="J357" i="3"/>
  <c r="F357" i="3"/>
  <c r="H357" i="3"/>
  <c r="F987" i="3"/>
  <c r="J987" i="3"/>
  <c r="H987" i="3"/>
  <c r="I987" i="3"/>
  <c r="K987" i="3"/>
  <c r="H774" i="3"/>
  <c r="F774" i="3"/>
  <c r="J774" i="3"/>
  <c r="I774" i="3"/>
  <c r="K774" i="3"/>
  <c r="J286" i="3"/>
  <c r="F286" i="3"/>
  <c r="K286" i="3"/>
  <c r="H286" i="3"/>
  <c r="I286" i="3"/>
  <c r="J760" i="3"/>
  <c r="K760" i="3"/>
  <c r="H760" i="3"/>
  <c r="I760" i="3"/>
  <c r="F760" i="3"/>
  <c r="J724" i="8"/>
  <c r="K724" i="8"/>
  <c r="I651" i="3"/>
  <c r="H651" i="3"/>
  <c r="J651" i="3"/>
  <c r="K651" i="3"/>
  <c r="F651" i="3"/>
  <c r="K224" i="3"/>
  <c r="F224" i="3"/>
  <c r="H224" i="3"/>
  <c r="J224" i="3"/>
  <c r="I224" i="3"/>
  <c r="K209" i="3"/>
  <c r="I209" i="3"/>
  <c r="F209" i="3"/>
  <c r="J209" i="3"/>
  <c r="H209" i="3"/>
  <c r="I496" i="3"/>
  <c r="K496" i="3"/>
  <c r="H496" i="3"/>
  <c r="F496" i="3"/>
  <c r="J496" i="3"/>
  <c r="H259" i="3"/>
  <c r="K259" i="3"/>
  <c r="I259" i="3"/>
  <c r="J259" i="3"/>
  <c r="F259" i="3"/>
  <c r="K431" i="3"/>
  <c r="I431" i="3"/>
  <c r="F431" i="3"/>
  <c r="J431" i="3"/>
  <c r="H431" i="3"/>
  <c r="F489" i="3"/>
  <c r="I489" i="3"/>
  <c r="J489" i="3"/>
  <c r="K489" i="3"/>
  <c r="H489" i="3"/>
  <c r="I214" i="3"/>
  <c r="J214" i="3"/>
  <c r="F214" i="3"/>
  <c r="K214" i="3"/>
  <c r="H214" i="3"/>
  <c r="H247" i="3"/>
  <c r="J247" i="3"/>
  <c r="K247" i="3"/>
  <c r="I247" i="3"/>
  <c r="F247" i="3"/>
  <c r="H79" i="3"/>
  <c r="K79" i="3"/>
  <c r="J79" i="3"/>
  <c r="F79" i="3"/>
  <c r="I79" i="3"/>
  <c r="K105" i="3"/>
  <c r="I105" i="3"/>
  <c r="J105" i="3"/>
  <c r="H105" i="3"/>
  <c r="F105" i="3"/>
  <c r="J7" i="3"/>
  <c r="I7" i="3"/>
  <c r="H7" i="3"/>
  <c r="F7" i="3"/>
  <c r="K7" i="3"/>
  <c r="J70" i="3"/>
  <c r="I70" i="3"/>
  <c r="H70" i="3"/>
  <c r="K70" i="3"/>
  <c r="F70" i="3"/>
  <c r="F32" i="3"/>
  <c r="I32" i="3"/>
  <c r="H32" i="3"/>
  <c r="J32" i="3"/>
  <c r="K32" i="3"/>
  <c r="I59" i="3"/>
  <c r="K59" i="3"/>
  <c r="H59" i="3"/>
  <c r="F59" i="3"/>
  <c r="J59" i="3"/>
  <c r="H25" i="3"/>
  <c r="J25" i="3"/>
  <c r="I25" i="3"/>
  <c r="F25" i="3"/>
  <c r="K25" i="3"/>
  <c r="J46" i="3"/>
  <c r="F46" i="3"/>
  <c r="I46" i="3"/>
  <c r="K46" i="3"/>
  <c r="H46" i="3"/>
  <c r="K110" i="3"/>
  <c r="I110" i="3"/>
  <c r="F110" i="3"/>
  <c r="H110" i="3"/>
  <c r="J110" i="3"/>
  <c r="K15" i="3"/>
  <c r="I15" i="3"/>
  <c r="F15" i="3"/>
  <c r="H15" i="3"/>
  <c r="J15" i="3"/>
  <c r="I8" i="3"/>
  <c r="J8" i="3"/>
  <c r="K8" i="3"/>
  <c r="H8" i="3"/>
  <c r="F8" i="3"/>
  <c r="H128" i="3"/>
  <c r="K128" i="3"/>
  <c r="J128" i="3"/>
  <c r="I128" i="3"/>
  <c r="F128" i="3"/>
  <c r="F33" i="3"/>
  <c r="I33" i="3"/>
  <c r="K33" i="3"/>
  <c r="J33" i="3"/>
  <c r="H33" i="3"/>
  <c r="I93" i="3"/>
  <c r="F93" i="3"/>
  <c r="K93" i="3"/>
  <c r="H93" i="3"/>
  <c r="J93" i="3"/>
  <c r="K39" i="3"/>
  <c r="I39" i="3"/>
  <c r="J39" i="3"/>
  <c r="H39" i="3"/>
  <c r="F39" i="3"/>
  <c r="K94" i="3"/>
  <c r="F94" i="3"/>
  <c r="J94" i="3"/>
  <c r="H94" i="3"/>
  <c r="I94" i="3"/>
  <c r="H80" i="3"/>
  <c r="I80" i="3"/>
  <c r="J80" i="3"/>
  <c r="F80" i="3"/>
  <c r="K80" i="3"/>
  <c r="F78" i="3"/>
  <c r="J78" i="3"/>
  <c r="I78" i="3"/>
  <c r="H78" i="3"/>
  <c r="K78" i="3"/>
  <c r="K34" i="3"/>
  <c r="J34" i="3"/>
  <c r="I34" i="3"/>
  <c r="F34" i="3"/>
  <c r="H34" i="3"/>
  <c r="J91" i="3"/>
  <c r="H91" i="3"/>
  <c r="K91" i="3"/>
  <c r="I91" i="3"/>
  <c r="F91" i="3"/>
  <c r="F6" i="3"/>
  <c r="I6" i="3"/>
  <c r="J6" i="3"/>
  <c r="H6" i="3"/>
  <c r="K6" i="3"/>
  <c r="I96" i="3"/>
  <c r="F96" i="3"/>
  <c r="H96" i="3"/>
  <c r="J96" i="3"/>
  <c r="K96" i="3"/>
  <c r="H63" i="3"/>
  <c r="I63" i="3"/>
  <c r="F63" i="3"/>
  <c r="J63" i="3"/>
  <c r="K63" i="3"/>
  <c r="I130" i="3"/>
  <c r="F130" i="3"/>
  <c r="J130" i="3"/>
  <c r="H130" i="3"/>
  <c r="K130" i="3"/>
  <c r="K42" i="3"/>
  <c r="I42" i="3"/>
  <c r="H42" i="3"/>
  <c r="J42" i="3"/>
  <c r="F42" i="3"/>
  <c r="I37" i="3"/>
  <c r="H37" i="3"/>
  <c r="J37" i="3"/>
  <c r="K37" i="3"/>
  <c r="F37" i="3"/>
  <c r="F53" i="3"/>
  <c r="H53" i="3"/>
  <c r="K53" i="3"/>
  <c r="I53" i="3"/>
  <c r="J53" i="3"/>
  <c r="H29" i="3"/>
  <c r="J29" i="3"/>
  <c r="F29" i="3"/>
  <c r="I29" i="3"/>
  <c r="K29" i="3"/>
  <c r="I126" i="3"/>
  <c r="F126" i="3"/>
  <c r="J126" i="3"/>
  <c r="K126" i="3"/>
  <c r="H126" i="3"/>
  <c r="I22" i="3"/>
  <c r="F22" i="3"/>
  <c r="K22" i="3"/>
  <c r="J22" i="3"/>
  <c r="H22" i="3"/>
  <c r="J60" i="3"/>
  <c r="I60" i="3"/>
  <c r="F60" i="3"/>
  <c r="K60" i="3"/>
  <c r="H60" i="3"/>
  <c r="H14" i="3"/>
  <c r="J14" i="3"/>
  <c r="I14" i="3"/>
  <c r="F14" i="3"/>
  <c r="K14" i="3"/>
  <c r="K85" i="3"/>
  <c r="F85" i="3"/>
  <c r="J85" i="3"/>
  <c r="H85" i="3"/>
  <c r="I85" i="3"/>
  <c r="J3" i="8"/>
  <c r="K3" i="8"/>
  <c r="J160" i="3"/>
  <c r="K160" i="3"/>
  <c r="F160" i="3"/>
  <c r="I160" i="3"/>
  <c r="H160" i="3"/>
  <c r="F437" i="3"/>
  <c r="K437" i="3"/>
  <c r="I437" i="3"/>
  <c r="H437" i="3"/>
  <c r="J437" i="3"/>
  <c r="I466" i="3"/>
  <c r="K466" i="3"/>
  <c r="F466" i="3"/>
  <c r="J466" i="3"/>
  <c r="H466" i="3"/>
  <c r="I920" i="3"/>
  <c r="F920" i="3"/>
  <c r="K920" i="3"/>
  <c r="H920" i="3"/>
  <c r="J920" i="3"/>
  <c r="J794" i="3"/>
  <c r="F794" i="3"/>
  <c r="H794" i="3"/>
  <c r="I794" i="3"/>
  <c r="K794" i="3"/>
  <c r="F150" i="3"/>
  <c r="H150" i="3"/>
  <c r="K150" i="3"/>
  <c r="J150" i="3"/>
  <c r="I150" i="3"/>
  <c r="H156" i="3"/>
  <c r="K156" i="3"/>
  <c r="I156" i="3"/>
  <c r="F156" i="3"/>
  <c r="J156" i="3"/>
  <c r="K453" i="3"/>
  <c r="J453" i="3"/>
  <c r="H453" i="3"/>
  <c r="I453" i="3"/>
  <c r="F453" i="3"/>
  <c r="J197" i="3"/>
  <c r="F197" i="3"/>
  <c r="K197" i="3"/>
  <c r="I197" i="3"/>
  <c r="H197" i="3"/>
  <c r="J809" i="3"/>
  <c r="H809" i="3"/>
  <c r="K809" i="3"/>
  <c r="F809" i="3"/>
  <c r="I809" i="3"/>
  <c r="J153" i="3"/>
  <c r="K153" i="3"/>
  <c r="F153" i="3"/>
  <c r="H153" i="3"/>
  <c r="I153" i="3"/>
  <c r="J332" i="3"/>
  <c r="I332" i="3"/>
  <c r="F332" i="3"/>
  <c r="K332" i="3"/>
  <c r="H332" i="3"/>
  <c r="J210" i="3"/>
  <c r="I210" i="3"/>
  <c r="K210" i="3"/>
  <c r="F210" i="3"/>
  <c r="H210" i="3"/>
  <c r="F347" i="3"/>
  <c r="J347" i="3"/>
  <c r="K347" i="3"/>
  <c r="I347" i="3"/>
  <c r="H347" i="3"/>
  <c r="F229" i="3"/>
  <c r="I229" i="3"/>
  <c r="H229" i="3"/>
  <c r="K229" i="3"/>
  <c r="J229" i="3"/>
  <c r="J706" i="8"/>
  <c r="K706" i="8"/>
  <c r="H426" i="3"/>
  <c r="F426" i="3"/>
  <c r="I426" i="3"/>
  <c r="K426" i="3"/>
  <c r="J426" i="3"/>
  <c r="J776" i="3"/>
  <c r="I776" i="3"/>
  <c r="K776" i="3"/>
  <c r="F776" i="3"/>
  <c r="H776" i="3"/>
  <c r="J701" i="8"/>
  <c r="K701" i="8"/>
  <c r="K964" i="8"/>
  <c r="J964" i="8"/>
  <c r="J914" i="8"/>
  <c r="K914" i="8"/>
  <c r="I797" i="3"/>
  <c r="J797" i="3"/>
  <c r="H797" i="3"/>
  <c r="F797" i="3"/>
  <c r="K797" i="3"/>
  <c r="H348" i="3"/>
  <c r="F348" i="3"/>
  <c r="K348" i="3"/>
  <c r="I348" i="3"/>
  <c r="J348" i="3"/>
  <c r="K327" i="3"/>
  <c r="F327" i="3"/>
  <c r="I327" i="3"/>
  <c r="J327" i="3"/>
  <c r="H327" i="3"/>
  <c r="F964" i="3"/>
  <c r="J964" i="3"/>
  <c r="H964" i="3"/>
  <c r="K964" i="3"/>
  <c r="I964" i="3"/>
  <c r="J423" i="3"/>
  <c r="H423" i="3"/>
  <c r="I423" i="3"/>
  <c r="F423" i="3"/>
  <c r="K423" i="3"/>
  <c r="J993" i="8"/>
  <c r="K993" i="8"/>
  <c r="F187" i="3"/>
  <c r="H187" i="3"/>
  <c r="I187" i="3"/>
  <c r="K187" i="3"/>
  <c r="J187" i="3"/>
  <c r="J216" i="3"/>
  <c r="H216" i="3"/>
  <c r="F216" i="3"/>
  <c r="I216" i="3"/>
  <c r="K216" i="3"/>
  <c r="F521" i="3"/>
  <c r="I521" i="3"/>
  <c r="K521" i="3"/>
  <c r="H521" i="3"/>
  <c r="J521" i="3"/>
  <c r="K157" i="3"/>
  <c r="F157" i="3"/>
  <c r="H157" i="3"/>
  <c r="I157" i="3"/>
  <c r="J157" i="3"/>
  <c r="F452" i="3"/>
  <c r="J452" i="3"/>
  <c r="H452" i="3"/>
  <c r="I452" i="3"/>
  <c r="K452" i="3"/>
  <c r="J546" i="3"/>
  <c r="I546" i="3"/>
  <c r="K546" i="3"/>
  <c r="H546" i="3"/>
  <c r="F546" i="3"/>
  <c r="J393" i="3"/>
  <c r="K393" i="3"/>
  <c r="I393" i="3"/>
  <c r="H393" i="3"/>
  <c r="F393" i="3"/>
  <c r="J456" i="3"/>
  <c r="H456" i="3"/>
  <c r="K456" i="3"/>
  <c r="F456" i="3"/>
  <c r="I456" i="3"/>
  <c r="F148" i="3"/>
  <c r="K148" i="3"/>
  <c r="J148" i="3"/>
  <c r="I148" i="3"/>
  <c r="H148" i="3"/>
  <c r="J151" i="3"/>
  <c r="F151" i="3"/>
  <c r="H151" i="3"/>
  <c r="K151" i="3"/>
  <c r="I151" i="3"/>
  <c r="J872" i="8"/>
  <c r="K872" i="8"/>
  <c r="K620" i="3"/>
  <c r="F620" i="3"/>
  <c r="J620" i="3"/>
  <c r="I620" i="3"/>
  <c r="H620" i="3"/>
  <c r="K905" i="8"/>
  <c r="J905" i="8"/>
  <c r="K978" i="8"/>
  <c r="J978" i="8"/>
  <c r="J314" i="3"/>
  <c r="K314" i="3"/>
  <c r="H314" i="3"/>
  <c r="F314" i="3"/>
  <c r="I314" i="3"/>
  <c r="K263" i="3"/>
  <c r="J263" i="3"/>
  <c r="I263" i="3"/>
  <c r="H263" i="3"/>
  <c r="F263" i="3"/>
  <c r="J897" i="8"/>
  <c r="K897" i="8"/>
  <c r="K440" i="3"/>
  <c r="H440" i="3"/>
  <c r="F440" i="3"/>
  <c r="I440" i="3"/>
  <c r="J440" i="3"/>
  <c r="H258" i="3"/>
  <c r="I258" i="3"/>
  <c r="J258" i="3"/>
  <c r="K258" i="3"/>
  <c r="F258" i="3"/>
  <c r="F212" i="3"/>
  <c r="I212" i="3"/>
  <c r="K212" i="3"/>
  <c r="J212" i="3"/>
  <c r="H212" i="3"/>
  <c r="K320" i="3"/>
  <c r="H320" i="3"/>
  <c r="F320" i="3"/>
  <c r="I320" i="3"/>
  <c r="J320" i="3"/>
  <c r="J926" i="3"/>
  <c r="K926" i="3"/>
  <c r="H926" i="3"/>
  <c r="I926" i="3"/>
  <c r="F926" i="3"/>
  <c r="J366" i="3"/>
  <c r="F366" i="3"/>
  <c r="I366" i="3"/>
  <c r="K366" i="3"/>
  <c r="H366" i="3"/>
  <c r="K438" i="3"/>
  <c r="I438" i="3"/>
  <c r="F438" i="3"/>
  <c r="H438" i="3"/>
  <c r="J438" i="3"/>
  <c r="J980" i="8"/>
  <c r="K980" i="8"/>
  <c r="F204" i="3"/>
  <c r="H204" i="3"/>
  <c r="J204" i="3"/>
  <c r="K204" i="3"/>
  <c r="I204" i="3"/>
  <c r="F180" i="3"/>
  <c r="K180" i="3"/>
  <c r="I180" i="3"/>
  <c r="J180" i="3"/>
  <c r="H180" i="3"/>
  <c r="K694" i="8"/>
  <c r="J694" i="8"/>
  <c r="F175" i="3"/>
  <c r="I175" i="3"/>
  <c r="H175" i="3"/>
  <c r="J175" i="3"/>
  <c r="K175" i="3"/>
  <c r="J223" i="3"/>
  <c r="K223" i="3"/>
  <c r="I223" i="3"/>
  <c r="H223" i="3"/>
  <c r="F223" i="3"/>
  <c r="I140" i="3"/>
  <c r="J140" i="3"/>
  <c r="H140" i="3"/>
  <c r="K140" i="3"/>
  <c r="F140" i="3"/>
  <c r="H408" i="3"/>
  <c r="J408" i="3"/>
  <c r="I408" i="3"/>
  <c r="K408" i="3"/>
  <c r="F408" i="3"/>
  <c r="J359" i="3"/>
  <c r="H359" i="3"/>
  <c r="F359" i="3"/>
  <c r="I359" i="3"/>
  <c r="K359" i="3"/>
  <c r="I196" i="3"/>
  <c r="J196" i="3"/>
  <c r="F196" i="3"/>
  <c r="K196" i="3"/>
  <c r="H196" i="3"/>
  <c r="K337" i="3"/>
  <c r="H337" i="3"/>
  <c r="F337" i="3"/>
  <c r="J337" i="3"/>
  <c r="I337" i="3"/>
  <c r="H715" i="3"/>
  <c r="K715" i="3"/>
  <c r="J715" i="3"/>
  <c r="F715" i="3"/>
  <c r="I715" i="3"/>
  <c r="K783" i="8"/>
  <c r="J783" i="8"/>
  <c r="K290" i="3"/>
  <c r="J290" i="3"/>
  <c r="H290" i="3"/>
  <c r="I290" i="3"/>
  <c r="F290" i="3"/>
  <c r="K695" i="3"/>
  <c r="J695" i="3"/>
  <c r="F695" i="3"/>
  <c r="I695" i="3"/>
  <c r="H695" i="3"/>
  <c r="K965" i="8"/>
  <c r="J965" i="8"/>
  <c r="J966" i="8"/>
  <c r="K966" i="8"/>
  <c r="K282" i="3"/>
  <c r="F282" i="3"/>
  <c r="H282" i="3"/>
  <c r="J282" i="3"/>
  <c r="I282" i="3"/>
  <c r="J279" i="3"/>
  <c r="I279" i="3"/>
  <c r="K279" i="3"/>
  <c r="F279" i="3"/>
  <c r="H279" i="3"/>
  <c r="J638" i="3"/>
  <c r="F638" i="3"/>
  <c r="I638" i="3"/>
  <c r="H638" i="3"/>
  <c r="K638" i="3"/>
  <c r="K302" i="3"/>
  <c r="J302" i="3"/>
  <c r="H302" i="3"/>
  <c r="F302" i="3"/>
  <c r="I302" i="3"/>
  <c r="J350" i="3"/>
  <c r="F350" i="3"/>
  <c r="K350" i="3"/>
  <c r="H350" i="3"/>
  <c r="I350" i="3"/>
  <c r="J707" i="8"/>
  <c r="K707" i="8"/>
  <c r="F288" i="3"/>
  <c r="J288" i="3"/>
  <c r="I288" i="3"/>
  <c r="K288" i="3"/>
  <c r="H288" i="3"/>
  <c r="J693" i="8"/>
  <c r="K693" i="8"/>
  <c r="I280" i="3"/>
  <c r="F280" i="3"/>
  <c r="K280" i="3"/>
  <c r="J280" i="3"/>
  <c r="H280" i="3"/>
  <c r="K291" i="3"/>
  <c r="I291" i="3"/>
  <c r="J291" i="3"/>
  <c r="F291" i="3"/>
  <c r="H291" i="3"/>
  <c r="F754" i="3"/>
  <c r="I754" i="3"/>
  <c r="H754" i="3"/>
  <c r="J754" i="3"/>
  <c r="K754" i="3"/>
  <c r="I962" i="3"/>
  <c r="K962" i="3"/>
  <c r="H962" i="3"/>
  <c r="J962" i="3"/>
  <c r="F962" i="3"/>
  <c r="K811" i="8"/>
  <c r="J811" i="8"/>
  <c r="K712" i="8"/>
  <c r="J712" i="8"/>
  <c r="J238" i="3"/>
  <c r="I238" i="3"/>
  <c r="H238" i="3"/>
  <c r="K238" i="3"/>
  <c r="F238" i="3"/>
  <c r="J833" i="8"/>
  <c r="K833" i="8"/>
  <c r="F356" i="3"/>
  <c r="J356" i="3"/>
  <c r="H356" i="3"/>
  <c r="K356" i="3"/>
  <c r="I356" i="3"/>
  <c r="I339" i="3"/>
  <c r="K339" i="3"/>
  <c r="H339" i="3"/>
  <c r="J339" i="3"/>
  <c r="F339" i="3"/>
  <c r="J937" i="8"/>
  <c r="K937" i="8"/>
  <c r="F928" i="3"/>
  <c r="I928" i="3"/>
  <c r="H928" i="3"/>
  <c r="J928" i="3"/>
  <c r="K928" i="3"/>
  <c r="J701" i="3"/>
  <c r="H701" i="3"/>
  <c r="I701" i="3"/>
  <c r="F701" i="3"/>
  <c r="K701" i="3"/>
  <c r="H849" i="3"/>
  <c r="F849" i="3"/>
  <c r="I849" i="3"/>
  <c r="J849" i="3"/>
  <c r="K849" i="3"/>
  <c r="K897" i="3"/>
  <c r="H897" i="3"/>
  <c r="J897" i="3"/>
  <c r="I897" i="3"/>
  <c r="F897" i="3"/>
  <c r="J949" i="8"/>
  <c r="K949" i="8"/>
  <c r="F353" i="3"/>
  <c r="I353" i="3"/>
  <c r="H353" i="3"/>
  <c r="K353" i="3"/>
  <c r="J353" i="3"/>
  <c r="K733" i="3"/>
  <c r="I733" i="3"/>
  <c r="F733" i="3"/>
  <c r="J733" i="3"/>
  <c r="H733" i="3"/>
  <c r="K447" i="3"/>
  <c r="I447" i="3"/>
  <c r="H447" i="3"/>
  <c r="J447" i="3"/>
  <c r="F447" i="3"/>
  <c r="I806" i="3"/>
  <c r="F806" i="3"/>
  <c r="J806" i="3"/>
  <c r="H806" i="3"/>
  <c r="K806" i="3"/>
  <c r="J363" i="3"/>
  <c r="F363" i="3"/>
  <c r="K363" i="3"/>
  <c r="I363" i="3"/>
  <c r="H363" i="3"/>
  <c r="K765" i="8"/>
  <c r="J765" i="8"/>
  <c r="J764" i="8"/>
  <c r="K764" i="8"/>
  <c r="F930" i="3"/>
  <c r="I930" i="3"/>
  <c r="J930" i="3"/>
  <c r="H930" i="3"/>
  <c r="K930" i="3"/>
  <c r="J760" i="8"/>
  <c r="K760" i="8"/>
  <c r="J912" i="8"/>
  <c r="K912" i="8"/>
  <c r="K434" i="3"/>
  <c r="H434" i="3"/>
  <c r="F434" i="3"/>
  <c r="I434" i="3"/>
  <c r="J434" i="3"/>
  <c r="J703" i="8"/>
  <c r="K703" i="8"/>
  <c r="K159" i="3"/>
  <c r="I159" i="3"/>
  <c r="H159" i="3"/>
  <c r="F159" i="3"/>
  <c r="J159" i="3"/>
  <c r="F158" i="3"/>
  <c r="H158" i="3"/>
  <c r="J158" i="3"/>
  <c r="I158" i="3"/>
  <c r="K158" i="3"/>
  <c r="I673" i="3"/>
  <c r="H673" i="3"/>
  <c r="K673" i="3"/>
  <c r="F673" i="3"/>
  <c r="J673" i="3"/>
  <c r="H441" i="3"/>
  <c r="J441" i="3"/>
  <c r="F441" i="3"/>
  <c r="I441" i="3"/>
  <c r="K441" i="3"/>
  <c r="I146" i="3"/>
  <c r="F146" i="3"/>
  <c r="K146" i="3"/>
  <c r="J146" i="3"/>
  <c r="H146" i="3"/>
  <c r="H432" i="3"/>
  <c r="I432" i="3"/>
  <c r="K432" i="3"/>
  <c r="F432" i="3"/>
  <c r="J432" i="3"/>
  <c r="H545" i="3"/>
  <c r="F545" i="3"/>
  <c r="J545" i="3"/>
  <c r="K545" i="3"/>
  <c r="I545" i="3"/>
  <c r="F143" i="3"/>
  <c r="H143" i="3"/>
  <c r="J143" i="3"/>
  <c r="I143" i="3"/>
  <c r="K143" i="3"/>
  <c r="J850" i="8"/>
  <c r="K850" i="8"/>
  <c r="F643" i="3"/>
  <c r="K643" i="3"/>
  <c r="J643" i="3"/>
  <c r="H643" i="3"/>
  <c r="I643" i="3"/>
  <c r="I152" i="3"/>
  <c r="F152" i="3"/>
  <c r="J152" i="3"/>
  <c r="K152" i="3"/>
  <c r="H152" i="3"/>
  <c r="I418" i="3"/>
  <c r="J418" i="3"/>
  <c r="K418" i="3"/>
  <c r="H418" i="3"/>
  <c r="F418" i="3"/>
  <c r="K970" i="3"/>
  <c r="H970" i="3"/>
  <c r="F970" i="3"/>
  <c r="J970" i="3"/>
  <c r="I970" i="3"/>
  <c r="I400" i="3"/>
  <c r="F400" i="3"/>
  <c r="H400" i="3"/>
  <c r="K400" i="3"/>
  <c r="J400" i="3"/>
  <c r="F979" i="3"/>
  <c r="H979" i="3"/>
  <c r="I979" i="3"/>
  <c r="K979" i="3"/>
  <c r="J979" i="3"/>
  <c r="I367" i="3"/>
  <c r="F367" i="3"/>
  <c r="J367" i="3"/>
  <c r="H367" i="3"/>
  <c r="K367" i="3"/>
  <c r="J819" i="8"/>
  <c r="K819" i="8"/>
  <c r="H331" i="3"/>
  <c r="K331" i="3"/>
  <c r="J331" i="3"/>
  <c r="F331" i="3"/>
  <c r="I331" i="3"/>
  <c r="J894" i="3"/>
  <c r="I894" i="3"/>
  <c r="K894" i="3"/>
  <c r="H894" i="3"/>
  <c r="F894" i="3"/>
  <c r="J719" i="8"/>
  <c r="K719" i="8"/>
  <c r="K298" i="3"/>
  <c r="J298" i="3"/>
  <c r="H298" i="3"/>
  <c r="I298" i="3"/>
  <c r="F298" i="3"/>
  <c r="F613" i="3"/>
  <c r="I613" i="3"/>
  <c r="K613" i="3"/>
  <c r="J613" i="3"/>
  <c r="H613" i="3"/>
  <c r="J788" i="8"/>
  <c r="K788" i="8"/>
  <c r="J166" i="3"/>
  <c r="F166" i="3"/>
  <c r="K166" i="3"/>
  <c r="H166" i="3"/>
  <c r="I166" i="3"/>
  <c r="J382" i="3"/>
  <c r="H382" i="3"/>
  <c r="I382" i="3"/>
  <c r="F382" i="3"/>
  <c r="K382" i="3"/>
  <c r="I240" i="3"/>
  <c r="K240" i="3"/>
  <c r="F240" i="3"/>
  <c r="H240" i="3"/>
  <c r="J240" i="3"/>
  <c r="J698" i="8"/>
  <c r="K698" i="8"/>
  <c r="J857" i="8"/>
  <c r="K857" i="8"/>
  <c r="F217" i="3"/>
  <c r="J217" i="3"/>
  <c r="H217" i="3"/>
  <c r="I217" i="3"/>
  <c r="K217" i="3"/>
  <c r="J181" i="3"/>
  <c r="I181" i="3"/>
  <c r="F181" i="3"/>
  <c r="H181" i="3"/>
  <c r="K181" i="3"/>
  <c r="K375" i="3"/>
  <c r="J375" i="3"/>
  <c r="H375" i="3"/>
  <c r="I375" i="3"/>
  <c r="F375" i="3"/>
  <c r="J221" i="3"/>
  <c r="I221" i="3"/>
  <c r="H221" i="3"/>
  <c r="K221" i="3"/>
  <c r="F221" i="3"/>
  <c r="J213" i="3"/>
  <c r="K213" i="3"/>
  <c r="F213" i="3"/>
  <c r="H213" i="3"/>
  <c r="I213" i="3"/>
  <c r="J310" i="3"/>
  <c r="I310" i="3"/>
  <c r="H310" i="3"/>
  <c r="F310" i="3"/>
  <c r="K310" i="3"/>
  <c r="K285" i="3"/>
  <c r="J285" i="3"/>
  <c r="F285" i="3"/>
  <c r="I285" i="3"/>
  <c r="H285" i="3"/>
  <c r="K155" i="3"/>
  <c r="I155" i="3"/>
  <c r="J155" i="3"/>
  <c r="F155" i="3"/>
  <c r="H155" i="3"/>
  <c r="K817" i="8"/>
  <c r="J817" i="8"/>
  <c r="F168" i="3"/>
  <c r="I168" i="3"/>
  <c r="K168" i="3"/>
  <c r="J168" i="3"/>
  <c r="H168" i="3"/>
  <c r="F381" i="3"/>
  <c r="H381" i="3"/>
  <c r="I381" i="3"/>
  <c r="J381" i="3"/>
  <c r="K381" i="3"/>
  <c r="J227" i="3"/>
  <c r="H227" i="3"/>
  <c r="I227" i="3"/>
  <c r="F227" i="3"/>
  <c r="K227" i="3"/>
  <c r="H253" i="3"/>
  <c r="I253" i="3"/>
  <c r="F253" i="3"/>
  <c r="J253" i="3"/>
  <c r="K253" i="3"/>
  <c r="I539" i="3"/>
  <c r="K539" i="3"/>
  <c r="F539" i="3"/>
  <c r="H539" i="3"/>
  <c r="J539" i="3"/>
  <c r="H457" i="3"/>
  <c r="K457" i="3"/>
  <c r="I457" i="3"/>
  <c r="F457" i="3"/>
  <c r="J457" i="3"/>
  <c r="H306" i="3"/>
  <c r="I306" i="3"/>
  <c r="F306" i="3"/>
  <c r="J306" i="3"/>
  <c r="K306" i="3"/>
  <c r="I908" i="3"/>
  <c r="H908" i="3"/>
  <c r="J908" i="3"/>
  <c r="K908" i="3"/>
  <c r="F908" i="3"/>
  <c r="J789" i="8"/>
  <c r="K789" i="8"/>
  <c r="J837" i="8"/>
  <c r="K837" i="8"/>
  <c r="K906" i="3"/>
  <c r="H906" i="3"/>
  <c r="I906" i="3"/>
  <c r="F906" i="3"/>
  <c r="J906" i="3"/>
  <c r="F538" i="3"/>
  <c r="H538" i="3"/>
  <c r="J538" i="3"/>
  <c r="I538" i="3"/>
  <c r="K538" i="3"/>
  <c r="K902" i="8"/>
  <c r="J902" i="8"/>
  <c r="J711" i="8"/>
  <c r="K711" i="8"/>
  <c r="K419" i="3"/>
  <c r="F419" i="3"/>
  <c r="I419" i="3"/>
  <c r="J419" i="3"/>
  <c r="H419" i="3"/>
  <c r="J796" i="8"/>
  <c r="K796" i="8"/>
  <c r="H386" i="3"/>
  <c r="F386" i="3"/>
  <c r="K386" i="3"/>
  <c r="I386" i="3"/>
  <c r="J386" i="3"/>
  <c r="F349" i="3"/>
  <c r="H349" i="3"/>
  <c r="I349" i="3"/>
  <c r="K349" i="3"/>
  <c r="J349" i="3"/>
  <c r="K908" i="8"/>
  <c r="J908" i="8"/>
  <c r="I713" i="3"/>
  <c r="H713" i="3"/>
  <c r="F713" i="3"/>
  <c r="K713" i="3"/>
  <c r="J713" i="3"/>
  <c r="J880" i="3"/>
  <c r="F880" i="3"/>
  <c r="I880" i="3"/>
  <c r="K880" i="3"/>
  <c r="H880" i="3"/>
  <c r="J841" i="8"/>
  <c r="K841" i="8"/>
  <c r="H264" i="3"/>
  <c r="I264" i="3"/>
  <c r="J264" i="3"/>
  <c r="K264" i="3"/>
  <c r="F264" i="3"/>
  <c r="F236" i="3"/>
  <c r="H236" i="3"/>
  <c r="I236" i="3"/>
  <c r="J236" i="3"/>
  <c r="K236" i="3"/>
  <c r="J261" i="3"/>
  <c r="K261" i="3"/>
  <c r="H261" i="3"/>
  <c r="I261" i="3"/>
  <c r="F261" i="3"/>
  <c r="J278" i="3"/>
  <c r="I278" i="3"/>
  <c r="H278" i="3"/>
  <c r="K278" i="3"/>
  <c r="F278" i="3"/>
  <c r="K958" i="3"/>
  <c r="H958" i="3"/>
  <c r="F958" i="3"/>
  <c r="I958" i="3"/>
  <c r="J958" i="3"/>
  <c r="J941" i="8"/>
  <c r="K941" i="8"/>
  <c r="F932" i="3"/>
  <c r="I932" i="3"/>
  <c r="J932" i="3"/>
  <c r="K932" i="3"/>
  <c r="H932" i="3"/>
  <c r="I883" i="3"/>
  <c r="F883" i="3"/>
  <c r="H883" i="3"/>
  <c r="J883" i="3"/>
  <c r="K883" i="3"/>
  <c r="J800" i="8"/>
  <c r="K800" i="8"/>
  <c r="K460" i="3"/>
  <c r="J460" i="3"/>
  <c r="I460" i="3"/>
  <c r="H460" i="3"/>
  <c r="F460" i="3"/>
  <c r="J758" i="8"/>
  <c r="K758" i="8"/>
  <c r="K859" i="8"/>
  <c r="J859" i="8"/>
  <c r="J816" i="8"/>
  <c r="K816" i="8"/>
  <c r="H277" i="3"/>
  <c r="K277" i="3"/>
  <c r="F277" i="3"/>
  <c r="I277" i="3"/>
  <c r="J277" i="3"/>
  <c r="K901" i="3"/>
  <c r="I901" i="3"/>
  <c r="H901" i="3"/>
  <c r="F901" i="3"/>
  <c r="J901" i="3"/>
  <c r="J369" i="3"/>
  <c r="F369" i="3"/>
  <c r="H369" i="3"/>
  <c r="K369" i="3"/>
  <c r="I369" i="3"/>
  <c r="K596" i="3"/>
  <c r="H596" i="3"/>
  <c r="J596" i="3"/>
  <c r="I596" i="3"/>
  <c r="F596" i="3"/>
  <c r="F284" i="3"/>
  <c r="K284" i="3"/>
  <c r="J284" i="3"/>
  <c r="I284" i="3"/>
  <c r="H284" i="3"/>
  <c r="K559" i="3"/>
  <c r="I559" i="3"/>
  <c r="F559" i="3"/>
  <c r="H559" i="3"/>
  <c r="J559" i="3"/>
  <c r="J820" i="8"/>
  <c r="K820" i="8"/>
  <c r="K295" i="3"/>
  <c r="J295" i="3"/>
  <c r="I295" i="3"/>
  <c r="H295" i="3"/>
  <c r="F295" i="3"/>
  <c r="J949" i="3"/>
  <c r="K949" i="3"/>
  <c r="F949" i="3"/>
  <c r="I949" i="3"/>
  <c r="H949" i="3"/>
  <c r="H392" i="3"/>
  <c r="J392" i="3"/>
  <c r="K392" i="3"/>
  <c r="I392" i="3"/>
  <c r="F392" i="3"/>
  <c r="H704" i="3"/>
  <c r="I704" i="3"/>
  <c r="F704" i="3"/>
  <c r="J704" i="3"/>
  <c r="K704" i="3"/>
  <c r="H425" i="3"/>
  <c r="K425" i="3"/>
  <c r="I425" i="3"/>
  <c r="J425" i="3"/>
  <c r="F425" i="3"/>
  <c r="I283" i="3"/>
  <c r="F283" i="3"/>
  <c r="K283" i="3"/>
  <c r="H283" i="3"/>
  <c r="J283" i="3"/>
  <c r="K960" i="8"/>
  <c r="J960" i="8"/>
  <c r="I171" i="3"/>
  <c r="K171" i="3"/>
  <c r="J171" i="3"/>
  <c r="H171" i="3"/>
  <c r="F171" i="3"/>
  <c r="I174" i="3"/>
  <c r="F174" i="3"/>
  <c r="K174" i="3"/>
  <c r="H174" i="3"/>
  <c r="J174" i="3"/>
  <c r="J230" i="3"/>
  <c r="K230" i="3"/>
  <c r="H230" i="3"/>
  <c r="I230" i="3"/>
  <c r="F230" i="3"/>
  <c r="H293" i="3"/>
  <c r="J293" i="3"/>
  <c r="F293" i="3"/>
  <c r="I293" i="3"/>
  <c r="K293" i="3"/>
  <c r="I178" i="3"/>
  <c r="F178" i="3"/>
  <c r="J178" i="3"/>
  <c r="K178" i="3"/>
  <c r="H178" i="3"/>
  <c r="I274" i="3"/>
  <c r="J274" i="3"/>
  <c r="F274" i="3"/>
  <c r="H274" i="3"/>
  <c r="K274" i="3"/>
  <c r="K827" i="8"/>
  <c r="J827" i="8"/>
  <c r="K176" i="3"/>
  <c r="F176" i="3"/>
  <c r="H176" i="3"/>
  <c r="I176" i="3"/>
  <c r="J176" i="3"/>
  <c r="J211" i="3"/>
  <c r="H211" i="3"/>
  <c r="F211" i="3"/>
  <c r="K211" i="3"/>
  <c r="I211" i="3"/>
  <c r="I326" i="3"/>
  <c r="F326" i="3"/>
  <c r="J326" i="3"/>
  <c r="K326" i="3"/>
  <c r="H326" i="3"/>
  <c r="F448" i="3"/>
  <c r="H448" i="3"/>
  <c r="I448" i="3"/>
  <c r="J448" i="3"/>
  <c r="K448" i="3"/>
  <c r="K184" i="3"/>
  <c r="I184" i="3"/>
  <c r="J184" i="3"/>
  <c r="H184" i="3"/>
  <c r="F184" i="3"/>
  <c r="J226" i="3"/>
  <c r="F226" i="3"/>
  <c r="H226" i="3"/>
  <c r="I226" i="3"/>
  <c r="K226" i="3"/>
  <c r="J313" i="3"/>
  <c r="F313" i="3"/>
  <c r="H313" i="3"/>
  <c r="K313" i="3"/>
  <c r="I313" i="3"/>
  <c r="F445" i="3"/>
  <c r="J445" i="3"/>
  <c r="H445" i="3"/>
  <c r="I445" i="3"/>
  <c r="K445" i="3"/>
  <c r="K876" i="8"/>
  <c r="J876" i="8"/>
  <c r="F364" i="3"/>
  <c r="H364" i="3"/>
  <c r="I364" i="3"/>
  <c r="K364" i="3"/>
  <c r="J364" i="3"/>
  <c r="J300" i="3"/>
  <c r="H300" i="3"/>
  <c r="F300" i="3"/>
  <c r="K300" i="3"/>
  <c r="I300" i="3"/>
  <c r="K860" i="8"/>
  <c r="J860" i="8"/>
  <c r="J871" i="8"/>
  <c r="K871" i="8"/>
  <c r="J344" i="3"/>
  <c r="F344" i="3"/>
  <c r="I344" i="3"/>
  <c r="K344" i="3"/>
  <c r="H344" i="3"/>
  <c r="F294" i="3"/>
  <c r="I294" i="3"/>
  <c r="H294" i="3"/>
  <c r="J294" i="3"/>
  <c r="K294" i="3"/>
  <c r="J927" i="3"/>
  <c r="K927" i="3"/>
  <c r="H927" i="3"/>
  <c r="I927" i="3"/>
  <c r="F927" i="3"/>
  <c r="K710" i="3"/>
  <c r="H710" i="3"/>
  <c r="F710" i="3"/>
  <c r="I710" i="3"/>
  <c r="J710" i="3"/>
  <c r="K973" i="8"/>
  <c r="J973" i="8"/>
  <c r="I622" i="3"/>
  <c r="H622" i="3"/>
  <c r="K622" i="3"/>
  <c r="F622" i="3"/>
  <c r="J622" i="3"/>
  <c r="K147" i="3"/>
  <c r="J147" i="3"/>
  <c r="H147" i="3"/>
  <c r="I147" i="3"/>
  <c r="F147" i="3"/>
  <c r="K163" i="3"/>
  <c r="H163" i="3"/>
  <c r="F163" i="3"/>
  <c r="I163" i="3"/>
  <c r="J163" i="3"/>
  <c r="K416" i="3"/>
  <c r="F416" i="3"/>
  <c r="H416" i="3"/>
  <c r="J416" i="3"/>
  <c r="I416" i="3"/>
  <c r="F346" i="3"/>
  <c r="J346" i="3"/>
  <c r="I346" i="3"/>
  <c r="K346" i="3"/>
  <c r="H346" i="3"/>
  <c r="J891" i="3"/>
  <c r="K891" i="3"/>
  <c r="F891" i="3"/>
  <c r="H891" i="3"/>
  <c r="I891" i="3"/>
  <c r="F254" i="3"/>
  <c r="J254" i="3"/>
  <c r="H254" i="3"/>
  <c r="K254" i="3"/>
  <c r="I254" i="3"/>
  <c r="K744" i="8"/>
  <c r="J744" i="8"/>
  <c r="H195" i="3"/>
  <c r="K195" i="3"/>
  <c r="J195" i="3"/>
  <c r="I195" i="3"/>
  <c r="F195" i="3"/>
  <c r="I200" i="3"/>
  <c r="F200" i="3"/>
  <c r="J200" i="3"/>
  <c r="K200" i="3"/>
  <c r="H200" i="3"/>
  <c r="J205" i="3"/>
  <c r="H205" i="3"/>
  <c r="I205" i="3"/>
  <c r="F205" i="3"/>
  <c r="K205" i="3"/>
  <c r="K192" i="3"/>
  <c r="I192" i="3"/>
  <c r="H192" i="3"/>
  <c r="J192" i="3"/>
  <c r="F192" i="3"/>
  <c r="K235" i="3"/>
  <c r="I235" i="3"/>
  <c r="F235" i="3"/>
  <c r="J235" i="3"/>
  <c r="H235" i="3"/>
  <c r="K713" i="8"/>
  <c r="J713" i="8"/>
  <c r="H144" i="3"/>
  <c r="I144" i="3"/>
  <c r="K144" i="3"/>
  <c r="J144" i="3"/>
  <c r="F144" i="3"/>
  <c r="H189" i="3"/>
  <c r="J189" i="3"/>
  <c r="I189" i="3"/>
  <c r="K189" i="3"/>
  <c r="F189" i="3"/>
  <c r="H398" i="3"/>
  <c r="F398" i="3"/>
  <c r="K398" i="3"/>
  <c r="I398" i="3"/>
  <c r="J398" i="3"/>
  <c r="K161" i="3"/>
  <c r="F161" i="3"/>
  <c r="J161" i="3"/>
  <c r="H161" i="3"/>
  <c r="I161" i="3"/>
  <c r="F307" i="3"/>
  <c r="H307" i="3"/>
  <c r="J307" i="3"/>
  <c r="I307" i="3"/>
  <c r="K307" i="3"/>
  <c r="J343" i="3"/>
  <c r="F343" i="3"/>
  <c r="I343" i="3"/>
  <c r="K343" i="3"/>
  <c r="H343" i="3"/>
  <c r="K790" i="3"/>
  <c r="F790" i="3"/>
  <c r="J790" i="3"/>
  <c r="H790" i="3"/>
  <c r="I790" i="3"/>
  <c r="F616" i="3"/>
  <c r="J616" i="3"/>
  <c r="H616" i="3"/>
  <c r="I616" i="3"/>
  <c r="K616" i="3"/>
  <c r="F675" i="3"/>
  <c r="I675" i="3"/>
  <c r="H675" i="3"/>
  <c r="J675" i="3"/>
  <c r="K675" i="3"/>
  <c r="J726" i="3"/>
  <c r="I726" i="3"/>
  <c r="F726" i="3"/>
  <c r="H726" i="3"/>
  <c r="K726" i="3"/>
  <c r="H670" i="3"/>
  <c r="F670" i="3"/>
  <c r="K670" i="3"/>
  <c r="J670" i="3"/>
  <c r="I670" i="3"/>
  <c r="J691" i="3"/>
  <c r="F691" i="3"/>
  <c r="H691" i="3"/>
  <c r="I691" i="3"/>
  <c r="K691" i="3"/>
  <c r="J644" i="3"/>
  <c r="F644" i="3"/>
  <c r="K644" i="3"/>
  <c r="I644" i="3"/>
  <c r="H644" i="3"/>
  <c r="K299" i="3"/>
  <c r="F299" i="3"/>
  <c r="J299" i="3"/>
  <c r="H299" i="3"/>
  <c r="I299" i="3"/>
  <c r="K825" i="8"/>
  <c r="J825" i="8"/>
  <c r="F600" i="3"/>
  <c r="K600" i="3"/>
  <c r="J600" i="3"/>
  <c r="I600" i="3"/>
  <c r="H600" i="3"/>
  <c r="H815" i="3"/>
  <c r="I815" i="3"/>
  <c r="J815" i="3"/>
  <c r="F815" i="3"/>
  <c r="K815" i="3"/>
  <c r="K775" i="8"/>
  <c r="J775" i="8"/>
  <c r="K796" i="3"/>
  <c r="J796" i="3"/>
  <c r="H796" i="3"/>
  <c r="I796" i="3"/>
  <c r="F796" i="3"/>
  <c r="J920" i="8"/>
  <c r="K920" i="8"/>
  <c r="I237" i="3"/>
  <c r="H237" i="3"/>
  <c r="K237" i="3"/>
  <c r="F237" i="3"/>
  <c r="J237" i="3"/>
  <c r="J403" i="3"/>
  <c r="H403" i="3"/>
  <c r="F403" i="3"/>
  <c r="I403" i="3"/>
  <c r="K403" i="3"/>
  <c r="I233" i="3"/>
  <c r="K233" i="3"/>
  <c r="H233" i="3"/>
  <c r="J233" i="3"/>
  <c r="F233" i="3"/>
  <c r="K923" i="8"/>
  <c r="J923" i="8"/>
  <c r="K436" i="3"/>
  <c r="H436" i="3"/>
  <c r="J436" i="3"/>
  <c r="I436" i="3"/>
  <c r="F436" i="3"/>
  <c r="I502" i="3"/>
  <c r="J502" i="3"/>
  <c r="H502" i="3"/>
  <c r="K502" i="3"/>
  <c r="F502" i="3"/>
  <c r="H389" i="3"/>
  <c r="K389" i="3"/>
  <c r="F389" i="3"/>
  <c r="I389" i="3"/>
  <c r="J389" i="3"/>
  <c r="I281" i="3"/>
  <c r="F281" i="3"/>
  <c r="J281" i="3"/>
  <c r="H281" i="3"/>
  <c r="K281" i="3"/>
  <c r="H820" i="3"/>
  <c r="K820" i="3"/>
  <c r="I820" i="3"/>
  <c r="F820" i="3"/>
  <c r="J820" i="3"/>
  <c r="F430" i="3"/>
  <c r="H430" i="3"/>
  <c r="K430" i="3"/>
  <c r="J430" i="3"/>
  <c r="I430" i="3"/>
  <c r="I650" i="3"/>
  <c r="F650" i="3"/>
  <c r="K650" i="3"/>
  <c r="J650" i="3"/>
  <c r="H650" i="3"/>
  <c r="K954" i="8"/>
  <c r="J954" i="8"/>
  <c r="K1001" i="8"/>
  <c r="J1001" i="8"/>
  <c r="J957" i="8"/>
  <c r="K957" i="8"/>
  <c r="J752" i="8"/>
  <c r="K752" i="8"/>
  <c r="I818" i="3"/>
  <c r="J818" i="3"/>
  <c r="F818" i="3"/>
  <c r="H818" i="3"/>
  <c r="K818" i="3"/>
  <c r="F289" i="3"/>
  <c r="H289" i="3"/>
  <c r="J289" i="3"/>
  <c r="I289" i="3"/>
  <c r="K289" i="3"/>
  <c r="K723" i="8"/>
  <c r="J723" i="8"/>
  <c r="K986" i="8"/>
  <c r="J986" i="8"/>
  <c r="J407" i="3"/>
  <c r="I407" i="3"/>
  <c r="K407" i="3"/>
  <c r="H407" i="3"/>
  <c r="F407" i="3"/>
  <c r="F491" i="3"/>
  <c r="K491" i="3"/>
  <c r="H491" i="3"/>
  <c r="I491" i="3"/>
  <c r="J491" i="3"/>
  <c r="F305" i="3"/>
  <c r="J305" i="3"/>
  <c r="I305" i="3"/>
  <c r="H305" i="3"/>
  <c r="K305" i="3"/>
  <c r="K427" i="3"/>
  <c r="J427" i="3"/>
  <c r="H427" i="3"/>
  <c r="I427" i="3"/>
  <c r="F427" i="3"/>
  <c r="H380" i="3"/>
  <c r="I380" i="3"/>
  <c r="K380" i="3"/>
  <c r="J380" i="3"/>
  <c r="F380" i="3"/>
  <c r="I354" i="3"/>
  <c r="J354" i="3"/>
  <c r="H354" i="3"/>
  <c r="K354" i="3"/>
  <c r="F354" i="3"/>
  <c r="K409" i="3"/>
  <c r="F409" i="3"/>
  <c r="H409" i="3"/>
  <c r="J409" i="3"/>
  <c r="I409" i="3"/>
  <c r="J899" i="8"/>
  <c r="K899" i="8"/>
  <c r="K202" i="3"/>
  <c r="J202" i="3"/>
  <c r="F202" i="3"/>
  <c r="I202" i="3"/>
  <c r="H202" i="3"/>
  <c r="F262" i="3"/>
  <c r="H262" i="3"/>
  <c r="I262" i="3"/>
  <c r="J262" i="3"/>
  <c r="K262" i="3"/>
  <c r="J203" i="3"/>
  <c r="I203" i="3"/>
  <c r="K203" i="3"/>
  <c r="H203" i="3"/>
  <c r="F203" i="3"/>
  <c r="K906" i="8"/>
  <c r="J906" i="8"/>
  <c r="J335" i="3"/>
  <c r="F335" i="3"/>
  <c r="H335" i="3"/>
  <c r="K335" i="3"/>
  <c r="I335" i="3"/>
  <c r="J190" i="3"/>
  <c r="H190" i="3"/>
  <c r="I190" i="3"/>
  <c r="F190" i="3"/>
  <c r="K190" i="3"/>
  <c r="I219" i="3"/>
  <c r="J219" i="3"/>
  <c r="K219" i="3"/>
  <c r="H219" i="3"/>
  <c r="F219" i="3"/>
  <c r="K799" i="8"/>
  <c r="J799" i="8"/>
  <c r="J191" i="3"/>
  <c r="K191" i="3"/>
  <c r="I191" i="3"/>
  <c r="F191" i="3"/>
  <c r="H191" i="3"/>
  <c r="I333" i="3"/>
  <c r="J333" i="3"/>
  <c r="F333" i="3"/>
  <c r="K333" i="3"/>
  <c r="H333" i="3"/>
  <c r="F455" i="3"/>
  <c r="H455" i="3"/>
  <c r="K455" i="3"/>
  <c r="I455" i="3"/>
  <c r="J455" i="3"/>
  <c r="I443" i="3"/>
  <c r="K443" i="3"/>
  <c r="J443" i="3"/>
  <c r="F443" i="3"/>
  <c r="H443" i="3"/>
  <c r="J833" i="3"/>
  <c r="I833" i="3"/>
  <c r="K833" i="3"/>
  <c r="F833" i="3"/>
  <c r="H833" i="3"/>
  <c r="J885" i="8"/>
  <c r="K885" i="8"/>
  <c r="I352" i="3"/>
  <c r="H352" i="3"/>
  <c r="F352" i="3"/>
  <c r="J352" i="3"/>
  <c r="K352" i="3"/>
  <c r="I459" i="3"/>
  <c r="H459" i="3"/>
  <c r="F459" i="3"/>
  <c r="K459" i="3"/>
  <c r="J459" i="3"/>
  <c r="I954" i="3"/>
  <c r="K954" i="3"/>
  <c r="F954" i="3"/>
  <c r="J954" i="3"/>
  <c r="H954" i="3"/>
  <c r="K728" i="8"/>
  <c r="J728" i="8"/>
  <c r="K188" i="3"/>
  <c r="H188" i="3"/>
  <c r="J188" i="3"/>
  <c r="I188" i="3"/>
  <c r="F188" i="3"/>
  <c r="H228" i="3"/>
  <c r="J228" i="3"/>
  <c r="I228" i="3"/>
  <c r="F228" i="3"/>
  <c r="K228" i="3"/>
  <c r="K442" i="3"/>
  <c r="H442" i="3"/>
  <c r="J442" i="3"/>
  <c r="I442" i="3"/>
  <c r="F442" i="3"/>
  <c r="I138" i="3"/>
  <c r="K138" i="3"/>
  <c r="F138" i="3"/>
  <c r="J138" i="3"/>
  <c r="H138" i="3"/>
  <c r="H341" i="3"/>
  <c r="F341" i="3"/>
  <c r="I341" i="3"/>
  <c r="J341" i="3"/>
  <c r="K341" i="3"/>
  <c r="J358" i="3"/>
  <c r="H358" i="3"/>
  <c r="F358" i="3"/>
  <c r="K358" i="3"/>
  <c r="I358" i="3"/>
  <c r="I260" i="3"/>
  <c r="H260" i="3"/>
  <c r="K260" i="3"/>
  <c r="F260" i="3"/>
  <c r="J260" i="3"/>
  <c r="J602" i="3"/>
  <c r="K602" i="3"/>
  <c r="H602" i="3"/>
  <c r="I602" i="3"/>
  <c r="F602" i="3"/>
  <c r="K372" i="3"/>
  <c r="J372" i="3"/>
  <c r="F372" i="3"/>
  <c r="I372" i="3"/>
  <c r="H372" i="3"/>
  <c r="I215" i="3"/>
  <c r="J215" i="3"/>
  <c r="F215" i="3"/>
  <c r="H215" i="3"/>
  <c r="K215" i="3"/>
  <c r="H185" i="3"/>
  <c r="F185" i="3"/>
  <c r="J185" i="3"/>
  <c r="K185" i="3"/>
  <c r="I185" i="3"/>
  <c r="J245" i="3"/>
  <c r="K245" i="3"/>
  <c r="H245" i="3"/>
  <c r="F245" i="3"/>
  <c r="I245" i="3"/>
  <c r="J621" i="3"/>
  <c r="H621" i="3"/>
  <c r="F621" i="3"/>
  <c r="K621" i="3"/>
  <c r="I621" i="3"/>
  <c r="F656" i="3"/>
  <c r="J656" i="3"/>
  <c r="I656" i="3"/>
  <c r="H656" i="3"/>
  <c r="K656" i="3"/>
  <c r="F404" i="3"/>
  <c r="I404" i="3"/>
  <c r="J404" i="3"/>
  <c r="K404" i="3"/>
  <c r="H404" i="3"/>
  <c r="J149" i="3"/>
  <c r="K149" i="3"/>
  <c r="H149" i="3"/>
  <c r="I149" i="3"/>
  <c r="F149" i="3"/>
  <c r="J222" i="3"/>
  <c r="K222" i="3"/>
  <c r="H222" i="3"/>
  <c r="F222" i="3"/>
  <c r="I222" i="3"/>
  <c r="J167" i="3"/>
  <c r="K167" i="3"/>
  <c r="I167" i="3"/>
  <c r="F167" i="3"/>
  <c r="H167" i="3"/>
  <c r="I193" i="3"/>
  <c r="K193" i="3"/>
  <c r="J193" i="3"/>
  <c r="H193" i="3"/>
  <c r="F193" i="3"/>
  <c r="K891" i="8"/>
  <c r="J891" i="8"/>
  <c r="J663" i="3"/>
  <c r="H663" i="3"/>
  <c r="F663" i="3"/>
  <c r="K663" i="3"/>
  <c r="I663" i="3"/>
  <c r="J979" i="8"/>
  <c r="K979" i="8"/>
  <c r="J303" i="3"/>
  <c r="I303" i="3"/>
  <c r="K303" i="3"/>
  <c r="H303" i="3"/>
  <c r="F303" i="3"/>
  <c r="J246" i="3"/>
  <c r="H246" i="3"/>
  <c r="F246" i="3"/>
  <c r="I246" i="3"/>
  <c r="K246" i="3"/>
  <c r="K990" i="8"/>
  <c r="J990" i="8"/>
  <c r="K309" i="3"/>
  <c r="I309" i="3"/>
  <c r="J309" i="3"/>
  <c r="F309" i="3"/>
  <c r="H309" i="3"/>
  <c r="J962" i="8"/>
  <c r="K962" i="8"/>
  <c r="K867" i="3"/>
  <c r="F867" i="3"/>
  <c r="H867" i="3"/>
  <c r="I867" i="3"/>
  <c r="J867" i="3"/>
  <c r="F322" i="3"/>
  <c r="I322" i="3"/>
  <c r="J322" i="3"/>
  <c r="H322" i="3"/>
  <c r="K322" i="3"/>
  <c r="K925" i="8"/>
  <c r="J925" i="8"/>
  <c r="H413" i="3"/>
  <c r="I413" i="3"/>
  <c r="F413" i="3"/>
  <c r="J413" i="3"/>
  <c r="K413" i="3"/>
  <c r="J910" i="8"/>
  <c r="K910" i="8"/>
  <c r="K788" i="3"/>
  <c r="H788" i="3"/>
  <c r="J788" i="3"/>
  <c r="I788" i="3"/>
  <c r="F788" i="3"/>
  <c r="I340" i="3"/>
  <c r="K340" i="3"/>
  <c r="F340" i="3"/>
  <c r="J340" i="3"/>
  <c r="H340" i="3"/>
  <c r="J810" i="8"/>
  <c r="K810" i="8"/>
  <c r="I248" i="3"/>
  <c r="H248" i="3"/>
  <c r="J248" i="3"/>
  <c r="K248" i="3"/>
  <c r="F248" i="3"/>
  <c r="H377" i="3"/>
  <c r="I377" i="3"/>
  <c r="J377" i="3"/>
  <c r="F377" i="3"/>
  <c r="K377" i="3"/>
  <c r="K317" i="3"/>
  <c r="F317" i="3"/>
  <c r="J317" i="3"/>
  <c r="I317" i="3"/>
  <c r="H317" i="3"/>
  <c r="K909" i="8"/>
  <c r="J909" i="8"/>
  <c r="I428" i="3"/>
  <c r="F428" i="3"/>
  <c r="H428" i="3"/>
  <c r="J428" i="3"/>
  <c r="K428" i="3"/>
  <c r="H266" i="3"/>
  <c r="K266" i="3"/>
  <c r="I266" i="3"/>
  <c r="J266" i="3"/>
  <c r="F266" i="3"/>
  <c r="J722" i="8"/>
  <c r="K722" i="8"/>
  <c r="I743" i="3"/>
  <c r="H743" i="3"/>
  <c r="F743" i="3"/>
  <c r="K743" i="3"/>
  <c r="J743" i="3"/>
  <c r="K898" i="8"/>
  <c r="J898" i="8"/>
  <c r="H461" i="3"/>
  <c r="F461" i="3"/>
  <c r="K461" i="3"/>
  <c r="J461" i="3"/>
  <c r="I461" i="3"/>
  <c r="K543" i="3"/>
  <c r="H543" i="3"/>
  <c r="I543" i="3"/>
  <c r="J543" i="3"/>
  <c r="F543" i="3"/>
  <c r="F716" i="3"/>
  <c r="K716" i="3"/>
  <c r="J716" i="3"/>
  <c r="I716" i="3"/>
  <c r="H716" i="3"/>
  <c r="K985" i="8"/>
  <c r="J985" i="8"/>
  <c r="K953" i="8"/>
  <c r="J953" i="8"/>
  <c r="J680" i="3"/>
  <c r="H680" i="3"/>
  <c r="K680" i="3"/>
  <c r="F680" i="3"/>
  <c r="I680" i="3"/>
  <c r="J505" i="3"/>
  <c r="I505" i="3"/>
  <c r="H505" i="3"/>
  <c r="F505" i="3"/>
  <c r="K505" i="3"/>
  <c r="H552" i="3"/>
  <c r="K552" i="3"/>
  <c r="I552" i="3"/>
  <c r="F552" i="3"/>
  <c r="J552" i="3"/>
  <c r="F323" i="3"/>
  <c r="K323" i="3"/>
  <c r="H323" i="3"/>
  <c r="I323" i="3"/>
  <c r="J323" i="3"/>
  <c r="J272" i="3"/>
  <c r="I272" i="3"/>
  <c r="K272" i="3"/>
  <c r="F272" i="3"/>
  <c r="H272" i="3"/>
  <c r="J989" i="8"/>
  <c r="K989" i="8"/>
  <c r="J879" i="8"/>
  <c r="K879" i="8"/>
  <c r="F271" i="3"/>
  <c r="J271" i="3"/>
  <c r="H271" i="3"/>
  <c r="I271" i="3"/>
  <c r="K271" i="3"/>
  <c r="J884" i="8"/>
  <c r="K884" i="8"/>
  <c r="K351" i="3"/>
  <c r="H351" i="3"/>
  <c r="J351" i="3"/>
  <c r="F351" i="3"/>
  <c r="I351" i="3"/>
  <c r="I415" i="3"/>
  <c r="K415" i="3"/>
  <c r="J415" i="3"/>
  <c r="H415" i="3"/>
  <c r="F415" i="3"/>
  <c r="K399" i="3"/>
  <c r="H399" i="3"/>
  <c r="J399" i="3"/>
  <c r="I399" i="3"/>
  <c r="F399" i="3"/>
  <c r="I297" i="3"/>
  <c r="J297" i="3"/>
  <c r="K297" i="3"/>
  <c r="F297" i="3"/>
  <c r="H297" i="3"/>
  <c r="K893" i="8"/>
  <c r="J893" i="8"/>
  <c r="I980" i="3"/>
  <c r="F980" i="3"/>
  <c r="K980" i="3"/>
  <c r="H980" i="3"/>
  <c r="J980" i="3"/>
  <c r="J681" i="3"/>
  <c r="I681" i="3"/>
  <c r="F681" i="3"/>
  <c r="K681" i="3"/>
  <c r="H681" i="3"/>
  <c r="J947" i="8"/>
  <c r="K947" i="8"/>
  <c r="K668" i="3"/>
  <c r="I668" i="3"/>
  <c r="H668" i="3"/>
  <c r="F668" i="3"/>
  <c r="J668" i="3"/>
  <c r="J589" i="3"/>
  <c r="H589" i="3"/>
  <c r="F589" i="3"/>
  <c r="K589" i="3"/>
  <c r="I589" i="3"/>
  <c r="F977" i="3"/>
  <c r="K977" i="3"/>
  <c r="H977" i="3"/>
  <c r="I977" i="3"/>
  <c r="J977" i="3"/>
  <c r="F628" i="3"/>
  <c r="K628" i="3"/>
  <c r="I628" i="3"/>
  <c r="J628" i="3"/>
  <c r="H628" i="3"/>
  <c r="K913" i="8"/>
  <c r="J913" i="8"/>
  <c r="J619" i="3"/>
  <c r="H619" i="3"/>
  <c r="F619" i="3"/>
  <c r="I619" i="3"/>
  <c r="K619" i="3"/>
  <c r="J837" i="3"/>
  <c r="I837" i="3"/>
  <c r="H837" i="3"/>
  <c r="K837" i="3"/>
  <c r="F837" i="3"/>
  <c r="K373" i="3"/>
  <c r="H373" i="3"/>
  <c r="I373" i="3"/>
  <c r="J373" i="3"/>
  <c r="F373" i="3"/>
  <c r="F677" i="3"/>
  <c r="K677" i="3"/>
  <c r="I677" i="3"/>
  <c r="J677" i="3"/>
  <c r="H677" i="3"/>
  <c r="F312" i="3"/>
  <c r="J312" i="3"/>
  <c r="H312" i="3"/>
  <c r="K312" i="3"/>
  <c r="I312" i="3"/>
  <c r="H762" i="3"/>
  <c r="J762" i="3"/>
  <c r="F762" i="3"/>
  <c r="I762" i="3"/>
  <c r="K762" i="3"/>
  <c r="I241" i="3"/>
  <c r="H241" i="3"/>
  <c r="F241" i="3"/>
  <c r="J241" i="3"/>
  <c r="K241" i="3"/>
  <c r="K757" i="8"/>
  <c r="J757" i="8"/>
  <c r="J880" i="8"/>
  <c r="K880" i="8"/>
  <c r="I383" i="3"/>
  <c r="K383" i="3"/>
  <c r="F383" i="3"/>
  <c r="H383" i="3"/>
  <c r="J383" i="3"/>
  <c r="J970" i="8"/>
  <c r="K970" i="8"/>
  <c r="F446" i="3"/>
  <c r="J446" i="3"/>
  <c r="I446" i="3"/>
  <c r="K446" i="3"/>
  <c r="H446" i="3"/>
  <c r="K933" i="8"/>
  <c r="J933" i="8"/>
  <c r="K244" i="3"/>
  <c r="F244" i="3"/>
  <c r="I244" i="3"/>
  <c r="H244" i="3"/>
  <c r="J244" i="3"/>
  <c r="K734" i="8"/>
  <c r="J734" i="8"/>
  <c r="I655" i="3"/>
  <c r="K655" i="3"/>
  <c r="J655" i="3"/>
  <c r="H655" i="3"/>
  <c r="F655" i="3"/>
  <c r="J926" i="8"/>
  <c r="K926" i="8"/>
  <c r="J929" i="8"/>
  <c r="K929" i="8"/>
  <c r="K743" i="8"/>
  <c r="J743" i="8"/>
  <c r="K370" i="3"/>
  <c r="H370" i="3"/>
  <c r="J370" i="3"/>
  <c r="I370" i="3"/>
  <c r="F370" i="3"/>
  <c r="K924" i="8"/>
  <c r="J924" i="8"/>
  <c r="H902" i="3"/>
  <c r="I902" i="3"/>
  <c r="F902" i="3"/>
  <c r="K902" i="3"/>
  <c r="J902" i="3"/>
  <c r="K739" i="8"/>
  <c r="J739" i="8"/>
  <c r="I767" i="3"/>
  <c r="J767" i="3"/>
  <c r="F767" i="3"/>
  <c r="K767" i="3"/>
  <c r="H767" i="3"/>
  <c r="H503" i="3"/>
  <c r="J503" i="3"/>
  <c r="F503" i="3"/>
  <c r="I503" i="3"/>
  <c r="K503" i="3"/>
  <c r="J406" i="3"/>
  <c r="K406" i="3"/>
  <c r="F406" i="3"/>
  <c r="H406" i="3"/>
  <c r="I406" i="3"/>
  <c r="K580" i="3"/>
  <c r="H580" i="3"/>
  <c r="I580" i="3"/>
  <c r="J580" i="3"/>
  <c r="F580" i="3"/>
  <c r="K873" i="3"/>
  <c r="F873" i="3"/>
  <c r="I873" i="3"/>
  <c r="J873" i="3"/>
  <c r="H873" i="3"/>
  <c r="K994" i="3"/>
  <c r="I994" i="3"/>
  <c r="H994" i="3"/>
  <c r="J994" i="3"/>
  <c r="F994" i="3"/>
  <c r="K846" i="3"/>
  <c r="J846" i="3"/>
  <c r="I846" i="3"/>
  <c r="F846" i="3"/>
  <c r="H846" i="3"/>
  <c r="F544" i="3"/>
  <c r="J544" i="3"/>
  <c r="K544" i="3"/>
  <c r="I544" i="3"/>
  <c r="H544" i="3"/>
  <c r="F469" i="3"/>
  <c r="H469" i="3"/>
  <c r="J469" i="3"/>
  <c r="I469" i="3"/>
  <c r="K469" i="3"/>
  <c r="K864" i="8"/>
  <c r="J864" i="8"/>
  <c r="J492" i="3"/>
  <c r="H492" i="3"/>
  <c r="K492" i="3"/>
  <c r="I492" i="3"/>
  <c r="F492" i="3"/>
  <c r="J957" i="3"/>
  <c r="I957" i="3"/>
  <c r="H957" i="3"/>
  <c r="F957" i="3"/>
  <c r="K957" i="3"/>
  <c r="J942" i="8"/>
  <c r="K942" i="8"/>
  <c r="J601" i="3"/>
  <c r="H601" i="3"/>
  <c r="K601" i="3"/>
  <c r="I601" i="3"/>
  <c r="F601" i="3"/>
  <c r="H929" i="3"/>
  <c r="K929" i="3"/>
  <c r="J929" i="3"/>
  <c r="I929" i="3"/>
  <c r="F929" i="3"/>
  <c r="K733" i="8"/>
  <c r="J733" i="8"/>
  <c r="J795" i="3"/>
  <c r="I795" i="3"/>
  <c r="H795" i="3"/>
  <c r="F795" i="3"/>
  <c r="K795" i="3"/>
  <c r="J732" i="8"/>
  <c r="K732" i="8"/>
  <c r="H378" i="3"/>
  <c r="I378" i="3"/>
  <c r="F378" i="3"/>
  <c r="J378" i="3"/>
  <c r="K378" i="3"/>
  <c r="K831" i="8"/>
  <c r="J831" i="8"/>
  <c r="H472" i="3"/>
  <c r="I472" i="3"/>
  <c r="K472" i="3"/>
  <c r="J472" i="3"/>
  <c r="F472" i="3"/>
  <c r="K674" i="3"/>
  <c r="H674" i="3"/>
  <c r="I674" i="3"/>
  <c r="F674" i="3"/>
  <c r="J674" i="3"/>
  <c r="I477" i="3"/>
  <c r="F477" i="3"/>
  <c r="H477" i="3"/>
  <c r="J477" i="3"/>
  <c r="K477" i="3"/>
  <c r="I588" i="3"/>
  <c r="J588" i="3"/>
  <c r="H588" i="3"/>
  <c r="F588" i="3"/>
  <c r="K588" i="3"/>
  <c r="H534" i="3"/>
  <c r="J534" i="3"/>
  <c r="I534" i="3"/>
  <c r="K534" i="3"/>
  <c r="F534" i="3"/>
  <c r="I336" i="3"/>
  <c r="J336" i="3"/>
  <c r="F336" i="3"/>
  <c r="K336" i="3"/>
  <c r="H336" i="3"/>
  <c r="I504" i="3"/>
  <c r="F504" i="3"/>
  <c r="H504" i="3"/>
  <c r="K504" i="3"/>
  <c r="J504" i="3"/>
  <c r="J745" i="8"/>
  <c r="K745" i="8"/>
  <c r="I529" i="3"/>
  <c r="F529" i="3"/>
  <c r="K529" i="3"/>
  <c r="J529" i="3"/>
  <c r="H529" i="3"/>
  <c r="F739" i="3"/>
  <c r="J739" i="3"/>
  <c r="I739" i="3"/>
  <c r="H739" i="3"/>
  <c r="K739" i="3"/>
  <c r="K806" i="8"/>
  <c r="J806" i="8"/>
  <c r="K575" i="3"/>
  <c r="I575" i="3"/>
  <c r="H575" i="3"/>
  <c r="F575" i="3"/>
  <c r="J575" i="3"/>
  <c r="K411" i="3"/>
  <c r="I411" i="3"/>
  <c r="F411" i="3"/>
  <c r="J411" i="3"/>
  <c r="H411" i="3"/>
  <c r="K794" i="8"/>
  <c r="J794" i="8"/>
  <c r="K851" i="3"/>
  <c r="J851" i="3"/>
  <c r="F851" i="3"/>
  <c r="I851" i="3"/>
  <c r="H851" i="3"/>
  <c r="K751" i="8"/>
  <c r="J751" i="8"/>
  <c r="I859" i="3"/>
  <c r="H859" i="3"/>
  <c r="J859" i="3"/>
  <c r="K859" i="3"/>
  <c r="F859" i="3"/>
  <c r="J700" i="8"/>
  <c r="K700" i="8"/>
  <c r="J819" i="3"/>
  <c r="H819" i="3"/>
  <c r="F819" i="3"/>
  <c r="K819" i="3"/>
  <c r="I819" i="3"/>
  <c r="K845" i="8"/>
  <c r="J845" i="8"/>
  <c r="I822" i="3"/>
  <c r="F822" i="3"/>
  <c r="H822" i="3"/>
  <c r="J822" i="3"/>
  <c r="K822" i="3"/>
  <c r="F610" i="3"/>
  <c r="I610" i="3"/>
  <c r="H610" i="3"/>
  <c r="K610" i="3"/>
  <c r="J610" i="3"/>
  <c r="K886" i="8"/>
  <c r="J886" i="8"/>
  <c r="J836" i="3"/>
  <c r="F836" i="3"/>
  <c r="I836" i="3"/>
  <c r="H836" i="3"/>
  <c r="K836" i="3"/>
  <c r="K854" i="8"/>
  <c r="J854" i="8"/>
  <c r="J877" i="8"/>
  <c r="K877" i="8"/>
  <c r="J756" i="8"/>
  <c r="K756" i="8"/>
  <c r="K776" i="8"/>
  <c r="J776" i="8"/>
  <c r="I749" i="3"/>
  <c r="F749" i="3"/>
  <c r="K749" i="3"/>
  <c r="H749" i="3"/>
  <c r="J749" i="3"/>
  <c r="K838" i="8"/>
  <c r="J838" i="8"/>
  <c r="F391" i="3"/>
  <c r="H391" i="3"/>
  <c r="I391" i="3"/>
  <c r="J391" i="3"/>
  <c r="K391" i="3"/>
  <c r="K858" i="8"/>
  <c r="J858" i="8"/>
  <c r="K763" i="8"/>
  <c r="J763" i="8"/>
  <c r="J998" i="3"/>
  <c r="F998" i="3"/>
  <c r="K998" i="3"/>
  <c r="H998" i="3"/>
  <c r="I998" i="3"/>
  <c r="I707" i="3"/>
  <c r="K707" i="3"/>
  <c r="J707" i="3"/>
  <c r="F707" i="3"/>
  <c r="H707" i="3"/>
  <c r="I660" i="3"/>
  <c r="J660" i="3"/>
  <c r="K660" i="3"/>
  <c r="H660" i="3"/>
  <c r="F660" i="3"/>
  <c r="J748" i="8"/>
  <c r="K748" i="8"/>
  <c r="F316" i="3"/>
  <c r="I316" i="3"/>
  <c r="K316" i="3"/>
  <c r="J316" i="3"/>
  <c r="H316" i="3"/>
  <c r="J956" i="8"/>
  <c r="K956" i="8"/>
  <c r="K324" i="3"/>
  <c r="J324" i="3"/>
  <c r="H324" i="3"/>
  <c r="F324" i="3"/>
  <c r="I324" i="3"/>
  <c r="J936" i="8"/>
  <c r="K936" i="8"/>
  <c r="K874" i="8"/>
  <c r="J874" i="8"/>
  <c r="K830" i="8"/>
  <c r="J830" i="8"/>
  <c r="K846" i="8"/>
  <c r="J846" i="8"/>
  <c r="J769" i="8"/>
  <c r="K769" i="8"/>
  <c r="H319" i="3"/>
  <c r="I319" i="3"/>
  <c r="F319" i="3"/>
  <c r="K319" i="3"/>
  <c r="J319" i="3"/>
  <c r="J928" i="8"/>
  <c r="K928" i="8"/>
  <c r="F671" i="3"/>
  <c r="J671" i="3"/>
  <c r="H671" i="3"/>
  <c r="I671" i="3"/>
  <c r="K671" i="3"/>
  <c r="I548" i="3"/>
  <c r="H548" i="3"/>
  <c r="K548" i="3"/>
  <c r="F548" i="3"/>
  <c r="J548" i="3"/>
  <c r="F243" i="3"/>
  <c r="I243" i="3"/>
  <c r="J243" i="3"/>
  <c r="K243" i="3"/>
  <c r="H243" i="3"/>
  <c r="I268" i="3"/>
  <c r="K268" i="3"/>
  <c r="H268" i="3"/>
  <c r="J268" i="3"/>
  <c r="F268" i="3"/>
  <c r="K779" i="8"/>
  <c r="J779" i="8"/>
  <c r="K918" i="8"/>
  <c r="J918" i="8"/>
  <c r="J827" i="3"/>
  <c r="K827" i="3"/>
  <c r="I827" i="3"/>
  <c r="H827" i="3"/>
  <c r="F827" i="3"/>
  <c r="K917" i="8"/>
  <c r="J917" i="8"/>
  <c r="J692" i="3"/>
  <c r="H692" i="3"/>
  <c r="K692" i="3"/>
  <c r="F692" i="3"/>
  <c r="I692" i="3"/>
  <c r="K463" i="3"/>
  <c r="I463" i="3"/>
  <c r="J463" i="3"/>
  <c r="H463" i="3"/>
  <c r="F463" i="3"/>
  <c r="I287" i="3"/>
  <c r="K287" i="3"/>
  <c r="H287" i="3"/>
  <c r="J287" i="3"/>
  <c r="F287" i="3"/>
  <c r="K627" i="3"/>
  <c r="J627" i="3"/>
  <c r="F627" i="3"/>
  <c r="H627" i="3"/>
  <c r="I627" i="3"/>
  <c r="H304" i="3"/>
  <c r="K304" i="3"/>
  <c r="J304" i="3"/>
  <c r="F304" i="3"/>
  <c r="I304" i="3"/>
  <c r="J727" i="8"/>
  <c r="K727" i="8"/>
  <c r="J896" i="3"/>
  <c r="H896" i="3"/>
  <c r="I896" i="3"/>
  <c r="K896" i="3"/>
  <c r="F896" i="3"/>
  <c r="F923" i="3"/>
  <c r="I923" i="3"/>
  <c r="J923" i="3"/>
  <c r="K923" i="3"/>
  <c r="H923" i="3"/>
  <c r="K997" i="8"/>
  <c r="J997" i="8"/>
  <c r="K868" i="8"/>
  <c r="J868" i="8"/>
  <c r="J732" i="3"/>
  <c r="K732" i="3"/>
  <c r="I732" i="3"/>
  <c r="H732" i="3"/>
  <c r="F732" i="3"/>
  <c r="J738" i="3"/>
  <c r="H738" i="3"/>
  <c r="K738" i="3"/>
  <c r="F738" i="3"/>
  <c r="I738" i="3"/>
  <c r="K703" i="3"/>
  <c r="F703" i="3"/>
  <c r="I703" i="3"/>
  <c r="J703" i="3"/>
  <c r="H703" i="3"/>
  <c r="I786" i="3"/>
  <c r="K786" i="3"/>
  <c r="H786" i="3"/>
  <c r="F786" i="3"/>
  <c r="J786" i="3"/>
  <c r="J823" i="3"/>
  <c r="I823" i="3"/>
  <c r="H823" i="3"/>
  <c r="K823" i="3"/>
  <c r="F823" i="3"/>
  <c r="J458" i="3"/>
  <c r="H458" i="3"/>
  <c r="F458" i="3"/>
  <c r="I458" i="3"/>
  <c r="K458" i="3"/>
  <c r="K744" i="3"/>
  <c r="I744" i="3"/>
  <c r="F744" i="3"/>
  <c r="H744" i="3"/>
  <c r="J744" i="3"/>
  <c r="H611" i="3"/>
  <c r="I611" i="3"/>
  <c r="J611" i="3"/>
  <c r="K611" i="3"/>
  <c r="F611" i="3"/>
  <c r="K869" i="3"/>
  <c r="J869" i="3"/>
  <c r="H869" i="3"/>
  <c r="F869" i="3"/>
  <c r="I869" i="3"/>
  <c r="J605" i="3"/>
  <c r="F605" i="3"/>
  <c r="H605" i="3"/>
  <c r="I605" i="3"/>
  <c r="K605" i="3"/>
  <c r="K773" i="3"/>
  <c r="I773" i="3"/>
  <c r="H773" i="3"/>
  <c r="J773" i="3"/>
  <c r="F773" i="3"/>
  <c r="F647" i="3"/>
  <c r="H647" i="3"/>
  <c r="J647" i="3"/>
  <c r="K647" i="3"/>
  <c r="I647" i="3"/>
  <c r="K890" i="3"/>
  <c r="F890" i="3"/>
  <c r="J890" i="3"/>
  <c r="I890" i="3"/>
  <c r="H890" i="3"/>
  <c r="H918" i="3"/>
  <c r="K918" i="3"/>
  <c r="F918" i="3"/>
  <c r="J918" i="3"/>
  <c r="I918" i="3"/>
  <c r="I699" i="3"/>
  <c r="K699" i="3"/>
  <c r="F699" i="3"/>
  <c r="H699" i="3"/>
  <c r="J699" i="3"/>
  <c r="I571" i="3"/>
  <c r="H571" i="3"/>
  <c r="F571" i="3"/>
  <c r="J571" i="3"/>
  <c r="K571" i="3"/>
  <c r="H862" i="3"/>
  <c r="K862" i="3"/>
  <c r="J862" i="3"/>
  <c r="F862" i="3"/>
  <c r="I862" i="3"/>
  <c r="J868" i="3"/>
  <c r="F868" i="3"/>
  <c r="I868" i="3"/>
  <c r="K868" i="3"/>
  <c r="H868" i="3"/>
  <c r="H769" i="3"/>
  <c r="J769" i="3"/>
  <c r="F769" i="3"/>
  <c r="K769" i="3"/>
  <c r="I769" i="3"/>
  <c r="F421" i="3"/>
  <c r="H421" i="3"/>
  <c r="I421" i="3"/>
  <c r="K421" i="3"/>
  <c r="J421" i="3"/>
  <c r="I617" i="3"/>
  <c r="K617" i="3"/>
  <c r="J617" i="3"/>
  <c r="H617" i="3"/>
  <c r="F617" i="3"/>
  <c r="H935" i="3"/>
  <c r="K935" i="3"/>
  <c r="J935" i="3"/>
  <c r="F935" i="3"/>
  <c r="I935" i="3"/>
  <c r="K741" i="8"/>
  <c r="J741" i="8"/>
  <c r="J959" i="8"/>
  <c r="K959" i="8"/>
  <c r="K999" i="3"/>
  <c r="J999" i="3"/>
  <c r="I999" i="3"/>
  <c r="O993" i="2"/>
  <c r="F999" i="3"/>
  <c r="H999" i="3"/>
  <c r="N993" i="2"/>
  <c r="K251" i="3"/>
  <c r="F251" i="3"/>
  <c r="J251" i="3"/>
  <c r="H251" i="3"/>
  <c r="I251" i="3"/>
  <c r="J909" i="3"/>
  <c r="K909" i="3"/>
  <c r="F909" i="3"/>
  <c r="H909" i="3"/>
  <c r="I909" i="3"/>
  <c r="K861" i="8"/>
  <c r="J861" i="8"/>
  <c r="F269" i="3"/>
  <c r="H269" i="3"/>
  <c r="J269" i="3"/>
  <c r="K269" i="3"/>
  <c r="I269" i="3"/>
  <c r="K499" i="3"/>
  <c r="F499" i="3"/>
  <c r="H499" i="3"/>
  <c r="J499" i="3"/>
  <c r="I499" i="3"/>
  <c r="J881" i="8"/>
  <c r="K881" i="8"/>
  <c r="K956" i="3"/>
  <c r="J956" i="3"/>
  <c r="I956" i="3"/>
  <c r="H956" i="3"/>
  <c r="F956" i="3"/>
  <c r="H641" i="3"/>
  <c r="J641" i="3"/>
  <c r="I641" i="3"/>
  <c r="F641" i="3"/>
  <c r="K641" i="3"/>
  <c r="K863" i="8"/>
  <c r="J863" i="8"/>
  <c r="K1000" i="8"/>
  <c r="J1000" i="8"/>
  <c r="K946" i="8"/>
  <c r="J946" i="8"/>
  <c r="J917" i="3"/>
  <c r="H917" i="3"/>
  <c r="F917" i="3"/>
  <c r="I917" i="3"/>
  <c r="K917" i="3"/>
  <c r="J757" i="3"/>
  <c r="H757" i="3"/>
  <c r="I757" i="3"/>
  <c r="F757" i="3"/>
  <c r="K757" i="3"/>
  <c r="J803" i="8"/>
  <c r="K803" i="8"/>
  <c r="J901" i="8"/>
  <c r="K901" i="8"/>
  <c r="J494" i="3"/>
  <c r="F494" i="3"/>
  <c r="I494" i="3"/>
  <c r="K494" i="3"/>
  <c r="H494" i="3"/>
  <c r="J735" i="8"/>
  <c r="K735" i="8"/>
  <c r="K535" i="3"/>
  <c r="J535" i="3"/>
  <c r="F535" i="3"/>
  <c r="H535" i="3"/>
  <c r="I535" i="3"/>
  <c r="J890" i="8"/>
  <c r="K890" i="8"/>
  <c r="K301" i="3"/>
  <c r="I301" i="3"/>
  <c r="H301" i="3"/>
  <c r="F301" i="3"/>
  <c r="J301" i="3"/>
  <c r="J735" i="3"/>
  <c r="I735" i="3"/>
  <c r="K735" i="3"/>
  <c r="F735" i="3"/>
  <c r="H735" i="3"/>
  <c r="K907" i="8"/>
  <c r="J907" i="8"/>
  <c r="I780" i="3"/>
  <c r="K780" i="3"/>
  <c r="F780" i="3"/>
  <c r="H780" i="3"/>
  <c r="J780" i="3"/>
  <c r="F981" i="3"/>
  <c r="K981" i="3"/>
  <c r="J981" i="3"/>
  <c r="H981" i="3"/>
  <c r="I981" i="3"/>
  <c r="K822" i="8"/>
  <c r="J822" i="8"/>
  <c r="J848" i="8"/>
  <c r="K848" i="8"/>
  <c r="K755" i="8"/>
  <c r="J755" i="8"/>
  <c r="I506" i="3"/>
  <c r="F506" i="3"/>
  <c r="H506" i="3"/>
  <c r="K506" i="3"/>
  <c r="J506" i="3"/>
  <c r="H429" i="3"/>
  <c r="K429" i="3"/>
  <c r="F429" i="3"/>
  <c r="I429" i="3"/>
  <c r="J429" i="3"/>
  <c r="K818" i="8"/>
  <c r="J818" i="8"/>
  <c r="H519" i="3"/>
  <c r="F519" i="3"/>
  <c r="K519" i="3"/>
  <c r="J519" i="3"/>
  <c r="I519" i="3"/>
  <c r="I971" i="3"/>
  <c r="J971" i="3"/>
  <c r="H971" i="3"/>
  <c r="K971" i="3"/>
  <c r="F971" i="3"/>
  <c r="J541" i="3"/>
  <c r="K541" i="3"/>
  <c r="H541" i="3"/>
  <c r="F541" i="3"/>
  <c r="I541" i="3"/>
  <c r="I755" i="3"/>
  <c r="F755" i="3"/>
  <c r="H755" i="3"/>
  <c r="K755" i="3"/>
  <c r="J755" i="3"/>
  <c r="F871" i="3"/>
  <c r="J871" i="3"/>
  <c r="K871" i="3"/>
  <c r="I871" i="3"/>
  <c r="H871" i="3"/>
  <c r="K740" i="8"/>
  <c r="J740" i="8"/>
  <c r="F581" i="3"/>
  <c r="I581" i="3"/>
  <c r="K581" i="3"/>
  <c r="H581" i="3"/>
  <c r="J581" i="3"/>
  <c r="J414" i="3"/>
  <c r="I414" i="3"/>
  <c r="F414" i="3"/>
  <c r="K414" i="3"/>
  <c r="H414" i="3"/>
  <c r="J770" i="3"/>
  <c r="K770" i="3"/>
  <c r="H770" i="3"/>
  <c r="I770" i="3"/>
  <c r="F770" i="3"/>
  <c r="F361" i="3"/>
  <c r="K361" i="3"/>
  <c r="I361" i="3"/>
  <c r="H361" i="3"/>
  <c r="J361" i="3"/>
  <c r="I365" i="3"/>
  <c r="F365" i="3"/>
  <c r="H365" i="3"/>
  <c r="J365" i="3"/>
  <c r="K365" i="3"/>
  <c r="K983" i="8"/>
  <c r="J983" i="8"/>
  <c r="H513" i="3"/>
  <c r="I513" i="3"/>
  <c r="K513" i="3"/>
  <c r="J513" i="3"/>
  <c r="F513" i="3"/>
  <c r="J951" i="8"/>
  <c r="K951" i="8"/>
  <c r="F527" i="3"/>
  <c r="I527" i="3"/>
  <c r="K527" i="3"/>
  <c r="H527" i="3"/>
  <c r="J527" i="3"/>
  <c r="K839" i="8"/>
  <c r="J839" i="8"/>
  <c r="J813" i="8"/>
  <c r="K813" i="8"/>
  <c r="J709" i="8"/>
  <c r="K709" i="8"/>
  <c r="I234" i="3"/>
  <c r="K234" i="3"/>
  <c r="J234" i="3"/>
  <c r="H234" i="3"/>
  <c r="F234" i="3"/>
  <c r="I520" i="3"/>
  <c r="F520" i="3"/>
  <c r="K520" i="3"/>
  <c r="J520" i="3"/>
  <c r="H520" i="3"/>
  <c r="J699" i="8"/>
  <c r="K699" i="8"/>
  <c r="J832" i="8"/>
  <c r="K832" i="8"/>
  <c r="K695" i="8"/>
  <c r="J695" i="8"/>
  <c r="H388" i="3"/>
  <c r="K388" i="3"/>
  <c r="I388" i="3"/>
  <c r="J388" i="3"/>
  <c r="F388" i="3"/>
  <c r="K797" i="8"/>
  <c r="J797" i="8"/>
  <c r="J318" i="3"/>
  <c r="F318" i="3"/>
  <c r="I318" i="3"/>
  <c r="H318" i="3"/>
  <c r="K318" i="3"/>
  <c r="J321" i="3"/>
  <c r="F321" i="3"/>
  <c r="H321" i="3"/>
  <c r="I321" i="3"/>
  <c r="K321" i="3"/>
  <c r="J653" i="3"/>
  <c r="K653" i="3"/>
  <c r="H653" i="3"/>
  <c r="I653" i="3"/>
  <c r="F653" i="3"/>
  <c r="I401" i="3"/>
  <c r="K401" i="3"/>
  <c r="J401" i="3"/>
  <c r="F401" i="3"/>
  <c r="H401" i="3"/>
  <c r="H330" i="3"/>
  <c r="K330" i="3"/>
  <c r="J330" i="3"/>
  <c r="F330" i="3"/>
  <c r="I330" i="3"/>
  <c r="J270" i="3"/>
  <c r="H270" i="3"/>
  <c r="I270" i="3"/>
  <c r="K270" i="3"/>
  <c r="F270" i="3"/>
  <c r="K948" i="8"/>
  <c r="J948" i="8"/>
  <c r="J773" i="8"/>
  <c r="K773" i="8"/>
  <c r="J439" i="3"/>
  <c r="F439" i="3"/>
  <c r="H439" i="3"/>
  <c r="K439" i="3"/>
  <c r="I439" i="3"/>
  <c r="K555" i="3"/>
  <c r="H555" i="3"/>
  <c r="J555" i="3"/>
  <c r="F555" i="3"/>
  <c r="I555" i="3"/>
  <c r="J737" i="8"/>
  <c r="K737" i="8"/>
  <c r="F861" i="3"/>
  <c r="K861" i="3"/>
  <c r="I861" i="3"/>
  <c r="H861" i="3"/>
  <c r="J861" i="3"/>
  <c r="H933" i="3"/>
  <c r="K933" i="3"/>
  <c r="I933" i="3"/>
  <c r="J933" i="3"/>
  <c r="F933" i="3"/>
  <c r="K771" i="8"/>
  <c r="J771" i="8"/>
  <c r="I493" i="3"/>
  <c r="F493" i="3"/>
  <c r="J493" i="3"/>
  <c r="K493" i="3"/>
  <c r="H493" i="3"/>
  <c r="H662" i="3"/>
  <c r="F662" i="3"/>
  <c r="J662" i="3"/>
  <c r="K662" i="3"/>
  <c r="I662" i="3"/>
  <c r="J387" i="3"/>
  <c r="H387" i="3"/>
  <c r="K387" i="3"/>
  <c r="F387" i="3"/>
  <c r="I387" i="3"/>
  <c r="F249" i="3"/>
  <c r="I249" i="3"/>
  <c r="J249" i="3"/>
  <c r="H249" i="3"/>
  <c r="K249" i="3"/>
  <c r="K537" i="3"/>
  <c r="F537" i="3"/>
  <c r="J537" i="3"/>
  <c r="H537" i="3"/>
  <c r="I537" i="3"/>
  <c r="H725" i="3"/>
  <c r="F725" i="3"/>
  <c r="J725" i="3"/>
  <c r="I725" i="3"/>
  <c r="K725" i="3"/>
  <c r="J807" i="8"/>
  <c r="K807" i="8"/>
  <c r="I972" i="3"/>
  <c r="H972" i="3"/>
  <c r="K972" i="3"/>
  <c r="F972" i="3"/>
  <c r="J972" i="3"/>
  <c r="I857" i="3"/>
  <c r="H857" i="3"/>
  <c r="F857" i="3"/>
  <c r="J857" i="3"/>
  <c r="K857" i="3"/>
  <c r="H712" i="3"/>
  <c r="F712" i="3"/>
  <c r="J712" i="3"/>
  <c r="K712" i="3"/>
  <c r="I712" i="3"/>
  <c r="J982" i="8"/>
  <c r="K982" i="8"/>
  <c r="J785" i="8"/>
  <c r="K785" i="8"/>
  <c r="K853" i="8"/>
  <c r="J853" i="8"/>
  <c r="J843" i="8"/>
  <c r="K843" i="8"/>
  <c r="I420" i="3"/>
  <c r="F420" i="3"/>
  <c r="H420" i="3"/>
  <c r="K420" i="3"/>
  <c r="J420" i="3"/>
  <c r="K784" i="8"/>
  <c r="J784" i="8"/>
  <c r="K789" i="3"/>
  <c r="H789" i="3"/>
  <c r="J789" i="3"/>
  <c r="I789" i="3"/>
  <c r="F789" i="3"/>
  <c r="J873" i="8"/>
  <c r="K873" i="8"/>
  <c r="J557" i="3"/>
  <c r="F557" i="3"/>
  <c r="K557" i="3"/>
  <c r="H557" i="3"/>
  <c r="I557" i="3"/>
  <c r="H516" i="3"/>
  <c r="I516" i="3"/>
  <c r="F516" i="3"/>
  <c r="J516" i="3"/>
  <c r="K516" i="3"/>
  <c r="H528" i="3"/>
  <c r="J528" i="3"/>
  <c r="I528" i="3"/>
  <c r="F528" i="3"/>
  <c r="K528" i="3"/>
  <c r="J708" i="8"/>
  <c r="K708" i="8"/>
  <c r="J795" i="8"/>
  <c r="K795" i="8"/>
  <c r="I804" i="3"/>
  <c r="H804" i="3"/>
  <c r="K804" i="3"/>
  <c r="J804" i="3"/>
  <c r="F804" i="3"/>
  <c r="I966" i="3"/>
  <c r="K966" i="3"/>
  <c r="H966" i="3"/>
  <c r="J966" i="3"/>
  <c r="F966" i="3"/>
  <c r="K410" i="3"/>
  <c r="J410" i="3"/>
  <c r="I410" i="3"/>
  <c r="F410" i="3"/>
  <c r="H410" i="3"/>
  <c r="K994" i="8"/>
  <c r="J994" i="8"/>
  <c r="F847" i="3"/>
  <c r="H847" i="3"/>
  <c r="K847" i="3"/>
  <c r="I847" i="3"/>
  <c r="J847" i="3"/>
  <c r="F636" i="3"/>
  <c r="H636" i="3"/>
  <c r="I636" i="3"/>
  <c r="K636" i="3"/>
  <c r="J636" i="3"/>
  <c r="K911" i="8"/>
  <c r="J911" i="8"/>
  <c r="J629" i="3"/>
  <c r="F629" i="3"/>
  <c r="H629" i="3"/>
  <c r="I629" i="3"/>
  <c r="K629" i="3"/>
  <c r="K696" i="3"/>
  <c r="J696" i="3"/>
  <c r="I696" i="3"/>
  <c r="H696" i="3"/>
  <c r="F696" i="3"/>
  <c r="F992" i="3"/>
  <c r="I992" i="3"/>
  <c r="K992" i="3"/>
  <c r="J992" i="3"/>
  <c r="H992" i="3"/>
  <c r="K731" i="3"/>
  <c r="F731" i="3"/>
  <c r="I731" i="3"/>
  <c r="H731" i="3"/>
  <c r="J731" i="3"/>
  <c r="J870" i="8"/>
  <c r="K870" i="8"/>
  <c r="H976" i="3"/>
  <c r="I976" i="3"/>
  <c r="F976" i="3"/>
  <c r="J976" i="3"/>
  <c r="K976" i="3"/>
  <c r="J903" i="8"/>
  <c r="K903" i="8"/>
  <c r="K945" i="8"/>
  <c r="J945" i="8"/>
  <c r="H433" i="3"/>
  <c r="K433" i="3"/>
  <c r="J433" i="3"/>
  <c r="I433" i="3"/>
  <c r="F433" i="3"/>
  <c r="J691" i="8"/>
  <c r="K691" i="8"/>
  <c r="H946" i="3"/>
  <c r="F946" i="3"/>
  <c r="J946" i="3"/>
  <c r="K946" i="3"/>
  <c r="I946" i="3"/>
  <c r="F727" i="3"/>
  <c r="H727" i="3"/>
  <c r="K727" i="3"/>
  <c r="I727" i="3"/>
  <c r="J727" i="3"/>
  <c r="J741" i="3"/>
  <c r="K741" i="3"/>
  <c r="F741" i="3"/>
  <c r="H741" i="3"/>
  <c r="I741" i="3"/>
  <c r="J888" i="8"/>
  <c r="K888" i="8"/>
  <c r="K750" i="8"/>
  <c r="J750" i="8"/>
  <c r="K784" i="3"/>
  <c r="J784" i="3"/>
  <c r="H784" i="3"/>
  <c r="F784" i="3"/>
  <c r="I784" i="3"/>
  <c r="J855" i="8"/>
  <c r="K855" i="8"/>
  <c r="J710" i="8"/>
  <c r="K710" i="8"/>
  <c r="K986" i="3"/>
  <c r="J986" i="3"/>
  <c r="H986" i="3"/>
  <c r="I986" i="3"/>
  <c r="F986" i="3"/>
  <c r="J904" i="8"/>
  <c r="K904" i="8"/>
  <c r="H921" i="3"/>
  <c r="J921" i="3"/>
  <c r="K921" i="3"/>
  <c r="I921" i="3"/>
  <c r="F921" i="3"/>
  <c r="F886" i="3"/>
  <c r="J886" i="3"/>
  <c r="I886" i="3"/>
  <c r="H886" i="3"/>
  <c r="K886" i="3"/>
  <c r="J889" i="3"/>
  <c r="I889" i="3"/>
  <c r="H889" i="3"/>
  <c r="K889" i="3"/>
  <c r="F889" i="3"/>
  <c r="K661" i="3"/>
  <c r="H661" i="3"/>
  <c r="J661" i="3"/>
  <c r="F661" i="3"/>
  <c r="I661" i="3"/>
  <c r="K645" i="3"/>
  <c r="I645" i="3"/>
  <c r="F645" i="3"/>
  <c r="J645" i="3"/>
  <c r="H645" i="3"/>
  <c r="I693" i="3"/>
  <c r="H693" i="3"/>
  <c r="J693" i="3"/>
  <c r="K693" i="3"/>
  <c r="F693" i="3"/>
  <c r="K625" i="3"/>
  <c r="I625" i="3"/>
  <c r="H625" i="3"/>
  <c r="F625" i="3"/>
  <c r="J625" i="3"/>
  <c r="I586" i="3"/>
  <c r="J586" i="3"/>
  <c r="F586" i="3"/>
  <c r="K586" i="3"/>
  <c r="H586" i="3"/>
  <c r="F842" i="3"/>
  <c r="K842" i="3"/>
  <c r="I842" i="3"/>
  <c r="J842" i="3"/>
  <c r="H842" i="3"/>
  <c r="J384" i="3"/>
  <c r="I384" i="3"/>
  <c r="H384" i="3"/>
  <c r="K384" i="3"/>
  <c r="F384" i="3"/>
  <c r="J889" i="8"/>
  <c r="K889" i="8"/>
  <c r="K481" i="3"/>
  <c r="H481" i="3"/>
  <c r="J481" i="3"/>
  <c r="I481" i="3"/>
  <c r="F481" i="3"/>
  <c r="H967" i="3"/>
  <c r="I967" i="3"/>
  <c r="J967" i="3"/>
  <c r="K967" i="3"/>
  <c r="F967" i="3"/>
  <c r="H944" i="3"/>
  <c r="K944" i="3"/>
  <c r="I944" i="3"/>
  <c r="J944" i="3"/>
  <c r="F944" i="3"/>
  <c r="J922" i="3"/>
  <c r="F922" i="3"/>
  <c r="I922" i="3"/>
  <c r="K922" i="3"/>
  <c r="H922" i="3"/>
  <c r="K731" i="8"/>
  <c r="J731" i="8"/>
  <c r="K657" i="3"/>
  <c r="I657" i="3"/>
  <c r="H657" i="3"/>
  <c r="J657" i="3"/>
  <c r="F657" i="3"/>
  <c r="H813" i="3"/>
  <c r="K813" i="3"/>
  <c r="J813" i="3"/>
  <c r="F813" i="3"/>
  <c r="I813" i="3"/>
  <c r="F750" i="3"/>
  <c r="K750" i="3"/>
  <c r="H750" i="3"/>
  <c r="I750" i="3"/>
  <c r="J750" i="3"/>
  <c r="K368" i="3"/>
  <c r="H368" i="3"/>
  <c r="I368" i="3"/>
  <c r="F368" i="3"/>
  <c r="J368" i="3"/>
  <c r="H562" i="3"/>
  <c r="J562" i="3"/>
  <c r="I562" i="3"/>
  <c r="F562" i="3"/>
  <c r="K562" i="3"/>
  <c r="J556" i="3"/>
  <c r="H556" i="3"/>
  <c r="K556" i="3"/>
  <c r="F556" i="3"/>
  <c r="I556" i="3"/>
  <c r="F308" i="3"/>
  <c r="I308" i="3"/>
  <c r="J308" i="3"/>
  <c r="H308" i="3"/>
  <c r="K308" i="3"/>
  <c r="J821" i="3"/>
  <c r="H821" i="3"/>
  <c r="K821" i="3"/>
  <c r="I821" i="3"/>
  <c r="F821" i="3"/>
  <c r="I311" i="3"/>
  <c r="J311" i="3"/>
  <c r="F311" i="3"/>
  <c r="H311" i="3"/>
  <c r="K311" i="3"/>
  <c r="F885" i="3"/>
  <c r="I885" i="3"/>
  <c r="J885" i="3"/>
  <c r="K885" i="3"/>
  <c r="H885" i="3"/>
  <c r="H360" i="3"/>
  <c r="J360" i="3"/>
  <c r="K360" i="3"/>
  <c r="F360" i="3"/>
  <c r="I360" i="3"/>
  <c r="F255" i="3"/>
  <c r="H255" i="3"/>
  <c r="J255" i="3"/>
  <c r="I255" i="3"/>
  <c r="K255" i="3"/>
  <c r="F265" i="3"/>
  <c r="I265" i="3"/>
  <c r="K265" i="3"/>
  <c r="J265" i="3"/>
  <c r="H265" i="3"/>
  <c r="F394" i="3"/>
  <c r="H394" i="3"/>
  <c r="J394" i="3"/>
  <c r="K394" i="3"/>
  <c r="I394" i="3"/>
  <c r="I462" i="3"/>
  <c r="H462" i="3"/>
  <c r="K462" i="3"/>
  <c r="J462" i="3"/>
  <c r="F462" i="3"/>
  <c r="K851" i="8"/>
  <c r="J851" i="8"/>
  <c r="J450" i="3"/>
  <c r="K450" i="3"/>
  <c r="H450" i="3"/>
  <c r="F450" i="3"/>
  <c r="I450" i="3"/>
  <c r="F832" i="3"/>
  <c r="J832" i="3"/>
  <c r="K832" i="3"/>
  <c r="I832" i="3"/>
  <c r="H832" i="3"/>
  <c r="F830" i="3"/>
  <c r="H830" i="3"/>
  <c r="K830" i="3"/>
  <c r="J830" i="3"/>
  <c r="I830" i="3"/>
  <c r="K940" i="8"/>
  <c r="J940" i="8"/>
  <c r="J790" i="8"/>
  <c r="K790" i="8"/>
  <c r="F799" i="3"/>
  <c r="I799" i="3"/>
  <c r="K799" i="3"/>
  <c r="H799" i="3"/>
  <c r="J799" i="3"/>
  <c r="H512" i="3"/>
  <c r="K512" i="3"/>
  <c r="I512" i="3"/>
  <c r="F512" i="3"/>
  <c r="J512" i="3"/>
  <c r="J435" i="3"/>
  <c r="K435" i="3"/>
  <c r="H435" i="3"/>
  <c r="F435" i="3"/>
  <c r="I435" i="3"/>
  <c r="J792" i="8"/>
  <c r="K792" i="8"/>
  <c r="K992" i="8"/>
  <c r="J992" i="8"/>
  <c r="F983" i="3"/>
  <c r="H983" i="3"/>
  <c r="I983" i="3"/>
  <c r="J983" i="3"/>
  <c r="K983" i="3"/>
  <c r="J991" i="8"/>
  <c r="K991" i="8"/>
  <c r="K702" i="8"/>
  <c r="J702" i="8"/>
  <c r="F714" i="3"/>
  <c r="J714" i="3"/>
  <c r="H714" i="3"/>
  <c r="I714" i="3"/>
  <c r="K714" i="3"/>
  <c r="I665" i="3"/>
  <c r="F665" i="3"/>
  <c r="J665" i="3"/>
  <c r="K665" i="3"/>
  <c r="H665" i="3"/>
  <c r="K501" i="3"/>
  <c r="I501" i="3"/>
  <c r="F501" i="3"/>
  <c r="H501" i="3"/>
  <c r="J501" i="3"/>
  <c r="K488" i="3"/>
  <c r="I488" i="3"/>
  <c r="H488" i="3"/>
  <c r="F488" i="3"/>
  <c r="J488" i="3"/>
  <c r="K523" i="3"/>
  <c r="F523" i="3"/>
  <c r="H523" i="3"/>
  <c r="I523" i="3"/>
  <c r="J523" i="3"/>
  <c r="F328" i="3"/>
  <c r="K328" i="3"/>
  <c r="J328" i="3"/>
  <c r="I328" i="3"/>
  <c r="H328" i="3"/>
  <c r="K771" i="3"/>
  <c r="I771" i="3"/>
  <c r="H771" i="3"/>
  <c r="J771" i="3"/>
  <c r="F771" i="3"/>
  <c r="K916" i="8"/>
  <c r="J916" i="8"/>
  <c r="K987" i="8"/>
  <c r="J987" i="8"/>
  <c r="F904" i="3"/>
  <c r="J904" i="3"/>
  <c r="K904" i="3"/>
  <c r="I904" i="3"/>
  <c r="H904" i="3"/>
  <c r="K726" i="8"/>
  <c r="J726" i="8"/>
  <c r="I615" i="3"/>
  <c r="F615" i="3"/>
  <c r="K615" i="3"/>
  <c r="H615" i="3"/>
  <c r="J615" i="3"/>
  <c r="K782" i="8"/>
  <c r="J782" i="8"/>
  <c r="K718" i="8"/>
  <c r="J718" i="8"/>
  <c r="H547" i="3"/>
  <c r="J547" i="3"/>
  <c r="F547" i="3"/>
  <c r="I547" i="3"/>
  <c r="K547" i="3"/>
  <c r="J778" i="8"/>
  <c r="K778" i="8"/>
  <c r="J772" i="8"/>
  <c r="K772" i="8"/>
  <c r="J465" i="3"/>
  <c r="I465" i="3"/>
  <c r="K465" i="3"/>
  <c r="F465" i="3"/>
  <c r="H465" i="3"/>
  <c r="J935" i="8"/>
  <c r="K935" i="8"/>
  <c r="J777" i="8"/>
  <c r="K777" i="8"/>
  <c r="F630" i="3"/>
  <c r="H630" i="3"/>
  <c r="J630" i="3"/>
  <c r="K630" i="3"/>
  <c r="I630" i="3"/>
  <c r="I711" i="3"/>
  <c r="H711" i="3"/>
  <c r="K711" i="3"/>
  <c r="J711" i="3"/>
  <c r="F711" i="3"/>
  <c r="K762" i="8"/>
  <c r="J762" i="8"/>
  <c r="K704" i="8"/>
  <c r="J704" i="8"/>
  <c r="H722" i="3"/>
  <c r="I722" i="3"/>
  <c r="K722" i="3"/>
  <c r="F722" i="3"/>
  <c r="J722" i="3"/>
  <c r="K592" i="3"/>
  <c r="H592" i="3"/>
  <c r="J592" i="3"/>
  <c r="F592" i="3"/>
  <c r="I592" i="3"/>
  <c r="K754" i="8"/>
  <c r="J754" i="8"/>
  <c r="J682" i="3"/>
  <c r="F682" i="3"/>
  <c r="I682" i="3"/>
  <c r="H682" i="3"/>
  <c r="K682" i="3"/>
  <c r="J362" i="3"/>
  <c r="I362" i="3"/>
  <c r="F362" i="3"/>
  <c r="K362" i="3"/>
  <c r="H362" i="3"/>
  <c r="J896" i="8"/>
  <c r="K896" i="8"/>
  <c r="K950" i="3"/>
  <c r="H950" i="3"/>
  <c r="F950" i="3"/>
  <c r="J950" i="3"/>
  <c r="I950" i="3"/>
  <c r="K811" i="3"/>
  <c r="H811" i="3"/>
  <c r="F811" i="3"/>
  <c r="J811" i="3"/>
  <c r="I811" i="3"/>
  <c r="H525" i="3"/>
  <c r="J525" i="3"/>
  <c r="I525" i="3"/>
  <c r="K525" i="3"/>
  <c r="F525" i="3"/>
  <c r="H852" i="3"/>
  <c r="K852" i="3"/>
  <c r="J852" i="3"/>
  <c r="F852" i="3"/>
  <c r="I852" i="3"/>
  <c r="H371" i="3"/>
  <c r="I371" i="3"/>
  <c r="F371" i="3"/>
  <c r="J371" i="3"/>
  <c r="K371" i="3"/>
  <c r="K892" i="3"/>
  <c r="H892" i="3"/>
  <c r="I892" i="3"/>
  <c r="J892" i="3"/>
  <c r="F892" i="3"/>
  <c r="K568" i="3"/>
  <c r="F568" i="3"/>
  <c r="I568" i="3"/>
  <c r="J568" i="3"/>
  <c r="H568" i="3"/>
  <c r="J856" i="3"/>
  <c r="K856" i="3"/>
  <c r="F856" i="3"/>
  <c r="H856" i="3"/>
  <c r="I856" i="3"/>
  <c r="H840" i="3"/>
  <c r="J840" i="3"/>
  <c r="K840" i="3"/>
  <c r="I840" i="3"/>
  <c r="F840" i="3"/>
  <c r="J938" i="3"/>
  <c r="F938" i="3"/>
  <c r="K938" i="3"/>
  <c r="I938" i="3"/>
  <c r="H938" i="3"/>
  <c r="J763" i="3"/>
  <c r="F763" i="3"/>
  <c r="I763" i="3"/>
  <c r="K763" i="3"/>
  <c r="H763" i="3"/>
  <c r="H706" i="3"/>
  <c r="J706" i="3"/>
  <c r="K706" i="3"/>
  <c r="F706" i="3"/>
  <c r="I706" i="3"/>
  <c r="F250" i="3"/>
  <c r="I250" i="3"/>
  <c r="H250" i="3"/>
  <c r="J250" i="3"/>
  <c r="K250" i="3"/>
  <c r="K919" i="8"/>
  <c r="J919" i="8"/>
  <c r="J840" i="8"/>
  <c r="K840" i="8"/>
  <c r="H570" i="3"/>
  <c r="J570" i="3"/>
  <c r="F570" i="3"/>
  <c r="I570" i="3"/>
  <c r="K570" i="3"/>
  <c r="I737" i="3"/>
  <c r="H737" i="3"/>
  <c r="K737" i="3"/>
  <c r="J737" i="3"/>
  <c r="F737" i="3"/>
  <c r="F486" i="3"/>
  <c r="J486" i="3"/>
  <c r="K486" i="3"/>
  <c r="I486" i="3"/>
  <c r="H486" i="3"/>
  <c r="K697" i="3"/>
  <c r="J697" i="3"/>
  <c r="F697" i="3"/>
  <c r="I697" i="3"/>
  <c r="H697" i="3"/>
  <c r="K978" i="3"/>
  <c r="J978" i="3"/>
  <c r="H978" i="3"/>
  <c r="F978" i="3"/>
  <c r="I978" i="3"/>
  <c r="J915" i="8"/>
  <c r="K915" i="8"/>
  <c r="F803" i="3"/>
  <c r="K803" i="3"/>
  <c r="I803" i="3"/>
  <c r="H803" i="3"/>
  <c r="J803" i="3"/>
  <c r="F919" i="3"/>
  <c r="I919" i="3"/>
  <c r="K919" i="3"/>
  <c r="H919" i="3"/>
  <c r="J919" i="3"/>
  <c r="K916" i="3"/>
  <c r="H916" i="3"/>
  <c r="F916" i="3"/>
  <c r="J916" i="3"/>
  <c r="I916" i="3"/>
  <c r="H242" i="3"/>
  <c r="J242" i="3"/>
  <c r="F242" i="3"/>
  <c r="I242" i="3"/>
  <c r="K242" i="3"/>
  <c r="K565" i="3"/>
  <c r="F565" i="3"/>
  <c r="I565" i="3"/>
  <c r="H565" i="3"/>
  <c r="J565" i="3"/>
  <c r="I396" i="3"/>
  <c r="H396" i="3"/>
  <c r="F396" i="3"/>
  <c r="J396" i="3"/>
  <c r="K396" i="3"/>
  <c r="K730" i="8"/>
  <c r="J730" i="8"/>
  <c r="H910" i="3"/>
  <c r="F910" i="3"/>
  <c r="K910" i="3"/>
  <c r="I910" i="3"/>
  <c r="J910" i="3"/>
  <c r="F936" i="3"/>
  <c r="J936" i="3"/>
  <c r="I936" i="3"/>
  <c r="K936" i="3"/>
  <c r="H936" i="3"/>
  <c r="J778" i="3"/>
  <c r="I778" i="3"/>
  <c r="H778" i="3"/>
  <c r="K778" i="3"/>
  <c r="F778" i="3"/>
  <c r="H640" i="3"/>
  <c r="I640" i="3"/>
  <c r="J640" i="3"/>
  <c r="F640" i="3"/>
  <c r="K640" i="3"/>
  <c r="K895" i="8"/>
  <c r="J895" i="8"/>
  <c r="J875" i="8"/>
  <c r="K875" i="8"/>
  <c r="J845" i="3"/>
  <c r="H845" i="3"/>
  <c r="F845" i="3"/>
  <c r="I845" i="3"/>
  <c r="K845" i="3"/>
  <c r="F530" i="3"/>
  <c r="K530" i="3"/>
  <c r="I530" i="3"/>
  <c r="J530" i="3"/>
  <c r="H530" i="3"/>
  <c r="K507" i="3"/>
  <c r="J507" i="3"/>
  <c r="I507" i="3"/>
  <c r="F507" i="3"/>
  <c r="H507" i="3"/>
  <c r="K500" i="3"/>
  <c r="H500" i="3"/>
  <c r="I500" i="3"/>
  <c r="J500" i="3"/>
  <c r="F500" i="3"/>
  <c r="J939" i="8"/>
  <c r="K939" i="8"/>
  <c r="J683" i="3"/>
  <c r="H683" i="3"/>
  <c r="K683" i="3"/>
  <c r="I683" i="3"/>
  <c r="F683" i="3"/>
  <c r="I569" i="3"/>
  <c r="F569" i="3"/>
  <c r="J569" i="3"/>
  <c r="K569" i="3"/>
  <c r="H569" i="3"/>
  <c r="I758" i="3"/>
  <c r="H758" i="3"/>
  <c r="J758" i="3"/>
  <c r="F758" i="3"/>
  <c r="K758" i="3"/>
  <c r="J998" i="8"/>
  <c r="K998" i="8"/>
  <c r="F624" i="3"/>
  <c r="J624" i="3"/>
  <c r="I624" i="3"/>
  <c r="H624" i="3"/>
  <c r="K624" i="3"/>
  <c r="J842" i="8"/>
  <c r="K842" i="8"/>
  <c r="J981" i="8"/>
  <c r="K981" i="8"/>
  <c r="J470" i="3"/>
  <c r="K470" i="3"/>
  <c r="H470" i="3"/>
  <c r="I470" i="3"/>
  <c r="F470" i="3"/>
  <c r="I564" i="3"/>
  <c r="F564" i="3"/>
  <c r="J564" i="3"/>
  <c r="K564" i="3"/>
  <c r="H564" i="3"/>
  <c r="J487" i="3"/>
  <c r="H487" i="3"/>
  <c r="K487" i="3"/>
  <c r="F487" i="3"/>
  <c r="I487" i="3"/>
  <c r="F887" i="3"/>
  <c r="K887" i="3"/>
  <c r="H887" i="3"/>
  <c r="J887" i="3"/>
  <c r="I887" i="3"/>
  <c r="I810" i="3"/>
  <c r="J810" i="3"/>
  <c r="K810" i="3"/>
  <c r="F810" i="3"/>
  <c r="H810" i="3"/>
  <c r="K815" i="8"/>
  <c r="J815" i="8"/>
  <c r="J975" i="8"/>
  <c r="K975" i="8"/>
  <c r="K690" i="3"/>
  <c r="H690" i="3"/>
  <c r="I690" i="3"/>
  <c r="J690" i="3"/>
  <c r="F690" i="3"/>
  <c r="F807" i="3"/>
  <c r="J807" i="3"/>
  <c r="H807" i="3"/>
  <c r="K807" i="3"/>
  <c r="I807" i="3"/>
  <c r="J473" i="3"/>
  <c r="H473" i="3"/>
  <c r="F473" i="3"/>
  <c r="K473" i="3"/>
  <c r="I473" i="3"/>
  <c r="K894" i="8"/>
  <c r="J894" i="8"/>
  <c r="J787" i="8"/>
  <c r="K787" i="8"/>
  <c r="K898" i="3"/>
  <c r="J898" i="3"/>
  <c r="H898" i="3"/>
  <c r="I898" i="3"/>
  <c r="F898" i="3"/>
  <c r="J952" i="8"/>
  <c r="K952" i="8"/>
  <c r="I777" i="3"/>
  <c r="K777" i="3"/>
  <c r="F777" i="3"/>
  <c r="H777" i="3"/>
  <c r="J777" i="3"/>
  <c r="J768" i="8"/>
  <c r="K768" i="8"/>
  <c r="I785" i="3"/>
  <c r="J785" i="3"/>
  <c r="F785" i="3"/>
  <c r="H785" i="3"/>
  <c r="K785" i="3"/>
  <c r="F524" i="3"/>
  <c r="I524" i="3"/>
  <c r="K524" i="3"/>
  <c r="J524" i="3"/>
  <c r="H524" i="3"/>
  <c r="K687" i="3"/>
  <c r="J687" i="3"/>
  <c r="F687" i="3"/>
  <c r="I687" i="3"/>
  <c r="H687" i="3"/>
  <c r="I968" i="3"/>
  <c r="K968" i="3"/>
  <c r="H968" i="3"/>
  <c r="F968" i="3"/>
  <c r="J968" i="3"/>
  <c r="K878" i="3"/>
  <c r="H878" i="3"/>
  <c r="F878" i="3"/>
  <c r="J878" i="3"/>
  <c r="I878" i="3"/>
  <c r="K725" i="8"/>
  <c r="J725" i="8"/>
  <c r="K532" i="3"/>
  <c r="J532" i="3"/>
  <c r="H532" i="3"/>
  <c r="F532" i="3"/>
  <c r="I532" i="3"/>
  <c r="H729" i="3"/>
  <c r="F729" i="3"/>
  <c r="K729" i="3"/>
  <c r="J729" i="3"/>
  <c r="I729" i="3"/>
  <c r="K584" i="3"/>
  <c r="H584" i="3"/>
  <c r="I584" i="3"/>
  <c r="J584" i="3"/>
  <c r="F584" i="3"/>
  <c r="K781" i="8"/>
  <c r="J781" i="8"/>
  <c r="K560" i="3"/>
  <c r="I560" i="3"/>
  <c r="H560" i="3"/>
  <c r="J560" i="3"/>
  <c r="F560" i="3"/>
  <c r="H974" i="3"/>
  <c r="F974" i="3"/>
  <c r="K974" i="3"/>
  <c r="J974" i="3"/>
  <c r="I974" i="3"/>
  <c r="J747" i="8"/>
  <c r="K747" i="8"/>
  <c r="H579" i="3"/>
  <c r="J579" i="3"/>
  <c r="F579" i="3"/>
  <c r="K579" i="3"/>
  <c r="I579" i="3"/>
  <c r="K835" i="8"/>
  <c r="J835" i="8"/>
  <c r="K742" i="8"/>
  <c r="J742" i="8"/>
  <c r="K591" i="3"/>
  <c r="H591" i="3"/>
  <c r="F591" i="3"/>
  <c r="I591" i="3"/>
  <c r="J591" i="3"/>
  <c r="J802" i="8"/>
  <c r="K802" i="8"/>
  <c r="K718" i="3"/>
  <c r="H718" i="3"/>
  <c r="F718" i="3"/>
  <c r="I718" i="3"/>
  <c r="J718" i="3"/>
  <c r="K931" i="8"/>
  <c r="J931" i="8"/>
  <c r="K649" i="3"/>
  <c r="J649" i="3"/>
  <c r="I649" i="3"/>
  <c r="F649" i="3"/>
  <c r="H649" i="3"/>
  <c r="K899" i="3"/>
  <c r="I899" i="3"/>
  <c r="F899" i="3"/>
  <c r="J899" i="3"/>
  <c r="H899" i="3"/>
  <c r="F717" i="3"/>
  <c r="I717" i="3"/>
  <c r="J717" i="3"/>
  <c r="K717" i="3"/>
  <c r="H717" i="3"/>
  <c r="J984" i="3"/>
  <c r="F984" i="3"/>
  <c r="K984" i="3"/>
  <c r="H984" i="3"/>
  <c r="I984" i="3"/>
  <c r="H728" i="3"/>
  <c r="I728" i="3"/>
  <c r="K728" i="3"/>
  <c r="F728" i="3"/>
  <c r="J728" i="3"/>
  <c r="K993" i="3"/>
  <c r="I993" i="3"/>
  <c r="H993" i="3"/>
  <c r="J993" i="3"/>
  <c r="F993" i="3"/>
  <c r="H951" i="3"/>
  <c r="F951" i="3"/>
  <c r="I951" i="3"/>
  <c r="J951" i="3"/>
  <c r="K951" i="3"/>
  <c r="K834" i="3"/>
  <c r="I834" i="3"/>
  <c r="H834" i="3"/>
  <c r="F834" i="3"/>
  <c r="J834" i="3"/>
  <c r="J654" i="3"/>
  <c r="F654" i="3"/>
  <c r="I654" i="3"/>
  <c r="K654" i="3"/>
  <c r="H654" i="3"/>
  <c r="K766" i="8"/>
  <c r="J766" i="8"/>
  <c r="J844" i="8"/>
  <c r="K844" i="8"/>
  <c r="F812" i="3"/>
  <c r="K812" i="3"/>
  <c r="I812" i="3"/>
  <c r="H812" i="3"/>
  <c r="J812" i="3"/>
  <c r="K836" i="8"/>
  <c r="J836" i="8"/>
  <c r="J495" i="3"/>
  <c r="I495" i="3"/>
  <c r="F495" i="3"/>
  <c r="H495" i="3"/>
  <c r="K495" i="3"/>
  <c r="K828" i="8"/>
  <c r="J828" i="8"/>
  <c r="K715" i="8"/>
  <c r="J715" i="8"/>
  <c r="K967" i="8"/>
  <c r="J967" i="8"/>
  <c r="K554" i="3"/>
  <c r="F554" i="3"/>
  <c r="J554" i="3"/>
  <c r="I554" i="3"/>
  <c r="H554" i="3"/>
  <c r="K793" i="3"/>
  <c r="I793" i="3"/>
  <c r="H793" i="3"/>
  <c r="F793" i="3"/>
  <c r="J793" i="3"/>
  <c r="J814" i="8"/>
  <c r="K814" i="8"/>
  <c r="J938" i="8"/>
  <c r="K938" i="8"/>
  <c r="H637" i="3"/>
  <c r="K637" i="3"/>
  <c r="J637" i="3"/>
  <c r="I637" i="3"/>
  <c r="F637" i="3"/>
  <c r="K511" i="3"/>
  <c r="H511" i="3"/>
  <c r="I511" i="3"/>
  <c r="F511" i="3"/>
  <c r="J511" i="3"/>
  <c r="I848" i="3"/>
  <c r="H848" i="3"/>
  <c r="J848" i="3"/>
  <c r="K848" i="3"/>
  <c r="F848" i="3"/>
  <c r="J999" i="8"/>
  <c r="K999" i="8"/>
  <c r="H943" i="3"/>
  <c r="I943" i="3"/>
  <c r="J943" i="3"/>
  <c r="F943" i="3"/>
  <c r="K943" i="3"/>
  <c r="J787" i="3"/>
  <c r="K787" i="3"/>
  <c r="H787" i="3"/>
  <c r="F787" i="3"/>
  <c r="I787" i="3"/>
  <c r="F751" i="3"/>
  <c r="J751" i="3"/>
  <c r="H751" i="3"/>
  <c r="I751" i="3"/>
  <c r="K751" i="3"/>
  <c r="K973" i="3"/>
  <c r="H973" i="3"/>
  <c r="I973" i="3"/>
  <c r="J973" i="3"/>
  <c r="F973" i="3"/>
  <c r="K821" i="8"/>
  <c r="J821" i="8"/>
  <c r="K905" i="3"/>
  <c r="F905" i="3"/>
  <c r="H905" i="3"/>
  <c r="I905" i="3"/>
  <c r="J905" i="3"/>
  <c r="I618" i="3"/>
  <c r="K618" i="3"/>
  <c r="H618" i="3"/>
  <c r="J618" i="3"/>
  <c r="F618" i="3"/>
  <c r="H888" i="3"/>
  <c r="F888" i="3"/>
  <c r="K888" i="3"/>
  <c r="I888" i="3"/>
  <c r="J888" i="3"/>
  <c r="K801" i="8"/>
  <c r="J801" i="8"/>
  <c r="J761" i="8"/>
  <c r="K761" i="8"/>
  <c r="J824" i="8"/>
  <c r="K824" i="8"/>
  <c r="K996" i="8"/>
  <c r="J996" i="8"/>
  <c r="K950" i="8"/>
  <c r="J950" i="8"/>
  <c r="F296" i="3"/>
  <c r="J296" i="3"/>
  <c r="K296" i="3"/>
  <c r="H296" i="3"/>
  <c r="I296" i="3"/>
  <c r="F553" i="3"/>
  <c r="K553" i="3"/>
  <c r="J553" i="3"/>
  <c r="H553" i="3"/>
  <c r="I553" i="3"/>
  <c r="K887" i="8"/>
  <c r="J887" i="8"/>
  <c r="K878" i="8"/>
  <c r="J878" i="8"/>
  <c r="J892" i="8"/>
  <c r="K892" i="8"/>
  <c r="K780" i="8"/>
  <c r="J780" i="8"/>
  <c r="J753" i="8"/>
  <c r="K753" i="8"/>
  <c r="F814" i="3"/>
  <c r="H814" i="3"/>
  <c r="K814" i="3"/>
  <c r="J814" i="3"/>
  <c r="I814" i="3"/>
  <c r="J990" i="3"/>
  <c r="H990" i="3"/>
  <c r="F990" i="3"/>
  <c r="K990" i="3"/>
  <c r="I990" i="3"/>
  <c r="H824" i="3"/>
  <c r="K824" i="3"/>
  <c r="I824" i="3"/>
  <c r="F824" i="3"/>
  <c r="J824" i="3"/>
  <c r="K768" i="3"/>
  <c r="F768" i="3"/>
  <c r="H768" i="3"/>
  <c r="J768" i="3"/>
  <c r="I768" i="3"/>
  <c r="H913" i="3"/>
  <c r="J913" i="3"/>
  <c r="I913" i="3"/>
  <c r="F913" i="3"/>
  <c r="K913" i="3"/>
  <c r="J900" i="8"/>
  <c r="K900" i="8"/>
  <c r="H590" i="3"/>
  <c r="J590" i="3"/>
  <c r="F590" i="3"/>
  <c r="I590" i="3"/>
  <c r="K590" i="3"/>
  <c r="K633" i="3"/>
  <c r="F633" i="3"/>
  <c r="J633" i="3"/>
  <c r="I633" i="3"/>
  <c r="H633" i="3"/>
  <c r="K686" i="3"/>
  <c r="F686" i="3"/>
  <c r="I686" i="3"/>
  <c r="H686" i="3"/>
  <c r="J686" i="3"/>
  <c r="H623" i="3"/>
  <c r="F623" i="3"/>
  <c r="K623" i="3"/>
  <c r="I623" i="3"/>
  <c r="J623" i="3"/>
  <c r="I561" i="3"/>
  <c r="H561" i="3"/>
  <c r="J561" i="3"/>
  <c r="K561" i="3"/>
  <c r="F561" i="3"/>
  <c r="K772" i="3"/>
  <c r="H772" i="3"/>
  <c r="I772" i="3"/>
  <c r="F772" i="3"/>
  <c r="J772" i="3"/>
  <c r="H533" i="3"/>
  <c r="F533" i="3"/>
  <c r="I533" i="3"/>
  <c r="J533" i="3"/>
  <c r="K533" i="3"/>
  <c r="J738" i="8"/>
  <c r="K738" i="8"/>
  <c r="H424" i="3"/>
  <c r="J424" i="3"/>
  <c r="K424" i="3"/>
  <c r="F424" i="3"/>
  <c r="I424" i="3"/>
  <c r="I464" i="3"/>
  <c r="K464" i="3"/>
  <c r="F464" i="3"/>
  <c r="H464" i="3"/>
  <c r="J464" i="3"/>
  <c r="H509" i="3"/>
  <c r="J509" i="3"/>
  <c r="K509" i="3"/>
  <c r="I509" i="3"/>
  <c r="F509" i="3"/>
  <c r="F567" i="3"/>
  <c r="H567" i="3"/>
  <c r="I567" i="3"/>
  <c r="K567" i="3"/>
  <c r="J567" i="3"/>
  <c r="F658" i="3"/>
  <c r="J658" i="3"/>
  <c r="I658" i="3"/>
  <c r="K658" i="3"/>
  <c r="H658" i="3"/>
  <c r="K639" i="3"/>
  <c r="J639" i="3"/>
  <c r="F639" i="3"/>
  <c r="I639" i="3"/>
  <c r="H639" i="3"/>
  <c r="K594" i="3"/>
  <c r="J594" i="3"/>
  <c r="I594" i="3"/>
  <c r="F594" i="3"/>
  <c r="H594" i="3"/>
  <c r="J759" i="8"/>
  <c r="K759" i="8"/>
  <c r="F468" i="3"/>
  <c r="H468" i="3"/>
  <c r="I468" i="3"/>
  <c r="K468" i="3"/>
  <c r="J468" i="3"/>
  <c r="K508" i="3"/>
  <c r="H508" i="3"/>
  <c r="F508" i="3"/>
  <c r="I508" i="3"/>
  <c r="J508" i="3"/>
  <c r="F549" i="3"/>
  <c r="I549" i="3"/>
  <c r="H549" i="3"/>
  <c r="J549" i="3"/>
  <c r="K549" i="3"/>
  <c r="I955" i="3"/>
  <c r="K955" i="3"/>
  <c r="H955" i="3"/>
  <c r="F955" i="3"/>
  <c r="J955" i="3"/>
  <c r="J518" i="3"/>
  <c r="F518" i="3"/>
  <c r="I518" i="3"/>
  <c r="H518" i="3"/>
  <c r="K518" i="3"/>
  <c r="F759" i="3"/>
  <c r="J759" i="3"/>
  <c r="I759" i="3"/>
  <c r="H759" i="3"/>
  <c r="K759" i="3"/>
  <c r="I606" i="3"/>
  <c r="F606" i="3"/>
  <c r="J606" i="3"/>
  <c r="H606" i="3"/>
  <c r="K606" i="3"/>
  <c r="K922" i="8"/>
  <c r="J922" i="8"/>
  <c r="J963" i="8"/>
  <c r="K963" i="8"/>
  <c r="K955" i="8"/>
  <c r="J955" i="8"/>
  <c r="J975" i="3"/>
  <c r="K975" i="3"/>
  <c r="H975" i="3"/>
  <c r="I975" i="3"/>
  <c r="F975" i="3"/>
  <c r="J736" i="8"/>
  <c r="K736" i="8"/>
  <c r="K866" i="8"/>
  <c r="J866" i="8"/>
  <c r="J692" i="8"/>
  <c r="K692" i="8"/>
  <c r="K866" i="3"/>
  <c r="I866" i="3"/>
  <c r="H866" i="3"/>
  <c r="J866" i="3"/>
  <c r="F866" i="3"/>
  <c r="H566" i="3"/>
  <c r="J566" i="3"/>
  <c r="F566" i="3"/>
  <c r="K566" i="3"/>
  <c r="I566" i="3"/>
  <c r="I934" i="3"/>
  <c r="F934" i="3"/>
  <c r="K934" i="3"/>
  <c r="H934" i="3"/>
  <c r="J934" i="3"/>
  <c r="F985" i="3"/>
  <c r="I985" i="3"/>
  <c r="J985" i="3"/>
  <c r="H985" i="3"/>
  <c r="K985" i="3"/>
  <c r="J720" i="8"/>
  <c r="K720" i="8"/>
  <c r="I801" i="3"/>
  <c r="J801" i="3"/>
  <c r="F801" i="3"/>
  <c r="H801" i="3"/>
  <c r="K801" i="3"/>
  <c r="K717" i="8"/>
  <c r="J717" i="8"/>
  <c r="F700" i="3"/>
  <c r="J700" i="3"/>
  <c r="H700" i="3"/>
  <c r="K700" i="3"/>
  <c r="I700" i="3"/>
  <c r="H515" i="3"/>
  <c r="F515" i="3"/>
  <c r="K515" i="3"/>
  <c r="I515" i="3"/>
  <c r="J515" i="3"/>
  <c r="H672" i="3"/>
  <c r="I672" i="3"/>
  <c r="J672" i="3"/>
  <c r="K672" i="3"/>
  <c r="F672" i="3"/>
  <c r="F598" i="3"/>
  <c r="H598" i="3"/>
  <c r="K598" i="3"/>
  <c r="J598" i="3"/>
  <c r="I598" i="3"/>
  <c r="J997" i="3"/>
  <c r="F997" i="3"/>
  <c r="I997" i="3"/>
  <c r="H997" i="3"/>
  <c r="K997" i="3"/>
  <c r="F779" i="3"/>
  <c r="H779" i="3"/>
  <c r="I779" i="3"/>
  <c r="K779" i="3"/>
  <c r="J779" i="3"/>
  <c r="F599" i="3"/>
  <c r="K599" i="3"/>
  <c r="J599" i="3"/>
  <c r="I599" i="3"/>
  <c r="H599" i="3"/>
  <c r="I478" i="3"/>
  <c r="H478" i="3"/>
  <c r="K478" i="3"/>
  <c r="J478" i="3"/>
  <c r="F478" i="3"/>
  <c r="K536" i="3"/>
  <c r="F536" i="3"/>
  <c r="H536" i="3"/>
  <c r="J536" i="3"/>
  <c r="I536" i="3"/>
  <c r="K422" i="3"/>
  <c r="H422" i="3"/>
  <c r="I422" i="3"/>
  <c r="F422" i="3"/>
  <c r="J422" i="3"/>
  <c r="J709" i="3"/>
  <c r="K709" i="3"/>
  <c r="H709" i="3"/>
  <c r="F709" i="3"/>
  <c r="I709" i="3"/>
  <c r="F931" i="3"/>
  <c r="K931" i="3"/>
  <c r="H931" i="3"/>
  <c r="J931" i="3"/>
  <c r="I931" i="3"/>
  <c r="I843" i="3"/>
  <c r="K843" i="3"/>
  <c r="H843" i="3"/>
  <c r="J843" i="3"/>
  <c r="F843" i="3"/>
  <c r="I550" i="3"/>
  <c r="H550" i="3"/>
  <c r="J550" i="3"/>
  <c r="F550" i="3"/>
  <c r="K550" i="3"/>
  <c r="K793" i="8"/>
  <c r="J793" i="8"/>
  <c r="J471" i="3"/>
  <c r="F471" i="3"/>
  <c r="H471" i="3"/>
  <c r="K471" i="3"/>
  <c r="I471" i="3"/>
  <c r="J882" i="3"/>
  <c r="F882" i="3"/>
  <c r="H882" i="3"/>
  <c r="I882" i="3"/>
  <c r="K882" i="3"/>
  <c r="J514" i="3"/>
  <c r="H514" i="3"/>
  <c r="F514" i="3"/>
  <c r="I514" i="3"/>
  <c r="K514" i="3"/>
  <c r="K522" i="3"/>
  <c r="J522" i="3"/>
  <c r="F522" i="3"/>
  <c r="H522" i="3"/>
  <c r="I522" i="3"/>
  <c r="J971" i="8"/>
  <c r="K971" i="8"/>
  <c r="J826" i="3"/>
  <c r="H826" i="3"/>
  <c r="K826" i="3"/>
  <c r="F826" i="3"/>
  <c r="I826" i="3"/>
  <c r="F730" i="3"/>
  <c r="I730" i="3"/>
  <c r="J730" i="3"/>
  <c r="H730" i="3"/>
  <c r="K730" i="3"/>
  <c r="J988" i="8"/>
  <c r="K988" i="8"/>
  <c r="K921" i="8"/>
  <c r="J921" i="8"/>
  <c r="H669" i="3"/>
  <c r="J669" i="3"/>
  <c r="I669" i="3"/>
  <c r="F669" i="3"/>
  <c r="K669" i="3"/>
  <c r="J664" i="3"/>
  <c r="F664" i="3"/>
  <c r="K664" i="3"/>
  <c r="I664" i="3"/>
  <c r="H664" i="3"/>
  <c r="K753" i="3"/>
  <c r="F753" i="3"/>
  <c r="H753" i="3"/>
  <c r="J753" i="3"/>
  <c r="I753" i="3"/>
  <c r="K984" i="8"/>
  <c r="J984" i="8"/>
  <c r="K914" i="3"/>
  <c r="J914" i="3"/>
  <c r="I914" i="3"/>
  <c r="H914" i="3"/>
  <c r="F914" i="3"/>
  <c r="H612" i="3"/>
  <c r="K612" i="3"/>
  <c r="J612" i="3"/>
  <c r="F612" i="3"/>
  <c r="I612" i="3"/>
  <c r="J876" i="3"/>
  <c r="K876" i="3"/>
  <c r="F876" i="3"/>
  <c r="I876" i="3"/>
  <c r="H876" i="3"/>
  <c r="K912" i="3"/>
  <c r="H912" i="3"/>
  <c r="F912" i="3"/>
  <c r="J912" i="3"/>
  <c r="I912" i="3"/>
  <c r="H648" i="3"/>
  <c r="K648" i="3"/>
  <c r="J648" i="3"/>
  <c r="F648" i="3"/>
  <c r="I648" i="3"/>
  <c r="K844" i="3"/>
  <c r="I844" i="3"/>
  <c r="H844" i="3"/>
  <c r="F844" i="3"/>
  <c r="J844" i="3"/>
  <c r="I694" i="3"/>
  <c r="F694" i="3"/>
  <c r="J694" i="3"/>
  <c r="K694" i="3"/>
  <c r="H694" i="3"/>
  <c r="H948" i="3"/>
  <c r="I948" i="3"/>
  <c r="K948" i="3"/>
  <c r="F948" i="3"/>
  <c r="J948" i="3"/>
  <c r="H761" i="3"/>
  <c r="K761" i="3"/>
  <c r="F761" i="3"/>
  <c r="J761" i="3"/>
  <c r="I761" i="3"/>
  <c r="J915" i="3"/>
  <c r="F915" i="3"/>
  <c r="K915" i="3"/>
  <c r="H915" i="3"/>
  <c r="I915" i="3"/>
  <c r="I953" i="3"/>
  <c r="K953" i="3"/>
  <c r="F953" i="3"/>
  <c r="J953" i="3"/>
  <c r="H953" i="3"/>
  <c r="K925" i="3"/>
  <c r="J925" i="3"/>
  <c r="I925" i="3"/>
  <c r="F925" i="3"/>
  <c r="H925" i="3"/>
  <c r="F841" i="3"/>
  <c r="K841" i="3"/>
  <c r="H841" i="3"/>
  <c r="J841" i="3"/>
  <c r="I841" i="3"/>
  <c r="J867" i="8"/>
  <c r="K867" i="8"/>
  <c r="K479" i="3"/>
  <c r="F479" i="3"/>
  <c r="I479" i="3"/>
  <c r="J479" i="3"/>
  <c r="H479" i="3"/>
  <c r="F853" i="3"/>
  <c r="I853" i="3"/>
  <c r="H853" i="3"/>
  <c r="K853" i="3"/>
  <c r="J853" i="3"/>
  <c r="J749" i="8"/>
  <c r="K749" i="8"/>
  <c r="F631" i="3"/>
  <c r="K631" i="3"/>
  <c r="H631" i="3"/>
  <c r="J631" i="3"/>
  <c r="I631" i="3"/>
  <c r="H1000" i="3"/>
  <c r="N994" i="2"/>
  <c r="I1000" i="3"/>
  <c r="O994" i="2"/>
  <c r="K1000" i="3"/>
  <c r="F1000" i="3"/>
  <c r="J1000" i="3"/>
  <c r="J800" i="3"/>
  <c r="F800" i="3"/>
  <c r="H800" i="3"/>
  <c r="I800" i="3"/>
  <c r="K800" i="3"/>
  <c r="H745" i="3"/>
  <c r="J745" i="3"/>
  <c r="I745" i="3"/>
  <c r="K745" i="3"/>
  <c r="F745" i="3"/>
  <c r="K702" i="3"/>
  <c r="I702" i="3"/>
  <c r="H702" i="3"/>
  <c r="F702" i="3"/>
  <c r="J702" i="3"/>
  <c r="F877" i="3"/>
  <c r="J877" i="3"/>
  <c r="I877" i="3"/>
  <c r="K877" i="3"/>
  <c r="H877" i="3"/>
  <c r="J865" i="8"/>
  <c r="K865" i="8"/>
  <c r="K808" i="8"/>
  <c r="J808" i="8"/>
  <c r="H879" i="3"/>
  <c r="J879" i="3"/>
  <c r="F879" i="3"/>
  <c r="I879" i="3"/>
  <c r="K879" i="3"/>
  <c r="K882" i="8"/>
  <c r="J882" i="8"/>
  <c r="K944" i="8"/>
  <c r="J944" i="8"/>
  <c r="K911" i="3"/>
  <c r="H911" i="3"/>
  <c r="F911" i="3"/>
  <c r="J911" i="3"/>
  <c r="I911" i="3"/>
  <c r="J976" i="8"/>
  <c r="K976" i="8"/>
  <c r="H792" i="3"/>
  <c r="J792" i="3"/>
  <c r="F792" i="3"/>
  <c r="K792" i="3"/>
  <c r="I792" i="3"/>
  <c r="J903" i="3"/>
  <c r="K903" i="3"/>
  <c r="I903" i="3"/>
  <c r="F903" i="3"/>
  <c r="H903" i="3"/>
  <c r="H689" i="3"/>
  <c r="I689" i="3"/>
  <c r="F689" i="3"/>
  <c r="J689" i="3"/>
  <c r="K689" i="3"/>
  <c r="K934" i="8"/>
  <c r="J934" i="8"/>
  <c r="H614" i="3"/>
  <c r="K614" i="3"/>
  <c r="J614" i="3"/>
  <c r="F614" i="3"/>
  <c r="I614" i="3"/>
  <c r="I585" i="3"/>
  <c r="F585" i="3"/>
  <c r="K585" i="3"/>
  <c r="J585" i="3"/>
  <c r="H585" i="3"/>
  <c r="J974" i="8"/>
  <c r="K974" i="8"/>
  <c r="H607" i="3"/>
  <c r="K607" i="3"/>
  <c r="I607" i="3"/>
  <c r="J607" i="3"/>
  <c r="F607" i="3"/>
  <c r="H742" i="3"/>
  <c r="K742" i="3"/>
  <c r="I742" i="3"/>
  <c r="F742" i="3"/>
  <c r="J742" i="3"/>
  <c r="J802" i="3"/>
  <c r="K802" i="3"/>
  <c r="I802" i="3"/>
  <c r="F802" i="3"/>
  <c r="H802" i="3"/>
  <c r="I467" i="3"/>
  <c r="F467" i="3"/>
  <c r="J467" i="3"/>
  <c r="H467" i="3"/>
  <c r="K467" i="3"/>
  <c r="H855" i="3"/>
  <c r="J855" i="3"/>
  <c r="K855" i="3"/>
  <c r="I855" i="3"/>
  <c r="F855" i="3"/>
  <c r="I884" i="3"/>
  <c r="F884" i="3"/>
  <c r="K884" i="3"/>
  <c r="H884" i="3"/>
  <c r="J884" i="3"/>
  <c r="F721" i="3"/>
  <c r="K721" i="3"/>
  <c r="I721" i="3"/>
  <c r="J721" i="3"/>
  <c r="H721" i="3"/>
  <c r="F736" i="3"/>
  <c r="J736" i="3"/>
  <c r="H736" i="3"/>
  <c r="K736" i="3"/>
  <c r="I736" i="3"/>
  <c r="F582" i="3"/>
  <c r="H582" i="3"/>
  <c r="I582" i="3"/>
  <c r="J582" i="3"/>
  <c r="K582" i="3"/>
  <c r="F542" i="3"/>
  <c r="K542" i="3"/>
  <c r="I542" i="3"/>
  <c r="J542" i="3"/>
  <c r="H542" i="3"/>
  <c r="H939" i="3"/>
  <c r="I939" i="3"/>
  <c r="J939" i="3"/>
  <c r="F939" i="3"/>
  <c r="K939" i="3"/>
  <c r="J540" i="3"/>
  <c r="K540" i="3"/>
  <c r="I540" i="3"/>
  <c r="H540" i="3"/>
  <c r="F540" i="3"/>
  <c r="I475" i="3"/>
  <c r="J475" i="3"/>
  <c r="H475" i="3"/>
  <c r="K475" i="3"/>
  <c r="F475" i="3"/>
  <c r="J816" i="3"/>
  <c r="I816" i="3"/>
  <c r="K816" i="3"/>
  <c r="H816" i="3"/>
  <c r="F816" i="3"/>
  <c r="J746" i="3"/>
  <c r="K746" i="3"/>
  <c r="F746" i="3"/>
  <c r="I746" i="3"/>
  <c r="H746" i="3"/>
  <c r="F666" i="3"/>
  <c r="K666" i="3"/>
  <c r="J666" i="3"/>
  <c r="H666" i="3"/>
  <c r="I666" i="3"/>
  <c r="K714" i="8"/>
  <c r="J714" i="8"/>
  <c r="K808" i="3"/>
  <c r="I808" i="3"/>
  <c r="H808" i="3"/>
  <c r="J808" i="3"/>
  <c r="F808" i="3"/>
  <c r="K574" i="3"/>
  <c r="I574" i="3"/>
  <c r="F574" i="3"/>
  <c r="H574" i="3"/>
  <c r="J574" i="3"/>
  <c r="K829" i="3"/>
  <c r="I829" i="3"/>
  <c r="F829" i="3"/>
  <c r="J829" i="3"/>
  <c r="H829" i="3"/>
  <c r="J526" i="3"/>
  <c r="K526" i="3"/>
  <c r="F526" i="3"/>
  <c r="I526" i="3"/>
  <c r="H526" i="3"/>
  <c r="K961" i="8"/>
  <c r="J961" i="8"/>
  <c r="I572" i="3"/>
  <c r="K572" i="3"/>
  <c r="H572" i="3"/>
  <c r="F572" i="3"/>
  <c r="J572" i="3"/>
  <c r="J490" i="3"/>
  <c r="K490" i="3"/>
  <c r="F490" i="3"/>
  <c r="I490" i="3"/>
  <c r="H490" i="3"/>
  <c r="H595" i="3"/>
  <c r="J595" i="3"/>
  <c r="I595" i="3"/>
  <c r="F595" i="3"/>
  <c r="K595" i="3"/>
  <c r="I705" i="3"/>
  <c r="J705" i="3"/>
  <c r="F705" i="3"/>
  <c r="H705" i="3"/>
  <c r="K705" i="3"/>
  <c r="J856" i="8"/>
  <c r="K856" i="8"/>
  <c r="F1001" i="3"/>
  <c r="O995" i="2"/>
  <c r="I1001" i="3"/>
  <c r="H1001" i="3"/>
  <c r="K1001" i="3"/>
  <c r="N995" i="2"/>
  <c r="J1001" i="3"/>
  <c r="H667" i="3"/>
  <c r="K667" i="3"/>
  <c r="I667" i="3"/>
  <c r="F667" i="3"/>
  <c r="J667" i="3"/>
  <c r="J834" i="8"/>
  <c r="K834" i="8"/>
  <c r="F828" i="3"/>
  <c r="I828" i="3"/>
  <c r="K828" i="3"/>
  <c r="J828" i="3"/>
  <c r="H828" i="3"/>
  <c r="K576" i="3"/>
  <c r="F576" i="3"/>
  <c r="J576" i="3"/>
  <c r="H576" i="3"/>
  <c r="I576" i="3"/>
  <c r="J577" i="3"/>
  <c r="K577" i="3"/>
  <c r="I577" i="3"/>
  <c r="H577" i="3"/>
  <c r="F577" i="3"/>
  <c r="K791" i="8"/>
  <c r="J791" i="8"/>
  <c r="F839" i="3"/>
  <c r="J839" i="3"/>
  <c r="H839" i="3"/>
  <c r="K839" i="3"/>
  <c r="I839" i="3"/>
  <c r="I988" i="3"/>
  <c r="J988" i="3"/>
  <c r="K988" i="3"/>
  <c r="F988" i="3"/>
  <c r="H988" i="3"/>
  <c r="F482" i="3"/>
  <c r="K482" i="3"/>
  <c r="J482" i="3"/>
  <c r="I482" i="3"/>
  <c r="H482" i="3"/>
  <c r="F996" i="3"/>
  <c r="K996" i="3"/>
  <c r="I996" i="3"/>
  <c r="J996" i="3"/>
  <c r="H996" i="3"/>
  <c r="K676" i="3"/>
  <c r="I676" i="3"/>
  <c r="J676" i="3"/>
  <c r="H676" i="3"/>
  <c r="F676" i="3"/>
  <c r="H678" i="3"/>
  <c r="K678" i="3"/>
  <c r="J678" i="3"/>
  <c r="I678" i="3"/>
  <c r="F678" i="3"/>
  <c r="F609" i="3"/>
  <c r="H609" i="3"/>
  <c r="I609" i="3"/>
  <c r="K609" i="3"/>
  <c r="J609" i="3"/>
  <c r="K883" i="8"/>
  <c r="J883" i="8"/>
  <c r="I941" i="3"/>
  <c r="J941" i="3"/>
  <c r="F941" i="3"/>
  <c r="K941" i="3"/>
  <c r="H941" i="3"/>
  <c r="K721" i="8"/>
  <c r="J721" i="8"/>
  <c r="K893" i="3"/>
  <c r="J893" i="3"/>
  <c r="F893" i="3"/>
  <c r="H893" i="3"/>
  <c r="I893" i="3"/>
  <c r="K781" i="3"/>
  <c r="H781" i="3"/>
  <c r="I781" i="3"/>
  <c r="J781" i="3"/>
  <c r="F781" i="3"/>
  <c r="K770" i="8"/>
  <c r="J770" i="8"/>
  <c r="F740" i="3"/>
  <c r="K740" i="3"/>
  <c r="I740" i="3"/>
  <c r="J740" i="3"/>
  <c r="H740" i="3"/>
  <c r="K854" i="3"/>
  <c r="J854" i="3"/>
  <c r="F854" i="3"/>
  <c r="H854" i="3"/>
  <c r="I854" i="3"/>
  <c r="K558" i="3"/>
  <c r="H558" i="3"/>
  <c r="F558" i="3"/>
  <c r="J558" i="3"/>
  <c r="I558" i="3"/>
  <c r="F685" i="3"/>
  <c r="J685" i="3"/>
  <c r="H685" i="3"/>
  <c r="K685" i="3"/>
  <c r="I685" i="3"/>
  <c r="K642" i="3"/>
  <c r="F642" i="3"/>
  <c r="J642" i="3"/>
  <c r="I642" i="3"/>
  <c r="H642" i="3"/>
  <c r="K719" i="3"/>
  <c r="J719" i="3"/>
  <c r="I719" i="3"/>
  <c r="F719" i="3"/>
  <c r="H719" i="3"/>
  <c r="F875" i="3"/>
  <c r="J875" i="3"/>
  <c r="H875" i="3"/>
  <c r="I875" i="3"/>
  <c r="K875" i="3"/>
  <c r="I483" i="3"/>
  <c r="H483" i="3"/>
  <c r="K483" i="3"/>
  <c r="J483" i="3"/>
  <c r="F483" i="3"/>
  <c r="H379" i="3"/>
  <c r="I379" i="3"/>
  <c r="F379" i="3"/>
  <c r="K379" i="3"/>
  <c r="J379" i="3"/>
  <c r="K864" i="3"/>
  <c r="F864" i="3"/>
  <c r="H864" i="3"/>
  <c r="J864" i="3"/>
  <c r="I864" i="3"/>
  <c r="I573" i="3"/>
  <c r="H573" i="3"/>
  <c r="F573" i="3"/>
  <c r="J573" i="3"/>
  <c r="K573" i="3"/>
  <c r="F604" i="3"/>
  <c r="H604" i="3"/>
  <c r="I604" i="3"/>
  <c r="J604" i="3"/>
  <c r="K604" i="3"/>
  <c r="J972" i="8"/>
  <c r="K972" i="8"/>
  <c r="I940" i="3"/>
  <c r="H940" i="3"/>
  <c r="K940" i="3"/>
  <c r="F940" i="3"/>
  <c r="J940" i="3"/>
  <c r="F498" i="3"/>
  <c r="I498" i="3"/>
  <c r="K498" i="3"/>
  <c r="H498" i="3"/>
  <c r="J498" i="3"/>
  <c r="K847" i="8"/>
  <c r="J847" i="8"/>
  <c r="H835" i="3"/>
  <c r="K835" i="3"/>
  <c r="I835" i="3"/>
  <c r="J835" i="3"/>
  <c r="F835" i="3"/>
  <c r="I723" i="3"/>
  <c r="J723" i="3"/>
  <c r="F723" i="3"/>
  <c r="K723" i="3"/>
  <c r="H723" i="3"/>
  <c r="J989" i="3"/>
  <c r="I989" i="3"/>
  <c r="K989" i="3"/>
  <c r="F989" i="3"/>
  <c r="H989" i="3"/>
  <c r="J852" i="8"/>
  <c r="K852" i="8"/>
  <c r="H583" i="3"/>
  <c r="I583" i="3"/>
  <c r="F583" i="3"/>
  <c r="K583" i="3"/>
  <c r="J583" i="3"/>
  <c r="J484" i="3"/>
  <c r="H484" i="3"/>
  <c r="K484" i="3"/>
  <c r="I484" i="3"/>
  <c r="F484" i="3"/>
  <c r="J626" i="3"/>
  <c r="I626" i="3"/>
  <c r="K626" i="3"/>
  <c r="F626" i="3"/>
  <c r="H626" i="3"/>
  <c r="J869" i="8"/>
  <c r="K869" i="8"/>
  <c r="J995" i="8"/>
  <c r="K995" i="8"/>
  <c r="F924" i="3"/>
  <c r="J924" i="3"/>
  <c r="H924" i="3"/>
  <c r="K924" i="3"/>
  <c r="I924" i="3"/>
  <c r="I881" i="3"/>
  <c r="J881" i="3"/>
  <c r="H881" i="3"/>
  <c r="F881" i="3"/>
  <c r="K881" i="3"/>
  <c r="I838" i="3"/>
  <c r="J838" i="3"/>
  <c r="F838" i="3"/>
  <c r="K838" i="3"/>
  <c r="H838" i="3"/>
  <c r="I960" i="3"/>
  <c r="H960" i="3"/>
  <c r="J960" i="3"/>
  <c r="F960" i="3"/>
  <c r="K960" i="3"/>
  <c r="I634" i="3"/>
  <c r="H634" i="3"/>
  <c r="K634" i="3"/>
  <c r="J634" i="3"/>
  <c r="F634" i="3"/>
  <c r="K698" i="3"/>
  <c r="H698" i="3"/>
  <c r="J698" i="3"/>
  <c r="I698" i="3"/>
  <c r="F698" i="3"/>
  <c r="J952" i="3"/>
  <c r="I952" i="3"/>
  <c r="K952" i="3"/>
  <c r="H952" i="3"/>
  <c r="F952" i="3"/>
  <c r="F959" i="3"/>
  <c r="I959" i="3"/>
  <c r="H959" i="3"/>
  <c r="J959" i="3"/>
  <c r="K959" i="3"/>
  <c r="F850" i="3"/>
  <c r="I850" i="3"/>
  <c r="K850" i="3"/>
  <c r="H850" i="3"/>
  <c r="J850" i="3"/>
  <c r="F688" i="3"/>
  <c r="J688" i="3"/>
  <c r="H688" i="3"/>
  <c r="I688" i="3"/>
  <c r="K688" i="3"/>
  <c r="H942" i="3"/>
  <c r="J942" i="3"/>
  <c r="F942" i="3"/>
  <c r="K942" i="3"/>
  <c r="I942" i="3"/>
  <c r="K1002" i="8"/>
  <c r="J1002" i="8"/>
  <c r="K510" i="3"/>
  <c r="H510" i="3"/>
  <c r="J510" i="3"/>
  <c r="I510" i="3"/>
  <c r="F510" i="3"/>
  <c r="I679" i="3"/>
  <c r="H679" i="3"/>
  <c r="F679" i="3"/>
  <c r="J679" i="3"/>
  <c r="K679" i="3"/>
  <c r="J961" i="3"/>
  <c r="I961" i="3"/>
  <c r="K961" i="3"/>
  <c r="H961" i="3"/>
  <c r="F961" i="3"/>
  <c r="F517" i="3"/>
  <c r="H517" i="3"/>
  <c r="J517" i="3"/>
  <c r="K517" i="3"/>
  <c r="I517" i="3"/>
  <c r="I937" i="3"/>
  <c r="K937" i="3"/>
  <c r="F937" i="3"/>
  <c r="H937" i="3"/>
  <c r="J937" i="3"/>
  <c r="K809" i="8"/>
  <c r="J809" i="8"/>
  <c r="F783" i="3"/>
  <c r="J783" i="3"/>
  <c r="K783" i="3"/>
  <c r="H783" i="3"/>
  <c r="I783" i="3"/>
  <c r="J775" i="3"/>
  <c r="I775" i="3"/>
  <c r="K775" i="3"/>
  <c r="H775" i="3"/>
  <c r="F775" i="3"/>
  <c r="K632" i="3"/>
  <c r="H632" i="3"/>
  <c r="F632" i="3"/>
  <c r="I632" i="3"/>
  <c r="J632" i="3"/>
  <c r="I531" i="3"/>
  <c r="J531" i="3"/>
  <c r="H531" i="3"/>
  <c r="K531" i="3"/>
  <c r="F531" i="3"/>
  <c r="H474" i="3"/>
  <c r="F474" i="3"/>
  <c r="I474" i="3"/>
  <c r="K474" i="3"/>
  <c r="J474" i="3"/>
  <c r="I874" i="3"/>
  <c r="H874" i="3"/>
  <c r="J874" i="3"/>
  <c r="F874" i="3"/>
  <c r="K874" i="3"/>
  <c r="I782" i="3"/>
  <c r="F782" i="3"/>
  <c r="J782" i="3"/>
  <c r="H782" i="3"/>
  <c r="K782" i="3"/>
  <c r="J635" i="3"/>
  <c r="I635" i="3"/>
  <c r="H635" i="3"/>
  <c r="K635" i="3"/>
  <c r="F635" i="3"/>
  <c r="I798" i="3"/>
  <c r="K798" i="3"/>
  <c r="J798" i="3"/>
  <c r="F798" i="3"/>
  <c r="H798" i="3"/>
  <c r="K766" i="3"/>
  <c r="F766" i="3"/>
  <c r="I766" i="3"/>
  <c r="H766" i="3"/>
  <c r="J766" i="3"/>
  <c r="H476" i="3"/>
  <c r="K476" i="3"/>
  <c r="F476" i="3"/>
  <c r="J476" i="3"/>
  <c r="I476" i="3"/>
  <c r="I764" i="3"/>
  <c r="F764" i="3"/>
  <c r="K764" i="3"/>
  <c r="J764" i="3"/>
  <c r="H764" i="3"/>
  <c r="K603" i="3"/>
  <c r="J603" i="3"/>
  <c r="H603" i="3"/>
  <c r="F603" i="3"/>
  <c r="I603" i="3"/>
  <c r="K863" i="3"/>
  <c r="H863" i="3"/>
  <c r="I863" i="3"/>
  <c r="J863" i="3"/>
  <c r="F863" i="3"/>
  <c r="J817" i="3"/>
  <c r="K817" i="3"/>
  <c r="H817" i="3"/>
  <c r="F817" i="3"/>
  <c r="I817" i="3"/>
  <c r="F480" i="3"/>
  <c r="I480" i="3"/>
  <c r="K480" i="3"/>
  <c r="J480" i="3"/>
  <c r="H480" i="3"/>
  <c r="I907" i="3"/>
  <c r="H907" i="3"/>
  <c r="F907" i="3"/>
  <c r="J907" i="3"/>
  <c r="K907" i="3"/>
  <c r="I991" i="3"/>
  <c r="J991" i="3"/>
  <c r="F991" i="3"/>
  <c r="H991" i="3"/>
  <c r="K991" i="3"/>
  <c r="J791" i="3"/>
  <c r="F791" i="3"/>
  <c r="I791" i="3"/>
  <c r="K791" i="3"/>
  <c r="H791" i="3"/>
  <c r="J696" i="8"/>
  <c r="K696" i="8"/>
  <c r="F747" i="3"/>
  <c r="J747" i="3"/>
  <c r="K747" i="3"/>
  <c r="H747" i="3"/>
  <c r="I747" i="3"/>
  <c r="J977" i="8"/>
  <c r="K977" i="8"/>
  <c r="H563" i="3"/>
  <c r="K563" i="3"/>
  <c r="J563" i="3"/>
  <c r="I563" i="3"/>
  <c r="F563" i="3"/>
  <c r="H860" i="3"/>
  <c r="F860" i="3"/>
  <c r="K860" i="3"/>
  <c r="I860" i="3"/>
  <c r="J860" i="3"/>
  <c r="K862" i="8"/>
  <c r="J862" i="8"/>
  <c r="K823" i="8"/>
  <c r="J823" i="8"/>
  <c r="K969" i="8"/>
  <c r="J969" i="8"/>
  <c r="F551" i="3"/>
  <c r="I551" i="3"/>
  <c r="H551" i="3"/>
  <c r="J551" i="3"/>
  <c r="K551" i="3"/>
  <c r="H865" i="3"/>
  <c r="I865" i="3"/>
  <c r="K865" i="3"/>
  <c r="J865" i="3"/>
  <c r="F865" i="3"/>
  <c r="F748" i="3"/>
  <c r="I748" i="3"/>
  <c r="K748" i="3"/>
  <c r="H748" i="3"/>
  <c r="J748" i="3"/>
  <c r="K932" i="8"/>
  <c r="J932" i="8"/>
  <c r="J716" i="8"/>
  <c r="K716" i="8"/>
  <c r="J774" i="8"/>
  <c r="K774" i="8"/>
  <c r="F485" i="3"/>
  <c r="H485" i="3"/>
  <c r="J485" i="3"/>
  <c r="I485" i="3"/>
  <c r="K485" i="3"/>
  <c r="I947" i="3"/>
  <c r="H947" i="3"/>
  <c r="J947" i="3"/>
  <c r="F947" i="3"/>
  <c r="K947" i="3"/>
  <c r="F858" i="3"/>
  <c r="I858" i="3"/>
  <c r="K858" i="3"/>
  <c r="J858" i="3"/>
  <c r="H858" i="3"/>
  <c r="F765" i="3"/>
  <c r="H765" i="3"/>
  <c r="I765" i="3"/>
  <c r="J765" i="3"/>
  <c r="K765" i="3"/>
  <c r="F652" i="3"/>
  <c r="J652" i="3"/>
  <c r="H652" i="3"/>
  <c r="K652" i="3"/>
  <c r="I652" i="3"/>
  <c r="H497" i="3"/>
  <c r="K497" i="3"/>
  <c r="F497" i="3"/>
  <c r="I497" i="3"/>
  <c r="J497" i="3"/>
  <c r="H752" i="3"/>
  <c r="J752" i="3"/>
  <c r="F752" i="3"/>
  <c r="K752" i="3"/>
  <c r="I752" i="3"/>
  <c r="K969" i="3"/>
  <c r="J969" i="3"/>
  <c r="F969" i="3"/>
  <c r="I969" i="3"/>
  <c r="H969" i="3"/>
  <c r="J746" i="8"/>
  <c r="K746" i="8"/>
  <c r="J825" i="3"/>
  <c r="I825" i="3"/>
  <c r="K825" i="3"/>
  <c r="H825" i="3"/>
  <c r="F825" i="3"/>
  <c r="J798" i="8"/>
  <c r="K798" i="8"/>
  <c r="J943" i="8"/>
  <c r="K943" i="8"/>
  <c r="J849" i="8"/>
  <c r="K849" i="8"/>
  <c r="K945" i="3"/>
  <c r="H945" i="3"/>
  <c r="F945" i="3"/>
  <c r="I945" i="3"/>
  <c r="J945" i="3"/>
  <c r="F720" i="3"/>
  <c r="H720" i="3"/>
  <c r="I720" i="3"/>
  <c r="J720" i="3"/>
  <c r="K720" i="3"/>
  <c r="H608" i="3"/>
  <c r="K608" i="3"/>
  <c r="F608" i="3"/>
  <c r="I608" i="3"/>
  <c r="J608" i="3"/>
  <c r="I805" i="3"/>
  <c r="K805" i="3"/>
  <c r="J805" i="3"/>
  <c r="F805" i="3"/>
  <c r="H805" i="3"/>
  <c r="H724" i="3"/>
  <c r="F724" i="3"/>
  <c r="K724" i="3"/>
  <c r="I724" i="3"/>
  <c r="J724" i="3"/>
</calcChain>
</file>

<file path=xl/sharedStrings.xml><?xml version="1.0" encoding="utf-8"?>
<sst xmlns="http://schemas.openxmlformats.org/spreadsheetml/2006/main" count="1714" uniqueCount="490">
  <si>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</si>
  <si>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</si>
  <si>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</si>
  <si>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</si>
  <si>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</si>
  <si>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</si>
  <si>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</si>
  <si>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</si>
  <si>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</si>
  <si>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</si>
  <si>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</si>
  <si>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</si>
  <si>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</si>
  <si>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</si>
  <si>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</si>
  <si>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</si>
  <si>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</si>
  <si>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</si>
  <si>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</si>
  <si>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</si>
  <si>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</si>
  <si>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</si>
  <si>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</si>
  <si>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</si>
  <si>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</si>
  <si>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</si>
  <si>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</si>
  <si>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</si>
  <si>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</si>
  <si>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</si>
  <si>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</si>
  <si>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</si>
  <si>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</si>
  <si>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</si>
  <si>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</si>
  <si>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</si>
  <si>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</si>
  <si>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</si>
  <si>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</si>
  <si>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</si>
  <si>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</si>
  <si>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</si>
  <si>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</si>
  <si>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</si>
  <si>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</si>
  <si>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</si>
  <si>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</si>
  <si>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</si>
  <si>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</si>
  <si>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</si>
  <si>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</si>
  <si>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</si>
  <si>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</si>
  <si>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</si>
  <si>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</si>
  <si>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</si>
  <si>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</si>
  <si>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</si>
  <si>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</si>
  <si>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</si>
  <si>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</si>
  <si>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</si>
  <si>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</si>
  <si>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</si>
  <si>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</si>
  <si>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</si>
  <si>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</si>
  <si>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</si>
  <si>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Watford</t>
  </si>
  <si>
    <t>Sheffield United</t>
  </si>
  <si>
    <t>Blackburn</t>
  </si>
  <si>
    <t>QPR</t>
  </si>
  <si>
    <t>Blackpool</t>
  </si>
  <si>
    <t>Reading</t>
  </si>
  <si>
    <t>Cardiff</t>
  </si>
  <si>
    <t>Hull</t>
  </si>
  <si>
    <t>Bristol City</t>
  </si>
  <si>
    <t>Luton</t>
  </si>
  <si>
    <t>Birmingham</t>
  </si>
  <si>
    <t>Middlesbrough</t>
  </si>
  <si>
    <t>West Brom</t>
  </si>
  <si>
    <t>Millwall</t>
  </si>
  <si>
    <t>Stoke</t>
  </si>
  <si>
    <t>Rotherham</t>
  </si>
  <si>
    <t>Swansea</t>
  </si>
  <si>
    <t>Preston</t>
  </si>
  <si>
    <t>Sunderland</t>
  </si>
  <si>
    <t>E1</t>
  </si>
  <si>
    <t>Gateshead</t>
  </si>
  <si>
    <t>Wrexham</t>
  </si>
  <si>
    <t>EC</t>
  </si>
  <si>
    <t>Lyon</t>
  </si>
  <si>
    <t>Troyes</t>
  </si>
  <si>
    <t>Tottenham</t>
  </si>
  <si>
    <t>Wolves</t>
  </si>
  <si>
    <t>Crystal Palace</t>
  </si>
  <si>
    <t>Aston Villa</t>
  </si>
  <si>
    <t>Everton</t>
  </si>
  <si>
    <t>Nottm Forest</t>
  </si>
  <si>
    <t>Fulham</t>
  </si>
  <si>
    <t>Brentford</t>
  </si>
  <si>
    <t>Leicester</t>
  </si>
  <si>
    <t>Southampton</t>
  </si>
  <si>
    <t>Bournemouth</t>
  </si>
  <si>
    <t>Arsenal</t>
  </si>
  <si>
    <t>Wigan</t>
  </si>
  <si>
    <t>Monaco</t>
  </si>
  <si>
    <t>Lens</t>
  </si>
  <si>
    <t>Marseille</t>
  </si>
  <si>
    <t>Nantes</t>
  </si>
  <si>
    <t>St Etienne</t>
  </si>
  <si>
    <t>Le Havre</t>
  </si>
  <si>
    <t>Amiens</t>
  </si>
  <si>
    <t>Bastia</t>
  </si>
  <si>
    <t>Caen</t>
  </si>
  <si>
    <t>Dijon</t>
  </si>
  <si>
    <t>Nimes</t>
  </si>
  <si>
    <t>Laval</t>
  </si>
  <si>
    <t>Metz</t>
  </si>
  <si>
    <t>Niort</t>
  </si>
  <si>
    <t>Paris FC</t>
  </si>
  <si>
    <t>Pau FC</t>
  </si>
  <si>
    <t>Sochaux</t>
  </si>
  <si>
    <t>Annecy</t>
  </si>
  <si>
    <t>Valenciennes</t>
  </si>
  <si>
    <t>Quevilly Rouen</t>
  </si>
  <si>
    <t>Torino</t>
  </si>
  <si>
    <t>Lazio</t>
  </si>
  <si>
    <t>Udinese</t>
  </si>
  <si>
    <t>Salernitana</t>
  </si>
  <si>
    <t>Inter</t>
  </si>
  <si>
    <t>Spezia</t>
  </si>
  <si>
    <t>Sassuolo</t>
  </si>
  <si>
    <t>Lecce</t>
  </si>
  <si>
    <t>Leeds</t>
  </si>
  <si>
    <t>Chelsea</t>
  </si>
  <si>
    <t>West Ham</t>
  </si>
  <si>
    <t>Brighton</t>
  </si>
  <si>
    <t>Newcastle</t>
  </si>
  <si>
    <t>Man City</t>
  </si>
  <si>
    <t>Strasbourg</t>
  </si>
  <si>
    <t>Reims</t>
  </si>
  <si>
    <t>Angers</t>
  </si>
  <si>
    <t>Brest</t>
  </si>
  <si>
    <t>Clermont</t>
  </si>
  <si>
    <t>Nice</t>
  </si>
  <si>
    <t>Montpellier</t>
  </si>
  <si>
    <t>Auxerre</t>
  </si>
  <si>
    <t>Toulouse</t>
  </si>
  <si>
    <t>Lorient</t>
  </si>
  <si>
    <t>Rennes</t>
  </si>
  <si>
    <t>Ajaccio</t>
  </si>
  <si>
    <t>Lille</t>
  </si>
  <si>
    <t>Paris SG</t>
  </si>
  <si>
    <t>Empoli</t>
  </si>
  <si>
    <t>Fiorentina</t>
  </si>
  <si>
    <t>Napoli</t>
  </si>
  <si>
    <t>Monza</t>
  </si>
  <si>
    <t>Atalanta</t>
  </si>
  <si>
    <t>Milan</t>
  </si>
  <si>
    <t>Bologna</t>
  </si>
  <si>
    <t>Verona</t>
  </si>
  <si>
    <t>Man United</t>
  </si>
  <si>
    <t>Liverpool</t>
  </si>
  <si>
    <t>Grenoble</t>
  </si>
  <si>
    <t>Bordeaux</t>
  </si>
  <si>
    <t>Roma</t>
  </si>
  <si>
    <t>Cremonese</t>
  </si>
  <si>
    <t>Sampdoria</t>
  </si>
  <si>
    <t>Juventus</t>
  </si>
  <si>
    <t>B1</t>
  </si>
  <si>
    <t>F1</t>
  </si>
  <si>
    <t>P1</t>
  </si>
  <si>
    <t>E0</t>
  </si>
  <si>
    <t>F2</t>
  </si>
  <si>
    <t>I1</t>
  </si>
  <si>
    <t>N1</t>
  </si>
  <si>
    <t>Nijmegen</t>
  </si>
  <si>
    <t>Pacos Ferreira</t>
  </si>
  <si>
    <t>Huddersfield</t>
  </si>
  <si>
    <t>Coventry</t>
  </si>
  <si>
    <t>Benfica</t>
  </si>
  <si>
    <t>Gent</t>
  </si>
  <si>
    <t>Antwerp</t>
  </si>
  <si>
    <t>St. Gilloise</t>
  </si>
  <si>
    <t>Anderlecht</t>
  </si>
  <si>
    <t>Excelsior</t>
  </si>
  <si>
    <t>PSV Eindhoven</t>
  </si>
  <si>
    <t>Volendam</t>
  </si>
  <si>
    <t>Twente</t>
  </si>
  <si>
    <t>AZ Alkmaar</t>
  </si>
  <si>
    <t>Club Brugge</t>
  </si>
  <si>
    <t>Cercle Brugge</t>
  </si>
  <si>
    <t>Dortmund</t>
  </si>
  <si>
    <t>Hoffenheim</t>
  </si>
  <si>
    <t>Braunschweig</t>
  </si>
  <si>
    <t>Nurnberg</t>
  </si>
  <si>
    <t>Heidenheim</t>
  </si>
  <si>
    <t>Fortuna Dusseldorf</t>
  </si>
  <si>
    <t>Cagliari</t>
  </si>
  <si>
    <t>Modena</t>
  </si>
  <si>
    <t>For Sittard</t>
  </si>
  <si>
    <t>Utrecht</t>
  </si>
  <si>
    <t>Vizela</t>
  </si>
  <si>
    <t>Estoril</t>
  </si>
  <si>
    <t>Sp Lisbon</t>
  </si>
  <si>
    <t>Celta</t>
  </si>
  <si>
    <t>Cadiz</t>
  </si>
  <si>
    <t>Leganes</t>
  </si>
  <si>
    <t>Eibar</t>
  </si>
  <si>
    <t>Umraniyespor</t>
  </si>
  <si>
    <t>Trabzonspor</t>
  </si>
  <si>
    <t>Genk</t>
  </si>
  <si>
    <t>St Truiden</t>
  </si>
  <si>
    <t>Eupen</t>
  </si>
  <si>
    <t>Kortrijk</t>
  </si>
  <si>
    <t>Mechelen</t>
  </si>
  <si>
    <t>Seraing</t>
  </si>
  <si>
    <t>Standard</t>
  </si>
  <si>
    <t>Oostende</t>
  </si>
  <si>
    <t>Leverkusen</t>
  </si>
  <si>
    <t>Freiburg</t>
  </si>
  <si>
    <t>Bochum</t>
  </si>
  <si>
    <t>Werder Bremen</t>
  </si>
  <si>
    <t>Stuttgart</t>
  </si>
  <si>
    <t>Schalke 04</t>
  </si>
  <si>
    <t>Union Berlin</t>
  </si>
  <si>
    <t>Bayern Munich</t>
  </si>
  <si>
    <t>Wolfsburg</t>
  </si>
  <si>
    <t>FC Koln</t>
  </si>
  <si>
    <t>Ein Frankfurt</t>
  </si>
  <si>
    <t>RB Leipzig</t>
  </si>
  <si>
    <t>Greuther Furth</t>
  </si>
  <si>
    <t>St Pauli</t>
  </si>
  <si>
    <t>Paderborn</t>
  </si>
  <si>
    <t>Magdeburg</t>
  </si>
  <si>
    <t>Regensburg</t>
  </si>
  <si>
    <t>Holstein Kiel</t>
  </si>
  <si>
    <t>Hamburg</t>
  </si>
  <si>
    <t>Karlsruhe</t>
  </si>
  <si>
    <t>Accrington</t>
  </si>
  <si>
    <t>Ipswich</t>
  </si>
  <si>
    <t>Bolton</t>
  </si>
  <si>
    <t>Charlton</t>
  </si>
  <si>
    <t>Bristol Rvs</t>
  </si>
  <si>
    <t>Morecambe</t>
  </si>
  <si>
    <t>Cambridge</t>
  </si>
  <si>
    <t>Lincoln</t>
  </si>
  <si>
    <t>Derby</t>
  </si>
  <si>
    <t>Plymouth</t>
  </si>
  <si>
    <t>Exeter</t>
  </si>
  <si>
    <t>Milton Keynes Dons</t>
  </si>
  <si>
    <t>Fleetwood Town</t>
  </si>
  <si>
    <t>Wycombe</t>
  </si>
  <si>
    <t>Forest Green</t>
  </si>
  <si>
    <t>Shrewsbury</t>
  </si>
  <si>
    <t>Oxford</t>
  </si>
  <si>
    <t>Burton</t>
  </si>
  <si>
    <t>Port Vale</t>
  </si>
  <si>
    <t>Cheltenham</t>
  </si>
  <si>
    <t>Portsmouth</t>
  </si>
  <si>
    <t>Peterboro</t>
  </si>
  <si>
    <t>Sheffield Weds</t>
  </si>
  <si>
    <t>Barnsley</t>
  </si>
  <si>
    <t>Bradford</t>
  </si>
  <si>
    <t>Walsall</t>
  </si>
  <si>
    <t>Carlisle</t>
  </si>
  <si>
    <t>Rochdale</t>
  </si>
  <si>
    <t>Colchester</t>
  </si>
  <si>
    <t>Hartlepool</t>
  </si>
  <si>
    <t>Crewe</t>
  </si>
  <si>
    <t>Stevenage</t>
  </si>
  <si>
    <t>Doncaster</t>
  </si>
  <si>
    <t>Mansfield</t>
  </si>
  <si>
    <t>Gillingham</t>
  </si>
  <si>
    <t>Swindon</t>
  </si>
  <si>
    <t>Leyton Orient</t>
  </si>
  <si>
    <t>Newport County</t>
  </si>
  <si>
    <t>Grimsby</t>
  </si>
  <si>
    <t>Northampton</t>
  </si>
  <si>
    <t>Barrow</t>
  </si>
  <si>
    <t>Salford</t>
  </si>
  <si>
    <t>Crawley Town</t>
  </si>
  <si>
    <t>AFC Wimbledon</t>
  </si>
  <si>
    <t>Sutton</t>
  </si>
  <si>
    <t>Harrogate</t>
  </si>
  <si>
    <t>Aldershot</t>
  </si>
  <si>
    <t>Barnet</t>
  </si>
  <si>
    <t>Bromley</t>
  </si>
  <si>
    <t>Eastleigh</t>
  </si>
  <si>
    <t>Dag and Red</t>
  </si>
  <si>
    <t>Notts County</t>
  </si>
  <si>
    <t>Dorking</t>
  </si>
  <si>
    <t>Maidstone</t>
  </si>
  <si>
    <t>Maidenhead</t>
  </si>
  <si>
    <t>Halifax</t>
  </si>
  <si>
    <t>Oldham</t>
  </si>
  <si>
    <t>Chesterfield</t>
  </si>
  <si>
    <t>Scunthorpe</t>
  </si>
  <si>
    <t>Boreham Wood</t>
  </si>
  <si>
    <t>Solihull</t>
  </si>
  <si>
    <t>Altrincham</t>
  </si>
  <si>
    <t>Southend</t>
  </si>
  <si>
    <t>Torquay</t>
  </si>
  <si>
    <t>Yeovil</t>
  </si>
  <si>
    <t>York</t>
  </si>
  <si>
    <t>Lamia</t>
  </si>
  <si>
    <t>Asteras Tripolis</t>
  </si>
  <si>
    <t>Olympiakos</t>
  </si>
  <si>
    <t>Ionikos</t>
  </si>
  <si>
    <t>Panathinaikos</t>
  </si>
  <si>
    <t>Levadeiakos</t>
  </si>
  <si>
    <t>Ascoli</t>
  </si>
  <si>
    <t>Cittadella</t>
  </si>
  <si>
    <t>Bari</t>
  </si>
  <si>
    <t>Spal</t>
  </si>
  <si>
    <t>Brescia</t>
  </si>
  <si>
    <t>Perugia</t>
  </si>
  <si>
    <t>Frosinone</t>
  </si>
  <si>
    <t>Como</t>
  </si>
  <si>
    <t>Reggina</t>
  </si>
  <si>
    <t>Palermo</t>
  </si>
  <si>
    <t>Ternana</t>
  </si>
  <si>
    <t>Cosenza</t>
  </si>
  <si>
    <t>Venezia</t>
  </si>
  <si>
    <t>Benevento</t>
  </si>
  <si>
    <t>Genoa</t>
  </si>
  <si>
    <t>Parma</t>
  </si>
  <si>
    <t>Ajax</t>
  </si>
  <si>
    <t>Cambuur</t>
  </si>
  <si>
    <t>Sparta Rotterdam</t>
  </si>
  <si>
    <t>Go Ahead Eagles</t>
  </si>
  <si>
    <t>Feyenoord</t>
  </si>
  <si>
    <t>Sp Braga</t>
  </si>
  <si>
    <t>Guimaraes</t>
  </si>
  <si>
    <t>Gil Vicente</t>
  </si>
  <si>
    <t>Porto</t>
  </si>
  <si>
    <t>Celtic</t>
  </si>
  <si>
    <t>Rangers</t>
  </si>
  <si>
    <t>Hibernian</t>
  </si>
  <si>
    <t>Kilmarnock</t>
  </si>
  <si>
    <t>Livingston</t>
  </si>
  <si>
    <t>Hearts</t>
  </si>
  <si>
    <t>Motherwell</t>
  </si>
  <si>
    <t>Dundee United</t>
  </si>
  <si>
    <t>Ross County</t>
  </si>
  <si>
    <t>Aberdeen</t>
  </si>
  <si>
    <t>St Johnstone</t>
  </si>
  <si>
    <t>St Mirren</t>
  </si>
  <si>
    <t>Arbroath</t>
  </si>
  <si>
    <t>Partick</t>
  </si>
  <si>
    <t>Hamilton</t>
  </si>
  <si>
    <t>Queens Park</t>
  </si>
  <si>
    <t>Morton</t>
  </si>
  <si>
    <t>Ayr</t>
  </si>
  <si>
    <t>Raith Rvs</t>
  </si>
  <si>
    <t>Inverness C</t>
  </si>
  <si>
    <t>Airdrie Utd</t>
  </si>
  <si>
    <t>FC Edinburgh</t>
  </si>
  <si>
    <t>Clyde</t>
  </si>
  <si>
    <t>Alloa</t>
  </si>
  <si>
    <t>Kelty Hearts</t>
  </si>
  <si>
    <t>Falkirk</t>
  </si>
  <si>
    <t>Peterhead</t>
  </si>
  <si>
    <t>Montrose</t>
  </si>
  <si>
    <t>Queen of Sth</t>
  </si>
  <si>
    <t>Dunfermline</t>
  </si>
  <si>
    <t>Annan Athletic</t>
  </si>
  <si>
    <t>Forfar</t>
  </si>
  <si>
    <t>East Fife</t>
  </si>
  <si>
    <t>Dumbarton</t>
  </si>
  <si>
    <t>Elgin</t>
  </si>
  <si>
    <t>Bonnyrigg Rose</t>
  </si>
  <si>
    <t>Stenhousemuir</t>
  </si>
  <si>
    <t>Stranraer</t>
  </si>
  <si>
    <t>Stirling</t>
  </si>
  <si>
    <t>Albion Rvs</t>
  </si>
  <si>
    <t>Mallorca</t>
  </si>
  <si>
    <t>Girona</t>
  </si>
  <si>
    <t>Real Madrid</t>
  </si>
  <si>
    <t>Betis</t>
  </si>
  <si>
    <t>Sociedad</t>
  </si>
  <si>
    <t>Ath Madrid</t>
  </si>
  <si>
    <t>Sevilla</t>
  </si>
  <si>
    <t>Barcelona</t>
  </si>
  <si>
    <t>Alaves</t>
  </si>
  <si>
    <t>Las Palmas</t>
  </si>
  <si>
    <t>Villarreal B</t>
  </si>
  <si>
    <t>Mirandes</t>
  </si>
  <si>
    <t>Ponferradina</t>
  </si>
  <si>
    <t>Sp Gijon</t>
  </si>
  <si>
    <t>Tenerife</t>
  </si>
  <si>
    <t>Santander</t>
  </si>
  <si>
    <t>Buyuksehyr</t>
  </si>
  <si>
    <t>Alanyaspor</t>
  </si>
  <si>
    <t>Sivasspor</t>
  </si>
  <si>
    <t>Karagumruk</t>
  </si>
  <si>
    <t>Kayserispor</t>
  </si>
  <si>
    <t>Giresunspor</t>
  </si>
  <si>
    <t>Konyaspor</t>
  </si>
  <si>
    <t>Oud-Heverlee Leuven</t>
  </si>
  <si>
    <t>Westerlo</t>
  </si>
  <si>
    <t>Charleroi</t>
  </si>
  <si>
    <t>Waregem</t>
  </si>
  <si>
    <t>Augsburg</t>
  </si>
  <si>
    <t>Hertha</t>
  </si>
  <si>
    <t>Mgladbach</t>
  </si>
  <si>
    <t>Mainz</t>
  </si>
  <si>
    <t>Darmstadt</t>
  </si>
  <si>
    <t>Bielefeld</t>
  </si>
  <si>
    <t>Hansa Rostock</t>
  </si>
  <si>
    <t>Hannover</t>
  </si>
  <si>
    <t>Sandhausen</t>
  </si>
  <si>
    <t>Kaiserslautern</t>
  </si>
  <si>
    <t>Wealdstone</t>
  </si>
  <si>
    <t>Woking</t>
  </si>
  <si>
    <t>Atromitos</t>
  </si>
  <si>
    <t>Panetolikos</t>
  </si>
  <si>
    <t>Volos NFC</t>
  </si>
  <si>
    <t>OFI Crete</t>
  </si>
  <si>
    <t>AEK</t>
  </si>
  <si>
    <t>Giannina</t>
  </si>
  <si>
    <t>Aris</t>
  </si>
  <si>
    <t>PAOK</t>
  </si>
  <si>
    <t>Sudtirol</t>
  </si>
  <si>
    <t>Pisa</t>
  </si>
  <si>
    <t>Waalwijk</t>
  </si>
  <si>
    <t>FC Emmen</t>
  </si>
  <si>
    <t>Heerenveen</t>
  </si>
  <si>
    <t>Groningen</t>
  </si>
  <si>
    <t>Vitesse</t>
  </si>
  <si>
    <t>Casa Pia</t>
  </si>
  <si>
    <t>Arouca</t>
  </si>
  <si>
    <t>Santa Clara</t>
  </si>
  <si>
    <t>Maritimo</t>
  </si>
  <si>
    <t>Portimonense</t>
  </si>
  <si>
    <t>Famalicao</t>
  </si>
  <si>
    <t>Osasuna</t>
  </si>
  <si>
    <t>Vallecano</t>
  </si>
  <si>
    <t>Ath Bilbao</t>
  </si>
  <si>
    <t>Espanol</t>
  </si>
  <si>
    <t>Villarreal</t>
  </si>
  <si>
    <t>Elche</t>
  </si>
  <si>
    <t>Valencia</t>
  </si>
  <si>
    <t>Getafe</t>
  </si>
  <si>
    <t>Andorra</t>
  </si>
  <si>
    <t>Granada</t>
  </si>
  <si>
    <t>Malaga</t>
  </si>
  <si>
    <t>Albacete</t>
  </si>
  <si>
    <t>Burgos</t>
  </si>
  <si>
    <t>Cartagena</t>
  </si>
  <si>
    <t>Huesca</t>
  </si>
  <si>
    <t>Ibiza</t>
  </si>
  <si>
    <t>Zaragoza</t>
  </si>
  <si>
    <t>Lugo</t>
  </si>
  <si>
    <t>Hatayspor</t>
  </si>
  <si>
    <t>Ad. Demirspor</t>
  </si>
  <si>
    <t>Ankaragucu</t>
  </si>
  <si>
    <t>Besiktas</t>
  </si>
  <si>
    <t>Antalyaspor</t>
  </si>
  <si>
    <t>Kasimpasa</t>
  </si>
  <si>
    <t>Boavista</t>
  </si>
  <si>
    <t>Chaves</t>
  </si>
  <si>
    <t>Rio Ave</t>
  </si>
  <si>
    <t>Valladolid</t>
  </si>
  <si>
    <t>Almeria</t>
  </si>
  <si>
    <t>Oviedo</t>
  </si>
  <si>
    <t>Levante</t>
  </si>
  <si>
    <t>Galatasaray</t>
  </si>
  <si>
    <t>Gaziantep</t>
  </si>
  <si>
    <t>D1</t>
  </si>
  <si>
    <t>D2</t>
  </si>
  <si>
    <t>I2</t>
  </si>
  <si>
    <t>SP1</t>
  </si>
  <si>
    <t>SP2</t>
  </si>
  <si>
    <t>T1</t>
  </si>
  <si>
    <t>E2</t>
  </si>
  <si>
    <t>E3</t>
  </si>
  <si>
    <t>G1</t>
  </si>
  <si>
    <t>SC0</t>
  </si>
  <si>
    <t>SC1</t>
  </si>
  <si>
    <t>SC2</t>
  </si>
  <si>
    <t>SC3</t>
  </si>
  <si>
    <t>Rodez</t>
  </si>
  <si>
    <t>Istanbulspor</t>
  </si>
  <si>
    <t>Guingamp</t>
  </si>
  <si>
    <t>09/09/2022</t>
  </si>
  <si>
    <t>10/09/2022</t>
  </si>
  <si>
    <t>11/09/2022</t>
  </si>
  <si>
    <t>12/09/2022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</si>
</sst>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1.0533067630678474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1.0446618226996724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1.0543967570307606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1.0468011795556451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1.0467751664180649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1.04299513543169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1.0516104099147749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1.0510694237812139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1.0417906511603616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1.0529232824658912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1.0490547245227648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1.0608381246291672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1.0605174007793741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1.0583691873379317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1.0538644213740753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1.0216815157289072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1.0417906511603616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1.0460641267135338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1.0417906511603616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1.0423741568649127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1.0451911230503124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1.0509444270006065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1.047073470420135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1.0586849130942018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1.0485981343437822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1.0415257892008067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1.0427491060172347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1.0362637658896696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1.0464250087200482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1.0415257892008067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1.0496857801901482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1.0522559150967761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1.0475615653703467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1.0487772084693074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1.0488145277884962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1.0460060256260135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1.046349494759292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1.0420112422030368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1.0533218816775407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1.0533067630678474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1.0497253316960662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1.0518428764688503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1.049459408292031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1.0513726059103246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1.0513726059103246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1.0500631329117833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1.0513726059103246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1.0501502456550436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1.0512018249471584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1.0509354515449301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1.0586373210952964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1.0503245504598744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1.0602539754688272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1.0608381246291672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1.0574312850692822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1.0588150667767779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1.0568116952111755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1.0593568958392465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1.0532159430726011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1.049459408292031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1.0522085198267568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1.0593568958392465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1.0741047977005509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1.0593568958392465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1.0570323013866483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1.0703838499014962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1.06243870990235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1.0626247827424988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1.0760461260579388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1.0655103519273617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1.0743649055710818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1.0725753995856002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1.06243870990235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1.0671330848711666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1.0749435315745663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1.0626247827424988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1.0724288563238225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1.037360077512129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1.0404319501157899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1.056895036351561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1.0628364693383345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1.0569028949649302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1.0587691192107669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1.0556315371027907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1.0570323013866483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1.0597065109096055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1.0569028949649302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1.0582588520018001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1.0748039017579798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1.0749435315745663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1.0873987439628201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1.0624658649673062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1.043360692319973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1.045344963452246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1.0502085589023142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1.0511368361869355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1.04299513543169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1.0513686083765104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1.051738571938915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1.042106143326367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1.0484438729518561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1.0499964535568072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1.0487772084693074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1.0845096468662525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1.0533218816775407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1.0524934496338532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1.0538611122400778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1.0638506360918354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1.0427733349764023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1.0910517144367282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1.0522559150967761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1.0502439111838868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1.0533218816775407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1.0729832486866209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1.0643567077555702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1.0724395508015951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1.07414001817752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1.0858375829061273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1.1249736306480791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1.0889165117669237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1.0898437867316229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1.0734654343413303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1.0694581659729101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1.0713419446858048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1.0871482590858268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1.0702061023953406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1.0741766796315904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1.0434058512320166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1.0448679076073528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1.0488545698370915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1.042708496600167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1.0538644213740753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1.054529961161206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1.0518428764688503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1.0431976029859278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1.0449864577049268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1.0460060256260135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1.0730279423458573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1.0625792095626894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1.0709171136039117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1.0734999847345288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1.0379105936695237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1.0461286947489423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1.0538611122400778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1.0493967898153296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1.0487772084693074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1.0452436950640556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1.0379105936695237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1.0376740753093197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1.0342024872400046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1.0435904275699541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1.0448679076073528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1.0415257892008067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1.0326216037183769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1.0425703649827001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1.0459944258216356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1.0858375829061273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1.0918769435025473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1.0859251315395799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1.0421577902366268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1.0379105936695237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1.0362637658896696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1.0440279853919932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1.043360692319973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1.0415257892008067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1.0475615653703467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1.0538644213740753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1.0484438729518561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1.0803829667554268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1.0509442098096211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1.0672116470367523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1.0501106530953337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1.0543967570307606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1.0518428764688503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1.0405885922597782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1.0424343751332963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1.0534192952886015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1.0463684894705136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1.0424781963382386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1.0326216037183769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1.0628171656645378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1.0670046225137999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1.0595834779007536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1.0658734026705068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1.0675466351235279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1.042106143326367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1.0468011795556451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1.0494125025023127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1.0427733349764023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1.0423806634244144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1.0671049906442842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1.080350824048925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1.04299513543169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1.0564966775030487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1.0454473653146403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1.0662195667116969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1.0475117579190587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1.0533067630678474</v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1.031328106747228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18.462338667455782</v>
      </c>
      <c r="I2" s="6">
        <f>IF('Log_working_3-way'!$D2="","",'True_Odds_Calculator_3-way'!O3/'True_Odds_Calculator_3-way'!B3-1)</f>
        <v>7.2747053759610534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3.3225814910969653E-2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1.025360839605173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39.174155375573484</v>
      </c>
      <c r="I3" s="6">
        <f>IF('Log_working_3-way'!$D3="","",'True_Odds_Calculator_3-way'!O4/'True_Odds_Calculator_3-way'!B4-1)</f>
        <v>3.407112504992118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2.2831391502448284E-2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1.0272993299727202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5.5958061704596229</v>
      </c>
      <c r="I4" s="6">
        <f>IF('Log_working_3-way'!$D4="","",'True_Odds_Calculator_3-way'!O5/'True_Odds_Calculator_3-way'!B5-1)</f>
        <v>5.8430172214769271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2.8181218870657387E-2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1.0253295692917859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17.406150818533494</v>
      </c>
      <c r="I5" s="6">
        <f>IF('Log_working_3-way'!$D5="","",'True_Odds_Calculator_3-way'!O6/'True_Odds_Calculator_3-way'!B6-1)</f>
        <v>6.5130044621946102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2.7025795278461384E-2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1.0295114043581621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41.189775590258215</v>
      </c>
      <c r="I6" s="6">
        <f>IF('Log_working_3-way'!$D6="","",'True_Odds_Calculator_3-way'!O7/'True_Odds_Calculator_3-way'!B7-1)</f>
        <v>3.3202330204424415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2.5901367592208846E-2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1.0275474135091551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4.3590732437556055</v>
      </c>
      <c r="I7" s="6">
        <f>IF('Log_working_3-way'!$D7="","",'True_Odds_Calculator_3-way'!O8/'True_Odds_Calculator_3-way'!B8-1)</f>
        <v>6.8047586930622366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2.823198465038157E-2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1.0246979751977003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13.191101461080258</v>
      </c>
      <c r="I8" s="6">
        <f>IF('Log_working_3-way'!$D8="","",'True_Odds_Calculator_3-way'!O9/'True_Odds_Calculator_3-way'!B9-1)</f>
        <v>6.1932151516303851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2.6552848105968696E-2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1.0272730295870778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22.601012165747964</v>
      </c>
      <c r="I9" s="6">
        <f>IF('Log_working_3-way'!$D9="","",'True_Odds_Calculator_3-way'!O10/'True_Odds_Calculator_3-way'!B10-1)</f>
        <v>7.9308917386437834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2.8199280003610383E-2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1.0200083422341863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17.507739956753952</v>
      </c>
      <c r="I10" s="6">
        <f>IF('Log_working_3-way'!$D10="","",'True_Odds_Calculator_3-way'!O11/'True_Odds_Calculator_3-way'!B11-1)</f>
        <v>8.3843460946839699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2.1388442164774091E-2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1.0279651400582923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23.796753976329722</v>
      </c>
      <c r="I11" s="6">
        <f>IF('Log_working_3-way'!$D11="","",'True_Odds_Calculator_3-way'!O12/'True_Odds_Calculator_3-way'!B12-1)</f>
        <v>7.7142954470223977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2.8666949292066812E-2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1.032307197278008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30.292620846026811</v>
      </c>
      <c r="I12" s="6">
        <f>IF('Log_working_3-way'!$D12="","",'True_Odds_Calculator_3-way'!O13/'True_Odds_Calculator_3-way'!B13-1)</f>
        <v>4.7104829821762566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3.1650816660139691E-2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1.031233356842542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12.780133124541278</v>
      </c>
      <c r="I13" s="6">
        <f>IF('Log_working_3-way'!$D13="","",'True_Odds_Calculator_3-way'!O14/'True_Odds_Calculator_3-way'!B14-1)</f>
        <v>5.7370030052068088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3.3367596055199122E-2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1.0311484132594533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20.546562421446577</v>
      </c>
      <c r="I14" s="6">
        <f>IF('Log_working_3-way'!$D14="","",'True_Odds_Calculator_3-way'!O15/'True_Odds_Calculator_3-way'!B15-1)</f>
        <v>5.5332346194602477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3.2643192224915296E-2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1.0454783568532864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0.66882146001688847</v>
      </c>
      <c r="I15" s="6">
        <f>IF('Log_working_3-way'!$D15="","",'True_Odds_Calculator_3-way'!O16/'True_Odds_Calculator_3-way'!B16-1)</f>
        <v>3.3083877159677755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3.7439882299123317E-2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1.0322272175313925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10.987875723010715</v>
      </c>
      <c r="I16" s="6">
        <f>IF('Log_working_3-way'!$D16="","",'True_Odds_Calculator_3-way'!O17/'True_Odds_Calculator_3-way'!B17-1)</f>
        <v>5.4559027857243629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3.4239422432197575E-2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1.0534966991608541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70.057778703188887</v>
      </c>
      <c r="I17" s="6">
        <f>IF('Log_working_3-way'!$D17="","",'True_Odds_Calculator_3-way'!O18/'True_Odds_Calculator_3-way'!B18-1)</f>
        <v>0.20623153241793513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2.8055709534286377E-2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1.0207367466816706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21.406164770667885</v>
      </c>
      <c r="I18" s="6">
        <f>IF('Log_working_3-way'!$D18="","",'True_Odds_Calculator_3-way'!O19/'True_Odds_Calculator_3-way'!B19-1)</f>
        <v>6.6793359174849849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2.1738839076300476E-2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1.0241595182212455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5.9026317367795071</v>
      </c>
      <c r="I19" s="6">
        <f>IF('Log_working_3-way'!$D19="","",'True_Odds_Calculator_3-way'!O20/'True_Odds_Calculator_3-way'!B20-1)</f>
        <v>4.777058296001913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2.4730366767373724E-2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1.0200706652668161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16.57619938813837</v>
      </c>
      <c r="I20" s="6">
        <f>IF('Log_working_3-way'!$D20="","",'True_Odds_Calculator_3-way'!O21/'True_Odds_Calculator_3-way'!B21-1)</f>
        <v>6.6380574975949145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2.1529760077487303E-2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1.0204752532619858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16.132061000135067</v>
      </c>
      <c r="I21" s="6">
        <f>IF('Log_working_3-way'!$D21="","",'True_Odds_Calculator_3-way'!O22/'True_Odds_Calculator_3-way'!B22-1)</f>
        <v>5.303953054631112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2.1867498090338611E-2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1.0212194507556898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21.831121806341393</v>
      </c>
      <c r="I22" s="6">
        <f>IF('Log_working_3-way'!$D22="","",'True_Odds_Calculator_3-way'!O23/'True_Odds_Calculator_3-way'!B23-1)</f>
        <v>6.1848087064572255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2.2191012212022132E-2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1.0283076988197126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29.704523938925508</v>
      </c>
      <c r="I23" s="6">
        <f>IF('Log_working_3-way'!$D23="","",'True_Odds_Calculator_3-way'!O24/'True_Odds_Calculator_3-way'!B24-1)</f>
        <v>4.6215452598055871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2.7916002505116611E-2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1.0256016292910515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15.8973775827926</v>
      </c>
      <c r="I24" s="6">
        <f>IF('Log_working_3-way'!$D24="","",'True_Odds_Calculator_3-way'!O25/'True_Odds_Calculator_3-way'!B25-1)</f>
        <v>6.5518419997428152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2.7444112321355352E-2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1.0381918960445933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42.606093656402514</v>
      </c>
      <c r="I25" s="6">
        <f>IF('Log_working_3-way'!$D25="","",'True_Odds_Calculator_3-way'!O26/'True_Odds_Calculator_3-way'!B26-1)</f>
        <v>2.8111728602363319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3.2952330820471332E-2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1.0302674752632266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28.634654789235846</v>
      </c>
      <c r="I26" s="6">
        <f>IF('Log_working_3-way'!$D26="","",'True_Odds_Calculator_3-way'!O27/'True_Odds_Calculator_3-way'!B27-1)</f>
        <v>5.7589401741157173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3.0013644264581085E-2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1.0233586309568323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3.520437299518127</v>
      </c>
      <c r="I27" s="6">
        <f>IF('Log_working_3-way'!$D27="","",'True_Odds_Calculator_3-way'!O28/'True_Odds_Calculator_3-way'!B28-1)</f>
        <v>5.0785166453461557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2.3089539921446356E-2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1.0246206269725933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3.4548234014217929</v>
      </c>
      <c r="I28" s="6">
        <f>IF('Log_working_3-way'!$D28="","",'True_Odds_Calculator_3-way'!O29/'True_Odds_Calculator_3-way'!B29-1)</f>
        <v>6.9196860469720765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2.4891288049182725E-2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1.0194805229368848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15.053945977341225</v>
      </c>
      <c r="I29" s="6">
        <f>IF('Log_working_3-way'!$D29="","",'True_Odds_Calculator_3-way'!O30/'True_Odds_Calculator_3-way'!B30-1)</f>
        <v>6.7717531452617408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2.0996600975329294E-2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1.0330744074652156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55.059069641820351</v>
      </c>
      <c r="I30" s="6">
        <f>IF('Log_working_3-way'!$D30="","",'True_Odds_Calculator_3-way'!O31/'True_Odds_Calculator_3-way'!B31-1)</f>
        <v>1.8060132991642566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2.3779081838944727E-2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1.0213199989110577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16.405535521039425</v>
      </c>
      <c r="I31" s="6">
        <f>IF('Log_working_3-way'!$D31="","",'True_Odds_Calculator_3-way'!O32/'True_Odds_Calculator_3-way'!B32-1)</f>
        <v>6.460482926965474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2.2859346868018715E-2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1.0325910958589024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49.461870439776725</v>
      </c>
      <c r="I32" s="6">
        <f>IF('Log_working_3-way'!$D32="","",'True_Odds_Calculator_3-way'!O33/'True_Odds_Calculator_3-way'!B33-1)</f>
        <v>2.2466227515015644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2.5668588494096145E-2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1.0263371867200115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9.5916370863080811</v>
      </c>
      <c r="I33" s="6">
        <f>IF('Log_working_3-way'!$D33="","",'True_Odds_Calculator_3-way'!O34/'True_Odds_Calculator_3-way'!B34-1)</f>
        <v>7.5622626707715881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2.8375334047651579E-2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1.0265272149990741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6.8499853030894009</v>
      </c>
      <c r="I34" s="6">
        <f>IF('Log_working_3-way'!$D34="","",'True_Odds_Calculator_3-way'!O35/'True_Odds_Calculator_3-way'!B35-1)</f>
        <v>7.2673425102974871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2.8124786378087574E-2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1.0263961143347704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15.4676670950514</v>
      </c>
      <c r="I35" s="6">
        <f>IF('Log_working_3-way'!$D35="","",'True_Odds_Calculator_3-way'!O36/'True_Odds_Calculator_3-way'!B36-1)</f>
        <v>7.7166918345556521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2.8384148809963872E-2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1.0299545244986714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24.001384952686795</v>
      </c>
      <c r="I36" s="6">
        <f>IF('Log_working_3-way'!$D36="","",'True_Odds_Calculator_3-way'!O37/'True_Odds_Calculator_3-way'!B37-1)</f>
        <v>7.749999987634677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3.0631662718759722E-2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1.0270124807090677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7.4095108054637713</v>
      </c>
      <c r="I37" s="6">
        <f>IF('Log_working_3-way'!$D37="","",'True_Odds_Calculator_3-way'!O38/'True_Odds_Calculator_3-way'!B38-1)</f>
        <v>6.8459085187856088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2.8659006600183057E-2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1.0287224972122631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26.792006314183073</v>
      </c>
      <c r="I38" s="6">
        <f>IF('Log_working_3-way'!$D38="","",'True_Odds_Calculator_3-way'!O39/'True_Odds_Calculator_3-way'!B39-1)</f>
        <v>5.6253002529205869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2.895619713312847E-2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1.0359892827815205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41.535064757450478</v>
      </c>
      <c r="I39" s="6">
        <f>IF('Log_working_3-way'!$D39="","",'True_Odds_Calculator_3-way'!O40/'True_Odds_Calculator_3-way'!B40-1)</f>
        <v>4.1967700378012918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3.1095774473257842E-2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1.0253358135596293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16.629181609709061</v>
      </c>
      <c r="I40" s="6">
        <f>IF('Log_working_3-way'!$D40="","",'True_Odds_Calculator_3-way'!O41/'True_Odds_Calculator_3-way'!B41-1)</f>
        <v>8.0494084101370387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2.714586871861524E-2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1.0268975176435464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18.727756954034323</v>
      </c>
      <c r="I41" s="6">
        <f>IF('Log_working_3-way'!$D41="","",'True_Odds_Calculator_3-way'!O42/'True_Odds_Calculator_3-way'!B42-1)</f>
        <v>7.7678919795708108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2.8528528528528607E-2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1.0339169424987533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33.333250507232265</v>
      </c>
      <c r="I42" s="6">
        <f>IF('Log_working_3-way'!$D42="","",'True_Odds_Calculator_3-way'!O43/'True_Odds_Calculator_3-way'!B43-1)</f>
        <v>5.964915023583317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3.1968674064347891E-2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1.0268408776404641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16.75320793725702</v>
      </c>
      <c r="I43" s="6">
        <f>IF('Log_working_3-way'!$D43="","",'True_Odds_Calculator_3-way'!O44/'True_Odds_Calculator_3-way'!B44-1)</f>
        <v>8.7349648875625423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2.8706408453243792E-2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1.0301820473335983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10.205737689348004</v>
      </c>
      <c r="I44" s="6">
        <f>IF('Log_working_3-way'!$D44="","",'True_Odds_Calculator_3-way'!O45/'True_Odds_Calculator_3-way'!B45-1)</f>
        <v>7.184991405121723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3.2440154543184496E-2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1.0326343910156737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17.428649092870096</v>
      </c>
      <c r="I45" s="6">
        <f>IF('Log_working_3-way'!$D45="","",'True_Odds_Calculator_3-way'!O46/'True_Odds_Calculator_3-way'!B46-1)</f>
        <v>7.3600068086436039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3.475023754740203E-2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1.0308208571283377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14.865805416427202</v>
      </c>
      <c r="I46" s="6">
        <f>IF('Log_working_3-way'!$D46="","",'True_Odds_Calculator_3-way'!O47/'True_Odds_Calculator_3-way'!B47-1)</f>
        <v>7.2274980888133964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3.3103825799851494E-2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1.0333918423619999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6.0220868813521991</v>
      </c>
      <c r="I47" s="6">
        <f>IF('Log_working_3-way'!$D47="","",'True_Odds_Calculator_3-way'!O48/'True_Odds_Calculator_3-way'!B48-1)</f>
        <v>6.1759910641269737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3.4632180446862559E-2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1.0477881927878248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45.405859887858803</v>
      </c>
      <c r="I48" s="6">
        <f>IF('Log_working_3-way'!$D48="","",'True_Odds_Calculator_3-way'!O49/'True_Odds_Calculator_3-way'!B49-1)</f>
        <v>3.5874025601849695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3.9207306114211971E-2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1.030153025621618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14.622230517567834</v>
      </c>
      <c r="I49" s="6">
        <f>IF('Log_working_3-way'!$D49="","",'True_Odds_Calculator_3-way'!O50/'True_Odds_Calculator_3-way'!B50-1)</f>
        <v>7.3788400892709642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3.2424409461971448E-2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1.0338772049136391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23.155481177323075</v>
      </c>
      <c r="I50" s="6">
        <f>IF('Log_working_3-way'!$D50="","",'True_Odds_Calculator_3-way'!O51/'True_Odds_Calculator_3-way'!B51-1)</f>
        <v>6.4969875085770825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3.4961788443682584E-2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1.037827641257369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2.322903109683494</v>
      </c>
      <c r="I51" s="6">
        <f>IF('Log_working_3-way'!$D51="","",'True_Odds_Calculator_3-way'!O52/'True_Odds_Calculator_3-way'!B52-1)</f>
        <v>5.2823636917453554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3.5868893011750114E-2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1.0392879082491109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34.424527063991455</v>
      </c>
      <c r="I52" s="6">
        <f>IF('Log_working_3-way'!$D52="","",'True_Odds_Calculator_3-way'!O53/'True_Odds_Calculator_3-way'!B53-1)</f>
        <v>4.7372560934989147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3.6878932935463737E-2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1.0306220052209301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9.687720918726205</v>
      </c>
      <c r="I53" s="6">
        <f>IF('Log_working_3-way'!$D53="","",'True_Odds_Calculator_3-way'!O54/'True_Odds_Calculator_3-way'!B54-1)</f>
        <v>6.5132735077902311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3.2718373924730759E-2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1.0306357917339495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13.102187722178384</v>
      </c>
      <c r="I54" s="6">
        <f>IF('Log_working_3-way'!$D54="","",'True_Odds_Calculator_3-way'!O55/'True_Odds_Calculator_3-way'!B55-1)</f>
        <v>7.5237219135610314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3.3025223435501738E-2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1.0315307683266257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20.135403611883717</v>
      </c>
      <c r="I55" s="6">
        <f>IF('Log_working_3-way'!$D55="","",'True_Odds_Calculator_3-way'!O56/'True_Odds_Calculator_3-way'!B56-1)</f>
        <v>7.3729839429915813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3.3146497119774354E-2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1.0323244854129767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7.5625513421840651</v>
      </c>
      <c r="I56" s="6">
        <f>IF('Log_working_3-way'!$D56="","",'True_Odds_Calculator_3-way'!O57/'True_Odds_Calculator_3-way'!B57-1)</f>
        <v>7.930791440648294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3.4470848300635515E-2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1.0351484366755601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24.126966259776616</v>
      </c>
      <c r="I57" s="6">
        <f>IF('Log_working_3-way'!$D57="","",'True_Odds_Calculator_3-way'!O58/'True_Odds_Calculator_3-way'!B58-1)</f>
        <v>6.9250378554821257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3.5971482682816802E-2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1.0295885935987152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14.88520453295552</v>
      </c>
      <c r="I58" s="6">
        <f>IF('Log_working_3-way'!$D58="","",'True_Odds_Calculator_3-way'!O59/'True_Odds_Calculator_3-way'!B59-1)</f>
        <v>8.6442440799598295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3.1842192595131769E-2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1.0363248170012589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24.62160712255816</v>
      </c>
      <c r="I59" s="6">
        <f>IF('Log_working_3-way'!$D59="","",'True_Odds_Calculator_3-way'!O60/'True_Odds_Calculator_3-way'!B60-1)</f>
        <v>6.8717943319559094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3.7027259843832594E-2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1.0302335750301888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13.326069410815172</v>
      </c>
      <c r="I60" s="6">
        <f>IF('Log_working_3-way'!$D60="","",'True_Odds_Calculator_3-way'!O61/'True_Odds_Calculator_3-way'!B61-1)</f>
        <v>7.4769641484113478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3.2586048837403014E-2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1.0311381000386446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11.253764839139283</v>
      </c>
      <c r="I61" s="6">
        <f>IF('Log_working_3-way'!$D61="","",'True_Odds_Calculator_3-way'!O62/'True_Odds_Calculator_3-way'!B62-1)</f>
        <v>7.2242052670509498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3.3517461725755648E-2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1.0470786558867999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24.354559157987985</v>
      </c>
      <c r="I62" s="6">
        <f>IF('Log_working_3-way'!$D62="","",'True_Odds_Calculator_3-way'!O63/'True_Odds_Calculator_3-way'!B63-1)</f>
        <v>6.6147035372181984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4.7949793231987892E-2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1.0309067584292289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7.4730223533194948</v>
      </c>
      <c r="I63" s="6">
        <f>IF('Log_working_3-way'!$D63="","",'True_Odds_Calculator_3-way'!O64/'True_Odds_Calculator_3-way'!B64-1)</f>
        <v>8.5124061844187118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3.3066425549453937E-2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1.0457575488096569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23.615668346546617</v>
      </c>
      <c r="I64" s="6">
        <f>IF('Log_working_3-way'!$D64="","",'True_Odds_Calculator_3-way'!O65/'True_Odds_Calculator_3-way'!B65-1)</f>
        <v>7.3620100211926012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4.678120379673989E-2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1.0310981839256308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14.861353229644676</v>
      </c>
      <c r="I65" s="6">
        <f>IF('Log_working_3-way'!$D65="","",'True_Odds_Calculator_3-way'!O66/'True_Odds_Calculator_3-way'!B66-1)</f>
        <v>7.1774379663618184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3.3393811851584188E-2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1.0303570226934382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15.133335460387016</v>
      </c>
      <c r="I66" s="6">
        <f>IF('Log_working_3-way'!$D66="","",'True_Odds_Calculator_3-way'!O67/'True_Odds_Calculator_3-way'!B67-1)</f>
        <v>7.9467342412739228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3.2627453600097889E-2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1.0445960570416011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19.862404687178881</v>
      </c>
      <c r="I67" s="6">
        <f>IF('Log_working_3-way'!$D67="","",'True_Odds_Calculator_3-way'!O68/'True_Odds_Calculator_3-way'!B68-1)</f>
        <v>5.904083456570441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4.6665930138423573E-2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1.042691206639524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7.6839355935091334</v>
      </c>
      <c r="I68" s="6">
        <f>IF('Log_working_3-way'!$D68="","",'True_Odds_Calculator_3-way'!O69/'True_Odds_Calculator_3-way'!B69-1)</f>
        <v>6.3042498463031533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4.4737632825928575E-2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1.0460464465179879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28.192916348944099</v>
      </c>
      <c r="I69" s="6">
        <f>IF('Log_working_3-way'!$D69="","",'True_Odds_Calculator_3-way'!O70/'True_Odds_Calculator_3-way'!B70-1)</f>
        <v>5.8374069354839824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4.5599501301201384E-2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1.0534181035580772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38.205530227584745</v>
      </c>
      <c r="I70" s="6">
        <f>IF('Log_working_3-way'!$D70="","",'True_Odds_Calculator_3-way'!O71/'True_Odds_Calculator_3-way'!B71-1)</f>
        <v>3.8837338691801069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4.810181131849034E-2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1.0444913179522368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21.524419026086349</v>
      </c>
      <c r="I71" s="6">
        <f>IF('Log_working_3-way'!$D71="","",'True_Odds_Calculator_3-way'!O72/'True_Odds_Calculator_3-way'!B72-1)</f>
        <v>6.05817466469016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4.6193364679128601E-2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1.0456184110194493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23.120617307292367</v>
      </c>
      <c r="I72" s="6">
        <f>IF('Log_working_3-way'!$D72="","",'True_Odds_Calculator_3-way'!O73/'True_Odds_Calculator_3-way'!B73-1)</f>
        <v>5.8289096484463734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4.6900552207762791E-2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1.0429345157771441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7.4804056225271456</v>
      </c>
      <c r="I73" s="6">
        <f>IF('Log_working_3-way'!$D73="","",'True_Odds_Calculator_3-way'!O74/'True_Odds_Calculator_3-way'!B74-1)</f>
        <v>5.425701852135794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4.4491283180781549E-2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1.0432402725987542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20.90602924393459</v>
      </c>
      <c r="I74" s="6">
        <f>IF('Log_working_3-way'!$D74="","",'True_Odds_Calculator_3-way'!O75/'True_Odds_Calculator_3-way'!B75-1)</f>
        <v>6.104346037199079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4.5066110613052324E-2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1.0480119652984741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26.878992592359101</v>
      </c>
      <c r="I75" s="6">
        <f>IF('Log_working_3-way'!$D75="","",'True_Odds_Calculator_3-way'!O76/'True_Odds_Calculator_3-way'!B76-1)</f>
        <v>5.7490841548317286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4.804388106885793E-2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1.0761681808008967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56.059799286539786</v>
      </c>
      <c r="I76" s="6">
        <f>IF('Log_working_3-way'!$D76="","",'True_Odds_Calculator_3-way'!O77/'True_Odds_Calculator_3-way'!B77-1)</f>
        <v>1.7840944593477572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5.3150261074427885E-2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1.0413550397981495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10.958822792780516</v>
      </c>
      <c r="I77" s="6">
        <f>IF('Log_working_3-way'!$D77="","",'True_Odds_Calculator_3-way'!O78/'True_Odds_Calculator_3-way'!B78-1)</f>
        <v>6.5572067814275252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4.4091832437628931E-2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1.0526582458822655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32.337797040720083</v>
      </c>
      <c r="I78" s="6">
        <f>IF('Log_working_3-way'!$D78="","",'True_Odds_Calculator_3-way'!O79/'True_Odds_Calculator_3-way'!B79-1)</f>
        <v>4.9808721131149065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5.0242750647608858E-2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1.0791531370586269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80.835047397756014</v>
      </c>
      <c r="I79" s="6">
        <f>IF('Log_working_3-way'!$D79="","",'True_Odds_Calculator_3-way'!O80/'True_Odds_Calculator_3-way'!B80-1)</f>
        <v>-0.46093602572743397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2.8507980420182877E-2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1.0231663923409697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22.696128753759805</v>
      </c>
      <c r="I80" s="6">
        <f>IF('Log_working_3-way'!$D80="","",'True_Odds_Calculator_3-way'!O81/'True_Odds_Calculator_3-way'!B81-1)</f>
        <v>6.4929886189768924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2.4072073896382662E-2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1.0311436007151451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19.186027803993671</v>
      </c>
      <c r="I81" s="6">
        <f>IF('Log_working_3-way'!$D81="","",'True_Odds_Calculator_3-way'!O82/'True_Odds_Calculator_3-way'!B82-1)</f>
        <v>7.626795094741281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3.2906245030555059E-2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1.0327059483227838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18.263271639144406</v>
      </c>
      <c r="I82" s="6">
        <f>IF('Log_working_3-way'!$D82="","",'True_Odds_Calculator_3-way'!O83/'True_Odds_Calculator_3-way'!B83-1)</f>
        <v>9.1229974315906848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3.4603431448091637E-2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1.0342746648961547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22.669357556086528</v>
      </c>
      <c r="I83" s="6">
        <f>IF('Log_working_3-way'!$D83="","",'True_Odds_Calculator_3-way'!O84/'True_Odds_Calculator_3-way'!B84-1)</f>
        <v>7.4538747393172056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3.5406270622287961E-2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1.0305831086662649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9.7556342987651501</v>
      </c>
      <c r="I84" s="6">
        <f>IF('Log_working_3-way'!$D84="","",'True_Odds_Calculator_3-way'!O85/'True_Odds_Calculator_3-way'!B85-1)</f>
        <v>8.8807488786132733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3.3050288106836412E-2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1.0302271869735649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8.5171972605760562</v>
      </c>
      <c r="I85" s="6">
        <f>IF('Log_working_3-way'!$D85="","",'True_Odds_Calculator_3-way'!O86/'True_Odds_Calculator_3-way'!B86-1)</f>
        <v>8.7604385027309686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3.2546366987580067E-2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1.0337106922480463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23.909145753195691</v>
      </c>
      <c r="I86" s="6">
        <f>IF('Log_working_3-way'!$D86="","",'True_Odds_Calculator_3-way'!O87/'True_Odds_Calculator_3-way'!B87-1)</f>
        <v>7.8233864015094028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3.4448117946942691E-2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1.0301676499052344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10.922393472048377</v>
      </c>
      <c r="I87" s="6">
        <f>IF('Log_working_3-way'!$D87="","",'True_Odds_Calculator_3-way'!O88/'True_Odds_Calculator_3-way'!B88-1)</f>
        <v>8.6368399503142577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3.2634972532033846E-2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1.0313636324746926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9.6762189054313037</v>
      </c>
      <c r="I88" s="6">
        <f>IF('Log_working_3-way'!$D88="","",'True_Odds_Calculator_3-way'!O89/'True_Odds_Calculator_3-way'!B89-1)</f>
        <v>8.4460557524509898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3.3830971987021119E-2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1.0293633222730056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11.101030812006705</v>
      </c>
      <c r="I89" s="6">
        <f>IF('Log_working_3-way'!$D89="","",'True_Odds_Calculator_3-way'!O90/'True_Odds_Calculator_3-way'!B90-1)</f>
        <v>9.5562576294568622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3.1821949508823E-2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1.0417447647313642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19.725677343071869</v>
      </c>
      <c r="I90" s="6">
        <f>IF('Log_working_3-way'!$D90="","",'True_Odds_Calculator_3-way'!O91/'True_Odds_Calculator_3-way'!B91-1)</f>
        <v>7.8510308957187842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4.3792921576197186E-2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1.0436594154281438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21.326116656401698</v>
      </c>
      <c r="I91" s="6">
        <f>IF('Log_working_3-way'!$D91="","",'True_Odds_Calculator_3-way'!O92/'True_Odds_Calculator_3-way'!B92-1)</f>
        <v>7.9466073058773237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4.531244140338675E-2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1.0522384001713736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16.156137547618943</v>
      </c>
      <c r="I92" s="6">
        <f>IF('Log_working_3-way'!$D92="","",'True_Odds_Calculator_3-way'!O93/'True_Odds_Calculator_3-way'!B93-1)</f>
        <v>8.3105187259093007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5.5467234920600017E-2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1.0487470093122817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60.036916033570741</v>
      </c>
      <c r="I93" s="6">
        <f>IF('Log_working_3-way'!$D93="","",'True_Odds_Calculator_3-way'!O94/'True_Odds_Calculator_3-way'!B94-1)</f>
        <v>1.2111473949420164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3.1968230367496409E-2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1.0288778548644972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44.174319727891159</v>
      </c>
      <c r="I94" s="6">
        <f>IF('Log_working_3-way'!$D94="","",'True_Odds_Calculator_3-way'!O95/'True_Odds_Calculator_3-way'!B95-1)</f>
        <v>3.0656887755102034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2.4409763905562265E-2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1.0304837895623968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1.2356797813716871</v>
      </c>
      <c r="I95" s="6">
        <f>IF('Log_working_3-way'!$D95="","",'True_Odds_Calculator_3-way'!O96/'True_Odds_Calculator_3-way'!B96-1)</f>
        <v>3.7878924526698832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2.6839412779154692E-2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1.0254057172974396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11.502115679806346</v>
      </c>
      <c r="I96" s="6">
        <f>IF('Log_working_3-way'!$D96="","",'True_Odds_Calculator_3-way'!O97/'True_Odds_Calculator_3-way'!B97-1)</f>
        <v>8.933521691880145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2.7562106609823722E-2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1.0255302659474863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9.5295288883086027</v>
      </c>
      <c r="I97" s="6">
        <f>IF('Log_working_3-way'!$D97="","",'True_Odds_Calculator_3-way'!O98/'True_Odds_Calculator_3-way'!B98-1)</f>
        <v>8.8695377271078719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2.7646842882799838E-2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1.0258003758163672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19.865494939509315</v>
      </c>
      <c r="I98" s="6">
        <f>IF('Log_working_3-way'!$D98="","",'True_Odds_Calculator_3-way'!O99/'True_Odds_Calculator_3-way'!B99-1)</f>
        <v>7.3719655996916664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2.7220804954872557E-2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1.0247228792351806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7.9994257487398706</v>
      </c>
      <c r="I99" s="6">
        <f>IF('Log_working_3-way'!$D99="","",'True_Odds_Calculator_3-way'!O100/'True_Odds_Calculator_3-way'!B100-1)</f>
        <v>8.2223133014849914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2.6581434809562321E-2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1.0256574679811419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11.772067761582349</v>
      </c>
      <c r="I100" s="6">
        <f>IF('Log_working_3-way'!$D100="","",'True_Odds_Calculator_3-way'!O101/'True_Odds_Calculator_3-way'!B101-1)</f>
        <v>8.930947889702832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2.7828419716758646E-2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1.0326862857936803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34.211848353715624</v>
      </c>
      <c r="I101" s="6">
        <f>IF('Log_working_3-way'!$D101="","",'True_Odds_Calculator_3-way'!O102/'True_Odds_Calculator_3-way'!B102-1)</f>
        <v>5.5802523684013376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3.0611540120212499E-2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1.0276115281165707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18.893179754711031</v>
      </c>
      <c r="I102" s="6">
        <f>IF('Log_working_3-way'!$D102="","",'True_Odds_Calculator_3-way'!O103/'True_Odds_Calculator_3-way'!B103-1)</f>
        <v>8.2554754648666506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2.9227177836755658E-2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1.0254156236479017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16.779005768679134</v>
      </c>
      <c r="I103" s="6">
        <f>IF('Log_working_3-way'!$D103="","",'True_Odds_Calculator_3-way'!O104/'True_Odds_Calculator_3-way'!B104-1)</f>
        <v>8.0488106025969923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2.7213726868378307E-2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1.0285085506241047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25.638979830860716</v>
      </c>
      <c r="I104" s="6">
        <f>IF('Log_working_3-way'!$D104="","",'True_Odds_Calculator_3-way'!O105/'True_Odds_Calculator_3-way'!B105-1)</f>
        <v>5.5563610943473067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2.9000714864589217E-2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1.0651735185284001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64.748001128223862</v>
      </c>
      <c r="I105" s="6">
        <f>IF('Log_working_3-way'!$D105="","",'True_Odds_Calculator_3-way'!O106/'True_Odds_Calculator_3-way'!B106-1)</f>
        <v>0.55418899641138863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3.8835316123202013E-2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1.0274756153825655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8.3719110585879477</v>
      </c>
      <c r="I106" s="6">
        <f>IF('Log_working_3-way'!$D106="","",'True_Odds_Calculator_3-way'!O107/'True_Odds_Calculator_3-way'!B107-1)</f>
        <v>5.984289588789057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2.9105971406938824E-2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1.0427725392333227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0.31359503080974238</v>
      </c>
      <c r="I107" s="6">
        <f>IF('Log_working_3-way'!$D107="","",'True_Odds_Calculator_3-way'!O108/'True_Odds_Calculator_3-way'!B108-1)</f>
        <v>3.1971413726606919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3.4103308039478364E-2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1.0450638707362294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54.591301738395714</v>
      </c>
      <c r="I108" s="6">
        <f>IF('Log_working_3-way'!$D108="","",'True_Odds_Calculator_3-way'!O109/'True_Odds_Calculator_3-way'!B109-1)</f>
        <v>2.0887207955669873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3.2393576907532751E-2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1.06956249806254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72.149975053145511</v>
      </c>
      <c r="I109" s="6">
        <f>IF('Log_working_3-way'!$D109="","",'True_Odds_Calculator_3-way'!O110/'True_Odds_Calculator_3-way'!B110-1)</f>
        <v>0.31106292217559384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3.3689576445414815E-2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1.0310502674296793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3.1090483975501444</v>
      </c>
      <c r="I110" s="6">
        <f>IF('Log_working_3-way'!$D110="","",'True_Odds_Calculator_3-way'!O111/'True_Odds_Calculator_3-way'!B111-1)</f>
        <v>5.3809388251660364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3.0353391464502666E-2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1.1142312424077807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81.540041281396284</v>
      </c>
      <c r="I111" s="6">
        <f>IF('Log_working_3-way'!$D111="","",'True_Odds_Calculator_3-way'!O112/'True_Odds_Calculator_3-way'!B112-1)</f>
        <v>-0.37386378674154119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3.8694440894372351E-2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1.027692851662463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4.8118074661780881</v>
      </c>
      <c r="I112" s="6">
        <f>IF('Log_working_3-way'!$D112="","",'True_Odds_Calculator_3-way'!O113/'True_Odds_Calculator_3-way'!B113-1)</f>
        <v>6.8464372800695426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2.8589686597021657E-2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1.0264308925159096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16.023728939332475</v>
      </c>
      <c r="I113" s="6">
        <f>IF('Log_working_3-way'!$D113="","",'True_Odds_Calculator_3-way'!O114/'True_Odds_Calculator_3-way'!B114-1)</f>
        <v>8.3786159942094276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2.8370245656974546E-2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1.0256274501604099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12.249017746342465</v>
      </c>
      <c r="I114" s="6">
        <f>IF('Log_working_3-way'!$D114="","",'True_Odds_Calculator_3-way'!O115/'True_Odds_Calculator_3-way'!B115-1)</f>
        <v>7.7747306974464276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2.7726929405301082E-2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1.0413703864462227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16.795921127435168</v>
      </c>
      <c r="I115" s="6">
        <f>IF('Log_working_3-way'!$D115="","",'True_Odds_Calculator_3-way'!O116/'True_Odds_Calculator_3-way'!B116-1)</f>
        <v>7.5350649032129233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4.4007354250219288E-2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1.0510539277952409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16.624831264718154</v>
      </c>
      <c r="I116" s="6">
        <f>IF('Log_working_3-way'!$D116="","",'True_Odds_Calculator_3-way'!O117/'True_Odds_Calculator_3-way'!B117-1)</f>
        <v>8.0367218982642648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5.4141866872294164E-2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1.0459615761504621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25.755216277186342</v>
      </c>
      <c r="I117" s="6">
        <f>IF('Log_working_3-way'!$D117="","",'True_Odds_Calculator_3-way'!O118/'True_Odds_Calculator_3-way'!B118-1)</f>
        <v>6.6265048408612888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4.6328188844302565E-2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1.040724668356124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17.768521076832666</v>
      </c>
      <c r="I118" s="6">
        <f>IF('Log_working_3-way'!$D118="","",'True_Odds_Calculator_3-way'!O119/'True_Odds_Calculator_3-way'!B119-1)</f>
        <v>7.8563574109653924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4.3165148931860076E-2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1.0674886092299856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4.860888702861077</v>
      </c>
      <c r="I119" s="6">
        <f>IF('Log_working_3-way'!$D119="","",'True_Odds_Calculator_3-way'!O120/'True_Odds_Calculator_3-way'!B120-1)</f>
        <v>5.2290240225965317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6.6391176639981619E-2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1.1045883281061386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20.931349663831636</v>
      </c>
      <c r="I120" s="6">
        <f>IF('Log_working_3-way'!$D120="","",'True_Odds_Calculator_3-way'!O121/'True_Odds_Calculator_3-way'!B121-1)</f>
        <v>7.1014825585072767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0.10647744384824565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1.0775928456974835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25.252467839886304</v>
      </c>
      <c r="I121" s="6">
        <f>IF('Log_working_3-way'!$D121="","",'True_Odds_Calculator_3-way'!O122/'True_Odds_Calculator_3-way'!B122-1)</f>
        <v>5.7050180897570621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7.7740408167404018E-2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1.0614483065223712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11.696982092303053</v>
      </c>
      <c r="I122" s="6">
        <f>IF('Log_working_3-way'!$D122="","",'True_Odds_Calculator_3-way'!O123/'True_Odds_Calculator_3-way'!B123-1)</f>
        <v>5.8248089095324005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6.45392651496981E-2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1.0602709865023667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11.79520088878045</v>
      </c>
      <c r="I123" s="6">
        <f>IF('Log_working_3-way'!$D123="","",'True_Odds_Calculator_3-way'!O124/'True_Odds_Calculator_3-way'!B124-1)</f>
        <v>8.0630410523602976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6.4178080863465103E-2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1.0623814937579412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24.522015948579742</v>
      </c>
      <c r="I124" s="6">
        <f>IF('Log_working_3-way'!$D124="","",'True_Odds_Calculator_3-way'!O125/'True_Odds_Calculator_3-way'!B125-1)</f>
        <v>7.852832209797544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6.2875917238060852E-2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1.0615374713750119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18.409156600066126</v>
      </c>
      <c r="I125" s="6">
        <f>IF('Log_working_3-way'!$D125="","",'True_Odds_Calculator_3-way'!O126/'True_Odds_Calculator_3-way'!B126-1)</f>
        <v>7.4209112861988658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6.4505658361424967E-2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1.075802094472561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22.202977790133755</v>
      </c>
      <c r="I126" s="6">
        <f>IF('Log_working_3-way'!$D126="","",'True_Odds_Calculator_3-way'!O127/'True_Odds_Calculator_3-way'!B127-1)</f>
        <v>6.0824998596299737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7.7447913199760299E-2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1.0619252441524052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18.052040397447897</v>
      </c>
      <c r="I127" s="6">
        <f>IF('Log_working_3-way'!$D127="","",'True_Odds_Calculator_3-way'!O128/'True_Odds_Calculator_3-way'!B128-1)</f>
        <v>7.6222291914400593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6.5007233231532346E-2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1.0609766237972669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8.1254461289885853</v>
      </c>
      <c r="I128" s="6">
        <f>IF('Log_working_3-way'!$D128="","",'True_Odds_Calculator_3-way'!O129/'True_Odds_Calculator_3-way'!B129-1)</f>
        <v>6.5033921811828712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6.3495923532110865E-2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1.019821573117774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12.528251269743398</v>
      </c>
      <c r="I129" s="6">
        <f>IF('Log_working_3-way'!$D129="","",'True_Odds_Calculator_3-way'!O130/'True_Odds_Calculator_3-way'!B130-1)</f>
        <v>8.803294645588668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2.1536241431775682E-2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1.0205583869615515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9.8688924801430407</v>
      </c>
      <c r="I130" s="6">
        <f>IF('Log_working_3-way'!$D130="","",'True_Odds_Calculator_3-way'!O131/'True_Odds_Calculator_3-way'!B131-1)</f>
        <v>8.1481293495017582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2.2285493338957352E-2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1.0523790065586214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-0.5062099294950877</v>
      </c>
      <c r="I131" s="6">
        <f>IF('Log_working_3-way'!$D131="","",'True_Odds_Calculator_3-way'!O132/'True_Odds_Calculator_3-way'!B132-1)</f>
        <v>1.5340867245567917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3.3240869163199349E-2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1.0272873283538158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34.385557804605632</v>
      </c>
      <c r="I132" s="6">
        <f>IF('Log_working_3-way'!$D132="","",'True_Odds_Calculator_3-way'!O133/'True_Odds_Calculator_3-way'!B133-1)</f>
        <v>5.5105891797615838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2.5552217169765967E-2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1.0264778412367865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6.6735277770047627</v>
      </c>
      <c r="I133" s="6">
        <f>IF('Log_working_3-way'!$D133="","",'True_Odds_Calculator_3-way'!O134/'True_Odds_Calculator_3-way'!B134-1)</f>
        <v>8.6170267824302407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2.8264718109958675E-2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1.0264410244031132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10.094984761870871</v>
      </c>
      <c r="I134" s="6">
        <f>IF('Log_working_3-way'!$D134="","",'True_Odds_Calculator_3-way'!O135/'True_Odds_Calculator_3-way'!B135-1)</f>
        <v>10.719933749229337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2.8702671743908947E-2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1.0271788928514902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18.901847326045313</v>
      </c>
      <c r="I135" s="6">
        <f>IF('Log_working_3-way'!$D135="","",'True_Odds_Calculator_3-way'!O136/'True_Odds_Calculator_3-way'!B136-1)</f>
        <v>8.14624303936335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2.8778933016215369E-2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1.0344551897484981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36.396032581830681</v>
      </c>
      <c r="I136" s="6">
        <f>IF('Log_working_3-way'!$D136="","",'True_Odds_Calculator_3-way'!O137/'True_Odds_Calculator_3-way'!B137-1)</f>
        <v>4.880648405406788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3.1627043621046624E-2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1.0311484790125365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31.059103733198896</v>
      </c>
      <c r="I137" s="6">
        <f>IF('Log_working_3-way'!$D137="","",'True_Odds_Calculator_3-way'!O138/'True_Odds_Calculator_3-way'!B138-1)</f>
        <v>5.158413698623364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3.0267800223944707E-2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1.0281551090531391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24.300618158564905</v>
      </c>
      <c r="I138" s="6">
        <f>IF('Log_working_3-way'!$D138="","",'True_Odds_Calculator_3-way'!O139/'True_Odds_Calculator_3-way'!B139-1)</f>
        <v>6.7123471309615521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2.886104712227322E-2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1.0423533559577474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10.071081687186004</v>
      </c>
      <c r="I139" s="6">
        <f>IF('Log_working_3-way'!$D139="","",'True_Odds_Calculator_3-way'!O140/'True_Odds_Calculator_3-way'!B140-1)</f>
        <v>6.4665273923536182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4.4997578253933135E-2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1.0418286636382177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9.7822100969407426</v>
      </c>
      <c r="I140" s="6">
        <f>IF('Log_working_3-way'!$D140="","",'True_Odds_Calculator_3-way'!O141/'True_Odds_Calculator_3-way'!B141-1)</f>
        <v>6.3881434062401681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4.4382730335056353E-2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1.0428654521316836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20.094741758924773</v>
      </c>
      <c r="I141" s="6">
        <f>IF('Log_working_3-way'!$D141="","",'True_Odds_Calculator_3-way'!O142/'True_Odds_Calculator_3-way'!B142-1)</f>
        <v>6.3846245282458174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4.4880393471942837E-2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1.0687328055464893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50.355783055476749</v>
      </c>
      <c r="I142" s="6">
        <f>IF('Log_working_3-way'!$D142="","",'True_Odds_Calculator_3-way'!O143/'True_Odds_Calculator_3-way'!B143-1)</f>
        <v>2.3310768961343897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5.2768368583388403E-2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1.0213229480464872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14.151431891033617</v>
      </c>
      <c r="I143" s="6">
        <f>IF('Log_working_3-way'!$D143="","",'True_Odds_Calculator_3-way'!O144/'True_Odds_Calculator_3-way'!B144-1)</f>
        <v>6.8446161985243847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2.3007667627419348E-2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1.0215126030231116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21.824383755742062</v>
      </c>
      <c r="I144" s="6">
        <f>IF('Log_working_3-way'!$D144="","",'True_Odds_Calculator_3-way'!O145/'True_Odds_Calculator_3-way'!B145-1)</f>
        <v>5.7728671713974489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2.2492776099107603E-2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1.0264043788119706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7.319557722212247</v>
      </c>
      <c r="I145" s="6">
        <f>IF('Log_working_3-way'!$D145="","",'True_Odds_Calculator_3-way'!O146/'True_Odds_Calculator_3-way'!B146-1)</f>
        <v>5.530972304094294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2.7655494522142998E-2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1.0270504824618214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10.093908264499232</v>
      </c>
      <c r="I146" s="6">
        <f>IF('Log_working_3-way'!$D146="","",'True_Odds_Calculator_3-way'!O147/'True_Odds_Calculator_3-way'!B147-1)</f>
        <v>5.6610281139659335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2.8802491906102956E-2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1.02922617545706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30.748615845973809</v>
      </c>
      <c r="I147" s="6">
        <f>IF('Log_working_3-way'!$D147="","",'True_Odds_Calculator_3-way'!O148/'True_Odds_Calculator_3-way'!B148-1)</f>
        <v>5.2633755075043682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2.8487710547881351E-2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1.0341699648072706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50.921894461722431</v>
      </c>
      <c r="I148" s="6">
        <f>IF('Log_working_3-way'!$D148="","",'True_Odds_Calculator_3-way'!O149/'True_Odds_Calculator_3-way'!B149-1)</f>
        <v>2.4824133602726852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2.6144060243509681E-2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1.0206727520472605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15.43062083934279</v>
      </c>
      <c r="I149" s="6">
        <f>IF('Log_working_3-way'!$D149="","",'True_Odds_Calculator_3-way'!O150/'True_Odds_Calculator_3-way'!B150-1)</f>
        <v>7.218554440589056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2.2271783198828832E-2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1.0209717425008797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6.9859167828396425</v>
      </c>
      <c r="I150" s="6">
        <f>IF('Log_working_3-way'!$D150="","",'True_Odds_Calculator_3-way'!O151/'True_Odds_Calculator_3-way'!B151-1)</f>
        <v>6.5484167121748156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2.2207659822338632E-2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1.0271756264360856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32.730410415489459</v>
      </c>
      <c r="I151" s="6">
        <f>IF('Log_working_3-way'!$D151="","",'True_Odds_Calculator_3-way'!O152/'True_Odds_Calculator_3-way'!B152-1)</f>
        <v>5.9319741227210345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2.5842131724484796E-2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1.0208617678624008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7.4599877686923843</v>
      </c>
      <c r="I152" s="6">
        <f>IF('Log_working_3-way'!$D152="","",'True_Odds_Calculator_3-way'!O153/'True_Odds_Calculator_3-way'!B153-1)</f>
        <v>9.4444293440646714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2.2521458382549708E-2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1.0211247877675844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15.424635526637772</v>
      </c>
      <c r="I153" s="6">
        <f>IF('Log_working_3-way'!$D153="","",'True_Odds_Calculator_3-way'!O154/'True_Odds_Calculator_3-way'!B154-1)</f>
        <v>5.7718635783511516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2.2644309960962339E-2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1.0215563400129999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19.573619860496983</v>
      </c>
      <c r="I154" s="6">
        <f>IF('Log_working_3-way'!$D154="","",'True_Odds_Calculator_3-way'!O155/'True_Odds_Calculator_3-way'!B155-1)</f>
        <v>8.3717059518471277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2.276604575874086E-2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1.0200661159750348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16.726094486346984</v>
      </c>
      <c r="I155" s="6">
        <f>IF('Log_working_3-way'!$D155="","",'True_Odds_Calculator_3-way'!O156/'True_Odds_Calculator_3-way'!B156-1)</f>
        <v>7.083329766221695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2.1530212041339425E-2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1.0345382942631243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46.558547021807314</v>
      </c>
      <c r="I156" s="6">
        <f>IF('Log_working_3-way'!$D156="","",'True_Odds_Calculator_3-way'!O157/'True_Odds_Calculator_3-way'!B157-1)</f>
        <v>2.7685408582713507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2.8251489302675736E-2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1.0204306395586507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14.047874522771696</v>
      </c>
      <c r="I157" s="6">
        <f>IF('Log_working_3-way'!$D157="","",'True_Odds_Calculator_3-way'!O158/'True_Odds_Calculator_3-way'!B158-1)</f>
        <v>6.0708177306858415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2.1984897371083001E-2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1.0952703826676506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57.283232194783352</v>
      </c>
      <c r="I158" s="6">
        <f>IF('Log_working_3-way'!$D158="","",'True_Odds_Calculator_3-way'!O159/'True_Odds_Calculator_3-way'!B159-1)</f>
        <v>2.2477793703433502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6.3772918307666071E-2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1.0500424078404365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9.3377499247076212</v>
      </c>
      <c r="I159" s="6">
        <f>IF('Log_working_3-way'!$D159="","",'True_Odds_Calculator_3-way'!O160/'True_Odds_Calculator_3-way'!B160-1)</f>
        <v>9.9060440429472223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5.3631438763172223E-2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1.0522562480174713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17.721927077836021</v>
      </c>
      <c r="I160" s="6">
        <f>IF('Log_working_3-way'!$D160="","",'True_Odds_Calculator_3-way'!O161/'True_Odds_Calculator_3-way'!B161-1)</f>
        <v>9.0563142135773198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5.5077628367530718E-2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1.0307871075159036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52.632542408664968</v>
      </c>
      <c r="I161" s="6">
        <f>IF('Log_working_3-way'!$D161="","",'True_Odds_Calculator_3-way'!O162/'True_Odds_Calculator_3-way'!B162-1)</f>
        <v>2.0296973734065635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2.3067004379961675E-2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1.0208010887564551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9.3770326374489095</v>
      </c>
      <c r="I162" s="6">
        <f>IF('Log_working_3-way'!$D162="","",'True_Odds_Calculator_3-way'!O163/'True_Odds_Calculator_3-way'!B163-1)</f>
        <v>7.6117245819450918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2.2468804067311776E-2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1.0210035240995916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16.410576470255549</v>
      </c>
      <c r="I163" s="6">
        <f>IF('Log_working_3-way'!$D163="","",'True_Odds_Calculator_3-way'!O164/'True_Odds_Calculator_3-way'!B164-1)</f>
        <v>7.7140536400782711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2.2563194581986856E-2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1.0205730073082855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12.126060917478199</v>
      </c>
      <c r="I164" s="6">
        <f>IF('Log_working_3-way'!$D164="","",'True_Odds_Calculator_3-way'!O165/'True_Odds_Calculator_3-way'!B165-1)</f>
        <v>6.5905074768098686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2.2210388899830402E-2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1.0273399353032469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36.629769694627086</v>
      </c>
      <c r="I165" s="6">
        <f>IF('Log_working_3-way'!$D165="","",'True_Odds_Calculator_3-way'!O166/'True_Odds_Calculator_3-way'!B166-1)</f>
        <v>4.1547166614053577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2.5219097768188981E-2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1.0292060357412136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46.096493409599603</v>
      </c>
      <c r="I166" s="6">
        <f>IF('Log_working_3-way'!$D166="","",'True_Odds_Calculator_3-way'!O167/'True_Odds_Calculator_3-way'!B167-1)</f>
        <v>3.1346715750540106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2.3968137554496227E-2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1.0247723902396557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14.095903466784943</v>
      </c>
      <c r="I167" s="6">
        <f>IF('Log_working_3-way'!$D167="","",'True_Odds_Calculator_3-way'!O168/'True_Odds_Calculator_3-way'!B168-1)</f>
        <v>8.4518425487242688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2.6770675512482356E-2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1.0285581417376533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25.359335163757606</v>
      </c>
      <c r="I168" s="6">
        <f>IF('Log_working_3-way'!$D168="","",'True_Odds_Calculator_3-way'!O169/'True_Odds_Calculator_3-way'!B169-1)</f>
        <v>5.1965011955206108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2.9113061561910625E-2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1.0260289868041423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19.478890417502747</v>
      </c>
      <c r="I169" s="6">
        <f>IF('Log_working_3-way'!$D169="","",'True_Odds_Calculator_3-way'!O170/'True_Odds_Calculator_3-way'!B170-1)</f>
        <v>5.9208091605432944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2.7497066622319544E-2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1.0716375531311826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70.711386476877394</v>
      </c>
      <c r="I170" s="6">
        <f>IF('Log_working_3-way'!$D170="","",'True_Odds_Calculator_3-way'!O171/'True_Odds_Calculator_3-way'!B171-1)</f>
        <v>0.35462536841162362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3.6324826250001552E-2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1.0281774819823337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21.025402489274033</v>
      </c>
      <c r="I171" s="6">
        <f>IF('Log_working_3-way'!$D171="","",'True_Odds_Calculator_3-way'!O172/'True_Odds_Calculator_3-way'!B172-1)</f>
        <v>6.251039518774709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2.9526564724250193E-2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1.052888156042344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57.91947959216909</v>
      </c>
      <c r="I172" s="6">
        <f>IF('Log_working_3-way'!$D172="","",'True_Odds_Calculator_3-way'!O173/'True_Odds_Calculator_3-way'!B173-1)</f>
        <v>1.5858088712879757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3.5907931849963326E-2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1.0255143471376116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10.031406170920119</v>
      </c>
      <c r="I173" s="6">
        <f>IF('Log_working_3-way'!$D173="","",'True_Odds_Calculator_3-way'!O174/'True_Odds_Calculator_3-way'!B174-1)</f>
        <v>9.2575192584193466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2.7676027676027726E-2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1.0245954995861279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11.786408374888634</v>
      </c>
      <c r="I174" s="6">
        <f>IF('Log_working_3-way'!$D174="","",'True_Odds_Calculator_3-way'!O175/'True_Odds_Calculator_3-way'!B175-1)</f>
        <v>8.5716182463371666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2.6675657386617813E-2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1.0242791142870253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10.272196641057295</v>
      </c>
      <c r="I175" s="6">
        <f>IF('Log_working_3-way'!$D175="","",'True_Odds_Calculator_3-way'!O176/'True_Odds_Calculator_3-way'!B176-1)</f>
        <v>9.1386429642708435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2.6353063219422657E-2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1.032346544720957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1.7516662914641974</v>
      </c>
      <c r="I176" s="6">
        <f>IF('Log_working_3-way'!$D176="","",'True_Odds_Calculator_3-way'!O177/'True_Odds_Calculator_3-way'!B177-1)</f>
        <v>4.9780364857554789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2.9986058681882977E-2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1.0355320008650486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24.909406326765588</v>
      </c>
      <c r="I177" s="6">
        <f>IF('Log_working_3-way'!$D177="","",'True_Odds_Calculator_3-way'!O178/'True_Odds_Calculator_3-way'!B178-1)</f>
        <v>6.7450222396912842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3.6162618043635408E-2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1.0431460977922105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58.305990788534487</v>
      </c>
      <c r="I178" s="6">
        <f>IF('Log_working_3-way'!$D178="","",'True_Odds_Calculator_3-way'!O179/'True_Odds_Calculator_3-way'!B179-1)</f>
        <v>1.5359296825077422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2.9156674367537994E-2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1.0240976120156107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4.2534561667666155</v>
      </c>
      <c r="I179" s="6">
        <f>IF('Log_working_3-way'!$D179="","",'True_Odds_Calculator_3-way'!O180/'True_Odds_Calculator_3-way'!B180-1)</f>
        <v>6.7874115914546671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2.4708518823786552E-2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1.0209877561449971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5.1757495050947799</v>
      </c>
      <c r="I180" s="6">
        <f>IF('Log_working_3-way'!$D180="","",'True_Odds_Calculator_3-way'!O181/'True_Odds_Calculator_3-way'!B181-1)</f>
        <v>9.0495503020734027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2.221955237030615E-2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1.0199038663233766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10.249437528123591</v>
      </c>
      <c r="I181" s="6">
        <f>IF('Log_working_3-way'!$D181="","",'True_Odds_Calculator_3-way'!O182/'True_Odds_Calculator_3-way'!B182-1)</f>
        <v>6.8121093945302738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2.1468926553672496E-2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1.0504295741385039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38.85363647934161</v>
      </c>
      <c r="I182" s="6">
        <f>IF('Log_working_3-way'!$D182="","",'True_Odds_Calculator_3-way'!O183/'True_Odds_Calculator_3-way'!B183-1)</f>
        <v>5.3930694363732306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4.4404293561653319E-2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1.0357942777946516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9.6265582212776408</v>
      </c>
      <c r="I183" s="6">
        <f>IF('Log_working_3-way'!$D183="","",'True_Odds_Calculator_3-way'!O184/'True_Odds_Calculator_3-way'!B184-1)</f>
        <v>10.138608929219023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3.8662334343397387E-2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1.0366147756519928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18.01472757203512</v>
      </c>
      <c r="I184" s="6">
        <f>IF('Log_working_3-way'!$D184="","",'True_Odds_Calculator_3-way'!O185/'True_Odds_Calculator_3-way'!B185-1)</f>
        <v>7.3763679687287631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3.8830892786697824E-2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1.0357308143857056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14.658192498161535</v>
      </c>
      <c r="I185" s="6">
        <f>IF('Log_working_3-way'!$D185="","",'True_Odds_Calculator_3-way'!O186/'True_Odds_Calculator_3-way'!B186-1)</f>
        <v>9.0862105697146767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3.8376881671647434E-2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1.0386034074713468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22.107042534331203</v>
      </c>
      <c r="I186" s="6">
        <f>IF('Log_working_3-way'!$D186="","",'True_Odds_Calculator_3-way'!O187/'True_Odds_Calculator_3-way'!B187-1)</f>
        <v>7.9930952511360545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3.9908915009279511E-2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1.030740820604338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28.952165981522111</v>
      </c>
      <c r="I187" s="6">
        <f>IF('Log_working_3-way'!$D187="","",'True_Odds_Calculator_3-way'!O188/'True_Odds_Calculator_3-way'!B188-1)</f>
        <v>5.2198377042225053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3.0449602539753817E-2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1.027764080254542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28.704560574307315</v>
      </c>
      <c r="I188" s="6">
        <f>IF('Log_working_3-way'!$D188="","",'True_Odds_Calculator_3-way'!O189/'True_Odds_Calculator_3-way'!B189-1)</f>
        <v>5.1744640786686169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2.7589642325332786E-2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1.0278912270391105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4.4890008813493321</v>
      </c>
      <c r="I189" s="6">
        <f>IF('Log_working_3-way'!$D189="","",'True_Odds_Calculator_3-way'!O190/'True_Odds_Calculator_3-way'!B190-1)</f>
        <v>4.7874836716908815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2.7880217667485496E-2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1.0253199351177222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13.288672248660545</v>
      </c>
      <c r="I190" s="6">
        <f>IF('Log_working_3-way'!$D190="","",'True_Odds_Calculator_3-way'!O191/'True_Odds_Calculator_3-way'!B191-1)</f>
        <v>7.725291712243223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2.7370546263794315E-2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1.0236031069490488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30.19534393565112</v>
      </c>
      <c r="I191" s="6">
        <f>IF('Log_working_3-way'!$D191="","",'True_Odds_Calculator_3-way'!O192/'True_Odds_Calculator_3-way'!B192-1)</f>
        <v>4.75760515929879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2.3207439393681417E-2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1.0436104646165689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21.11113810425644</v>
      </c>
      <c r="I192" s="6">
        <f>IF('Log_working_3-way'!$D192="","",'True_Odds_Calculator_3-way'!O193/'True_Odds_Calculator_3-way'!B193-1)</f>
        <v>7.731357681497526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4.5351225995658329E-2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1.1226553312679872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66.265581378994312</v>
      </c>
      <c r="I193" s="6">
        <f>IF('Log_working_3-way'!$D193="","",'True_Odds_Calculator_3-way'!O194/'True_Odds_Calculator_3-way'!B194-1)</f>
        <v>1.1115844563507582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6.7684862062066919E-2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1.0246168169027721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3.2733580726160385</v>
      </c>
      <c r="I194" s="6">
        <f>IF('Log_working_3-way'!$D194="","",'True_Odds_Calculator_3-way'!O195/'True_Odds_Calculator_3-way'!B195-1)</f>
        <v>5.1024621616475185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2.4176772332931584E-2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1.0305804773352771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16.837215173345562</v>
      </c>
      <c r="I195" s="6">
        <f>IF('Log_working_3-way'!$D195="","",'True_Odds_Calculator_3-way'!O196/'True_Odds_Calculator_3-way'!B196-1)</f>
        <v>8.1117898165696616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3.2668920658402323E-2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1.0201026372184003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11.846942577923091</v>
      </c>
      <c r="I196" s="6">
        <f>IF('Log_working_3-way'!$D196="","",'True_Odds_Calculator_3-way'!O197/'True_Odds_Calculator_3-way'!B197-1)</f>
        <v>8.3224041477658641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2.1838008870808334E-2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1.0348716428773241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11.379990936378908</v>
      </c>
      <c r="I197" s="6">
        <f>IF('Log_working_3-way'!$D197="","",'True_Odds_Calculator_3-way'!O198/'True_Odds_Calculator_3-way'!B198-1)</f>
        <v>9.7791956966775597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3.7698685810114041E-2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1.034643759506819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23.13804978167142</v>
      </c>
      <c r="I198" s="6">
        <f>IF('Log_working_3-way'!$D198="","",'True_Odds_Calculator_3-way'!O199/'True_Odds_Calculator_3-way'!B199-1)</f>
        <v>7.0186862382949506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3.5709190515593292E-2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1.0320463447545964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17.935001866066738</v>
      </c>
      <c r="I199" s="6">
        <f>IF('Log_working_3-way'!$D199="","",'True_Odds_Calculator_3-way'!O200/'True_Odds_Calculator_3-way'!B200-1)</f>
        <v>6.1027985642821703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3.3993406646115609E-2</v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2.23</v>
      </c>
      <c r="B2" s="4">
        <f>IF('True_Odds_Calculator_3-way'!B3="","",'True_Odds_Calculator_3-way'!B3)</f>
        <v>3.42</v>
      </c>
      <c r="C2" s="4">
        <f>IF('True_Odds_Calculator_3-way'!C3="","",'True_Odds_Calculator_3-way'!C3)</f>
        <v>3.42</v>
      </c>
      <c r="D2" s="9">
        <f>(K2/(AR2+K2-(AR2*K2)))</f>
        <v>0.43593924162075953</v>
      </c>
      <c r="E2" s="9">
        <f>(L2/(AR2+L2-(AR2*L2)))</f>
        <v>0.2820303791896201</v>
      </c>
      <c r="F2" s="9">
        <f>(M2/(AR2+M2-(AR2*M2)))</f>
        <v>0.2820303791896201</v>
      </c>
      <c r="G2" s="9">
        <f>AR2</f>
        <v>1.0519493054059321</v>
      </c>
      <c r="H2" s="9">
        <f>IF(A2="","",1/D2)</f>
        <v>2.2938976456492961</v>
      </c>
      <c r="I2" s="9">
        <f>IF(B2="","",1/E2)</f>
        <v>3.5457173190823559</v>
      </c>
      <c r="J2" s="9">
        <f>IF(C2="","",1/F2)</f>
        <v>3.5457173190823559</v>
      </c>
      <c r="K2" s="11">
        <f>1/A2</f>
        <v>0.44843049327354262</v>
      </c>
      <c r="L2" s="11">
        <f>1/B2</f>
        <v>0.29239766081871343</v>
      </c>
      <c r="M2" s="11">
        <f>1/C2</f>
        <v>0.29239766081871343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-0.27617144242611602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0.23271887881488354</v>
      </c>
      <c r="Q2" s="11">
        <f>2*'OddsRatio_working_3-way'!K2*'OddsRatio_working_3-way'!L2*'OddsRatio_working_3-way'!M2</f>
        <v>7.6678378522202148E-2</v>
      </c>
      <c r="R2" s="11">
        <f>O2/N2</f>
        <v>0</v>
      </c>
      <c r="S2" s="11">
        <f>P2/N2</f>
        <v>-0.84266090936300442</v>
      </c>
      <c r="T2" s="11">
        <f>Q2/N2</f>
        <v>-0.27764774608336223</v>
      </c>
      <c r="U2" s="11">
        <f>'OddsRatio_working_3-way'!S2-'OddsRatio_working_3-way'!R2^2/3</f>
        <v>-0.84266090936300442</v>
      </c>
      <c r="V2" s="11">
        <f>'OddsRatio_working_3-way'!S2*'OddsRatio_working_3-way'!R2/3-2*'OddsRatio_working_3-way'!R2^3/27-'OddsRatio_working_3-way'!T2</f>
        <v>0.27764774608336223</v>
      </c>
      <c r="W2" s="11">
        <f>'OddsRatio_working_3-way'!V2^2+4*'OddsRatio_working_3-way'!U2^3/27</f>
        <v>-1.1556836425996406E-2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0.14886664110132899</v>
      </c>
      <c r="Y2" s="11">
        <f>IF('OddsRatio_working_3-way'!W2&gt;=0,IF('OddsRatio_working_3-way'!V2+SQRT('OddsRatio_working_3-way'!W2)&gt;0,0,PI()),ACOS('OddsRatio_working_3-way'!V2/(2*'OddsRatio_working_3-way'!X2)))</f>
        <v>0.36941566142388438</v>
      </c>
      <c r="Z2" s="11">
        <f>'OddsRatio_working_3-way'!X2^(1/3)*COS('OddsRatio_working_3-way'!Y2/3)</f>
        <v>0.52597465270296595</v>
      </c>
      <c r="AA2" s="11">
        <f>'OddsRatio_working_3-way'!X2^(1/3)*COS(('OddsRatio_working_3-way'!Y2+2*PI())/3)</f>
        <v>-0.31936308245503209</v>
      </c>
      <c r="AB2" s="11">
        <f>'OddsRatio_working_3-way'!X2^(1/3)*COS(('OddsRatio_working_3-way'!Y2+4*PI())/3)</f>
        <v>-0.20661157024793375</v>
      </c>
      <c r="AC2" s="11">
        <f>'OddsRatio_working_3-way'!X2^(1/3)*SIN('OddsRatio_working_3-way'!Y2/3)</f>
        <v>6.509711592430556E-2</v>
      </c>
      <c r="AD2" s="11">
        <f>'OddsRatio_working_3-way'!X2^(1/3)*SIN(('OddsRatio_working_3-way'!Y2+2*PI())/3)</f>
        <v>0.42295885302531322</v>
      </c>
      <c r="AE2" s="11">
        <f>'OddsRatio_working_3-way'!X2^(1/3)*SIN(('OddsRatio_working_3-way'!Y2+4*PI())/3)</f>
        <v>-0.48805596894961878</v>
      </c>
      <c r="AF2" s="11">
        <f>-'OddsRatio_working_3-way'!U2/(3*'OddsRatio_working_3-way'!X2^(1/3))*COS(('OddsRatio_working_3-way'!Y2)/3)</f>
        <v>0.52597465270296606</v>
      </c>
      <c r="AG2" s="11">
        <f>-'OddsRatio_working_3-way'!U2/(3*'OddsRatio_working_3-way'!X2^(1/3))*COS(('OddsRatio_working_3-way'!Y2+2*PI())/3)</f>
        <v>-0.3193630824550322</v>
      </c>
      <c r="AH2" s="11">
        <f>-'OddsRatio_working_3-way'!U2/(3*'OddsRatio_working_3-way'!X2^(1/3))*COS(('OddsRatio_working_3-way'!Y2+4*PI())/3)</f>
        <v>-0.20661157024793378</v>
      </c>
      <c r="AI2" s="11">
        <f>'OddsRatio_working_3-way'!U2/(3*'OddsRatio_working_3-way'!X2^(1/3))*SIN(('OddsRatio_working_3-way'!Y2)/3)</f>
        <v>-6.5097115924305574E-2</v>
      </c>
      <c r="AJ2" s="11">
        <f>'OddsRatio_working_3-way'!U2/(3*'OddsRatio_working_3-way'!X2^(1/3))*SIN(('OddsRatio_working_3-way'!Y2+2*PI())/3)</f>
        <v>-0.42295885302531327</v>
      </c>
      <c r="AK2" s="11">
        <f>'OddsRatio_working_3-way'!U2/(3*'OddsRatio_working_3-way'!X2^(1/3))*SIN(('OddsRatio_working_3-way'!Y2+4*PI())/3)</f>
        <v>0.48805596894961889</v>
      </c>
      <c r="AL2" s="11">
        <f>'OddsRatio_working_3-way'!Z2+'OddsRatio_working_3-way'!AF2</f>
        <v>1.0519493054059321</v>
      </c>
      <c r="AM2" s="11">
        <f>'OddsRatio_working_3-way'!AA2+'OddsRatio_working_3-way'!AG2</f>
        <v>-0.63872616491006429</v>
      </c>
      <c r="AN2" s="11">
        <f>'OddsRatio_working_3-way'!AB2+'OddsRatio_working_3-way'!AH2</f>
        <v>-0.4132231404958675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1.0519493054059321</v>
      </c>
      <c r="AS2" s="11">
        <f>IF(('OddsRatio_working_3-way'!X2=0),IF(Q2&gt;0,-Q2^(1/3),(-Q2)^(1/3)),'OddsRatio_working_3-way'!AM2-'OddsRatio_working_3-way'!R2/3)</f>
        <v>-0.63872616491006429</v>
      </c>
      <c r="AT2" s="11">
        <f>IF(('OddsRatio_working_3-way'!X2=0),IF(Q2&gt;0,-Q2^(1/3),(-Q2)^(1/3)),'OddsRatio_working_3-way'!AN2-'OddsRatio_working_3-way'!R2/3)</f>
        <v>-0.4132231404958675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1.56</v>
      </c>
      <c r="B3" s="4">
        <f>IF('True_Odds_Calculator_3-way'!B4="","",'True_Odds_Calculator_3-way'!B4)</f>
        <v>4.71</v>
      </c>
      <c r="C3" s="4">
        <f>IF('True_Odds_Calculator_3-way'!C4="","",'True_Odds_Calculator_3-way'!C4)</f>
        <v>5.9</v>
      </c>
      <c r="D3" s="9">
        <f t="shared" ref="D3" si="0">(K3/(AR3+K3-(AR3*K3)))</f>
        <v>0.6311557448521723</v>
      </c>
      <c r="E3" s="9">
        <f t="shared" ref="E3" si="1">(L3/(AR3+L3-(AR3*L3)))</f>
        <v>0.20527066051647483</v>
      </c>
      <c r="F3" s="9">
        <f t="shared" ref="F3" si="2">(M3/(AR3+M3-(AR3*M3)))</f>
        <v>0.16357359463135296</v>
      </c>
      <c r="G3" s="9">
        <f t="shared" ref="G3" si="3">AR3</f>
        <v>1.0435624819914908</v>
      </c>
      <c r="H3" s="9">
        <f t="shared" ref="H3" si="4">IF(A3="","",1/D3)</f>
        <v>1.5843949899152348</v>
      </c>
      <c r="I3" s="9">
        <f t="shared" ref="I3" si="5">IF(B3="","",1/E3)</f>
        <v>4.8716168081884303</v>
      </c>
      <c r="J3" s="9">
        <f t="shared" ref="J3" si="6">IF(C3="","",1/F3)</f>
        <v>6.1134561617583056</v>
      </c>
      <c r="K3" s="11">
        <f t="shared" ref="K3" si="7">1/A3</f>
        <v>0.64102564102564097</v>
      </c>
      <c r="L3" s="11">
        <f t="shared" ref="L3" si="8">1/B3</f>
        <v>0.21231422505307856</v>
      </c>
      <c r="M3" s="11">
        <f t="shared" ref="M3" si="9">1/C3</f>
        <v>0.16949152542372881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-0.23483374255262413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0.21152992652506847</v>
      </c>
      <c r="Q3" s="11">
        <f>2*'OddsRatio_working_3-way'!K3*'OddsRatio_working_3-way'!L3*'OddsRatio_working_3-way'!M3</f>
        <v>4.6135207530004031E-2</v>
      </c>
      <c r="R3" s="11">
        <f t="shared" ref="R3" si="10">O3/N3</f>
        <v>0</v>
      </c>
      <c r="S3" s="11">
        <f t="shared" ref="S3" si="11">P3/N3</f>
        <v>-0.90076461851586986</v>
      </c>
      <c r="T3" s="11">
        <f t="shared" ref="T3" si="12">Q3/N3</f>
        <v>-0.19645902257707087</v>
      </c>
      <c r="U3" s="11">
        <f>'OddsRatio_working_3-way'!S3-'OddsRatio_working_3-way'!R3^2/3</f>
        <v>-0.90076461851586986</v>
      </c>
      <c r="V3" s="11">
        <f>'OddsRatio_working_3-way'!S3*'OddsRatio_working_3-way'!R3/3-2*'OddsRatio_working_3-way'!R3^3/27-'OddsRatio_working_3-way'!T3</f>
        <v>0.19645902257707087</v>
      </c>
      <c r="W3" s="11">
        <f>'OddsRatio_working_3-way'!V3^2+4*'OddsRatio_working_3-way'!U3^3/27</f>
        <v>-6.9679349036591343E-2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0.16452621112495222</v>
      </c>
      <c r="Y3" s="11">
        <f>IF('OddsRatio_working_3-way'!W3&gt;=0,IF('OddsRatio_working_3-way'!V3+SQRT('OddsRatio_working_3-way'!W3)&gt;0,0,PI()),ACOS('OddsRatio_working_3-way'!V3/(2*'OddsRatio_working_3-way'!X3)))</f>
        <v>0.93098418039726283</v>
      </c>
      <c r="Z3" s="11">
        <f>'OddsRatio_working_3-way'!X3^(1/3)*COS('OddsRatio_working_3-way'!Y3/3)</f>
        <v>0.52178124099574541</v>
      </c>
      <c r="AA3" s="11">
        <f>'OddsRatio_working_3-way'!X3^(1/3)*COS(('OddsRatio_working_3-way'!Y3+2*PI())/3)</f>
        <v>-0.40580234203092302</v>
      </c>
      <c r="AB3" s="11">
        <f>'OddsRatio_working_3-way'!X3^(1/3)*COS(('OddsRatio_working_3-way'!Y3+4*PI())/3)</f>
        <v>-0.11597889896482254</v>
      </c>
      <c r="AC3" s="11">
        <f>'OddsRatio_working_3-way'!X3^(1/3)*SIN('OddsRatio_working_3-way'!Y3/3)</f>
        <v>0.16732964287167745</v>
      </c>
      <c r="AD3" s="11">
        <f>'OddsRatio_working_3-way'!X3^(1/3)*SIN(('OddsRatio_working_3-way'!Y3+2*PI())/3)</f>
        <v>0.36821098848464728</v>
      </c>
      <c r="AE3" s="11">
        <f>'OddsRatio_working_3-way'!X3^(1/3)*SIN(('OddsRatio_working_3-way'!Y3+4*PI())/3)</f>
        <v>-0.53554063135632457</v>
      </c>
      <c r="AF3" s="11">
        <f>-'OddsRatio_working_3-way'!U3/(3*'OddsRatio_working_3-way'!X3^(1/3))*COS(('OddsRatio_working_3-way'!Y3)/3)</f>
        <v>0.52178124099574541</v>
      </c>
      <c r="AG3" s="11">
        <f>-'OddsRatio_working_3-way'!U3/(3*'OddsRatio_working_3-way'!X3^(1/3))*COS(('OddsRatio_working_3-way'!Y3+2*PI())/3)</f>
        <v>-0.40580234203092302</v>
      </c>
      <c r="AH3" s="11">
        <f>-'OddsRatio_working_3-way'!U3/(3*'OddsRatio_working_3-way'!X3^(1/3))*COS(('OddsRatio_working_3-way'!Y3+4*PI())/3)</f>
        <v>-0.11597889896482254</v>
      </c>
      <c r="AI3" s="11">
        <f>'OddsRatio_working_3-way'!U3/(3*'OddsRatio_working_3-way'!X3^(1/3))*SIN(('OddsRatio_working_3-way'!Y3)/3)</f>
        <v>-0.16732964287167745</v>
      </c>
      <c r="AJ3" s="11">
        <f>'OddsRatio_working_3-way'!U3/(3*'OddsRatio_working_3-way'!X3^(1/3))*SIN(('OddsRatio_working_3-way'!Y3+2*PI())/3)</f>
        <v>-0.36821098848464728</v>
      </c>
      <c r="AK3" s="11">
        <f>'OddsRatio_working_3-way'!U3/(3*'OddsRatio_working_3-way'!X3^(1/3))*SIN(('OddsRatio_working_3-way'!Y3+4*PI())/3)</f>
        <v>0.53554063135632457</v>
      </c>
      <c r="AL3" s="11">
        <f>'OddsRatio_working_3-way'!Z3+'OddsRatio_working_3-way'!AF3</f>
        <v>1.0435624819914908</v>
      </c>
      <c r="AM3" s="11">
        <f>'OddsRatio_working_3-way'!AA3+'OddsRatio_working_3-way'!AG3</f>
        <v>-0.81160468406184605</v>
      </c>
      <c r="AN3" s="11">
        <f>'OddsRatio_working_3-way'!AB3+'OddsRatio_working_3-way'!AH3</f>
        <v>-0.23195779792964508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1.0435624819914908</v>
      </c>
      <c r="AS3" s="11">
        <f>IF(('OddsRatio_working_3-way'!X3=0),IF(Q3&gt;0,-Q3^(1/3),(-Q3)^(1/3)),'OddsRatio_working_3-way'!AM3-'OddsRatio_working_3-way'!R3/3)</f>
        <v>-0.81160468406184605</v>
      </c>
      <c r="AT3" s="11">
        <f>IF(('OddsRatio_working_3-way'!X3=0),IF(Q3&gt;0,-Q3^(1/3),(-Q3)^(1/3)),'OddsRatio_working_3-way'!AN3-'OddsRatio_working_3-way'!R3/3)</f>
        <v>-0.23195779792964508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3.84</v>
      </c>
      <c r="B4" s="4">
        <f>IF('True_Odds_Calculator_3-way'!B5="","",'True_Odds_Calculator_3-way'!B5)</f>
        <v>3.77</v>
      </c>
      <c r="C4" s="4">
        <f>IF('True_Odds_Calculator_3-way'!C5="","",'True_Odds_Calculator_3-way'!C5)</f>
        <v>1.99</v>
      </c>
      <c r="D4" s="9">
        <f t="shared" ref="D4:D67" si="13">(K4/(AR4+K4-(AR4*K4)))</f>
        <v>0.25193881817711239</v>
      </c>
      <c r="E4" s="9">
        <f t="shared" ref="E4:E67" si="14">(L4/(AR4+L4-(AR4*L4)))</f>
        <v>0.25667135744805875</v>
      </c>
      <c r="F4" s="9">
        <f t="shared" ref="F4:F67" si="15">(M4/(AR4+M4-(AR4*M4)))</f>
        <v>0.49138982437482892</v>
      </c>
      <c r="G4" s="9">
        <f t="shared" ref="G4:G67" si="16">AR4</f>
        <v>1.0454991671841256</v>
      </c>
      <c r="H4" s="9">
        <f t="shared" ref="H4:H67" si="17">IF(A4="","",1/D4)</f>
        <v>3.9692176348029165</v>
      </c>
      <c r="I4" s="9">
        <f t="shared" ref="I4:I67" si="18">IF(B4="","",1/E4)</f>
        <v>3.8960326931000271</v>
      </c>
      <c r="J4" s="9">
        <f t="shared" ref="J4:J67" si="19">IF(C4="","",1/F4)</f>
        <v>2.0350441755122843</v>
      </c>
      <c r="K4" s="11">
        <f t="shared" ref="K4:K67" si="20">1/A4</f>
        <v>0.26041666666666669</v>
      </c>
      <c r="L4" s="11">
        <f t="shared" ref="L4:L67" si="21">1/B4</f>
        <v>0.26525198938992045</v>
      </c>
      <c r="M4" s="11">
        <f t="shared" ref="M4:M67" si="22">1/C4</f>
        <v>0.50251256281407031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-0.27033834624048636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0.22909641043413356</v>
      </c>
      <c r="Q4" s="11">
        <f>2*'OddsRatio_working_3-way'!K4*'OddsRatio_working_3-way'!L4*'OddsRatio_working_3-way'!M4</f>
        <v>6.9423154677010171E-2</v>
      </c>
      <c r="R4" s="11">
        <f t="shared" ref="R4:R67" si="23">O4/N4</f>
        <v>0</v>
      </c>
      <c r="S4" s="11">
        <f t="shared" ref="S4:S67" si="24">P4/N4</f>
        <v>-0.84744326367349687</v>
      </c>
      <c r="T4" s="11">
        <f t="shared" ref="T4:T67" si="25">Q4/N4</f>
        <v>-0.25680098899196874</v>
      </c>
      <c r="U4" s="11">
        <f>'OddsRatio_working_3-way'!S4-'OddsRatio_working_3-way'!R4^2/3</f>
        <v>-0.84744326367349687</v>
      </c>
      <c r="V4" s="11">
        <f>'OddsRatio_working_3-way'!S4*'OddsRatio_working_3-way'!R4/3-2*'OddsRatio_working_3-way'!R4^3/27-'OddsRatio_working_3-way'!T4</f>
        <v>0.25680098899196874</v>
      </c>
      <c r="W4" s="11">
        <f>'OddsRatio_working_3-way'!V4^2+4*'OddsRatio_working_3-way'!U4^3/27</f>
        <v>-2.4216204111385767E-2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0.15013573197163876</v>
      </c>
      <c r="Y4" s="11">
        <f>IF('OddsRatio_working_3-way'!W4&gt;=0,IF('OddsRatio_working_3-way'!V4+SQRT('OddsRatio_working_3-way'!W4)&gt;0,0,PI()),ACOS('OddsRatio_working_3-way'!V4/(2*'OddsRatio_working_3-way'!X4)))</f>
        <v>0.54480297249098553</v>
      </c>
      <c r="Z4" s="11">
        <f>'OddsRatio_working_3-way'!X4^(1/3)*COS('OddsRatio_working_3-way'!Y4/3)</f>
        <v>0.52274958359206281</v>
      </c>
      <c r="AA4" s="11">
        <f>'OddsRatio_working_3-way'!X4^(1/3)*COS(('OddsRatio_working_3-way'!Y4+2*PI())/3)</f>
        <v>-0.34450403189311124</v>
      </c>
      <c r="AB4" s="11">
        <f>'OddsRatio_working_3-way'!X4^(1/3)*COS(('OddsRatio_working_3-way'!Y4+4*PI())/3)</f>
        <v>-0.17824555169895134</v>
      </c>
      <c r="AC4" s="11">
        <f>'OddsRatio_working_3-way'!X4^(1/3)*SIN('OddsRatio_working_3-way'!Y4/3)</f>
        <v>9.5989378295156247E-2</v>
      </c>
      <c r="AD4" s="11">
        <f>'OddsRatio_working_3-way'!X4^(1/3)*SIN(('OddsRatio_working_3-way'!Y4+2*PI())/3)</f>
        <v>0.40471973006088535</v>
      </c>
      <c r="AE4" s="11">
        <f>'OddsRatio_working_3-way'!X4^(1/3)*SIN(('OddsRatio_working_3-way'!Y4+4*PI())/3)</f>
        <v>-0.50070910835604154</v>
      </c>
      <c r="AF4" s="11">
        <f>-'OddsRatio_working_3-way'!U4/(3*'OddsRatio_working_3-way'!X4^(1/3))*COS(('OddsRatio_working_3-way'!Y4)/3)</f>
        <v>0.52274958359206269</v>
      </c>
      <c r="AG4" s="11">
        <f>-'OddsRatio_working_3-way'!U4/(3*'OddsRatio_working_3-way'!X4^(1/3))*COS(('OddsRatio_working_3-way'!Y4+2*PI())/3)</f>
        <v>-0.34450403189311118</v>
      </c>
      <c r="AH4" s="11">
        <f>-'OddsRatio_working_3-way'!U4/(3*'OddsRatio_working_3-way'!X4^(1/3))*COS(('OddsRatio_working_3-way'!Y4+4*PI())/3)</f>
        <v>-0.17824555169895129</v>
      </c>
      <c r="AI4" s="11">
        <f>'OddsRatio_working_3-way'!U4/(3*'OddsRatio_working_3-way'!X4^(1/3))*SIN(('OddsRatio_working_3-way'!Y4)/3)</f>
        <v>-9.5989378295156219E-2</v>
      </c>
      <c r="AJ4" s="11">
        <f>'OddsRatio_working_3-way'!U4/(3*'OddsRatio_working_3-way'!X4^(1/3))*SIN(('OddsRatio_working_3-way'!Y4+2*PI())/3)</f>
        <v>-0.4047197300608853</v>
      </c>
      <c r="AK4" s="11">
        <f>'OddsRatio_working_3-way'!U4/(3*'OddsRatio_working_3-way'!X4^(1/3))*SIN(('OddsRatio_working_3-way'!Y4+4*PI())/3)</f>
        <v>0.50070910835604143</v>
      </c>
      <c r="AL4" s="11">
        <f>'OddsRatio_working_3-way'!Z4+'OddsRatio_working_3-way'!AF4</f>
        <v>1.0454991671841256</v>
      </c>
      <c r="AM4" s="11">
        <f>'OddsRatio_working_3-way'!AA4+'OddsRatio_working_3-way'!AG4</f>
        <v>-0.68900806378622237</v>
      </c>
      <c r="AN4" s="11">
        <f>'OddsRatio_working_3-way'!AB4+'OddsRatio_working_3-way'!AH4</f>
        <v>-0.35649110339790263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1.0454991671841256</v>
      </c>
      <c r="AS4" s="11">
        <f>IF(('OddsRatio_working_3-way'!X4=0),IF(Q4&gt;0,-Q4^(1/3),(-Q4)^(1/3)),'OddsRatio_working_3-way'!AM4-'OddsRatio_working_3-way'!R4/3)</f>
        <v>-0.68900806378622237</v>
      </c>
      <c r="AT4" s="11">
        <f>IF(('OddsRatio_working_3-way'!X4=0),IF(Q4&gt;0,-Q4^(1/3),(-Q4)^(1/3)),'OddsRatio_working_3-way'!AN4-'OddsRatio_working_3-way'!R4/3)</f>
        <v>-0.35649110339790263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2.2999999999999998</v>
      </c>
      <c r="B5" s="4">
        <f>IF('True_Odds_Calculator_3-way'!B6="","",'True_Odds_Calculator_3-way'!B6)</f>
        <v>3.6</v>
      </c>
      <c r="C5" s="4">
        <f>IF('True_Odds_Calculator_3-way'!C6="","",'True_Odds_Calculator_3-way'!C6)</f>
        <v>3.18</v>
      </c>
      <c r="D5" s="9">
        <f t="shared" si="13"/>
        <v>0.42471364388881344</v>
      </c>
      <c r="E5" s="9">
        <f t="shared" si="14"/>
        <v>0.26961043764593884</v>
      </c>
      <c r="F5" s="9">
        <f t="shared" si="15"/>
        <v>0.30567591846524789</v>
      </c>
      <c r="G5" s="9">
        <f t="shared" si="16"/>
        <v>1.0419443137909286</v>
      </c>
      <c r="H5" s="9">
        <f t="shared" si="17"/>
        <v>2.3545276079282065</v>
      </c>
      <c r="I5" s="9">
        <f t="shared" si="18"/>
        <v>3.7090552158564143</v>
      </c>
      <c r="J5" s="9">
        <f t="shared" si="19"/>
        <v>3.2714386040642238</v>
      </c>
      <c r="K5" s="11">
        <f t="shared" si="20"/>
        <v>0.43478260869565222</v>
      </c>
      <c r="L5" s="11">
        <f t="shared" si="21"/>
        <v>0.27777777777777779</v>
      </c>
      <c r="M5" s="11">
        <f t="shared" si="22"/>
        <v>0.31446540880503143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-0.27984383070519248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0.23091179776987816</v>
      </c>
      <c r="Q5" s="11">
        <f>2*'OddsRatio_working_3-way'!K5*'OddsRatio_working_3-way'!L5*'OddsRatio_working_3-way'!M5</f>
        <v>7.5957828213775724E-2</v>
      </c>
      <c r="R5" s="11">
        <f t="shared" si="23"/>
        <v>0</v>
      </c>
      <c r="S5" s="11">
        <f t="shared" si="24"/>
        <v>-0.82514521470061342</v>
      </c>
      <c r="T5" s="11">
        <f t="shared" si="25"/>
        <v>-0.2714293469409913</v>
      </c>
      <c r="U5" s="11">
        <f>'OddsRatio_working_3-way'!S5-'OddsRatio_working_3-way'!R5^2/3</f>
        <v>-0.82514521470061342</v>
      </c>
      <c r="V5" s="11">
        <f>'OddsRatio_working_3-way'!S5*'OddsRatio_working_3-way'!R5/3-2*'OddsRatio_working_3-way'!R5^3/27-'OddsRatio_working_3-way'!T5</f>
        <v>0.2714293469409913</v>
      </c>
      <c r="W5" s="11">
        <f>'OddsRatio_working_3-way'!V5^2+4*'OddsRatio_working_3-way'!U5^3/27</f>
        <v>-9.5575447985895845E-3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0.14424929391456531</v>
      </c>
      <c r="Y5" s="11">
        <f>IF('OddsRatio_working_3-way'!W5&gt;=0,IF('OddsRatio_working_3-way'!V5+SQRT('OddsRatio_working_3-way'!W5)&gt;0,0,PI()),ACOS('OddsRatio_working_3-way'!V5/(2*'OddsRatio_working_3-way'!X5)))</f>
        <v>0.34571255286282776</v>
      </c>
      <c r="Z5" s="11">
        <f>'OddsRatio_working_3-way'!X5^(1/3)*COS('OddsRatio_working_3-way'!Y5/3)</f>
        <v>0.52097215689546428</v>
      </c>
      <c r="AA5" s="11">
        <f>'OddsRatio_working_3-way'!X5^(1/3)*COS(('OddsRatio_working_3-way'!Y5+2*PI())/3)</f>
        <v>-0.31270975583566774</v>
      </c>
      <c r="AB5" s="11">
        <f>'OddsRatio_working_3-way'!X5^(1/3)*COS(('OddsRatio_working_3-way'!Y5+4*PI())/3)</f>
        <v>-0.20826240105979663</v>
      </c>
      <c r="AC5" s="11">
        <f>'OddsRatio_working_3-way'!X5^(1/3)*SIN('OddsRatio_working_3-way'!Y5/3)</f>
        <v>6.0302708395993498E-2</v>
      </c>
      <c r="AD5" s="11">
        <f>'OddsRatio_working_3-way'!X5^(1/3)*SIN(('OddsRatio_working_3-way'!Y5+2*PI())/3)</f>
        <v>0.42102376833784755</v>
      </c>
      <c r="AE5" s="11">
        <f>'OddsRatio_working_3-way'!X5^(1/3)*SIN(('OddsRatio_working_3-way'!Y5+4*PI())/3)</f>
        <v>-0.48132647673384116</v>
      </c>
      <c r="AF5" s="11">
        <f>-'OddsRatio_working_3-way'!U5/(3*'OddsRatio_working_3-way'!X5^(1/3))*COS(('OddsRatio_working_3-way'!Y5)/3)</f>
        <v>0.52097215689546428</v>
      </c>
      <c r="AG5" s="11">
        <f>-'OddsRatio_working_3-way'!U5/(3*'OddsRatio_working_3-way'!X5^(1/3))*COS(('OddsRatio_working_3-way'!Y5+2*PI())/3)</f>
        <v>-0.31270975583566774</v>
      </c>
      <c r="AH5" s="11">
        <f>-'OddsRatio_working_3-way'!U5/(3*'OddsRatio_working_3-way'!X5^(1/3))*COS(('OddsRatio_working_3-way'!Y5+4*PI())/3)</f>
        <v>-0.20826240105979663</v>
      </c>
      <c r="AI5" s="11">
        <f>'OddsRatio_working_3-way'!U5/(3*'OddsRatio_working_3-way'!X5^(1/3))*SIN(('OddsRatio_working_3-way'!Y5)/3)</f>
        <v>-6.0302708395993498E-2</v>
      </c>
      <c r="AJ5" s="11">
        <f>'OddsRatio_working_3-way'!U5/(3*'OddsRatio_working_3-way'!X5^(1/3))*SIN(('OddsRatio_working_3-way'!Y5+2*PI())/3)</f>
        <v>-0.42102376833784755</v>
      </c>
      <c r="AK5" s="11">
        <f>'OddsRatio_working_3-way'!U5/(3*'OddsRatio_working_3-way'!X5^(1/3))*SIN(('OddsRatio_working_3-way'!Y5+4*PI())/3)</f>
        <v>0.48132647673384116</v>
      </c>
      <c r="AL5" s="11">
        <f>'OddsRatio_working_3-way'!Z5+'OddsRatio_working_3-way'!AF5</f>
        <v>1.0419443137909286</v>
      </c>
      <c r="AM5" s="11">
        <f>'OddsRatio_working_3-way'!AA5+'OddsRatio_working_3-way'!AG5</f>
        <v>-0.62541951167133547</v>
      </c>
      <c r="AN5" s="11">
        <f>'OddsRatio_working_3-way'!AB5+'OddsRatio_working_3-way'!AH5</f>
        <v>-0.41652480211959325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1.0419443137909286</v>
      </c>
      <c r="AS5" s="11">
        <f>IF(('OddsRatio_working_3-way'!X5=0),IF(Q5&gt;0,-Q5^(1/3),(-Q5)^(1/3)),'OddsRatio_working_3-way'!AM5-'OddsRatio_working_3-way'!R5/3)</f>
        <v>-0.62541951167133547</v>
      </c>
      <c r="AT5" s="11">
        <f>IF(('OddsRatio_working_3-way'!X5=0),IF(Q5&gt;0,-Q5^(1/3),(-Q5)^(1/3)),'OddsRatio_working_3-way'!AN5-'OddsRatio_working_3-way'!R5/3)</f>
        <v>-0.41652480211959325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1.52</v>
      </c>
      <c r="B6" s="4">
        <f>IF('True_Odds_Calculator_3-way'!B7="","",'True_Odds_Calculator_3-way'!B7)</f>
        <v>4.75</v>
      </c>
      <c r="C6" s="4">
        <f>IF('True_Odds_Calculator_3-way'!C7="","",'True_Odds_Calculator_3-way'!C7)</f>
        <v>6.35</v>
      </c>
      <c r="D6" s="9">
        <f t="shared" si="13"/>
        <v>0.64662037103799397</v>
      </c>
      <c r="E6" s="9">
        <f t="shared" si="14"/>
        <v>0.20238311906830653</v>
      </c>
      <c r="F6" s="9">
        <f t="shared" si="15"/>
        <v>0.15099650989369984</v>
      </c>
      <c r="G6" s="9">
        <f t="shared" si="16"/>
        <v>1.0509662855988022</v>
      </c>
      <c r="H6" s="9">
        <f t="shared" si="17"/>
        <v>1.5465024685113766</v>
      </c>
      <c r="I6" s="9">
        <f t="shared" si="18"/>
        <v>4.9411235709955088</v>
      </c>
      <c r="J6" s="9">
        <f t="shared" si="19"/>
        <v>6.6226696279535924</v>
      </c>
      <c r="K6" s="11">
        <f t="shared" si="20"/>
        <v>0.65789473684210531</v>
      </c>
      <c r="L6" s="11">
        <f t="shared" si="21"/>
        <v>0.21052631578947367</v>
      </c>
      <c r="M6" s="11">
        <f t="shared" si="22"/>
        <v>0.15748031496062992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-0.22755033044692141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0.20982834209435736</v>
      </c>
      <c r="Q6" s="11">
        <f>2*'OddsRatio_working_3-way'!K6*'OddsRatio_working_3-way'!L6*'OddsRatio_working_3-way'!M6</f>
        <v>4.3623355944772832E-2</v>
      </c>
      <c r="R6" s="11">
        <f t="shared" si="23"/>
        <v>0</v>
      </c>
      <c r="S6" s="11">
        <f t="shared" si="24"/>
        <v>-0.92211838006230495</v>
      </c>
      <c r="T6" s="11">
        <f t="shared" si="25"/>
        <v>-0.1917086029235561</v>
      </c>
      <c r="U6" s="11">
        <f>'OddsRatio_working_3-way'!S6-'OddsRatio_working_3-way'!R6^2/3</f>
        <v>-0.92211838006230495</v>
      </c>
      <c r="V6" s="11">
        <f>'OddsRatio_working_3-way'!S6*'OddsRatio_working_3-way'!R6/3-2*'OddsRatio_working_3-way'!R6^3/27-'OddsRatio_working_3-way'!T6</f>
        <v>0.1917086029235561</v>
      </c>
      <c r="W6" s="11">
        <f>'OddsRatio_working_3-way'!V6^2+4*'OddsRatio_working_3-way'!U6^3/27</f>
        <v>-7.9407720565778508E-2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0.17041120048333105</v>
      </c>
      <c r="Y6" s="11">
        <f>IF('OddsRatio_working_3-way'!W6&gt;=0,IF('OddsRatio_working_3-way'!V6+SQRT('OddsRatio_working_3-way'!W6)&gt;0,0,PI()),ACOS('OddsRatio_working_3-way'!V6/(2*'OddsRatio_working_3-way'!X6)))</f>
        <v>0.97340409655150295</v>
      </c>
      <c r="Z6" s="11">
        <f>'OddsRatio_working_3-way'!X6^(1/3)*COS('OddsRatio_working_3-way'!Y6/3)</f>
        <v>0.52548314279940123</v>
      </c>
      <c r="AA6" s="11">
        <f>'OddsRatio_working_3-way'!X6^(1/3)*COS(('OddsRatio_working_3-way'!Y6+2*PI())/3)</f>
        <v>-0.41581082040427486</v>
      </c>
      <c r="AB6" s="11">
        <f>'OddsRatio_working_3-way'!X6^(1/3)*COS(('OddsRatio_working_3-way'!Y6+4*PI())/3)</f>
        <v>-0.10967232239512646</v>
      </c>
      <c r="AC6" s="11">
        <f>'OddsRatio_working_3-way'!X6^(1/3)*SIN('OddsRatio_working_3-way'!Y6/3)</f>
        <v>0.17674914423488952</v>
      </c>
      <c r="AD6" s="11">
        <f>'OddsRatio_working_3-way'!X6^(1/3)*SIN(('OddsRatio_working_3-way'!Y6+2*PI())/3)</f>
        <v>0.36670717880732245</v>
      </c>
      <c r="AE6" s="11">
        <f>'OddsRatio_working_3-way'!X6^(1/3)*SIN(('OddsRatio_working_3-way'!Y6+4*PI())/3)</f>
        <v>-0.54345632304221203</v>
      </c>
      <c r="AF6" s="11">
        <f>-'OddsRatio_working_3-way'!U6/(3*'OddsRatio_working_3-way'!X6^(1/3))*COS(('OddsRatio_working_3-way'!Y6)/3)</f>
        <v>0.52548314279940112</v>
      </c>
      <c r="AG6" s="11">
        <f>-'OddsRatio_working_3-way'!U6/(3*'OddsRatio_working_3-way'!X6^(1/3))*COS(('OddsRatio_working_3-way'!Y6+2*PI())/3)</f>
        <v>-0.41581082040427475</v>
      </c>
      <c r="AH6" s="11">
        <f>-'OddsRatio_working_3-way'!U6/(3*'OddsRatio_working_3-way'!X6^(1/3))*COS(('OddsRatio_working_3-way'!Y6+4*PI())/3)</f>
        <v>-0.10967232239512643</v>
      </c>
      <c r="AI6" s="11">
        <f>'OddsRatio_working_3-way'!U6/(3*'OddsRatio_working_3-way'!X6^(1/3))*SIN(('OddsRatio_working_3-way'!Y6)/3)</f>
        <v>-0.17674914423488949</v>
      </c>
      <c r="AJ6" s="11">
        <f>'OddsRatio_working_3-way'!U6/(3*'OddsRatio_working_3-way'!X6^(1/3))*SIN(('OddsRatio_working_3-way'!Y6+2*PI())/3)</f>
        <v>-0.3667071788073224</v>
      </c>
      <c r="AK6" s="11">
        <f>'OddsRatio_working_3-way'!U6/(3*'OddsRatio_working_3-way'!X6^(1/3))*SIN(('OddsRatio_working_3-way'!Y6+4*PI())/3)</f>
        <v>0.54345632304221192</v>
      </c>
      <c r="AL6" s="11">
        <f>'OddsRatio_working_3-way'!Z6+'OddsRatio_working_3-way'!AF6</f>
        <v>1.0509662855988022</v>
      </c>
      <c r="AM6" s="11">
        <f>'OddsRatio_working_3-way'!AA6+'OddsRatio_working_3-way'!AG6</f>
        <v>-0.83162164080854961</v>
      </c>
      <c r="AN6" s="11">
        <f>'OddsRatio_working_3-way'!AB6+'OddsRatio_working_3-way'!AH6</f>
        <v>-0.2193446447902529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1.0509662855988022</v>
      </c>
      <c r="AS6" s="11">
        <f>IF(('OddsRatio_working_3-way'!X6=0),IF(Q6&gt;0,-Q6^(1/3),(-Q6)^(1/3)),'OddsRatio_working_3-way'!AM6-'OddsRatio_working_3-way'!R6/3)</f>
        <v>-0.83162164080854961</v>
      </c>
      <c r="AT6" s="11">
        <f>IF(('OddsRatio_working_3-way'!X6=0),IF(Q6&gt;0,-Q6^(1/3),(-Q6)^(1/3)),'OddsRatio_working_3-way'!AN6-'OddsRatio_working_3-way'!R6/3)</f>
        <v>-0.2193446447902529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4.26</v>
      </c>
      <c r="B7" s="4">
        <f>IF('True_Odds_Calculator_3-way'!B8="","",'True_Odds_Calculator_3-way'!B8)</f>
        <v>3.53</v>
      </c>
      <c r="C7" s="4">
        <f>IF('True_Odds_Calculator_3-way'!C8="","",'True_Odds_Calculator_3-way'!C8)</f>
        <v>1.96</v>
      </c>
      <c r="D7" s="9">
        <f t="shared" si="13"/>
        <v>0.22676892441539007</v>
      </c>
      <c r="E7" s="9">
        <f t="shared" si="14"/>
        <v>0.27425537480313128</v>
      </c>
      <c r="F7" s="9">
        <f t="shared" si="15"/>
        <v>0.49897570078147863</v>
      </c>
      <c r="G7" s="9">
        <f t="shared" si="16"/>
        <v>1.0459433412660726</v>
      </c>
      <c r="H7" s="9">
        <f t="shared" si="17"/>
        <v>4.4097752925273976</v>
      </c>
      <c r="I7" s="9">
        <f t="shared" si="18"/>
        <v>3.6462366534031645</v>
      </c>
      <c r="J7" s="9">
        <f t="shared" si="19"/>
        <v>2.0041056076154296</v>
      </c>
      <c r="K7" s="11">
        <f t="shared" si="20"/>
        <v>0.23474178403755869</v>
      </c>
      <c r="L7" s="11">
        <f t="shared" si="21"/>
        <v>0.28328611898016998</v>
      </c>
      <c r="M7" s="11">
        <f t="shared" si="22"/>
        <v>0.51020408163265307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-0.26863894821783807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0.22901471964119804</v>
      </c>
      <c r="Q7" s="11">
        <f>2*'OddsRatio_working_3-way'!K7*'OddsRatio_working_3-way'!L7*'OddsRatio_working_3-way'!M7</f>
        <v>6.785621322702165E-2</v>
      </c>
      <c r="R7" s="11">
        <f t="shared" si="23"/>
        <v>0</v>
      </c>
      <c r="S7" s="11">
        <f t="shared" si="24"/>
        <v>-0.85250006062222627</v>
      </c>
      <c r="T7" s="11">
        <f t="shared" si="25"/>
        <v>-0.2525926105547337</v>
      </c>
      <c r="U7" s="11">
        <f>'OddsRatio_working_3-way'!S7-'OddsRatio_working_3-way'!R7^2/3</f>
        <v>-0.85250006062222627</v>
      </c>
      <c r="V7" s="11">
        <f>'OddsRatio_working_3-way'!S7*'OddsRatio_working_3-way'!R7/3-2*'OddsRatio_working_3-way'!R7^3/27-'OddsRatio_working_3-way'!T7</f>
        <v>0.2525926105547337</v>
      </c>
      <c r="W7" s="11">
        <f>'OddsRatio_working_3-way'!V7^2+4*'OddsRatio_working_3-way'!U7^3/27</f>
        <v>-2.79836153594787E-2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0.15148155190181911</v>
      </c>
      <c r="Y7" s="11">
        <f>IF('OddsRatio_working_3-way'!W7&gt;=0,IF('OddsRatio_working_3-way'!V7+SQRT('OddsRatio_working_3-way'!W7)&gt;0,0,PI()),ACOS('OddsRatio_working_3-way'!V7/(2*'OddsRatio_working_3-way'!X7)))</f>
        <v>0.58494853631715837</v>
      </c>
      <c r="Z7" s="11">
        <f>'OddsRatio_working_3-way'!X7^(1/3)*COS('OddsRatio_working_3-way'!Y7/3)</f>
        <v>0.52297167063303629</v>
      </c>
      <c r="AA7" s="11">
        <f>'OddsRatio_working_3-way'!X7^(1/3)*COS(('OddsRatio_working_3-way'!Y7+2*PI())/3)</f>
        <v>-0.35093128764375969</v>
      </c>
      <c r="AB7" s="11">
        <f>'OddsRatio_working_3-way'!X7^(1/3)*COS(('OddsRatio_working_3-way'!Y7+4*PI())/3)</f>
        <v>-0.17204038298927651</v>
      </c>
      <c r="AC7" s="11">
        <f>'OddsRatio_working_3-way'!X7^(1/3)*SIN('OddsRatio_working_3-way'!Y7/3)</f>
        <v>0.1032827119578415</v>
      </c>
      <c r="AD7" s="11">
        <f>'OddsRatio_working_3-way'!X7^(1/3)*SIN(('OddsRatio_working_3-way'!Y7+2*PI())/3)</f>
        <v>0.40126539624887697</v>
      </c>
      <c r="AE7" s="11">
        <f>'OddsRatio_working_3-way'!X7^(1/3)*SIN(('OddsRatio_working_3-way'!Y7+4*PI())/3)</f>
        <v>-0.50454810820671847</v>
      </c>
      <c r="AF7" s="11">
        <f>-'OddsRatio_working_3-way'!U7/(3*'OddsRatio_working_3-way'!X7^(1/3))*COS(('OddsRatio_working_3-way'!Y7)/3)</f>
        <v>0.52297167063303618</v>
      </c>
      <c r="AG7" s="11">
        <f>-'OddsRatio_working_3-way'!U7/(3*'OddsRatio_working_3-way'!X7^(1/3))*COS(('OddsRatio_working_3-way'!Y7+2*PI())/3)</f>
        <v>-0.35093128764375964</v>
      </c>
      <c r="AH7" s="11">
        <f>-'OddsRatio_working_3-way'!U7/(3*'OddsRatio_working_3-way'!X7^(1/3))*COS(('OddsRatio_working_3-way'!Y7+4*PI())/3)</f>
        <v>-0.17204038298927646</v>
      </c>
      <c r="AI7" s="11">
        <f>'OddsRatio_working_3-way'!U7/(3*'OddsRatio_working_3-way'!X7^(1/3))*SIN(('OddsRatio_working_3-way'!Y7)/3)</f>
        <v>-0.10328271195784147</v>
      </c>
      <c r="AJ7" s="11">
        <f>'OddsRatio_working_3-way'!U7/(3*'OddsRatio_working_3-way'!X7^(1/3))*SIN(('OddsRatio_working_3-way'!Y7+2*PI())/3)</f>
        <v>-0.40126539624887692</v>
      </c>
      <c r="AK7" s="11">
        <f>'OddsRatio_working_3-way'!U7/(3*'OddsRatio_working_3-way'!X7^(1/3))*SIN(('OddsRatio_working_3-way'!Y7+4*PI())/3)</f>
        <v>0.50454810820671836</v>
      </c>
      <c r="AL7" s="11">
        <f>'OddsRatio_working_3-way'!Z7+'OddsRatio_working_3-way'!AF7</f>
        <v>1.0459433412660726</v>
      </c>
      <c r="AM7" s="11">
        <f>'OddsRatio_working_3-way'!AA7+'OddsRatio_working_3-way'!AG7</f>
        <v>-0.70186257528751939</v>
      </c>
      <c r="AN7" s="11">
        <f>'OddsRatio_working_3-way'!AB7+'OddsRatio_working_3-way'!AH7</f>
        <v>-0.34408076597855297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1.0459433412660726</v>
      </c>
      <c r="AS7" s="11">
        <f>IF(('OddsRatio_working_3-way'!X7=0),IF(Q7&gt;0,-Q7^(1/3),(-Q7)^(1/3)),'OddsRatio_working_3-way'!AM7-'OddsRatio_working_3-way'!R7/3)</f>
        <v>-0.70186257528751939</v>
      </c>
      <c r="AT7" s="11">
        <f>IF(('OddsRatio_working_3-way'!X7=0),IF(Q7&gt;0,-Q7^(1/3),(-Q7)^(1/3)),'OddsRatio_working_3-way'!AN7-'OddsRatio_working_3-way'!R7/3)</f>
        <v>-0.34408076597855297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2.62</v>
      </c>
      <c r="B8" s="4">
        <f>IF('True_Odds_Calculator_3-way'!B9="","",'True_Odds_Calculator_3-way'!B9)</f>
        <v>3.68</v>
      </c>
      <c r="C8" s="4">
        <f>IF('True_Odds_Calculator_3-way'!C9="","",'True_Odds_Calculator_3-way'!C9)</f>
        <v>2.68</v>
      </c>
      <c r="D8" s="9">
        <f t="shared" si="13"/>
        <v>0.37228240002728297</v>
      </c>
      <c r="E8" s="9">
        <f t="shared" si="14"/>
        <v>0.26389366973439116</v>
      </c>
      <c r="F8" s="9">
        <f t="shared" si="15"/>
        <v>0.36382393023832582</v>
      </c>
      <c r="G8" s="9">
        <f t="shared" si="16"/>
        <v>1.0408227731280388</v>
      </c>
      <c r="H8" s="9">
        <f t="shared" si="17"/>
        <v>2.6861328924674233</v>
      </c>
      <c r="I8" s="9">
        <f t="shared" si="18"/>
        <v>3.7894050319831449</v>
      </c>
      <c r="J8" s="9">
        <f t="shared" si="19"/>
        <v>2.7485822588551057</v>
      </c>
      <c r="K8" s="11">
        <f t="shared" si="20"/>
        <v>0.38167938931297707</v>
      </c>
      <c r="L8" s="11">
        <f t="shared" si="21"/>
        <v>0.27173913043478259</v>
      </c>
      <c r="M8" s="11">
        <f t="shared" si="22"/>
        <v>0.37313432835820892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-0.28227680053103221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0.23142873419163718</v>
      </c>
      <c r="Q8" s="11">
        <f>2*'OddsRatio_working_3-way'!K8*'OddsRatio_working_3-way'!L8*'OddsRatio_working_3-way'!M8</f>
        <v>7.7400914445363594E-2</v>
      </c>
      <c r="R8" s="11">
        <f t="shared" si="23"/>
        <v>0</v>
      </c>
      <c r="S8" s="11">
        <f t="shared" si="24"/>
        <v>-0.81986452218624661</v>
      </c>
      <c r="T8" s="11">
        <f t="shared" si="25"/>
        <v>-0.2742021813331928</v>
      </c>
      <c r="U8" s="11">
        <f>'OddsRatio_working_3-way'!S8-'OddsRatio_working_3-way'!R8^2/3</f>
        <v>-0.81986452218624661</v>
      </c>
      <c r="V8" s="11">
        <f>'OddsRatio_working_3-way'!S8*'OddsRatio_working_3-way'!R8/3-2*'OddsRatio_working_3-way'!R8^3/27-'OddsRatio_working_3-way'!T8</f>
        <v>0.2742021813331928</v>
      </c>
      <c r="W8" s="11">
        <f>'OddsRatio_working_3-way'!V8^2+4*'OddsRatio_working_3-way'!U8^3/27</f>
        <v>-6.4568317970130351E-3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0.14286678064274963</v>
      </c>
      <c r="Y8" s="11">
        <f>IF('OddsRatio_working_3-way'!W8&gt;=0,IF('OddsRatio_working_3-way'!V8+SQRT('OddsRatio_working_3-way'!W8)&gt;0,0,PI()),ACOS('OddsRatio_working_3-way'!V8/(2*'OddsRatio_working_3-way'!X8)))</f>
        <v>0.28506671593671351</v>
      </c>
      <c r="Z8" s="11">
        <f>'OddsRatio_working_3-way'!X8^(1/3)*COS('OddsRatio_working_3-way'!Y8/3)</f>
        <v>0.52041138656401942</v>
      </c>
      <c r="AA8" s="11">
        <f>'OddsRatio_working_3-way'!X8^(1/3)*COS(('OddsRatio_working_3-way'!Y8+2*PI())/3)</f>
        <v>-0.30316057772426708</v>
      </c>
      <c r="AB8" s="11">
        <f>'OddsRatio_working_3-way'!X8^(1/3)*COS(('OddsRatio_working_3-way'!Y8+4*PI())/3)</f>
        <v>-0.21725080883975251</v>
      </c>
      <c r="AC8" s="11">
        <f>'OddsRatio_working_3-way'!X8^(1/3)*SIN('OddsRatio_working_3-way'!Y8/3)</f>
        <v>4.9600028191493277E-2</v>
      </c>
      <c r="AD8" s="11">
        <f>'OddsRatio_working_3-way'!X8^(1/3)*SIN(('OddsRatio_working_3-way'!Y8+2*PI())/3)</f>
        <v>0.42588946708737802</v>
      </c>
      <c r="AE8" s="11">
        <f>'OddsRatio_working_3-way'!X8^(1/3)*SIN(('OddsRatio_working_3-way'!Y8+4*PI())/3)</f>
        <v>-0.47548949527887108</v>
      </c>
      <c r="AF8" s="11">
        <f>-'OddsRatio_working_3-way'!U8/(3*'OddsRatio_working_3-way'!X8^(1/3))*COS(('OddsRatio_working_3-way'!Y8)/3)</f>
        <v>0.52041138656401931</v>
      </c>
      <c r="AG8" s="11">
        <f>-'OddsRatio_working_3-way'!U8/(3*'OddsRatio_working_3-way'!X8^(1/3))*COS(('OddsRatio_working_3-way'!Y8+2*PI())/3)</f>
        <v>-0.30316057772426702</v>
      </c>
      <c r="AH8" s="11">
        <f>-'OddsRatio_working_3-way'!U8/(3*'OddsRatio_working_3-way'!X8^(1/3))*COS(('OddsRatio_working_3-way'!Y8+4*PI())/3)</f>
        <v>-0.21725080883975245</v>
      </c>
      <c r="AI8" s="11">
        <f>'OddsRatio_working_3-way'!U8/(3*'OddsRatio_working_3-way'!X8^(1/3))*SIN(('OddsRatio_working_3-way'!Y8)/3)</f>
        <v>-4.960002819149327E-2</v>
      </c>
      <c r="AJ8" s="11">
        <f>'OddsRatio_working_3-way'!U8/(3*'OddsRatio_working_3-way'!X8^(1/3))*SIN(('OddsRatio_working_3-way'!Y8+2*PI())/3)</f>
        <v>-0.42588946708737796</v>
      </c>
      <c r="AK8" s="11">
        <f>'OddsRatio_working_3-way'!U8/(3*'OddsRatio_working_3-way'!X8^(1/3))*SIN(('OddsRatio_working_3-way'!Y8+4*PI())/3)</f>
        <v>0.47548949527887097</v>
      </c>
      <c r="AL8" s="11">
        <f>'OddsRatio_working_3-way'!Z8+'OddsRatio_working_3-way'!AF8</f>
        <v>1.0408227731280388</v>
      </c>
      <c r="AM8" s="11">
        <f>'OddsRatio_working_3-way'!AA8+'OddsRatio_working_3-way'!AG8</f>
        <v>-0.60632115544853415</v>
      </c>
      <c r="AN8" s="11">
        <f>'OddsRatio_working_3-way'!AB8+'OddsRatio_working_3-way'!AH8</f>
        <v>-0.43450161767950496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1.0408227731280388</v>
      </c>
      <c r="AS8" s="11">
        <f>IF(('OddsRatio_working_3-way'!X8=0),IF(Q8&gt;0,-Q8^(1/3),(-Q8)^(1/3)),'OddsRatio_working_3-way'!AM8-'OddsRatio_working_3-way'!R8/3)</f>
        <v>-0.60632115544853415</v>
      </c>
      <c r="AT8" s="11">
        <f>IF(('OddsRatio_working_3-way'!X8=0),IF(Q8&gt;0,-Q8^(1/3),(-Q8)^(1/3)),'OddsRatio_working_3-way'!AN8-'OddsRatio_working_3-way'!R8/3)</f>
        <v>-0.43450161767950496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2.0299999999999998</v>
      </c>
      <c r="B9" s="4">
        <f>IF('True_Odds_Calculator_3-way'!B10="","",'True_Odds_Calculator_3-way'!B10)</f>
        <v>3.3</v>
      </c>
      <c r="C9" s="4">
        <f>IF('True_Odds_Calculator_3-way'!C10="","",'True_Odds_Calculator_3-way'!C10)</f>
        <v>4.3</v>
      </c>
      <c r="D9" s="9">
        <f t="shared" si="13"/>
        <v>0.48152562447829456</v>
      </c>
      <c r="E9" s="9">
        <f t="shared" si="14"/>
        <v>0.29374143984199136</v>
      </c>
      <c r="F9" s="9">
        <f t="shared" si="15"/>
        <v>0.22473293567971422</v>
      </c>
      <c r="G9" s="9">
        <f t="shared" si="16"/>
        <v>1.0453715327476845</v>
      </c>
      <c r="H9" s="9">
        <f t="shared" si="17"/>
        <v>2.076732678730115</v>
      </c>
      <c r="I9" s="9">
        <f t="shared" si="18"/>
        <v>3.4043545253196736</v>
      </c>
      <c r="J9" s="9">
        <f t="shared" si="19"/>
        <v>4.4497260580673581</v>
      </c>
      <c r="K9" s="11">
        <f t="shared" si="20"/>
        <v>0.49261083743842371</v>
      </c>
      <c r="L9" s="11">
        <f t="shared" si="21"/>
        <v>0.30303030303030304</v>
      </c>
      <c r="M9" s="11">
        <f t="shared" si="22"/>
        <v>0.23255813953488372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-0.2713942032306107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0.230162780283069</v>
      </c>
      <c r="Q9" s="11">
        <f>2*'OddsRatio_working_3-way'!K9*'OddsRatio_working_3-way'!L9*'OddsRatio_working_3-way'!M9</f>
        <v>6.9430702951152043E-2</v>
      </c>
      <c r="R9" s="11">
        <f t="shared" si="23"/>
        <v>0</v>
      </c>
      <c r="S9" s="11">
        <f t="shared" si="24"/>
        <v>-0.84807552093326666</v>
      </c>
      <c r="T9" s="11">
        <f t="shared" si="25"/>
        <v>-0.25582971973854202</v>
      </c>
      <c r="U9" s="11">
        <f>'OddsRatio_working_3-way'!S9-'OddsRatio_working_3-way'!R9^2/3</f>
        <v>-0.84807552093326666</v>
      </c>
      <c r="V9" s="11">
        <f>'OddsRatio_working_3-way'!S9*'OddsRatio_working_3-way'!R9/3-2*'OddsRatio_working_3-way'!R9^3/27-'OddsRatio_working_3-way'!T9</f>
        <v>0.25582971973854202</v>
      </c>
      <c r="W9" s="11">
        <f>'OddsRatio_working_3-way'!V9^2+4*'OddsRatio_working_3-way'!U9^3/27</f>
        <v>-2.4916062457831872E-2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0.15030378235371591</v>
      </c>
      <c r="Y9" s="11">
        <f>IF('OddsRatio_working_3-way'!W9&gt;=0,IF('OddsRatio_working_3-way'!V9+SQRT('OddsRatio_working_3-way'!W9)&gt;0,0,PI()),ACOS('OddsRatio_working_3-way'!V9/(2*'OddsRatio_working_3-way'!X9)))</f>
        <v>0.5528294607076496</v>
      </c>
      <c r="Z9" s="11">
        <f>'OddsRatio_working_3-way'!X9^(1/3)*COS('OddsRatio_working_3-way'!Y9/3)</f>
        <v>0.52268576637384223</v>
      </c>
      <c r="AA9" s="11">
        <f>'OddsRatio_working_3-way'!X9^(1/3)*COS(('OddsRatio_working_3-way'!Y9+2*PI())/3)</f>
        <v>-0.34571451619208798</v>
      </c>
      <c r="AB9" s="11">
        <f>'OddsRatio_working_3-way'!X9^(1/3)*COS(('OddsRatio_working_3-way'!Y9+4*PI())/3)</f>
        <v>-0.17697125018175439</v>
      </c>
      <c r="AC9" s="11">
        <f>'OddsRatio_working_3-way'!X9^(1/3)*SIN('OddsRatio_working_3-way'!Y9/3)</f>
        <v>9.7423970055002848E-2</v>
      </c>
      <c r="AD9" s="11">
        <f>'OddsRatio_working_3-way'!X9^(1/3)*SIN(('OddsRatio_working_3-way'!Y9+2*PI())/3)</f>
        <v>0.40394716684878407</v>
      </c>
      <c r="AE9" s="11">
        <f>'OddsRatio_working_3-way'!X9^(1/3)*SIN(('OddsRatio_working_3-way'!Y9+4*PI())/3)</f>
        <v>-0.50137113690378676</v>
      </c>
      <c r="AF9" s="11">
        <f>-'OddsRatio_working_3-way'!U9/(3*'OddsRatio_working_3-way'!X9^(1/3))*COS(('OddsRatio_working_3-way'!Y9)/3)</f>
        <v>0.52268576637384234</v>
      </c>
      <c r="AG9" s="11">
        <f>-'OddsRatio_working_3-way'!U9/(3*'OddsRatio_working_3-way'!X9^(1/3))*COS(('OddsRatio_working_3-way'!Y9+2*PI())/3)</f>
        <v>-0.34571451619208804</v>
      </c>
      <c r="AH9" s="11">
        <f>-'OddsRatio_working_3-way'!U9/(3*'OddsRatio_working_3-way'!X9^(1/3))*COS(('OddsRatio_working_3-way'!Y9+4*PI())/3)</f>
        <v>-0.17697125018175441</v>
      </c>
      <c r="AI9" s="11">
        <f>'OddsRatio_working_3-way'!U9/(3*'OddsRatio_working_3-way'!X9^(1/3))*SIN(('OddsRatio_working_3-way'!Y9)/3)</f>
        <v>-9.7423970055002876E-2</v>
      </c>
      <c r="AJ9" s="11">
        <f>'OddsRatio_working_3-way'!U9/(3*'OddsRatio_working_3-way'!X9^(1/3))*SIN(('OddsRatio_working_3-way'!Y9+2*PI())/3)</f>
        <v>-0.40394716684878418</v>
      </c>
      <c r="AK9" s="11">
        <f>'OddsRatio_working_3-way'!U9/(3*'OddsRatio_working_3-way'!X9^(1/3))*SIN(('OddsRatio_working_3-way'!Y9+4*PI())/3)</f>
        <v>0.50137113690378687</v>
      </c>
      <c r="AL9" s="11">
        <f>'OddsRatio_working_3-way'!Z9+'OddsRatio_working_3-way'!AF9</f>
        <v>1.0453715327476845</v>
      </c>
      <c r="AM9" s="11">
        <f>'OddsRatio_working_3-way'!AA9+'OddsRatio_working_3-way'!AG9</f>
        <v>-0.69142903238417608</v>
      </c>
      <c r="AN9" s="11">
        <f>'OddsRatio_working_3-way'!AB9+'OddsRatio_working_3-way'!AH9</f>
        <v>-0.35394250036350883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1.0453715327476845</v>
      </c>
      <c r="AS9" s="11">
        <f>IF(('OddsRatio_working_3-way'!X9=0),IF(Q9&gt;0,-Q9^(1/3),(-Q9)^(1/3)),'OddsRatio_working_3-way'!AM9-'OddsRatio_working_3-way'!R9/3)</f>
        <v>-0.69142903238417608</v>
      </c>
      <c r="AT9" s="11">
        <f>IF(('OddsRatio_working_3-way'!X9=0),IF(Q9&gt;0,-Q9^(1/3),(-Q9)^(1/3)),'OddsRatio_working_3-way'!AN9-'OddsRatio_working_3-way'!R9/3)</f>
        <v>-0.35394250036350883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2.2999999999999998</v>
      </c>
      <c r="B10" s="4">
        <f>IF('True_Odds_Calculator_3-way'!B11="","",'True_Odds_Calculator_3-way'!B11)</f>
        <v>3.23</v>
      </c>
      <c r="C10" s="4">
        <f>IF('True_Odds_Calculator_3-way'!C11="","",'True_Odds_Calculator_3-way'!C11)</f>
        <v>3.61</v>
      </c>
      <c r="D10" s="9">
        <f t="shared" si="13"/>
        <v>0.42679309662503812</v>
      </c>
      <c r="E10" s="9">
        <f t="shared" si="14"/>
        <v>0.30267652971684927</v>
      </c>
      <c r="F10" s="9">
        <f t="shared" si="15"/>
        <v>0.27053037365811233</v>
      </c>
      <c r="G10" s="9">
        <f t="shared" si="16"/>
        <v>1.0331197732537123</v>
      </c>
      <c r="H10" s="9">
        <f t="shared" si="17"/>
        <v>2.3430557052298262</v>
      </c>
      <c r="I10" s="9">
        <f t="shared" si="18"/>
        <v>3.3038570943557781</v>
      </c>
      <c r="J10" s="9">
        <f t="shared" si="19"/>
        <v>3.6964426081921884</v>
      </c>
      <c r="K10" s="11">
        <f t="shared" si="20"/>
        <v>0.43478260869565222</v>
      </c>
      <c r="L10" s="11">
        <f t="shared" si="21"/>
        <v>0.30959752321981426</v>
      </c>
      <c r="M10" s="11">
        <f t="shared" si="22"/>
        <v>0.2770083102493075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-0.28213123012346963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0.22894481423216428</v>
      </c>
      <c r="Q10" s="11">
        <f>2*'OddsRatio_working_3-way'!K10*'OddsRatio_working_3-way'!L10*'OddsRatio_working_3-way'!M10</f>
        <v>7.4574858056079565E-2</v>
      </c>
      <c r="R10" s="11">
        <f t="shared" si="23"/>
        <v>0</v>
      </c>
      <c r="S10" s="11">
        <f t="shared" si="24"/>
        <v>-0.81148341547290148</v>
      </c>
      <c r="T10" s="11">
        <f t="shared" si="25"/>
        <v>-0.2643268454309125</v>
      </c>
      <c r="U10" s="11">
        <f>'OddsRatio_working_3-way'!S10-'OddsRatio_working_3-way'!R10^2/3</f>
        <v>-0.81148341547290148</v>
      </c>
      <c r="V10" s="11">
        <f>'OddsRatio_working_3-way'!S10*'OddsRatio_working_3-way'!R10/3-2*'OddsRatio_working_3-way'!R10^3/27-'OddsRatio_working_3-way'!T10</f>
        <v>0.2643268454309125</v>
      </c>
      <c r="W10" s="11">
        <f>'OddsRatio_working_3-way'!V10^2+4*'OddsRatio_working_3-way'!U10^3/27</f>
        <v>-9.2966754077662139E-3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0.14068169445882409</v>
      </c>
      <c r="Y10" s="11">
        <f>IF('OddsRatio_working_3-way'!W10&gt;=0,IF('OddsRatio_working_3-way'!V10+SQRT('OddsRatio_working_3-way'!W10)&gt;0,0,PI()),ACOS('OddsRatio_working_3-way'!V10/(2*'OddsRatio_working_3-way'!X10)))</f>
        <v>0.34977443551000897</v>
      </c>
      <c r="Z10" s="11">
        <f>'OddsRatio_working_3-way'!X10^(1/3)*COS('OddsRatio_working_3-way'!Y10/3)</f>
        <v>0.51655988662685615</v>
      </c>
      <c r="AA10" s="11">
        <f>'OddsRatio_working_3-way'!X10^(1/3)*COS(('OddsRatio_working_3-way'!Y10+2*PI())/3)</f>
        <v>-0.31067523426846061</v>
      </c>
      <c r="AB10" s="11">
        <f>'OddsRatio_working_3-way'!X10^(1/3)*COS(('OddsRatio_working_3-way'!Y10+4*PI())/3)</f>
        <v>-0.2058846523583957</v>
      </c>
      <c r="AC10" s="11">
        <f>'OddsRatio_working_3-way'!X10^(1/3)*SIN('OddsRatio_working_3-way'!Y10/3)</f>
        <v>6.0500870674313749E-2</v>
      </c>
      <c r="AD10" s="11">
        <f>'OddsRatio_working_3-way'!X10^(1/3)*SIN(('OddsRatio_working_3-way'!Y10+2*PI())/3)</f>
        <v>0.41710354905771019</v>
      </c>
      <c r="AE10" s="11">
        <f>'OddsRatio_working_3-way'!X10^(1/3)*SIN(('OddsRatio_working_3-way'!Y10+4*PI())/3)</f>
        <v>-0.47760441973202372</v>
      </c>
      <c r="AF10" s="11">
        <f>-'OddsRatio_working_3-way'!U10/(3*'OddsRatio_working_3-way'!X10^(1/3))*COS(('OddsRatio_working_3-way'!Y10)/3)</f>
        <v>0.51655988662685615</v>
      </c>
      <c r="AG10" s="11">
        <f>-'OddsRatio_working_3-way'!U10/(3*'OddsRatio_working_3-way'!X10^(1/3))*COS(('OddsRatio_working_3-way'!Y10+2*PI())/3)</f>
        <v>-0.31067523426846061</v>
      </c>
      <c r="AH10" s="11">
        <f>-'OddsRatio_working_3-way'!U10/(3*'OddsRatio_working_3-way'!X10^(1/3))*COS(('OddsRatio_working_3-way'!Y10+4*PI())/3)</f>
        <v>-0.2058846523583957</v>
      </c>
      <c r="AI10" s="11">
        <f>'OddsRatio_working_3-way'!U10/(3*'OddsRatio_working_3-way'!X10^(1/3))*SIN(('OddsRatio_working_3-way'!Y10)/3)</f>
        <v>-6.0500870674313749E-2</v>
      </c>
      <c r="AJ10" s="11">
        <f>'OddsRatio_working_3-way'!U10/(3*'OddsRatio_working_3-way'!X10^(1/3))*SIN(('OddsRatio_working_3-way'!Y10+2*PI())/3)</f>
        <v>-0.41710354905771019</v>
      </c>
      <c r="AK10" s="11">
        <f>'OddsRatio_working_3-way'!U10/(3*'OddsRatio_working_3-way'!X10^(1/3))*SIN(('OddsRatio_working_3-way'!Y10+4*PI())/3)</f>
        <v>0.47760441973202372</v>
      </c>
      <c r="AL10" s="11">
        <f>'OddsRatio_working_3-way'!Z10+'OddsRatio_working_3-way'!AF10</f>
        <v>1.0331197732537123</v>
      </c>
      <c r="AM10" s="11">
        <f>'OddsRatio_working_3-way'!AA10+'OddsRatio_working_3-way'!AG10</f>
        <v>-0.62135046853692122</v>
      </c>
      <c r="AN10" s="11">
        <f>'OddsRatio_working_3-way'!AB10+'OddsRatio_working_3-way'!AH10</f>
        <v>-0.41176930471679141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1.0331197732537123</v>
      </c>
      <c r="AS10" s="11">
        <f>IF(('OddsRatio_working_3-way'!X10=0),IF(Q10&gt;0,-Q10^(1/3),(-Q10)^(1/3)),'OddsRatio_working_3-way'!AM10-'OddsRatio_working_3-way'!R10/3)</f>
        <v>-0.62135046853692122</v>
      </c>
      <c r="AT10" s="11">
        <f>IF(('OddsRatio_working_3-way'!X10=0),IF(Q10&gt;0,-Q10^(1/3),(-Q10)^(1/3)),'OddsRatio_working_3-way'!AN10-'OddsRatio_working_3-way'!R10/3)</f>
        <v>-0.41176930471679141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1.98</v>
      </c>
      <c r="B11" s="4">
        <f>IF('True_Odds_Calculator_3-way'!B12="","",'True_Odds_Calculator_3-way'!B12)</f>
        <v>3.34</v>
      </c>
      <c r="C11" s="4">
        <f>IF('True_Odds_Calculator_3-way'!C12="","",'True_Odds_Calculator_3-way'!C12)</f>
        <v>4.46</v>
      </c>
      <c r="D11" s="9">
        <f t="shared" si="13"/>
        <v>0.49366748939753508</v>
      </c>
      <c r="E11" s="9">
        <f t="shared" si="14"/>
        <v>0.28993803079521163</v>
      </c>
      <c r="F11" s="9">
        <f t="shared" si="15"/>
        <v>0.21639447980725338</v>
      </c>
      <c r="G11" s="9">
        <f t="shared" si="16"/>
        <v>1.0465866970010609</v>
      </c>
      <c r="H11" s="9">
        <f t="shared" si="17"/>
        <v>2.0256549630610396</v>
      </c>
      <c r="I11" s="9">
        <f t="shared" si="18"/>
        <v>3.4490128709824814</v>
      </c>
      <c r="J11" s="9">
        <f t="shared" si="19"/>
        <v>4.6211899716236697</v>
      </c>
      <c r="K11" s="11">
        <f t="shared" si="20"/>
        <v>0.50505050505050508</v>
      </c>
      <c r="L11" s="11">
        <f t="shared" si="21"/>
        <v>0.29940119760479045</v>
      </c>
      <c r="M11" s="11">
        <f t="shared" si="22"/>
        <v>0.22421524663677131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-0.2690119150203466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0.22987046697473384</v>
      </c>
      <c r="Q11" s="11">
        <f>2*'OddsRatio_working_3-way'!K11*'OddsRatio_working_3-way'!L11*'OddsRatio_working_3-way'!M11</f>
        <v>6.7808397337679599E-2</v>
      </c>
      <c r="R11" s="11">
        <f t="shared" si="23"/>
        <v>0</v>
      </c>
      <c r="S11" s="11">
        <f t="shared" si="24"/>
        <v>-0.85449920297154003</v>
      </c>
      <c r="T11" s="11">
        <f t="shared" si="25"/>
        <v>-0.25206466164352215</v>
      </c>
      <c r="U11" s="11">
        <f>'OddsRatio_working_3-way'!S11-'OddsRatio_working_3-way'!R11^2/3</f>
        <v>-0.85449920297154003</v>
      </c>
      <c r="V11" s="11">
        <f>'OddsRatio_working_3-way'!S11*'OddsRatio_working_3-way'!R11/3-2*'OddsRatio_working_3-way'!R11^3/27-'OddsRatio_working_3-way'!T11</f>
        <v>0.25206466164352215</v>
      </c>
      <c r="W11" s="11">
        <f>'OddsRatio_working_3-way'!V11^2+4*'OddsRatio_working_3-way'!U11^3/27</f>
        <v>-2.889729268049504E-2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0.15201470844128731</v>
      </c>
      <c r="Y11" s="11">
        <f>IF('OddsRatio_working_3-way'!W11&gt;=0,IF('OddsRatio_working_3-way'!V11+SQRT('OddsRatio_working_3-way'!W11)&gt;0,0,PI()),ACOS('OddsRatio_working_3-way'!V11/(2*'OddsRatio_working_3-way'!X11)))</f>
        <v>0.59333634704531024</v>
      </c>
      <c r="Z11" s="11">
        <f>'OddsRatio_working_3-way'!X11^(1/3)*COS('OddsRatio_working_3-way'!Y11/3)</f>
        <v>0.52329334850053044</v>
      </c>
      <c r="AA11" s="11">
        <f>'OddsRatio_working_3-way'!X11^(1/3)*COS(('OddsRatio_working_3-way'!Y11+2*PI())/3)</f>
        <v>-0.35246437243851397</v>
      </c>
      <c r="AB11" s="11">
        <f>'OddsRatio_working_3-way'!X11^(1/3)*COS(('OddsRatio_working_3-way'!Y11+4*PI())/3)</f>
        <v>-0.17082897606201655</v>
      </c>
      <c r="AC11" s="11">
        <f>'OddsRatio_working_3-way'!X11^(1/3)*SIN('OddsRatio_working_3-way'!Y11/3)</f>
        <v>0.10486724499233513</v>
      </c>
      <c r="AD11" s="11">
        <f>'OddsRatio_working_3-way'!X11^(1/3)*SIN(('OddsRatio_working_3-way'!Y11+2*PI())/3)</f>
        <v>0.40075171093671519</v>
      </c>
      <c r="AE11" s="11">
        <f>'OddsRatio_working_3-way'!X11^(1/3)*SIN(('OddsRatio_working_3-way'!Y11+4*PI())/3)</f>
        <v>-0.50561895592905037</v>
      </c>
      <c r="AF11" s="11">
        <f>-'OddsRatio_working_3-way'!U11/(3*'OddsRatio_working_3-way'!X11^(1/3))*COS(('OddsRatio_working_3-way'!Y11)/3)</f>
        <v>0.52329334850053044</v>
      </c>
      <c r="AG11" s="11">
        <f>-'OddsRatio_working_3-way'!U11/(3*'OddsRatio_working_3-way'!X11^(1/3))*COS(('OddsRatio_working_3-way'!Y11+2*PI())/3)</f>
        <v>-0.35246437243851397</v>
      </c>
      <c r="AH11" s="11">
        <f>-'OddsRatio_working_3-way'!U11/(3*'OddsRatio_working_3-way'!X11^(1/3))*COS(('OddsRatio_working_3-way'!Y11+4*PI())/3)</f>
        <v>-0.17082897606201655</v>
      </c>
      <c r="AI11" s="11">
        <f>'OddsRatio_working_3-way'!U11/(3*'OddsRatio_working_3-way'!X11^(1/3))*SIN(('OddsRatio_working_3-way'!Y11)/3)</f>
        <v>-0.10486724499233513</v>
      </c>
      <c r="AJ11" s="11">
        <f>'OddsRatio_working_3-way'!U11/(3*'OddsRatio_working_3-way'!X11^(1/3))*SIN(('OddsRatio_working_3-way'!Y11+2*PI())/3)</f>
        <v>-0.40075171093671519</v>
      </c>
      <c r="AK11" s="11">
        <f>'OddsRatio_working_3-way'!U11/(3*'OddsRatio_working_3-way'!X11^(1/3))*SIN(('OddsRatio_working_3-way'!Y11+4*PI())/3)</f>
        <v>0.50561895592905037</v>
      </c>
      <c r="AL11" s="11">
        <f>'OddsRatio_working_3-way'!Z11+'OddsRatio_working_3-way'!AF11</f>
        <v>1.0465866970010609</v>
      </c>
      <c r="AM11" s="11">
        <f>'OddsRatio_working_3-way'!AA11+'OddsRatio_working_3-way'!AG11</f>
        <v>-0.70492874487702795</v>
      </c>
      <c r="AN11" s="11">
        <f>'OddsRatio_working_3-way'!AB11+'OddsRatio_working_3-way'!AH11</f>
        <v>-0.3416579521240331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1.0465866970010609</v>
      </c>
      <c r="AS11" s="11">
        <f>IF(('OddsRatio_working_3-way'!X11=0),IF(Q11&gt;0,-Q11^(1/3),(-Q11)^(1/3)),'OddsRatio_working_3-way'!AM11-'OddsRatio_working_3-way'!R11/3)</f>
        <v>-0.70492874487702795</v>
      </c>
      <c r="AT11" s="11">
        <f>IF(('OddsRatio_working_3-way'!X11=0),IF(Q11&gt;0,-Q11^(1/3),(-Q11)^(1/3)),'OddsRatio_working_3-way'!AN11-'OddsRatio_working_3-way'!R11/3)</f>
        <v>-0.3416579521240331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1.76</v>
      </c>
      <c r="B12" s="4">
        <f>IF('True_Odds_Calculator_3-way'!B13="","",'True_Odds_Calculator_3-way'!B13)</f>
        <v>4.12</v>
      </c>
      <c r="C12" s="4">
        <f>IF('True_Odds_Calculator_3-way'!C13="","",'True_Odds_Calculator_3-way'!C13)</f>
        <v>4.53</v>
      </c>
      <c r="D12" s="9">
        <f t="shared" si="13"/>
        <v>0.55512884076785851</v>
      </c>
      <c r="E12" s="9">
        <f t="shared" si="14"/>
        <v>0.23310617513482559</v>
      </c>
      <c r="F12" s="9">
        <f t="shared" si="15"/>
        <v>0.21176498409731584</v>
      </c>
      <c r="G12" s="9">
        <f t="shared" si="16"/>
        <v>1.0544521298040901</v>
      </c>
      <c r="H12" s="9">
        <f t="shared" si="17"/>
        <v>1.8013836186511085</v>
      </c>
      <c r="I12" s="9">
        <f t="shared" si="18"/>
        <v>4.2898906449887608</v>
      </c>
      <c r="J12" s="9">
        <f t="shared" si="19"/>
        <v>4.7222160182084378</v>
      </c>
      <c r="K12" s="11">
        <f t="shared" si="20"/>
        <v>0.56818181818181823</v>
      </c>
      <c r="L12" s="11">
        <f t="shared" si="21"/>
        <v>0.24271844660194175</v>
      </c>
      <c r="M12" s="11">
        <f t="shared" si="22"/>
        <v>0.22075055187637968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-0.25482075951438765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0.22558494999503165</v>
      </c>
      <c r="Q12" s="11">
        <f>2*'OddsRatio_working_3-way'!K12*'OddsRatio_working_3-way'!L12*'OddsRatio_working_3-way'!M12</f>
        <v>6.088662617949573E-2</v>
      </c>
      <c r="R12" s="11">
        <f t="shared" si="23"/>
        <v>0</v>
      </c>
      <c r="S12" s="11">
        <f t="shared" si="24"/>
        <v>-0.88526912181303152</v>
      </c>
      <c r="T12" s="11">
        <f t="shared" si="25"/>
        <v>-0.2389390342275389</v>
      </c>
      <c r="U12" s="11">
        <f>'OddsRatio_working_3-way'!S12-'OddsRatio_working_3-way'!R12^2/3</f>
        <v>-0.88526912181303152</v>
      </c>
      <c r="V12" s="11">
        <f>'OddsRatio_working_3-way'!S12*'OddsRatio_working_3-way'!R12/3-2*'OddsRatio_working_3-way'!R12^3/27-'OddsRatio_working_3-way'!T12</f>
        <v>0.2389390342275389</v>
      </c>
      <c r="W12" s="11">
        <f>'OddsRatio_working_3-way'!V12^2+4*'OddsRatio_working_3-way'!U12^3/27</f>
        <v>-4.5691347716191343E-2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0.16029910308060083</v>
      </c>
      <c r="Y12" s="11">
        <f>IF('OddsRatio_working_3-way'!W12&gt;=0,IF('OddsRatio_working_3-way'!V12+SQRT('OddsRatio_working_3-way'!W12)&gt;0,0,PI()),ACOS('OddsRatio_working_3-way'!V12/(2*'OddsRatio_working_3-way'!X12)))</f>
        <v>0.72982478150082519</v>
      </c>
      <c r="Z12" s="11">
        <f>'OddsRatio_working_3-way'!X12^(1/3)*COS('OddsRatio_working_3-way'!Y12/3)</f>
        <v>0.52722606490204504</v>
      </c>
      <c r="AA12" s="11">
        <f>'OddsRatio_working_3-way'!X12^(1/3)*COS(('OddsRatio_working_3-way'!Y12+2*PI())/3)</f>
        <v>-0.37693464477270755</v>
      </c>
      <c r="AB12" s="11">
        <f>'OddsRatio_working_3-way'!X12^(1/3)*COS(('OddsRatio_working_3-way'!Y12+4*PI())/3)</f>
        <v>-0.15029142012933772</v>
      </c>
      <c r="AC12" s="11">
        <f>'OddsRatio_working_3-way'!X12^(1/3)*SIN('OddsRatio_working_3-way'!Y12/3)</f>
        <v>0.13085252675785453</v>
      </c>
      <c r="AD12" s="11">
        <f>'OddsRatio_working_3-way'!X12^(1/3)*SIN(('OddsRatio_working_3-way'!Y12+2*PI())/3)</f>
        <v>0.39116490236354706</v>
      </c>
      <c r="AE12" s="11">
        <f>'OddsRatio_working_3-way'!X12^(1/3)*SIN(('OddsRatio_working_3-way'!Y12+4*PI())/3)</f>
        <v>-0.52201742912140148</v>
      </c>
      <c r="AF12" s="11">
        <f>-'OddsRatio_working_3-way'!U12/(3*'OddsRatio_working_3-way'!X12^(1/3))*COS(('OddsRatio_working_3-way'!Y12)/3)</f>
        <v>0.52722606490204504</v>
      </c>
      <c r="AG12" s="11">
        <f>-'OddsRatio_working_3-way'!U12/(3*'OddsRatio_working_3-way'!X12^(1/3))*COS(('OddsRatio_working_3-way'!Y12+2*PI())/3)</f>
        <v>-0.37693464477270755</v>
      </c>
      <c r="AH12" s="11">
        <f>-'OddsRatio_working_3-way'!U12/(3*'OddsRatio_working_3-way'!X12^(1/3))*COS(('OddsRatio_working_3-way'!Y12+4*PI())/3)</f>
        <v>-0.15029142012933772</v>
      </c>
      <c r="AI12" s="11">
        <f>'OddsRatio_working_3-way'!U12/(3*'OddsRatio_working_3-way'!X12^(1/3))*SIN(('OddsRatio_working_3-way'!Y12)/3)</f>
        <v>-0.13085252675785453</v>
      </c>
      <c r="AJ12" s="11">
        <f>'OddsRatio_working_3-way'!U12/(3*'OddsRatio_working_3-way'!X12^(1/3))*SIN(('OddsRatio_working_3-way'!Y12+2*PI())/3)</f>
        <v>-0.39116490236354706</v>
      </c>
      <c r="AK12" s="11">
        <f>'OddsRatio_working_3-way'!U12/(3*'OddsRatio_working_3-way'!X12^(1/3))*SIN(('OddsRatio_working_3-way'!Y12+4*PI())/3)</f>
        <v>0.52201742912140148</v>
      </c>
      <c r="AL12" s="11">
        <f>'OddsRatio_working_3-way'!Z12+'OddsRatio_working_3-way'!AF12</f>
        <v>1.0544521298040901</v>
      </c>
      <c r="AM12" s="11">
        <f>'OddsRatio_working_3-way'!AA12+'OddsRatio_working_3-way'!AG12</f>
        <v>-0.7538692895454151</v>
      </c>
      <c r="AN12" s="11">
        <f>'OddsRatio_working_3-way'!AB12+'OddsRatio_working_3-way'!AH12</f>
        <v>-0.30058284025867543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1.0544521298040901</v>
      </c>
      <c r="AS12" s="11">
        <f>IF(('OddsRatio_working_3-way'!X12=0),IF(Q12&gt;0,-Q12^(1/3),(-Q12)^(1/3)),'OddsRatio_working_3-way'!AM12-'OddsRatio_working_3-way'!R12/3)</f>
        <v>-0.7538692895454151</v>
      </c>
      <c r="AT12" s="11">
        <f>IF(('OddsRatio_working_3-way'!X12=0),IF(Q12&gt;0,-Q12^(1/3),(-Q12)^(1/3)),'OddsRatio_working_3-way'!AN12-'OddsRatio_working_3-way'!R12/3)</f>
        <v>-0.30058284025867543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2.65</v>
      </c>
      <c r="B13" s="4">
        <f>IF('True_Odds_Calculator_3-way'!B14="","",'True_Odds_Calculator_3-way'!B14)</f>
        <v>3.79</v>
      </c>
      <c r="C13" s="4">
        <f>IF('True_Odds_Calculator_3-way'!C14="","",'True_Odds_Calculator_3-way'!C14)</f>
        <v>2.5499999999999998</v>
      </c>
      <c r="D13" s="9">
        <f t="shared" si="13"/>
        <v>0.36559803694601317</v>
      </c>
      <c r="E13" s="9">
        <f t="shared" si="14"/>
        <v>0.25418511931688231</v>
      </c>
      <c r="F13" s="9">
        <f t="shared" si="15"/>
        <v>0.38021684373710474</v>
      </c>
      <c r="G13" s="9">
        <f t="shared" si="16"/>
        <v>1.0516633005644764</v>
      </c>
      <c r="H13" s="9">
        <f t="shared" si="17"/>
        <v>2.7352444459313854</v>
      </c>
      <c r="I13" s="9">
        <f t="shared" si="18"/>
        <v>3.9341406085748885</v>
      </c>
      <c r="J13" s="9">
        <f t="shared" si="19"/>
        <v>2.6300781158749378</v>
      </c>
      <c r="K13" s="11">
        <f t="shared" si="20"/>
        <v>0.37735849056603776</v>
      </c>
      <c r="L13" s="11">
        <f t="shared" si="21"/>
        <v>0.26385224274406333</v>
      </c>
      <c r="M13" s="11">
        <f t="shared" si="22"/>
        <v>0.39215686274509809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-0.27860864064847324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0.2338845629355441</v>
      </c>
      <c r="Q13" s="11">
        <f>2*'OddsRatio_working_3-way'!K13*'OddsRatio_working_3-way'!L13*'OddsRatio_working_3-way'!M13</f>
        <v>7.8091673768128256E-2</v>
      </c>
      <c r="R13" s="11">
        <f t="shared" si="23"/>
        <v>0</v>
      </c>
      <c r="S13" s="11">
        <f t="shared" si="24"/>
        <v>-0.83947347214776979</v>
      </c>
      <c r="T13" s="11">
        <f t="shared" si="25"/>
        <v>-0.280291643455015</v>
      </c>
      <c r="U13" s="11">
        <f>'OddsRatio_working_3-way'!S13-'OddsRatio_working_3-way'!R13^2/3</f>
        <v>-0.83947347214776979</v>
      </c>
      <c r="V13" s="11">
        <f>'OddsRatio_working_3-way'!S13*'OddsRatio_working_3-way'!R13/3-2*'OddsRatio_working_3-way'!R13^3/27-'OddsRatio_working_3-way'!T13</f>
        <v>0.280291643455015</v>
      </c>
      <c r="W13" s="11">
        <f>'OddsRatio_working_3-way'!V13^2+4*'OddsRatio_working_3-way'!U13^3/27</f>
        <v>-9.0795789529917043E-3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0.14802278907629812</v>
      </c>
      <c r="Y13" s="11">
        <f>IF('OddsRatio_working_3-way'!W13&gt;=0,IF('OddsRatio_working_3-way'!V13+SQRT('OddsRatio_working_3-way'!W13)&gt;0,0,PI()),ACOS('OddsRatio_working_3-way'!V13/(2*'OddsRatio_working_3-way'!X13)))</f>
        <v>0.32769906147738914</v>
      </c>
      <c r="Z13" s="11">
        <f>'OddsRatio_working_3-way'!X13^(1/3)*COS('OddsRatio_working_3-way'!Y13/3)</f>
        <v>0.52583165028223833</v>
      </c>
      <c r="AA13" s="11">
        <f>'OddsRatio_working_3-way'!X13^(1/3)*COS(('OddsRatio_working_3-way'!Y13+2*PI())/3)</f>
        <v>-0.31285753824785895</v>
      </c>
      <c r="AB13" s="11">
        <f>'OddsRatio_working_3-way'!X13^(1/3)*COS(('OddsRatio_working_3-way'!Y13+4*PI())/3)</f>
        <v>-0.21297411203437938</v>
      </c>
      <c r="AC13" s="11">
        <f>'OddsRatio_working_3-way'!X13^(1/3)*SIN('OddsRatio_working_3-way'!Y13/3)</f>
        <v>5.7667723011934562E-2</v>
      </c>
      <c r="AD13" s="11">
        <f>'OddsRatio_working_3-way'!X13^(1/3)*SIN(('OddsRatio_working_3-way'!Y13+2*PI())/3)</f>
        <v>0.4265497057523458</v>
      </c>
      <c r="AE13" s="11">
        <f>'OddsRatio_working_3-way'!X13^(1/3)*SIN(('OddsRatio_working_3-way'!Y13+4*PI())/3)</f>
        <v>-0.48421742876428042</v>
      </c>
      <c r="AF13" s="11">
        <f>-'OddsRatio_working_3-way'!U13/(3*'OddsRatio_working_3-way'!X13^(1/3))*COS(('OddsRatio_working_3-way'!Y13)/3)</f>
        <v>0.52583165028223822</v>
      </c>
      <c r="AG13" s="11">
        <f>-'OddsRatio_working_3-way'!U13/(3*'OddsRatio_working_3-way'!X13^(1/3))*COS(('OddsRatio_working_3-way'!Y13+2*PI())/3)</f>
        <v>-0.31285753824785889</v>
      </c>
      <c r="AH13" s="11">
        <f>-'OddsRatio_working_3-way'!U13/(3*'OddsRatio_working_3-way'!X13^(1/3))*COS(('OddsRatio_working_3-way'!Y13+4*PI())/3)</f>
        <v>-0.21297411203437933</v>
      </c>
      <c r="AI13" s="11">
        <f>'OddsRatio_working_3-way'!U13/(3*'OddsRatio_working_3-way'!X13^(1/3))*SIN(('OddsRatio_working_3-way'!Y13)/3)</f>
        <v>-5.7667723011934548E-2</v>
      </c>
      <c r="AJ13" s="11">
        <f>'OddsRatio_working_3-way'!U13/(3*'OddsRatio_working_3-way'!X13^(1/3))*SIN(('OddsRatio_working_3-way'!Y13+2*PI())/3)</f>
        <v>-0.42654970575234569</v>
      </c>
      <c r="AK13" s="11">
        <f>'OddsRatio_working_3-way'!U13/(3*'OddsRatio_working_3-way'!X13^(1/3))*SIN(('OddsRatio_working_3-way'!Y13+4*PI())/3)</f>
        <v>0.48421742876428031</v>
      </c>
      <c r="AL13" s="11">
        <f>'OddsRatio_working_3-way'!Z13+'OddsRatio_working_3-way'!AF13</f>
        <v>1.0516633005644764</v>
      </c>
      <c r="AM13" s="11">
        <f>'OddsRatio_working_3-way'!AA13+'OddsRatio_working_3-way'!AG13</f>
        <v>-0.62571507649571778</v>
      </c>
      <c r="AN13" s="11">
        <f>'OddsRatio_working_3-way'!AB13+'OddsRatio_working_3-way'!AH13</f>
        <v>-0.42594822406875871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1.0516633005644764</v>
      </c>
      <c r="AS13" s="11">
        <f>IF(('OddsRatio_working_3-way'!X13=0),IF(Q13&gt;0,-Q13^(1/3),(-Q13)^(1/3)),'OddsRatio_working_3-way'!AM13-'OddsRatio_working_3-way'!R13/3)</f>
        <v>-0.62571507649571778</v>
      </c>
      <c r="AT13" s="11">
        <f>IF(('OddsRatio_working_3-way'!X13=0),IF(Q13&gt;0,-Q13^(1/3),(-Q13)^(1/3)),'OddsRatio_working_3-way'!AN13-'OddsRatio_working_3-way'!R13/3)</f>
        <v>-0.42594822406875871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2.12</v>
      </c>
      <c r="B14" s="4">
        <f>IF('True_Odds_Calculator_3-way'!B15="","",'True_Odds_Calculator_3-way'!B15)</f>
        <v>3.85</v>
      </c>
      <c r="C14" s="4">
        <f>IF('True_Odds_Calculator_3-way'!C15="","",'True_Odds_Calculator_3-way'!C15)</f>
        <v>3.32</v>
      </c>
      <c r="D14" s="9">
        <f t="shared" si="13"/>
        <v>0.4591471930547959</v>
      </c>
      <c r="E14" s="9">
        <f t="shared" si="14"/>
        <v>0.25015859372766064</v>
      </c>
      <c r="F14" s="9">
        <f t="shared" si="15"/>
        <v>0.29069421321754324</v>
      </c>
      <c r="G14" s="9">
        <f t="shared" si="16"/>
        <v>1.0517417926536896</v>
      </c>
      <c r="H14" s="9">
        <f t="shared" si="17"/>
        <v>2.1779508077721323</v>
      </c>
      <c r="I14" s="9">
        <f t="shared" si="18"/>
        <v>3.9974641090630163</v>
      </c>
      <c r="J14" s="9">
        <f t="shared" si="19"/>
        <v>3.4400409589565593</v>
      </c>
      <c r="K14" s="11">
        <f t="shared" si="20"/>
        <v>0.47169811320754712</v>
      </c>
      <c r="L14" s="11">
        <f t="shared" si="21"/>
        <v>0.25974025974025972</v>
      </c>
      <c r="M14" s="11">
        <f t="shared" si="22"/>
        <v>0.30120481927710846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-0.27328525078013588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0.23212182225594363</v>
      </c>
      <c r="Q14" s="11">
        <f>2*'OddsRatio_working_3-way'!K14*'OddsRatio_working_3-way'!L14*'OddsRatio_working_3-way'!M14</f>
        <v>7.3806620749107668E-2</v>
      </c>
      <c r="R14" s="11">
        <f t="shared" si="23"/>
        <v>0</v>
      </c>
      <c r="S14" s="11">
        <f t="shared" si="24"/>
        <v>-0.84937559415780861</v>
      </c>
      <c r="T14" s="11">
        <f t="shared" si="25"/>
        <v>-0.27007173105176741</v>
      </c>
      <c r="U14" s="11">
        <f>'OddsRatio_working_3-way'!S14-'OddsRatio_working_3-way'!R14^2/3</f>
        <v>-0.84937559415780861</v>
      </c>
      <c r="V14" s="11">
        <f>'OddsRatio_working_3-way'!S14*'OddsRatio_working_3-way'!R14/3-2*'OddsRatio_working_3-way'!R14^3/27-'OddsRatio_working_3-way'!T14</f>
        <v>0.27007173105176741</v>
      </c>
      <c r="W14" s="11">
        <f>'OddsRatio_working_3-way'!V14^2+4*'OddsRatio_working_3-way'!U14^3/27</f>
        <v>-1.7842385167350303E-2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0.15064953126432928</v>
      </c>
      <c r="Y14" s="11">
        <f>IF('OddsRatio_working_3-way'!W14&gt;=0,IF('OddsRatio_working_3-way'!V14+SQRT('OddsRatio_working_3-way'!W14)&gt;0,0,PI()),ACOS('OddsRatio_working_3-way'!V14/(2*'OddsRatio_working_3-way'!X14)))</f>
        <v>0.45931207632657811</v>
      </c>
      <c r="Z14" s="11">
        <f>'OddsRatio_working_3-way'!X14^(1/3)*COS('OddsRatio_working_3-way'!Y14/3)</f>
        <v>0.52587089632684469</v>
      </c>
      <c r="AA14" s="11">
        <f>'OddsRatio_working_3-way'!X14^(1/3)*COS(('OddsRatio_working_3-way'!Y14+2*PI())/3)</f>
        <v>-0.33321168053790884</v>
      </c>
      <c r="AB14" s="11">
        <f>'OddsRatio_working_3-way'!X14^(1/3)*COS(('OddsRatio_working_3-way'!Y14+4*PI())/3)</f>
        <v>-0.1926592157889358</v>
      </c>
      <c r="AC14" s="11">
        <f>'OddsRatio_working_3-way'!X14^(1/3)*SIN('OddsRatio_working_3-way'!Y14/3)</f>
        <v>8.114800335808503E-2</v>
      </c>
      <c r="AD14" s="11">
        <f>'OddsRatio_working_3-way'!X14^(1/3)*SIN(('OddsRatio_working_3-way'!Y14+2*PI())/3)</f>
        <v>0.41484355365089792</v>
      </c>
      <c r="AE14" s="11">
        <f>'OddsRatio_working_3-way'!X14^(1/3)*SIN(('OddsRatio_working_3-way'!Y14+4*PI())/3)</f>
        <v>-0.4959915570089829</v>
      </c>
      <c r="AF14" s="11">
        <f>-'OddsRatio_working_3-way'!U14/(3*'OddsRatio_working_3-way'!X14^(1/3))*COS(('OddsRatio_working_3-way'!Y14)/3)</f>
        <v>0.52587089632684481</v>
      </c>
      <c r="AG14" s="11">
        <f>-'OddsRatio_working_3-way'!U14/(3*'OddsRatio_working_3-way'!X14^(1/3))*COS(('OddsRatio_working_3-way'!Y14+2*PI())/3)</f>
        <v>-0.33321168053790889</v>
      </c>
      <c r="AH14" s="11">
        <f>-'OddsRatio_working_3-way'!U14/(3*'OddsRatio_working_3-way'!X14^(1/3))*COS(('OddsRatio_working_3-way'!Y14+4*PI())/3)</f>
        <v>-0.19265921578893583</v>
      </c>
      <c r="AI14" s="11">
        <f>'OddsRatio_working_3-way'!U14/(3*'OddsRatio_working_3-way'!X14^(1/3))*SIN(('OddsRatio_working_3-way'!Y14)/3)</f>
        <v>-8.1148003358085044E-2</v>
      </c>
      <c r="AJ14" s="11">
        <f>'OddsRatio_working_3-way'!U14/(3*'OddsRatio_working_3-way'!X14^(1/3))*SIN(('OddsRatio_working_3-way'!Y14+2*PI())/3)</f>
        <v>-0.41484355365089803</v>
      </c>
      <c r="AK14" s="11">
        <f>'OddsRatio_working_3-way'!U14/(3*'OddsRatio_working_3-way'!X14^(1/3))*SIN(('OddsRatio_working_3-way'!Y14+4*PI())/3)</f>
        <v>0.49599155700898301</v>
      </c>
      <c r="AL14" s="11">
        <f>'OddsRatio_working_3-way'!Z14+'OddsRatio_working_3-way'!AF14</f>
        <v>1.0517417926536896</v>
      </c>
      <c r="AM14" s="11">
        <f>'OddsRatio_working_3-way'!AA14+'OddsRatio_working_3-way'!AG14</f>
        <v>-0.66642336107581768</v>
      </c>
      <c r="AN14" s="11">
        <f>'OddsRatio_working_3-way'!AB14+'OddsRatio_working_3-way'!AH14</f>
        <v>-0.3853184315778716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1.0517417926536896</v>
      </c>
      <c r="AS14" s="11">
        <f>IF(('OddsRatio_working_3-way'!X14=0),IF(Q14&gt;0,-Q14^(1/3),(-Q14)^(1/3)),'OddsRatio_working_3-way'!AM14-'OddsRatio_working_3-way'!R14/3)</f>
        <v>-0.66642336107581768</v>
      </c>
      <c r="AT14" s="11">
        <f>IF(('OddsRatio_working_3-way'!X14=0),IF(Q14&gt;0,-Q14^(1/3),(-Q14)^(1/3)),'OddsRatio_working_3-way'!AN14-'OddsRatio_working_3-way'!R14/3)</f>
        <v>-0.3853184315778716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7.6</v>
      </c>
      <c r="B15" s="4">
        <f>IF('True_Odds_Calculator_3-way'!B16="","",'True_Odds_Calculator_3-way'!B16)</f>
        <v>4.7300000000000004</v>
      </c>
      <c r="C15" s="4">
        <f>IF('True_Odds_Calculator_3-way'!C16="","",'True_Odds_Calculator_3-way'!C16)</f>
        <v>1.44</v>
      </c>
      <c r="D15" s="9">
        <f t="shared" si="13"/>
        <v>0.12308125307611452</v>
      </c>
      <c r="E15" s="9">
        <f t="shared" si="14"/>
        <v>0.19894388632859006</v>
      </c>
      <c r="F15" s="9">
        <f t="shared" si="15"/>
        <v>0.67797486059529544</v>
      </c>
      <c r="G15" s="9">
        <f t="shared" si="16"/>
        <v>1.0795021458262497</v>
      </c>
      <c r="H15" s="9">
        <f t="shared" si="17"/>
        <v>8.1247141624532482</v>
      </c>
      <c r="I15" s="9">
        <f t="shared" si="18"/>
        <v>5.0265430039319128</v>
      </c>
      <c r="J15" s="9">
        <f t="shared" si="19"/>
        <v>1.47498094416355</v>
      </c>
      <c r="K15" s="11">
        <f t="shared" si="20"/>
        <v>0.13157894736842105</v>
      </c>
      <c r="L15" s="11">
        <f t="shared" si="21"/>
        <v>0.21141649048625791</v>
      </c>
      <c r="M15" s="11">
        <f t="shared" si="22"/>
        <v>0.69444444444444442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-0.20925132598939211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0.20805515374058825</v>
      </c>
      <c r="Q15" s="11">
        <f>2*'OddsRatio_working_3-way'!K15*'OddsRatio_working_3-way'!L15*'OddsRatio_working_3-way'!M15</f>
        <v>3.8636054547927248E-2</v>
      </c>
      <c r="R15" s="11">
        <f t="shared" si="23"/>
        <v>0</v>
      </c>
      <c r="S15" s="11">
        <f t="shared" si="24"/>
        <v>-0.99428356191700074</v>
      </c>
      <c r="T15" s="11">
        <f t="shared" si="25"/>
        <v>-0.18463947296508831</v>
      </c>
      <c r="U15" s="11">
        <f>'OddsRatio_working_3-way'!S15-'OddsRatio_working_3-way'!R15^2/3</f>
        <v>-0.99428356191700074</v>
      </c>
      <c r="V15" s="11">
        <f>'OddsRatio_working_3-way'!S15*'OddsRatio_working_3-way'!R15/3-2*'OddsRatio_working_3-way'!R15^3/27-'OddsRatio_working_3-way'!T15</f>
        <v>0.18463947296508831</v>
      </c>
      <c r="W15" s="11">
        <f>'OddsRatio_working_3-way'!V15^2+4*'OddsRatio_working_3-way'!U15^3/27</f>
        <v>-0.11153026975565256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0.19080225675583487</v>
      </c>
      <c r="Y15" s="11">
        <f>IF('OddsRatio_working_3-way'!W15&gt;=0,IF('OddsRatio_working_3-way'!V15+SQRT('OddsRatio_working_3-way'!W15)&gt;0,0,PI()),ACOS('OddsRatio_working_3-way'!V15/(2*'OddsRatio_working_3-way'!X15)))</f>
        <v>1.0657473096293364</v>
      </c>
      <c r="Z15" s="11">
        <f>'OddsRatio_working_3-way'!X15^(1/3)*COS('OddsRatio_working_3-way'!Y15/3)</f>
        <v>0.53975107291312496</v>
      </c>
      <c r="AA15" s="11">
        <f>'OddsRatio_working_3-way'!X15^(1/3)*COS(('OddsRatio_working_3-way'!Y15+2*PI())/3)</f>
        <v>-0.4432897081557004</v>
      </c>
      <c r="AB15" s="11">
        <f>'OddsRatio_working_3-way'!X15^(1/3)*COS(('OddsRatio_working_3-way'!Y15+4*PI())/3)</f>
        <v>-9.6461364757424686E-2</v>
      </c>
      <c r="AC15" s="11">
        <f>'OddsRatio_working_3-way'!X15^(1/3)*SIN('OddsRatio_working_3-way'!Y15/3)</f>
        <v>0.20024143742358655</v>
      </c>
      <c r="AD15" s="11">
        <f>'OddsRatio_working_3-way'!X15^(1/3)*SIN(('OddsRatio_working_3-way'!Y15+2*PI())/3)</f>
        <v>0.36731742215087976</v>
      </c>
      <c r="AE15" s="11">
        <f>'OddsRatio_working_3-way'!X15^(1/3)*SIN(('OddsRatio_working_3-way'!Y15+4*PI())/3)</f>
        <v>-0.56755885957446628</v>
      </c>
      <c r="AF15" s="11">
        <f>-'OddsRatio_working_3-way'!U15/(3*'OddsRatio_working_3-way'!X15^(1/3))*COS(('OddsRatio_working_3-way'!Y15)/3)</f>
        <v>0.53975107291312474</v>
      </c>
      <c r="AG15" s="11">
        <f>-'OddsRatio_working_3-way'!U15/(3*'OddsRatio_working_3-way'!X15^(1/3))*COS(('OddsRatio_working_3-way'!Y15+2*PI())/3)</f>
        <v>-0.44328970815570024</v>
      </c>
      <c r="AH15" s="11">
        <f>-'OddsRatio_working_3-way'!U15/(3*'OddsRatio_working_3-way'!X15^(1/3))*COS(('OddsRatio_working_3-way'!Y15+4*PI())/3)</f>
        <v>-9.6461364757424645E-2</v>
      </c>
      <c r="AI15" s="11">
        <f>'OddsRatio_working_3-way'!U15/(3*'OddsRatio_working_3-way'!X15^(1/3))*SIN(('OddsRatio_working_3-way'!Y15)/3)</f>
        <v>-0.20024143742358647</v>
      </c>
      <c r="AJ15" s="11">
        <f>'OddsRatio_working_3-way'!U15/(3*'OddsRatio_working_3-way'!X15^(1/3))*SIN(('OddsRatio_working_3-way'!Y15+2*PI())/3)</f>
        <v>-0.36731742215087959</v>
      </c>
      <c r="AK15" s="11">
        <f>'OddsRatio_working_3-way'!U15/(3*'OddsRatio_working_3-way'!X15^(1/3))*SIN(('OddsRatio_working_3-way'!Y15+4*PI())/3)</f>
        <v>0.56755885957446606</v>
      </c>
      <c r="AL15" s="11">
        <f>'OddsRatio_working_3-way'!Z15+'OddsRatio_working_3-way'!AF15</f>
        <v>1.0795021458262497</v>
      </c>
      <c r="AM15" s="11">
        <f>'OddsRatio_working_3-way'!AA15+'OddsRatio_working_3-way'!AG15</f>
        <v>-0.88657941631140069</v>
      </c>
      <c r="AN15" s="11">
        <f>'OddsRatio_working_3-way'!AB15+'OddsRatio_working_3-way'!AH15</f>
        <v>-0.19292272951484934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1.0795021458262497</v>
      </c>
      <c r="AS15" s="11">
        <f>IF(('OddsRatio_working_3-way'!X15=0),IF(Q15&gt;0,-Q15^(1/3),(-Q15)^(1/3)),'OddsRatio_working_3-way'!AM15-'OddsRatio_working_3-way'!R15/3)</f>
        <v>-0.88657941631140069</v>
      </c>
      <c r="AT15" s="11">
        <f>IF(('OddsRatio_working_3-way'!X15=0),IF(Q15&gt;0,-Q15^(1/3),(-Q15)^(1/3)),'OddsRatio_working_3-way'!AN15-'OddsRatio_working_3-way'!R15/3)</f>
        <v>-0.19292272951484934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2.84</v>
      </c>
      <c r="B16" s="4">
        <f>IF('True_Odds_Calculator_3-way'!B17="","",'True_Odds_Calculator_3-way'!B17)</f>
        <v>3.87</v>
      </c>
      <c r="C16" s="4">
        <f>IF('True_Odds_Calculator_3-way'!C17="","",'True_Odds_Calculator_3-way'!C17)</f>
        <v>2.36</v>
      </c>
      <c r="D16" s="9">
        <f t="shared" si="13"/>
        <v>0.34034774982730281</v>
      </c>
      <c r="E16" s="9">
        <f t="shared" si="14"/>
        <v>0.24856293774604032</v>
      </c>
      <c r="F16" s="9">
        <f t="shared" si="15"/>
        <v>0.41108931242665714</v>
      </c>
      <c r="G16" s="9">
        <f t="shared" si="16"/>
        <v>1.05335398246195</v>
      </c>
      <c r="H16" s="9">
        <f t="shared" si="17"/>
        <v>2.9381713277299877</v>
      </c>
      <c r="I16" s="9">
        <f t="shared" si="18"/>
        <v>4.0231259296657962</v>
      </c>
      <c r="J16" s="9">
        <f t="shared" si="19"/>
        <v>2.4325614161482512</v>
      </c>
      <c r="K16" s="11">
        <f t="shared" si="20"/>
        <v>0.35211267605633806</v>
      </c>
      <c r="L16" s="11">
        <f t="shared" si="21"/>
        <v>0.25839793281653745</v>
      </c>
      <c r="M16" s="11">
        <f t="shared" si="22"/>
        <v>0.42372881355932207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-0.2768836555442673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0.23401698678031488</v>
      </c>
      <c r="Q16" s="11">
        <f>2*'OddsRatio_working_3-way'!K16*'OddsRatio_working_3-way'!L16*'OddsRatio_working_3-way'!M16</f>
        <v>7.7106091196149876E-2</v>
      </c>
      <c r="R16" s="11">
        <f t="shared" si="23"/>
        <v>0</v>
      </c>
      <c r="S16" s="11">
        <f t="shared" si="24"/>
        <v>-0.84518165696819536</v>
      </c>
      <c r="T16" s="11">
        <f t="shared" si="25"/>
        <v>-0.27847830542609397</v>
      </c>
      <c r="U16" s="11">
        <f>'OddsRatio_working_3-way'!S16-'OddsRatio_working_3-way'!R16^2/3</f>
        <v>-0.84518165696819536</v>
      </c>
      <c r="V16" s="11">
        <f>'OddsRatio_working_3-way'!S16*'OddsRatio_working_3-way'!R16/3-2*'OddsRatio_working_3-way'!R16^3/27-'OddsRatio_working_3-way'!T16</f>
        <v>0.27847830542609397</v>
      </c>
      <c r="W16" s="11">
        <f>'OddsRatio_working_3-way'!V16^2+4*'OddsRatio_working_3-way'!U16^3/27</f>
        <v>-1.1892845482455658E-2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0.14953512302753871</v>
      </c>
      <c r="Y16" s="11">
        <f>IF('OddsRatio_working_3-way'!W16&gt;=0,IF('OddsRatio_working_3-way'!V16+SQRT('OddsRatio_working_3-way'!W16)&gt;0,0,PI()),ACOS('OddsRatio_working_3-way'!V16/(2*'OddsRatio_working_3-way'!X16)))</f>
        <v>0.37325099874541268</v>
      </c>
      <c r="Z16" s="11">
        <f>'OddsRatio_working_3-way'!X16^(1/3)*COS('OddsRatio_working_3-way'!Y16/3)</f>
        <v>0.526676991230975</v>
      </c>
      <c r="AA16" s="11">
        <f>'OddsRatio_working_3-way'!X16^(1/3)*COS(('OddsRatio_working_3-way'!Y16+2*PI())/3)</f>
        <v>-0.32038167595253042</v>
      </c>
      <c r="AB16" s="11">
        <f>'OddsRatio_working_3-way'!X16^(1/3)*COS(('OddsRatio_working_3-way'!Y16+4*PI())/3)</f>
        <v>-0.20629531527844472</v>
      </c>
      <c r="AC16" s="11">
        <f>'OddsRatio_working_3-way'!X16^(1/3)*SIN('OddsRatio_working_3-way'!Y16/3)</f>
        <v>6.5867791046048382E-2</v>
      </c>
      <c r="AD16" s="11">
        <f>'OddsRatio_working_3-way'!X16^(1/3)*SIN(('OddsRatio_working_3-way'!Y16+2*PI())/3)</f>
        <v>0.42318175847175432</v>
      </c>
      <c r="AE16" s="11">
        <f>'OddsRatio_working_3-way'!X16^(1/3)*SIN(('OddsRatio_working_3-way'!Y16+4*PI())/3)</f>
        <v>-0.48904954951780244</v>
      </c>
      <c r="AF16" s="11">
        <f>-'OddsRatio_working_3-way'!U16/(3*'OddsRatio_working_3-way'!X16^(1/3))*COS(('OddsRatio_working_3-way'!Y16)/3)</f>
        <v>0.52667699123097511</v>
      </c>
      <c r="AG16" s="11">
        <f>-'OddsRatio_working_3-way'!U16/(3*'OddsRatio_working_3-way'!X16^(1/3))*COS(('OddsRatio_working_3-way'!Y16+2*PI())/3)</f>
        <v>-0.32038167595253048</v>
      </c>
      <c r="AH16" s="11">
        <f>-'OddsRatio_working_3-way'!U16/(3*'OddsRatio_working_3-way'!X16^(1/3))*COS(('OddsRatio_working_3-way'!Y16+4*PI())/3)</f>
        <v>-0.20629531527844475</v>
      </c>
      <c r="AI16" s="11">
        <f>'OddsRatio_working_3-way'!U16/(3*'OddsRatio_working_3-way'!X16^(1/3))*SIN(('OddsRatio_working_3-way'!Y16)/3)</f>
        <v>-6.5867791046048396E-2</v>
      </c>
      <c r="AJ16" s="11">
        <f>'OddsRatio_working_3-way'!U16/(3*'OddsRatio_working_3-way'!X16^(1/3))*SIN(('OddsRatio_working_3-way'!Y16+2*PI())/3)</f>
        <v>-0.42318175847175438</v>
      </c>
      <c r="AK16" s="11">
        <f>'OddsRatio_working_3-way'!U16/(3*'OddsRatio_working_3-way'!X16^(1/3))*SIN(('OddsRatio_working_3-way'!Y16+4*PI())/3)</f>
        <v>0.48904954951780255</v>
      </c>
      <c r="AL16" s="11">
        <f>'OddsRatio_working_3-way'!Z16+'OddsRatio_working_3-way'!AF16</f>
        <v>1.05335398246195</v>
      </c>
      <c r="AM16" s="11">
        <f>'OddsRatio_working_3-way'!AA16+'OddsRatio_working_3-way'!AG16</f>
        <v>-0.64076335190506084</v>
      </c>
      <c r="AN16" s="11">
        <f>'OddsRatio_working_3-way'!AB16+'OddsRatio_working_3-way'!AH16</f>
        <v>-0.41259063055688949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1.05335398246195</v>
      </c>
      <c r="AS16" s="11">
        <f>IF(('OddsRatio_working_3-way'!X16=0),IF(Q16&gt;0,-Q16^(1/3),(-Q16)^(1/3)),'OddsRatio_working_3-way'!AM16-'OddsRatio_working_3-way'!R16/3)</f>
        <v>-0.64076335190506084</v>
      </c>
      <c r="AT16" s="11">
        <f>IF(('OddsRatio_working_3-way'!X16=0),IF(Q16&gt;0,-Q16^(1/3),(-Q16)^(1/3)),'OddsRatio_working_3-way'!AN16-'OddsRatio_working_3-way'!R16/3)</f>
        <v>-0.41259063055688949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1.17</v>
      </c>
      <c r="B17" s="4">
        <f>IF('True_Odds_Calculator_3-way'!B18="","",'True_Odds_Calculator_3-way'!B18)</f>
        <v>8.98</v>
      </c>
      <c r="C17" s="4">
        <f>IF('True_Odds_Calculator_3-way'!C18="","",'True_Odds_Calculator_3-way'!C18)</f>
        <v>16.13</v>
      </c>
      <c r="D17" s="9">
        <f t="shared" si="13"/>
        <v>0.84178543418906782</v>
      </c>
      <c r="E17" s="9">
        <f t="shared" si="14"/>
        <v>0.10180552592452578</v>
      </c>
      <c r="F17" s="9">
        <f t="shared" si="15"/>
        <v>5.6409039886406338E-2</v>
      </c>
      <c r="G17" s="9">
        <f t="shared" si="16"/>
        <v>1.1055951775067931</v>
      </c>
      <c r="H17" s="9">
        <f t="shared" si="17"/>
        <v>1.1879511801761549</v>
      </c>
      <c r="I17" s="9">
        <f t="shared" si="18"/>
        <v>9.8226495165042103</v>
      </c>
      <c r="J17" s="9">
        <f t="shared" si="19"/>
        <v>17.727655035677778</v>
      </c>
      <c r="K17" s="11">
        <f t="shared" si="20"/>
        <v>0.85470085470085477</v>
      </c>
      <c r="L17" s="11">
        <f t="shared" si="21"/>
        <v>0.11135857461024498</v>
      </c>
      <c r="M17" s="11">
        <f t="shared" si="22"/>
        <v>6.1996280223186616E-2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-0.12111395182544538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0.13736826410025929</v>
      </c>
      <c r="Q17" s="11">
        <f>2*'OddsRatio_working_3-way'!K17*'OddsRatio_working_3-way'!L17*'OddsRatio_working_3-way'!M17</f>
        <v>1.1801397259472449E-2</v>
      </c>
      <c r="R17" s="11">
        <f t="shared" si="23"/>
        <v>0</v>
      </c>
      <c r="S17" s="11">
        <f t="shared" si="24"/>
        <v>-1.1342067699866678</v>
      </c>
      <c r="T17" s="11">
        <f t="shared" si="25"/>
        <v>-9.7440444156930234E-2</v>
      </c>
      <c r="U17" s="11">
        <f>'OddsRatio_working_3-way'!S17-'OddsRatio_working_3-way'!R17^2/3</f>
        <v>-1.1342067699866678</v>
      </c>
      <c r="V17" s="11">
        <f>'OddsRatio_working_3-way'!S17*'OddsRatio_working_3-way'!R17/3-2*'OddsRatio_working_3-way'!R17^3/27-'OddsRatio_working_3-way'!T17</f>
        <v>9.7440444156930234E-2</v>
      </c>
      <c r="W17" s="11">
        <f>'OddsRatio_working_3-way'!V17^2+4*'OddsRatio_working_3-way'!U17^3/27</f>
        <v>-0.20666416588283901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0.23246440912553629</v>
      </c>
      <c r="Y17" s="11">
        <f>IF('OddsRatio_working_3-way'!W17&gt;=0,IF('OddsRatio_working_3-way'!V17+SQRT('OddsRatio_working_3-way'!W17)&gt;0,0,PI()),ACOS('OddsRatio_working_3-way'!V17/(2*'OddsRatio_working_3-way'!X17)))</f>
        <v>1.3596494690944985</v>
      </c>
      <c r="Z17" s="11">
        <f>'OddsRatio_working_3-way'!X17^(1/3)*COS('OddsRatio_working_3-way'!Y17/3)</f>
        <v>0.55279758875339657</v>
      </c>
      <c r="AA17" s="11">
        <f>'OddsRatio_working_3-way'!X17^(1/3)*COS(('OddsRatio_working_3-way'!Y17+2*PI())/3)</f>
        <v>-0.50955713520539336</v>
      </c>
      <c r="AB17" s="11">
        <f>'OddsRatio_working_3-way'!X17^(1/3)*COS(('OddsRatio_working_3-way'!Y17+4*PI())/3)</f>
        <v>-4.3240453548003092E-2</v>
      </c>
      <c r="AC17" s="11">
        <f>'OddsRatio_working_3-way'!X17^(1/3)*SIN('OddsRatio_working_3-way'!Y17/3)</f>
        <v>0.26922806168250724</v>
      </c>
      <c r="AD17" s="11">
        <f>'OddsRatio_working_3-way'!X17^(1/3)*SIN(('OddsRatio_working_3-way'!Y17+2*PI())/3)</f>
        <v>0.3441227241699707</v>
      </c>
      <c r="AE17" s="11">
        <f>'OddsRatio_working_3-way'!X17^(1/3)*SIN(('OddsRatio_working_3-way'!Y17+4*PI())/3)</f>
        <v>-0.61335078585247793</v>
      </c>
      <c r="AF17" s="11">
        <f>-'OddsRatio_working_3-way'!U17/(3*'OddsRatio_working_3-way'!X17^(1/3))*COS(('OddsRatio_working_3-way'!Y17)/3)</f>
        <v>0.55279758875339657</v>
      </c>
      <c r="AG17" s="11">
        <f>-'OddsRatio_working_3-way'!U17/(3*'OddsRatio_working_3-way'!X17^(1/3))*COS(('OddsRatio_working_3-way'!Y17+2*PI())/3)</f>
        <v>-0.50955713520539336</v>
      </c>
      <c r="AH17" s="11">
        <f>-'OddsRatio_working_3-way'!U17/(3*'OddsRatio_working_3-way'!X17^(1/3))*COS(('OddsRatio_working_3-way'!Y17+4*PI())/3)</f>
        <v>-4.3240453548003092E-2</v>
      </c>
      <c r="AI17" s="11">
        <f>'OddsRatio_working_3-way'!U17/(3*'OddsRatio_working_3-way'!X17^(1/3))*SIN(('OddsRatio_working_3-way'!Y17)/3)</f>
        <v>-0.26922806168250724</v>
      </c>
      <c r="AJ17" s="11">
        <f>'OddsRatio_working_3-way'!U17/(3*'OddsRatio_working_3-way'!X17^(1/3))*SIN(('OddsRatio_working_3-way'!Y17+2*PI())/3)</f>
        <v>-0.3441227241699707</v>
      </c>
      <c r="AK17" s="11">
        <f>'OddsRatio_working_3-way'!U17/(3*'OddsRatio_working_3-way'!X17^(1/3))*SIN(('OddsRatio_working_3-way'!Y17+4*PI())/3)</f>
        <v>0.61335078585247793</v>
      </c>
      <c r="AL17" s="11">
        <f>'OddsRatio_working_3-way'!Z17+'OddsRatio_working_3-way'!AF17</f>
        <v>1.1055951775067931</v>
      </c>
      <c r="AM17" s="11">
        <f>'OddsRatio_working_3-way'!AA17+'OddsRatio_working_3-way'!AG17</f>
        <v>-1.0191142704107867</v>
      </c>
      <c r="AN17" s="11">
        <f>'OddsRatio_working_3-way'!AB17+'OddsRatio_working_3-way'!AH17</f>
        <v>-8.6480907096006185E-2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1.1055951775067931</v>
      </c>
      <c r="AS17" s="11">
        <f>IF(('OddsRatio_working_3-way'!X17=0),IF(Q17&gt;0,-Q17^(1/3),(-Q17)^(1/3)),'OddsRatio_working_3-way'!AM17-'OddsRatio_working_3-way'!R17/3)</f>
        <v>-1.0191142704107867</v>
      </c>
      <c r="AT17" s="11">
        <f>IF(('OddsRatio_working_3-way'!X17=0),IF(Q17&gt;0,-Q17^(1/3),(-Q17)^(1/3)),'OddsRatio_working_3-way'!AN17-'OddsRatio_working_3-way'!R17/3)</f>
        <v>-8.6480907096006185E-2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2.09</v>
      </c>
      <c r="B18" s="4">
        <f>IF('True_Odds_Calculator_3-way'!B19="","",'True_Odds_Calculator_3-way'!B19)</f>
        <v>3.57</v>
      </c>
      <c r="C18" s="4">
        <f>IF('True_Odds_Calculator_3-way'!C19="","",'True_Odds_Calculator_3-way'!C19)</f>
        <v>3.8</v>
      </c>
      <c r="D18" s="9">
        <f t="shared" si="13"/>
        <v>0.47002384415862358</v>
      </c>
      <c r="E18" s="9">
        <f t="shared" si="14"/>
        <v>0.27333313907544438</v>
      </c>
      <c r="F18" s="9">
        <f t="shared" si="15"/>
        <v>0.25664301676593199</v>
      </c>
      <c r="G18" s="9">
        <f t="shared" si="16"/>
        <v>1.0344510449370299</v>
      </c>
      <c r="H18" s="9">
        <f t="shared" si="17"/>
        <v>2.1275516389813625</v>
      </c>
      <c r="I18" s="9">
        <f t="shared" si="18"/>
        <v>3.6585391854881664</v>
      </c>
      <c r="J18" s="9">
        <f t="shared" si="19"/>
        <v>3.8964629258236836</v>
      </c>
      <c r="K18" s="11">
        <f t="shared" si="20"/>
        <v>0.47846889952153115</v>
      </c>
      <c r="L18" s="11">
        <f t="shared" si="21"/>
        <v>0.28011204481792717</v>
      </c>
      <c r="M18" s="11">
        <f t="shared" si="22"/>
        <v>0.26315789473684209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-0.2766429160432744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0.22784233310549101</v>
      </c>
      <c r="Q18" s="11">
        <f>2*'OddsRatio_working_3-way'!K18*'OddsRatio_working_3-way'!L18*'OddsRatio_working_3-way'!M18</f>
        <v>7.0539422014083919E-2</v>
      </c>
      <c r="R18" s="11">
        <f t="shared" si="23"/>
        <v>0</v>
      </c>
      <c r="S18" s="11">
        <f t="shared" si="24"/>
        <v>-0.82359720741900488</v>
      </c>
      <c r="T18" s="11">
        <f t="shared" si="25"/>
        <v>-0.2549836555476796</v>
      </c>
      <c r="U18" s="11">
        <f>'OddsRatio_working_3-way'!S18-'OddsRatio_working_3-way'!R18^2/3</f>
        <v>-0.82359720741900488</v>
      </c>
      <c r="V18" s="11">
        <f>'OddsRatio_working_3-way'!S18*'OddsRatio_working_3-way'!R18/3-2*'OddsRatio_working_3-way'!R18^3/27-'OddsRatio_working_3-way'!T18</f>
        <v>0.2549836555476796</v>
      </c>
      <c r="W18" s="11">
        <f>'OddsRatio_working_3-way'!V18^2+4*'OddsRatio_working_3-way'!U18^3/27</f>
        <v>-1.7747211775411179E-2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0.1438435577040808</v>
      </c>
      <c r="Y18" s="11">
        <f>IF('OddsRatio_working_3-way'!W18&gt;=0,IF('OddsRatio_working_3-way'!V18+SQRT('OddsRatio_working_3-way'!W18)&gt;0,0,PI()),ACOS('OddsRatio_working_3-way'!V18/(2*'OddsRatio_working_3-way'!X18)))</f>
        <v>0.48145343420425424</v>
      </c>
      <c r="Z18" s="11">
        <f>'OddsRatio_working_3-way'!X18^(1/3)*COS('OddsRatio_working_3-way'!Y18/3)</f>
        <v>0.51722552246851494</v>
      </c>
      <c r="AA18" s="11">
        <f>'OddsRatio_working_3-way'!X18^(1/3)*COS(('OddsRatio_working_3-way'!Y18+2*PI())/3)</f>
        <v>-0.33112221603244235</v>
      </c>
      <c r="AB18" s="11">
        <f>'OddsRatio_working_3-way'!X18^(1/3)*COS(('OddsRatio_working_3-way'!Y18+4*PI())/3)</f>
        <v>-0.18610330643607265</v>
      </c>
      <c r="AC18" s="11">
        <f>'OddsRatio_working_3-way'!X18^(1/3)*SIN('OddsRatio_working_3-way'!Y18/3)</f>
        <v>8.3726706493050126E-2</v>
      </c>
      <c r="AD18" s="11">
        <f>'OddsRatio_working_3-way'!X18^(1/3)*SIN(('OddsRatio_working_3-way'!Y18+2*PI())/3)</f>
        <v>0.40606708869688785</v>
      </c>
      <c r="AE18" s="11">
        <f>'OddsRatio_working_3-way'!X18^(1/3)*SIN(('OddsRatio_working_3-way'!Y18+4*PI())/3)</f>
        <v>-0.48979379518993788</v>
      </c>
      <c r="AF18" s="11">
        <f>-'OddsRatio_working_3-way'!U18/(3*'OddsRatio_working_3-way'!X18^(1/3))*COS(('OddsRatio_working_3-way'!Y18)/3)</f>
        <v>0.51722552246851494</v>
      </c>
      <c r="AG18" s="11">
        <f>-'OddsRatio_working_3-way'!U18/(3*'OddsRatio_working_3-way'!X18^(1/3))*COS(('OddsRatio_working_3-way'!Y18+2*PI())/3)</f>
        <v>-0.33112221603244235</v>
      </c>
      <c r="AH18" s="11">
        <f>-'OddsRatio_working_3-way'!U18/(3*'OddsRatio_working_3-way'!X18^(1/3))*COS(('OddsRatio_working_3-way'!Y18+4*PI())/3)</f>
        <v>-0.18610330643607265</v>
      </c>
      <c r="AI18" s="11">
        <f>'OddsRatio_working_3-way'!U18/(3*'OddsRatio_working_3-way'!X18^(1/3))*SIN(('OddsRatio_working_3-way'!Y18)/3)</f>
        <v>-8.3726706493050126E-2</v>
      </c>
      <c r="AJ18" s="11">
        <f>'OddsRatio_working_3-way'!U18/(3*'OddsRatio_working_3-way'!X18^(1/3))*SIN(('OddsRatio_working_3-way'!Y18+2*PI())/3)</f>
        <v>-0.40606708869688785</v>
      </c>
      <c r="AK18" s="11">
        <f>'OddsRatio_working_3-way'!U18/(3*'OddsRatio_working_3-way'!X18^(1/3))*SIN(('OddsRatio_working_3-way'!Y18+4*PI())/3)</f>
        <v>0.48979379518993788</v>
      </c>
      <c r="AL18" s="11">
        <f>'OddsRatio_working_3-way'!Z18+'OddsRatio_working_3-way'!AF18</f>
        <v>1.0344510449370299</v>
      </c>
      <c r="AM18" s="11">
        <f>'OddsRatio_working_3-way'!AA18+'OddsRatio_working_3-way'!AG18</f>
        <v>-0.6622444320648847</v>
      </c>
      <c r="AN18" s="11">
        <f>'OddsRatio_working_3-way'!AB18+'OddsRatio_working_3-way'!AH18</f>
        <v>-0.37220661287214529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1.0344510449370299</v>
      </c>
      <c r="AS18" s="11">
        <f>IF(('OddsRatio_working_3-way'!X18=0),IF(Q18&gt;0,-Q18^(1/3),(-Q18)^(1/3)),'OddsRatio_working_3-way'!AM18-'OddsRatio_working_3-way'!R18/3)</f>
        <v>-0.6622444320648847</v>
      </c>
      <c r="AT18" s="11">
        <f>IF(('OddsRatio_working_3-way'!X18=0),IF(Q18&gt;0,-Q18^(1/3),(-Q18)^(1/3)),'OddsRatio_working_3-way'!AN18-'OddsRatio_working_3-way'!R18/3)</f>
        <v>-0.37220661287214529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3.76</v>
      </c>
      <c r="B19" s="4">
        <f>IF('True_Odds_Calculator_3-way'!B20="","",'True_Odds_Calculator_3-way'!B20)</f>
        <v>4.1100000000000003</v>
      </c>
      <c r="C19" s="4">
        <f>IF('True_Odds_Calculator_3-way'!C20="","",'True_Odds_Calculator_3-way'!C20)</f>
        <v>1.94</v>
      </c>
      <c r="D19" s="9">
        <f t="shared" si="13"/>
        <v>0.25831096177669022</v>
      </c>
      <c r="E19" s="9">
        <f t="shared" si="14"/>
        <v>0.23610423263593983</v>
      </c>
      <c r="F19" s="9">
        <f t="shared" si="15"/>
        <v>0.50558480558737007</v>
      </c>
      <c r="G19" s="9">
        <f t="shared" si="16"/>
        <v>1.0403271721471317</v>
      </c>
      <c r="H19" s="9">
        <f t="shared" si="17"/>
        <v>3.8713029951260829</v>
      </c>
      <c r="I19" s="9">
        <f t="shared" si="18"/>
        <v>4.2354175053775798</v>
      </c>
      <c r="J19" s="9">
        <f t="shared" si="19"/>
        <v>1.9779075418183034</v>
      </c>
      <c r="K19" s="11">
        <f t="shared" si="20"/>
        <v>0.26595744680851063</v>
      </c>
      <c r="L19" s="11">
        <f t="shared" si="21"/>
        <v>0.24330900243309</v>
      </c>
      <c r="M19" s="11">
        <f t="shared" si="22"/>
        <v>0.51546391752577325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-0.26913236511400429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0.22715155551784155</v>
      </c>
      <c r="Q19" s="11">
        <f>2*'OddsRatio_working_3-way'!K19*'OddsRatio_working_3-way'!L19*'OddsRatio_working_3-way'!M19</f>
        <v>6.671117636353642E-2</v>
      </c>
      <c r="R19" s="11">
        <f t="shared" si="23"/>
        <v>0</v>
      </c>
      <c r="S19" s="11">
        <f t="shared" si="24"/>
        <v>-0.84401426570015203</v>
      </c>
      <c r="T19" s="11">
        <f t="shared" si="25"/>
        <v>-0.24787496790019145</v>
      </c>
      <c r="U19" s="11">
        <f>'OddsRatio_working_3-way'!S19-'OddsRatio_working_3-way'!R19^2/3</f>
        <v>-0.84401426570015203</v>
      </c>
      <c r="V19" s="11">
        <f>'OddsRatio_working_3-way'!S19*'OddsRatio_working_3-way'!R19/3-2*'OddsRatio_working_3-way'!R19^3/27-'OddsRatio_working_3-way'!T19</f>
        <v>0.24787496790019145</v>
      </c>
      <c r="W19" s="11">
        <f>'OddsRatio_working_3-way'!V19^2+4*'OddsRatio_working_3-way'!U19^3/27</f>
        <v>-2.7630899611537023E-2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0.14922541616884333</v>
      </c>
      <c r="Y19" s="11">
        <f>IF('OddsRatio_working_3-way'!W19&gt;=0,IF('OddsRatio_working_3-way'!V19+SQRT('OddsRatio_working_3-way'!W19)&gt;0,0,PI()),ACOS('OddsRatio_working_3-way'!V19/(2*'OddsRatio_working_3-way'!X19)))</f>
        <v>0.59072211589520607</v>
      </c>
      <c r="Z19" s="11">
        <f>'OddsRatio_working_3-way'!X19^(1/3)*COS('OddsRatio_working_3-way'!Y19/3)</f>
        <v>0.52016358607356572</v>
      </c>
      <c r="AA19" s="11">
        <f>'OddsRatio_working_3-way'!X19^(1/3)*COS(('OddsRatio_working_3-way'!Y19+2*PI())/3)</f>
        <v>-0.34994807824627705</v>
      </c>
      <c r="AB19" s="11">
        <f>'OddsRatio_working_3-way'!X19^(1/3)*COS(('OddsRatio_working_3-way'!Y19+4*PI())/3)</f>
        <v>-0.17021550782728873</v>
      </c>
      <c r="AC19" s="11">
        <f>'OddsRatio_working_3-way'!X19^(1/3)*SIN('OddsRatio_working_3-way'!Y19/3)</f>
        <v>0.10376864791354636</v>
      </c>
      <c r="AD19" s="11">
        <f>'OddsRatio_working_3-way'!X19^(1/3)*SIN(('OddsRatio_working_3-way'!Y19+2*PI())/3)</f>
        <v>0.39859055570654817</v>
      </c>
      <c r="AE19" s="11">
        <f>'OddsRatio_working_3-way'!X19^(1/3)*SIN(('OddsRatio_working_3-way'!Y19+4*PI())/3)</f>
        <v>-0.50235920362009445</v>
      </c>
      <c r="AF19" s="11">
        <f>-'OddsRatio_working_3-way'!U19/(3*'OddsRatio_working_3-way'!X19^(1/3))*COS(('OddsRatio_working_3-way'!Y19)/3)</f>
        <v>0.52016358607356583</v>
      </c>
      <c r="AG19" s="11">
        <f>-'OddsRatio_working_3-way'!U19/(3*'OddsRatio_working_3-way'!X19^(1/3))*COS(('OddsRatio_working_3-way'!Y19+2*PI())/3)</f>
        <v>-0.34994807824627711</v>
      </c>
      <c r="AH19" s="11">
        <f>-'OddsRatio_working_3-way'!U19/(3*'OddsRatio_working_3-way'!X19^(1/3))*COS(('OddsRatio_working_3-way'!Y19+4*PI())/3)</f>
        <v>-0.17021550782728875</v>
      </c>
      <c r="AI19" s="11">
        <f>'OddsRatio_working_3-way'!U19/(3*'OddsRatio_working_3-way'!X19^(1/3))*SIN(('OddsRatio_working_3-way'!Y19)/3)</f>
        <v>-0.10376864791354638</v>
      </c>
      <c r="AJ19" s="11">
        <f>'OddsRatio_working_3-way'!U19/(3*'OddsRatio_working_3-way'!X19^(1/3))*SIN(('OddsRatio_working_3-way'!Y19+2*PI())/3)</f>
        <v>-0.39859055570654822</v>
      </c>
      <c r="AK19" s="11">
        <f>'OddsRatio_working_3-way'!U19/(3*'OddsRatio_working_3-way'!X19^(1/3))*SIN(('OddsRatio_working_3-way'!Y19+4*PI())/3)</f>
        <v>0.50235920362009456</v>
      </c>
      <c r="AL19" s="11">
        <f>'OddsRatio_working_3-way'!Z19+'OddsRatio_working_3-way'!AF19</f>
        <v>1.0403271721471317</v>
      </c>
      <c r="AM19" s="11">
        <f>'OddsRatio_working_3-way'!AA19+'OddsRatio_working_3-way'!AG19</f>
        <v>-0.6998961564925541</v>
      </c>
      <c r="AN19" s="11">
        <f>'OddsRatio_working_3-way'!AB19+'OddsRatio_working_3-way'!AH19</f>
        <v>-0.34043101565457745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1.0403271721471317</v>
      </c>
      <c r="AS19" s="11">
        <f>IF(('OddsRatio_working_3-way'!X19=0),IF(Q19&gt;0,-Q19^(1/3),(-Q19)^(1/3)),'OddsRatio_working_3-way'!AM19-'OddsRatio_working_3-way'!R19/3)</f>
        <v>-0.6998961564925541</v>
      </c>
      <c r="AT19" s="11">
        <f>IF(('OddsRatio_working_3-way'!X19=0),IF(Q19&gt;0,-Q19^(1/3),(-Q19)^(1/3)),'OddsRatio_working_3-way'!AN19-'OddsRatio_working_3-way'!R19/3)</f>
        <v>-0.34043101565457745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2.36</v>
      </c>
      <c r="B20" s="4">
        <f>IF('True_Odds_Calculator_3-way'!B21="","",'True_Odds_Calculator_3-way'!B21)</f>
        <v>3.58</v>
      </c>
      <c r="C20" s="4">
        <f>IF('True_Odds_Calculator_3-way'!C21="","",'True_Odds_Calculator_3-way'!C21)</f>
        <v>3.14</v>
      </c>
      <c r="D20" s="9">
        <f t="shared" si="13"/>
        <v>0.41577361547749175</v>
      </c>
      <c r="E20" s="9">
        <f t="shared" si="14"/>
        <v>0.2728020401136263</v>
      </c>
      <c r="F20" s="9">
        <f t="shared" si="15"/>
        <v>0.31142434440888206</v>
      </c>
      <c r="G20" s="9">
        <f t="shared" si="16"/>
        <v>1.033202223330751</v>
      </c>
      <c r="H20" s="9">
        <f t="shared" si="17"/>
        <v>2.4051550237298205</v>
      </c>
      <c r="I20" s="9">
        <f t="shared" si="18"/>
        <v>3.6656617361933379</v>
      </c>
      <c r="J20" s="9">
        <f t="shared" si="19"/>
        <v>3.2110527579278072</v>
      </c>
      <c r="K20" s="11">
        <f t="shared" si="20"/>
        <v>0.42372881355932207</v>
      </c>
      <c r="L20" s="11">
        <f t="shared" si="21"/>
        <v>0.27932960893854747</v>
      </c>
      <c r="M20" s="11">
        <f t="shared" si="22"/>
        <v>0.31847133757961782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-0.28303993119740511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0.22918115383061216</v>
      </c>
      <c r="Q20" s="11">
        <f>2*'OddsRatio_working_3-way'!K20*'OddsRatio_working_3-way'!L20*'OddsRatio_working_3-way'!M20</f>
        <v>7.5388537444280326E-2</v>
      </c>
      <c r="R20" s="11">
        <f t="shared" si="23"/>
        <v>0</v>
      </c>
      <c r="S20" s="11">
        <f t="shared" si="24"/>
        <v>-0.80971314846303666</v>
      </c>
      <c r="T20" s="11">
        <f t="shared" si="25"/>
        <v>-0.26635300936284101</v>
      </c>
      <c r="U20" s="11">
        <f>'OddsRatio_working_3-way'!S20-'OddsRatio_working_3-way'!R20^2/3</f>
        <v>-0.80971314846303666</v>
      </c>
      <c r="V20" s="11">
        <f>'OddsRatio_working_3-way'!S20*'OddsRatio_working_3-way'!R20/3-2*'OddsRatio_working_3-way'!R20^3/27-'OddsRatio_working_3-way'!T20</f>
        <v>0.26635300936284101</v>
      </c>
      <c r="W20" s="11">
        <f>'OddsRatio_working_3-way'!V20^2+4*'OddsRatio_working_3-way'!U20^3/27</f>
        <v>-7.7044581138525775E-3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0.14022159579616672</v>
      </c>
      <c r="Y20" s="11">
        <f>IF('OddsRatio_working_3-way'!W20&gt;=0,IF('OddsRatio_working_3-way'!V20+SQRT('OddsRatio_working_3-way'!W20)&gt;0,0,PI()),ACOS('OddsRatio_working_3-way'!V20/(2*'OddsRatio_working_3-way'!X20)))</f>
        <v>0.31833630846359751</v>
      </c>
      <c r="Z20" s="11">
        <f>'OddsRatio_working_3-way'!X20^(1/3)*COS('OddsRatio_working_3-way'!Y20/3)</f>
        <v>0.51660111166537559</v>
      </c>
      <c r="AA20" s="11">
        <f>'OddsRatio_working_3-way'!X20^(1/3)*COS(('OddsRatio_working_3-way'!Y20+2*PI())/3)</f>
        <v>-0.30595300262540559</v>
      </c>
      <c r="AB20" s="11">
        <f>'OddsRatio_working_3-way'!X20^(1/3)*COS(('OddsRatio_working_3-way'!Y20+4*PI())/3)</f>
        <v>-0.21064810903996967</v>
      </c>
      <c r="AC20" s="11">
        <f>'OddsRatio_working_3-way'!X20^(1/3)*SIN('OddsRatio_working_3-way'!Y20/3)</f>
        <v>5.5024305966640041E-2</v>
      </c>
      <c r="AD20" s="11">
        <f>'OddsRatio_working_3-way'!X20^(1/3)*SIN(('OddsRatio_working_3-way'!Y20+2*PI())/3)</f>
        <v>0.41987753334217681</v>
      </c>
      <c r="AE20" s="11">
        <f>'OddsRatio_working_3-way'!X20^(1/3)*SIN(('OddsRatio_working_3-way'!Y20+4*PI())/3)</f>
        <v>-0.47490183930881685</v>
      </c>
      <c r="AF20" s="11">
        <f>-'OddsRatio_working_3-way'!U20/(3*'OddsRatio_working_3-way'!X20^(1/3))*COS(('OddsRatio_working_3-way'!Y20)/3)</f>
        <v>0.51660111166537548</v>
      </c>
      <c r="AG20" s="11">
        <f>-'OddsRatio_working_3-way'!U20/(3*'OddsRatio_working_3-way'!X20^(1/3))*COS(('OddsRatio_working_3-way'!Y20+2*PI())/3)</f>
        <v>-0.30595300262540553</v>
      </c>
      <c r="AH20" s="11">
        <f>-'OddsRatio_working_3-way'!U20/(3*'OddsRatio_working_3-way'!X20^(1/3))*COS(('OddsRatio_working_3-way'!Y20+4*PI())/3)</f>
        <v>-0.21064810903996964</v>
      </c>
      <c r="AI20" s="11">
        <f>'OddsRatio_working_3-way'!U20/(3*'OddsRatio_working_3-way'!X20^(1/3))*SIN(('OddsRatio_working_3-way'!Y20)/3)</f>
        <v>-5.5024305966640034E-2</v>
      </c>
      <c r="AJ20" s="11">
        <f>'OddsRatio_working_3-way'!U20/(3*'OddsRatio_working_3-way'!X20^(1/3))*SIN(('OddsRatio_working_3-way'!Y20+2*PI())/3)</f>
        <v>-0.4198775333421767</v>
      </c>
      <c r="AK20" s="11">
        <f>'OddsRatio_working_3-way'!U20/(3*'OddsRatio_working_3-way'!X20^(1/3))*SIN(('OddsRatio_working_3-way'!Y20+4*PI())/3)</f>
        <v>0.47490183930881674</v>
      </c>
      <c r="AL20" s="11">
        <f>'OddsRatio_working_3-way'!Z20+'OddsRatio_working_3-way'!AF20</f>
        <v>1.033202223330751</v>
      </c>
      <c r="AM20" s="11">
        <f>'OddsRatio_working_3-way'!AA20+'OddsRatio_working_3-way'!AG20</f>
        <v>-0.61190600525081118</v>
      </c>
      <c r="AN20" s="11">
        <f>'OddsRatio_working_3-way'!AB20+'OddsRatio_working_3-way'!AH20</f>
        <v>-0.42129621807993933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1.033202223330751</v>
      </c>
      <c r="AS20" s="11">
        <f>IF(('OddsRatio_working_3-way'!X20=0),IF(Q20&gt;0,-Q20^(1/3),(-Q20)^(1/3)),'OddsRatio_working_3-way'!AM20-'OddsRatio_working_3-way'!R20/3)</f>
        <v>-0.61190600525081118</v>
      </c>
      <c r="AT20" s="11">
        <f>IF(('OddsRatio_working_3-way'!X20=0),IF(Q20&gt;0,-Q20^(1/3),(-Q20)^(1/3)),'OddsRatio_working_3-way'!AN20-'OddsRatio_working_3-way'!R20/3)</f>
        <v>-0.42129621807993933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2.39</v>
      </c>
      <c r="B21" s="4">
        <f>IF('True_Odds_Calculator_3-way'!B22="","",'True_Odds_Calculator_3-way'!B22)</f>
        <v>3.94</v>
      </c>
      <c r="C21" s="4">
        <f>IF('True_Odds_Calculator_3-way'!C22="","",'True_Odds_Calculator_3-way'!C22)</f>
        <v>2.86</v>
      </c>
      <c r="D21" s="9">
        <f t="shared" si="13"/>
        <v>0.41033007124124571</v>
      </c>
      <c r="E21" s="9">
        <f t="shared" si="14"/>
        <v>0.24755280955659537</v>
      </c>
      <c r="F21" s="9">
        <f t="shared" si="15"/>
        <v>0.34211711920215881</v>
      </c>
      <c r="G21" s="9">
        <f t="shared" si="16"/>
        <v>1.0338578623954304</v>
      </c>
      <c r="H21" s="9">
        <f t="shared" si="17"/>
        <v>2.4370624287296487</v>
      </c>
      <c r="I21" s="9">
        <f t="shared" si="18"/>
        <v>4.0395421154425666</v>
      </c>
      <c r="J21" s="9">
        <f t="shared" si="19"/>
        <v>2.9229756240554998</v>
      </c>
      <c r="K21" s="11">
        <f t="shared" si="20"/>
        <v>0.41841004184100417</v>
      </c>
      <c r="L21" s="11">
        <f t="shared" si="21"/>
        <v>0.25380710659898476</v>
      </c>
      <c r="M21" s="11">
        <f t="shared" si="22"/>
        <v>0.34965034965034969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-0.28223763153567971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0.22984258270879773</v>
      </c>
      <c r="Q21" s="11">
        <f>2*'OddsRatio_working_3-way'!K21*'OddsRatio_working_3-way'!L21*'OddsRatio_working_3-way'!M21</f>
        <v>7.4262546917220576E-2</v>
      </c>
      <c r="R21" s="11">
        <f t="shared" si="23"/>
        <v>0</v>
      </c>
      <c r="S21" s="11">
        <f t="shared" si="24"/>
        <v>-0.81435838820714335</v>
      </c>
      <c r="T21" s="11">
        <f t="shared" si="25"/>
        <v>-0.26312064239326111</v>
      </c>
      <c r="U21" s="11">
        <f>'OddsRatio_working_3-way'!S21-'OddsRatio_working_3-way'!R21^2/3</f>
        <v>-0.81435838820714335</v>
      </c>
      <c r="V21" s="11">
        <f>'OddsRatio_working_3-way'!S21*'OddsRatio_working_3-way'!R21/3-2*'OddsRatio_working_3-way'!R21^3/27-'OddsRatio_working_3-way'!T21</f>
        <v>0.26312064239326111</v>
      </c>
      <c r="W21" s="11">
        <f>'OddsRatio_working_3-way'!V21^2+4*'OddsRatio_working_3-way'!U21^3/27</f>
        <v>-1.0777284210136628E-2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0.14142997972811408</v>
      </c>
      <c r="Y21" s="11">
        <f>IF('OddsRatio_working_3-way'!W21&gt;=0,IF('OddsRatio_working_3-way'!V21+SQRT('OddsRatio_working_3-way'!W21)&gt;0,0,PI()),ACOS('OddsRatio_working_3-way'!V21/(2*'OddsRatio_working_3-way'!X21)))</f>
        <v>0.37579748138244673</v>
      </c>
      <c r="Z21" s="11">
        <f>'OddsRatio_working_3-way'!X21^(1/3)*COS('OddsRatio_working_3-way'!Y21/3)</f>
        <v>0.51692893119771521</v>
      </c>
      <c r="AA21" s="11">
        <f>'OddsRatio_working_3-way'!X21^(1/3)*COS(('OddsRatio_working_3-way'!Y21+2*PI())/3)</f>
        <v>-0.31483783803546778</v>
      </c>
      <c r="AB21" s="11">
        <f>'OddsRatio_working_3-way'!X21^(1/3)*COS(('OddsRatio_working_3-way'!Y21+4*PI())/3)</f>
        <v>-0.20209109316224749</v>
      </c>
      <c r="AC21" s="11">
        <f>'OddsRatio_working_3-way'!X21^(1/3)*SIN('OddsRatio_working_3-way'!Y21/3)</f>
        <v>6.5094363502807742E-2</v>
      </c>
      <c r="AD21" s="11">
        <f>'OddsRatio_working_3-way'!X21^(1/3)*SIN(('OddsRatio_working_3-way'!Y21+2*PI())/3)</f>
        <v>0.41512640461695571</v>
      </c>
      <c r="AE21" s="11">
        <f>'OddsRatio_working_3-way'!X21^(1/3)*SIN(('OddsRatio_working_3-way'!Y21+4*PI())/3)</f>
        <v>-0.4802207681197635</v>
      </c>
      <c r="AF21" s="11">
        <f>-'OddsRatio_working_3-way'!U21/(3*'OddsRatio_working_3-way'!X21^(1/3))*COS(('OddsRatio_working_3-way'!Y21)/3)</f>
        <v>0.5169289311977151</v>
      </c>
      <c r="AG21" s="11">
        <f>-'OddsRatio_working_3-way'!U21/(3*'OddsRatio_working_3-way'!X21^(1/3))*COS(('OddsRatio_working_3-way'!Y21+2*PI())/3)</f>
        <v>-0.31483783803546772</v>
      </c>
      <c r="AH21" s="11">
        <f>-'OddsRatio_working_3-way'!U21/(3*'OddsRatio_working_3-way'!X21^(1/3))*COS(('OddsRatio_working_3-way'!Y21+4*PI())/3)</f>
        <v>-0.20209109316224746</v>
      </c>
      <c r="AI21" s="11">
        <f>'OddsRatio_working_3-way'!U21/(3*'OddsRatio_working_3-way'!X21^(1/3))*SIN(('OddsRatio_working_3-way'!Y21)/3)</f>
        <v>-6.5094363502807728E-2</v>
      </c>
      <c r="AJ21" s="11">
        <f>'OddsRatio_working_3-way'!U21/(3*'OddsRatio_working_3-way'!X21^(1/3))*SIN(('OddsRatio_working_3-way'!Y21+2*PI())/3)</f>
        <v>-0.4151264046169556</v>
      </c>
      <c r="AK21" s="11">
        <f>'OddsRatio_working_3-way'!U21/(3*'OddsRatio_working_3-way'!X21^(1/3))*SIN(('OddsRatio_working_3-way'!Y21+4*PI())/3)</f>
        <v>0.48022076811976344</v>
      </c>
      <c r="AL21" s="11">
        <f>'OddsRatio_working_3-way'!Z21+'OddsRatio_working_3-way'!AF21</f>
        <v>1.0338578623954304</v>
      </c>
      <c r="AM21" s="11">
        <f>'OddsRatio_working_3-way'!AA21+'OddsRatio_working_3-way'!AG21</f>
        <v>-0.62967567607093544</v>
      </c>
      <c r="AN21" s="11">
        <f>'OddsRatio_working_3-way'!AB21+'OddsRatio_working_3-way'!AH21</f>
        <v>-0.40418218632449499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1.0338578623954304</v>
      </c>
      <c r="AS21" s="11">
        <f>IF(('OddsRatio_working_3-way'!X21=0),IF(Q21&gt;0,-Q21^(1/3),(-Q21)^(1/3)),'OddsRatio_working_3-way'!AM21-'OddsRatio_working_3-way'!R21/3)</f>
        <v>-0.62967567607093544</v>
      </c>
      <c r="AT21" s="11">
        <f>IF(('OddsRatio_working_3-way'!X21=0),IF(Q21&gt;0,-Q21^(1/3),(-Q21)^(1/3)),'OddsRatio_working_3-way'!AN21-'OddsRatio_working_3-way'!R21/3)</f>
        <v>-0.40418218632449499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2.0699999999999998</v>
      </c>
      <c r="B22" s="4">
        <f>IF('True_Odds_Calculator_3-way'!B23="","",'True_Odds_Calculator_3-way'!B23)</f>
        <v>3.69</v>
      </c>
      <c r="C22" s="4">
        <f>IF('True_Odds_Calculator_3-way'!C23="","",'True_Odds_Calculator_3-way'!C23)</f>
        <v>3.73</v>
      </c>
      <c r="D22" s="9">
        <f t="shared" si="13"/>
        <v>0.47444149539717567</v>
      </c>
      <c r="E22" s="9">
        <f t="shared" si="14"/>
        <v>0.26420898190280001</v>
      </c>
      <c r="F22" s="9">
        <f t="shared" si="15"/>
        <v>0.26134952270002432</v>
      </c>
      <c r="G22" s="9">
        <f t="shared" si="16"/>
        <v>1.0352723724446133</v>
      </c>
      <c r="H22" s="9">
        <f t="shared" si="17"/>
        <v>2.107741438515736</v>
      </c>
      <c r="I22" s="9">
        <f t="shared" si="18"/>
        <v>3.7848826818760104</v>
      </c>
      <c r="J22" s="9">
        <f t="shared" si="19"/>
        <v>3.8262935767737942</v>
      </c>
      <c r="K22" s="11">
        <f t="shared" si="20"/>
        <v>0.48309178743961356</v>
      </c>
      <c r="L22" s="11">
        <f t="shared" si="21"/>
        <v>0.2710027100271003</v>
      </c>
      <c r="M22" s="11">
        <f t="shared" si="22"/>
        <v>0.26809651474530832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-0.27579930110215345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0.22779235964770317</v>
      </c>
      <c r="Q22" s="11">
        <f>2*'OddsRatio_working_3-way'!K22*'OddsRatio_working_3-way'!L22*'OddsRatio_working_3-way'!M22</f>
        <v>7.0197953666472482E-2</v>
      </c>
      <c r="R22" s="11">
        <f t="shared" si="23"/>
        <v>0</v>
      </c>
      <c r="S22" s="11">
        <f t="shared" si="24"/>
        <v>-0.82593523166083382</v>
      </c>
      <c r="T22" s="11">
        <f t="shared" si="25"/>
        <v>-0.25452549511890105</v>
      </c>
      <c r="U22" s="11">
        <f>'OddsRatio_working_3-way'!S22-'OddsRatio_working_3-way'!R22^2/3</f>
        <v>-0.82593523166083382</v>
      </c>
      <c r="V22" s="11">
        <f>'OddsRatio_working_3-way'!S22*'OddsRatio_working_3-way'!R22/3-2*'OddsRatio_working_3-way'!R22^3/27-'OddsRatio_working_3-way'!T22</f>
        <v>0.25452549511890105</v>
      </c>
      <c r="W22" s="11">
        <f>'OddsRatio_working_3-way'!V22^2+4*'OddsRatio_working_3-way'!U22^3/27</f>
        <v>-1.8687500741095348E-2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0.14445650591667469</v>
      </c>
      <c r="Y22" s="11">
        <f>IF('OddsRatio_working_3-way'!W22&gt;=0,IF('OddsRatio_working_3-way'!V22+SQRT('OddsRatio_working_3-way'!W22)&gt;0,0,PI()),ACOS('OddsRatio_working_3-way'!V22/(2*'OddsRatio_working_3-way'!X22)))</f>
        <v>0.4928748678104069</v>
      </c>
      <c r="Z22" s="11">
        <f>'OddsRatio_working_3-way'!X22^(1/3)*COS('OddsRatio_working_3-way'!Y22/3)</f>
        <v>0.51763618622230667</v>
      </c>
      <c r="AA22" s="11">
        <f>'OddsRatio_working_3-way'!X22^(1/3)*COS(('OddsRatio_working_3-way'!Y22+2*PI())/3)</f>
        <v>-0.33313761914656015</v>
      </c>
      <c r="AB22" s="11">
        <f>'OddsRatio_working_3-way'!X22^(1/3)*COS(('OddsRatio_working_3-way'!Y22+4*PI())/3)</f>
        <v>-0.18449856707574647</v>
      </c>
      <c r="AC22" s="11">
        <f>'OddsRatio_working_3-way'!X22^(1/3)*SIN('OddsRatio_working_3-way'!Y22/3)</f>
        <v>8.5816796725175018E-2</v>
      </c>
      <c r="AD22" s="11">
        <f>'OddsRatio_working_3-way'!X22^(1/3)*SIN(('OddsRatio_working_3-way'!Y22+2*PI())/3)</f>
        <v>0.40537768882402253</v>
      </c>
      <c r="AE22" s="11">
        <f>'OddsRatio_working_3-way'!X22^(1/3)*SIN(('OddsRatio_working_3-way'!Y22+4*PI())/3)</f>
        <v>-0.49119448554919759</v>
      </c>
      <c r="AF22" s="11">
        <f>-'OddsRatio_working_3-way'!U22/(3*'OddsRatio_working_3-way'!X22^(1/3))*COS(('OddsRatio_working_3-way'!Y22)/3)</f>
        <v>0.51763618622230667</v>
      </c>
      <c r="AG22" s="11">
        <f>-'OddsRatio_working_3-way'!U22/(3*'OddsRatio_working_3-way'!X22^(1/3))*COS(('OddsRatio_working_3-way'!Y22+2*PI())/3)</f>
        <v>-0.33313761914656015</v>
      </c>
      <c r="AH22" s="11">
        <f>-'OddsRatio_working_3-way'!U22/(3*'OddsRatio_working_3-way'!X22^(1/3))*COS(('OddsRatio_working_3-way'!Y22+4*PI())/3)</f>
        <v>-0.18449856707574647</v>
      </c>
      <c r="AI22" s="11">
        <f>'OddsRatio_working_3-way'!U22/(3*'OddsRatio_working_3-way'!X22^(1/3))*SIN(('OddsRatio_working_3-way'!Y22)/3)</f>
        <v>-8.5816796725175018E-2</v>
      </c>
      <c r="AJ22" s="11">
        <f>'OddsRatio_working_3-way'!U22/(3*'OddsRatio_working_3-way'!X22^(1/3))*SIN(('OddsRatio_working_3-way'!Y22+2*PI())/3)</f>
        <v>-0.40537768882402253</v>
      </c>
      <c r="AK22" s="11">
        <f>'OddsRatio_working_3-way'!U22/(3*'OddsRatio_working_3-way'!X22^(1/3))*SIN(('OddsRatio_working_3-way'!Y22+4*PI())/3)</f>
        <v>0.49119448554919759</v>
      </c>
      <c r="AL22" s="11">
        <f>'OddsRatio_working_3-way'!Z22+'OddsRatio_working_3-way'!AF22</f>
        <v>1.0352723724446133</v>
      </c>
      <c r="AM22" s="11">
        <f>'OddsRatio_working_3-way'!AA22+'OddsRatio_working_3-way'!AG22</f>
        <v>-0.6662752382931203</v>
      </c>
      <c r="AN22" s="11">
        <f>'OddsRatio_working_3-way'!AB22+'OddsRatio_working_3-way'!AH22</f>
        <v>-0.36899713415149293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1.0352723724446133</v>
      </c>
      <c r="AS22" s="11">
        <f>IF(('OddsRatio_working_3-way'!X22=0),IF(Q22&gt;0,-Q22^(1/3),(-Q22)^(1/3)),'OddsRatio_working_3-way'!AM22-'OddsRatio_working_3-way'!R22/3)</f>
        <v>-0.6662752382931203</v>
      </c>
      <c r="AT22" s="11">
        <f>IF(('OddsRatio_working_3-way'!X22=0),IF(Q22&gt;0,-Q22^(1/3),(-Q22)^(1/3)),'OddsRatio_working_3-way'!AN22-'OddsRatio_working_3-way'!R22/3)</f>
        <v>-0.36899713415149293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1.78</v>
      </c>
      <c r="B23" s="4">
        <f>IF('True_Odds_Calculator_3-way'!B24="","",'True_Odds_Calculator_3-way'!B24)</f>
        <v>4.16</v>
      </c>
      <c r="C23" s="4">
        <f>IF('True_Odds_Calculator_3-way'!C24="","",'True_Odds_Calculator_3-way'!C24)</f>
        <v>4.43</v>
      </c>
      <c r="D23" s="9">
        <f t="shared" si="13"/>
        <v>0.55030856193400202</v>
      </c>
      <c r="E23" s="9">
        <f t="shared" si="14"/>
        <v>0.23198867939081605</v>
      </c>
      <c r="F23" s="9">
        <f t="shared" si="15"/>
        <v>0.21770275867518166</v>
      </c>
      <c r="G23" s="9">
        <f t="shared" si="16"/>
        <v>1.0476440393255952</v>
      </c>
      <c r="H23" s="9">
        <f t="shared" si="17"/>
        <v>1.8171623506739643</v>
      </c>
      <c r="I23" s="9">
        <f t="shared" si="18"/>
        <v>4.310555164268882</v>
      </c>
      <c r="J23" s="9">
        <f t="shared" si="19"/>
        <v>4.593419054886791</v>
      </c>
      <c r="K23" s="11">
        <f t="shared" si="20"/>
        <v>0.5617977528089888</v>
      </c>
      <c r="L23" s="11">
        <f t="shared" si="21"/>
        <v>0.24038461538461536</v>
      </c>
      <c r="M23" s="11">
        <f t="shared" si="22"/>
        <v>0.22573363431151244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-0.2577263043092296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0.22467276427126281</v>
      </c>
      <c r="Q23" s="11">
        <f>2*'OddsRatio_working_3-way'!K23*'OddsRatio_working_3-way'!L23*'OddsRatio_working_3-way'!M23</f>
        <v>6.0969542543083524E-2</v>
      </c>
      <c r="R23" s="11">
        <f t="shared" si="23"/>
        <v>0</v>
      </c>
      <c r="S23" s="11">
        <f t="shared" si="24"/>
        <v>-0.8717494509279583</v>
      </c>
      <c r="T23" s="11">
        <f t="shared" si="25"/>
        <v>-0.23656701517719356</v>
      </c>
      <c r="U23" s="11">
        <f>'OddsRatio_working_3-way'!S23-'OddsRatio_working_3-way'!R23^2/3</f>
        <v>-0.8717494509279583</v>
      </c>
      <c r="V23" s="11">
        <f>'OddsRatio_working_3-way'!S23*'OddsRatio_working_3-way'!R23/3-2*'OddsRatio_working_3-way'!R23^3/27-'OddsRatio_working_3-way'!T23</f>
        <v>0.23656701517719356</v>
      </c>
      <c r="W23" s="11">
        <f>'OddsRatio_working_3-way'!V23^2+4*'OddsRatio_working_3-way'!U23^3/27</f>
        <v>-4.2181746839258745E-2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0.156641070212369</v>
      </c>
      <c r="Y23" s="11">
        <f>IF('OddsRatio_working_3-way'!W23&gt;=0,IF('OddsRatio_working_3-way'!V23+SQRT('OddsRatio_working_3-way'!W23)&gt;0,0,PI()),ACOS('OddsRatio_working_3-way'!V23/(2*'OddsRatio_working_3-way'!X23)))</f>
        <v>0.71495234205651736</v>
      </c>
      <c r="Z23" s="11">
        <f>'OddsRatio_working_3-way'!X23^(1/3)*COS('OddsRatio_working_3-way'!Y23/3)</f>
        <v>0.52382201966279762</v>
      </c>
      <c r="AA23" s="11">
        <f>'OddsRatio_working_3-way'!X23^(1/3)*COS(('OddsRatio_working_3-way'!Y23+2*PI())/3)</f>
        <v>-0.37211641586613187</v>
      </c>
      <c r="AB23" s="11">
        <f>'OddsRatio_working_3-way'!X23^(1/3)*COS(('OddsRatio_working_3-way'!Y23+4*PI())/3)</f>
        <v>-0.15170560379666584</v>
      </c>
      <c r="AC23" s="11">
        <f>'OddsRatio_working_3-way'!X23^(1/3)*SIN('OddsRatio_working_3-way'!Y23/3)</f>
        <v>0.12725424168061036</v>
      </c>
      <c r="AD23" s="11">
        <f>'OddsRatio_working_3-way'!X23^(1/3)*SIN(('OddsRatio_working_3-way'!Y23+2*PI())/3)</f>
        <v>0.39001605524934929</v>
      </c>
      <c r="AE23" s="11">
        <f>'OddsRatio_working_3-way'!X23^(1/3)*SIN(('OddsRatio_working_3-way'!Y23+4*PI())/3)</f>
        <v>-0.51727029692995963</v>
      </c>
      <c r="AF23" s="11">
        <f>-'OddsRatio_working_3-way'!U23/(3*'OddsRatio_working_3-way'!X23^(1/3))*COS(('OddsRatio_working_3-way'!Y23)/3)</f>
        <v>0.52382201966279751</v>
      </c>
      <c r="AG23" s="11">
        <f>-'OddsRatio_working_3-way'!U23/(3*'OddsRatio_working_3-way'!X23^(1/3))*COS(('OddsRatio_working_3-way'!Y23+2*PI())/3)</f>
        <v>-0.37211641586613176</v>
      </c>
      <c r="AH23" s="11">
        <f>-'OddsRatio_working_3-way'!U23/(3*'OddsRatio_working_3-way'!X23^(1/3))*COS(('OddsRatio_working_3-way'!Y23+4*PI())/3)</f>
        <v>-0.15170560379666581</v>
      </c>
      <c r="AI23" s="11">
        <f>'OddsRatio_working_3-way'!U23/(3*'OddsRatio_working_3-way'!X23^(1/3))*SIN(('OddsRatio_working_3-way'!Y23)/3)</f>
        <v>-0.12725424168061034</v>
      </c>
      <c r="AJ23" s="11">
        <f>'OddsRatio_working_3-way'!U23/(3*'OddsRatio_working_3-way'!X23^(1/3))*SIN(('OddsRatio_working_3-way'!Y23+2*PI())/3)</f>
        <v>-0.39001605524934924</v>
      </c>
      <c r="AK23" s="11">
        <f>'OddsRatio_working_3-way'!U23/(3*'OddsRatio_working_3-way'!X23^(1/3))*SIN(('OddsRatio_working_3-way'!Y23+4*PI())/3)</f>
        <v>0.51727029692995952</v>
      </c>
      <c r="AL23" s="11">
        <f>'OddsRatio_working_3-way'!Z23+'OddsRatio_working_3-way'!AF23</f>
        <v>1.0476440393255952</v>
      </c>
      <c r="AM23" s="11">
        <f>'OddsRatio_working_3-way'!AA23+'OddsRatio_working_3-way'!AG23</f>
        <v>-0.74423283173226362</v>
      </c>
      <c r="AN23" s="11">
        <f>'OddsRatio_working_3-way'!AB23+'OddsRatio_working_3-way'!AH23</f>
        <v>-0.30341120759333162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1.0476440393255952</v>
      </c>
      <c r="AS23" s="11">
        <f>IF(('OddsRatio_working_3-way'!X23=0),IF(Q23&gt;0,-Q23^(1/3),(-Q23)^(1/3)),'OddsRatio_working_3-way'!AM23-'OddsRatio_working_3-way'!R23/3)</f>
        <v>-0.74423283173226362</v>
      </c>
      <c r="AT23" s="11">
        <f>IF(('OddsRatio_working_3-way'!X23=0),IF(Q23&gt;0,-Q23^(1/3),(-Q23)^(1/3)),'OddsRatio_working_3-way'!AN23-'OddsRatio_working_3-way'!R23/3)</f>
        <v>-0.30341120759333162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2.4</v>
      </c>
      <c r="B24" s="4">
        <f>IF('True_Odds_Calculator_3-way'!B25="","",'True_Odds_Calculator_3-way'!B25)</f>
        <v>3.59</v>
      </c>
      <c r="C24" s="4">
        <f>IF('True_Odds_Calculator_3-way'!C25="","",'True_Odds_Calculator_3-way'!C25)</f>
        <v>3.01</v>
      </c>
      <c r="D24" s="9">
        <f t="shared" si="13"/>
        <v>0.40662014558486231</v>
      </c>
      <c r="E24" s="9">
        <f t="shared" si="14"/>
        <v>0.27029212770552125</v>
      </c>
      <c r="F24" s="9">
        <f t="shared" si="15"/>
        <v>0.32308772670961616</v>
      </c>
      <c r="G24" s="9">
        <f t="shared" si="16"/>
        <v>1.0423555196559073</v>
      </c>
      <c r="H24" s="9">
        <f t="shared" si="17"/>
        <v>2.4592977275182699</v>
      </c>
      <c r="I24" s="9">
        <f t="shared" si="18"/>
        <v>3.6997007959088002</v>
      </c>
      <c r="J24" s="9">
        <f t="shared" si="19"/>
        <v>3.0951345945083735</v>
      </c>
      <c r="K24" s="11">
        <f t="shared" si="20"/>
        <v>0.41666666666666669</v>
      </c>
      <c r="L24" s="11">
        <f t="shared" si="21"/>
        <v>0.2785515320334262</v>
      </c>
      <c r="M24" s="11">
        <f t="shared" si="22"/>
        <v>0.33222591362126247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-0.28102934508000244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0.23135509305101848</v>
      </c>
      <c r="Q24" s="11">
        <f>2*'OddsRatio_working_3-way'!K24*'OddsRatio_working_3-way'!L24*'OddsRatio_working_3-way'!M24</f>
        <v>7.7118364350339488E-2</v>
      </c>
      <c r="R24" s="11">
        <f t="shared" si="23"/>
        <v>0</v>
      </c>
      <c r="S24" s="11">
        <f t="shared" si="24"/>
        <v>-0.82324176140807337</v>
      </c>
      <c r="T24" s="11">
        <f t="shared" si="25"/>
        <v>-0.27441392046935775</v>
      </c>
      <c r="U24" s="11">
        <f>'OddsRatio_working_3-way'!S24-'OddsRatio_working_3-way'!R24^2/3</f>
        <v>-0.82324176140807337</v>
      </c>
      <c r="V24" s="11">
        <f>'OddsRatio_working_3-way'!S24*'OddsRatio_working_3-way'!R24/3-2*'OddsRatio_working_3-way'!R24^3/27-'OddsRatio_working_3-way'!T24</f>
        <v>0.27441392046935775</v>
      </c>
      <c r="W24" s="11">
        <f>'OddsRatio_working_3-way'!V24^2+4*'OddsRatio_working_3-way'!U24^3/27</f>
        <v>-7.3537657877447843E-3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0.14375044829069908</v>
      </c>
      <c r="Y24" s="11">
        <f>IF('OddsRatio_working_3-way'!W24&gt;=0,IF('OddsRatio_working_3-way'!V24+SQRT('OddsRatio_working_3-way'!W24)&gt;0,0,PI()),ACOS('OddsRatio_working_3-way'!V24/(2*'OddsRatio_working_3-way'!X24)))</f>
        <v>0.30288404024898319</v>
      </c>
      <c r="Z24" s="11">
        <f>'OddsRatio_working_3-way'!X24^(1/3)*COS('OddsRatio_working_3-way'!Y24/3)</f>
        <v>0.52117775982795367</v>
      </c>
      <c r="AA24" s="11">
        <f>'OddsRatio_working_3-way'!X24^(1/3)*COS(('OddsRatio_working_3-way'!Y24+2*PI())/3)</f>
        <v>-0.30631357070085147</v>
      </c>
      <c r="AB24" s="11">
        <f>'OddsRatio_working_3-way'!X24^(1/3)*COS(('OddsRatio_working_3-way'!Y24+4*PI())/3)</f>
        <v>-0.21486418912710203</v>
      </c>
      <c r="AC24" s="11">
        <f>'OddsRatio_working_3-way'!X24^(1/3)*SIN('OddsRatio_working_3-way'!Y24/3)</f>
        <v>5.279832506882897E-2</v>
      </c>
      <c r="AD24" s="11">
        <f>'OddsRatio_working_3-way'!X24^(1/3)*SIN(('OddsRatio_working_3-way'!Y24+2*PI())/3)</f>
        <v>0.42495401736405825</v>
      </c>
      <c r="AE24" s="11">
        <f>'OddsRatio_working_3-way'!X24^(1/3)*SIN(('OddsRatio_working_3-way'!Y24+4*PI())/3)</f>
        <v>-0.47775234243288722</v>
      </c>
      <c r="AF24" s="11">
        <f>-'OddsRatio_working_3-way'!U24/(3*'OddsRatio_working_3-way'!X24^(1/3))*COS(('OddsRatio_working_3-way'!Y24)/3)</f>
        <v>0.52117775982795356</v>
      </c>
      <c r="AG24" s="11">
        <f>-'OddsRatio_working_3-way'!U24/(3*'OddsRatio_working_3-way'!X24^(1/3))*COS(('OddsRatio_working_3-way'!Y24+2*PI())/3)</f>
        <v>-0.30631357070085141</v>
      </c>
      <c r="AH24" s="11">
        <f>-'OddsRatio_working_3-way'!U24/(3*'OddsRatio_working_3-way'!X24^(1/3))*COS(('OddsRatio_working_3-way'!Y24+4*PI())/3)</f>
        <v>-0.21486418912710201</v>
      </c>
      <c r="AI24" s="11">
        <f>'OddsRatio_working_3-way'!U24/(3*'OddsRatio_working_3-way'!X24^(1/3))*SIN(('OddsRatio_working_3-way'!Y24)/3)</f>
        <v>-5.2798325068828963E-2</v>
      </c>
      <c r="AJ24" s="11">
        <f>'OddsRatio_working_3-way'!U24/(3*'OddsRatio_working_3-way'!X24^(1/3))*SIN(('OddsRatio_working_3-way'!Y24+2*PI())/3)</f>
        <v>-0.42495401736405813</v>
      </c>
      <c r="AK24" s="11">
        <f>'OddsRatio_working_3-way'!U24/(3*'OddsRatio_working_3-way'!X24^(1/3))*SIN(('OddsRatio_working_3-way'!Y24+4*PI())/3)</f>
        <v>0.47775234243288711</v>
      </c>
      <c r="AL24" s="11">
        <f>'OddsRatio_working_3-way'!Z24+'OddsRatio_working_3-way'!AF24</f>
        <v>1.0423555196559073</v>
      </c>
      <c r="AM24" s="11">
        <f>'OddsRatio_working_3-way'!AA24+'OddsRatio_working_3-way'!AG24</f>
        <v>-0.61262714140170282</v>
      </c>
      <c r="AN24" s="11">
        <f>'OddsRatio_working_3-way'!AB24+'OddsRatio_working_3-way'!AH24</f>
        <v>-0.42972837825420407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1.0423555196559073</v>
      </c>
      <c r="AS24" s="11">
        <f>IF(('OddsRatio_working_3-way'!X24=0),IF(Q24&gt;0,-Q24^(1/3),(-Q24)^(1/3)),'OddsRatio_working_3-way'!AM24-'OddsRatio_working_3-way'!R24/3)</f>
        <v>-0.61262714140170282</v>
      </c>
      <c r="AT24" s="11">
        <f>IF(('OddsRatio_working_3-way'!X24=0),IF(Q24&gt;0,-Q24^(1/3),(-Q24)^(1/3)),'OddsRatio_working_3-way'!AN24-'OddsRatio_working_3-way'!R24/3)</f>
        <v>-0.42972837825420407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1.49</v>
      </c>
      <c r="B25" s="4">
        <f>IF('True_Odds_Calculator_3-way'!B26="","",'True_Odds_Calculator_3-way'!B26)</f>
        <v>5.04</v>
      </c>
      <c r="C25" s="4">
        <f>IF('True_Odds_Calculator_3-way'!C26="","",'True_Odds_Calculator_3-way'!C26)</f>
        <v>6.12</v>
      </c>
      <c r="D25" s="9">
        <f t="shared" si="13"/>
        <v>0.65680589788325527</v>
      </c>
      <c r="E25" s="9">
        <f t="shared" si="14"/>
        <v>0.18839052330109315</v>
      </c>
      <c r="F25" s="9">
        <f t="shared" si="15"/>
        <v>0.15480357881565157</v>
      </c>
      <c r="G25" s="9">
        <f t="shared" si="16"/>
        <v>1.0663669876078972</v>
      </c>
      <c r="H25" s="9">
        <f t="shared" si="17"/>
        <v>1.5225198239278694</v>
      </c>
      <c r="I25" s="9">
        <f t="shared" si="18"/>
        <v>5.3081226299359052</v>
      </c>
      <c r="J25" s="9">
        <f t="shared" si="19"/>
        <v>6.4597989765524337</v>
      </c>
      <c r="K25" s="11">
        <f t="shared" si="20"/>
        <v>0.67114093959731547</v>
      </c>
      <c r="L25" s="11">
        <f t="shared" si="21"/>
        <v>0.1984126984126984</v>
      </c>
      <c r="M25" s="11">
        <f t="shared" si="22"/>
        <v>0.16339869281045752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-0.22053584048583386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0.20997088867861335</v>
      </c>
      <c r="Q25" s="11">
        <f>2*'OddsRatio_working_3-way'!K25*'OddsRatio_working_3-way'!L25*'OddsRatio_working_3-way'!M25</f>
        <v>4.3517282627691889E-2</v>
      </c>
      <c r="R25" s="11">
        <f t="shared" si="23"/>
        <v>0</v>
      </c>
      <c r="S25" s="11">
        <f t="shared" si="24"/>
        <v>-0.95209417306526578</v>
      </c>
      <c r="T25" s="11">
        <f t="shared" si="25"/>
        <v>-0.19732521721559915</v>
      </c>
      <c r="U25" s="11">
        <f>'OddsRatio_working_3-way'!S25-'OddsRatio_working_3-way'!R25^2/3</f>
        <v>-0.95209417306526578</v>
      </c>
      <c r="V25" s="11">
        <f>'OddsRatio_working_3-way'!S25*'OddsRatio_working_3-way'!R25/3-2*'OddsRatio_working_3-way'!R25^3/27-'OddsRatio_working_3-way'!T25</f>
        <v>0.19732521721559915</v>
      </c>
      <c r="W25" s="11">
        <f>'OddsRatio_working_3-way'!V25^2+4*'OddsRatio_working_3-way'!U25^3/27</f>
        <v>-8.8923126296251903E-2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0.17878784050197269</v>
      </c>
      <c r="Y25" s="11">
        <f>IF('OddsRatio_working_3-way'!W25&gt;=0,IF('OddsRatio_working_3-way'!V25+SQRT('OddsRatio_working_3-way'!W25)&gt;0,0,PI()),ACOS('OddsRatio_working_3-way'!V25/(2*'OddsRatio_working_3-way'!X25)))</f>
        <v>0.98622513698491021</v>
      </c>
      <c r="Z25" s="11">
        <f>'OddsRatio_working_3-way'!X25^(1/3)*COS('OddsRatio_working_3-way'!Y25/3)</f>
        <v>0.53318349380394858</v>
      </c>
      <c r="AA25" s="11">
        <f>'OddsRatio_working_3-way'!X25^(1/3)*COS(('OddsRatio_working_3-way'!Y25+2*PI())/3)</f>
        <v>-0.42410385665096312</v>
      </c>
      <c r="AB25" s="11">
        <f>'OddsRatio_working_3-way'!X25^(1/3)*COS(('OddsRatio_working_3-way'!Y25+4*PI())/3)</f>
        <v>-0.1090796371529854</v>
      </c>
      <c r="AC25" s="11">
        <f>'OddsRatio_working_3-way'!X25^(1/3)*SIN('OddsRatio_working_3-way'!Y25/3)</f>
        <v>0.18187931792840925</v>
      </c>
      <c r="AD25" s="11">
        <f>'OddsRatio_working_3-way'!X25^(1/3)*SIN(('OddsRatio_working_3-way'!Y25+2*PI())/3)</f>
        <v>0.37081079154855784</v>
      </c>
      <c r="AE25" s="11">
        <f>'OddsRatio_working_3-way'!X25^(1/3)*SIN(('OddsRatio_working_3-way'!Y25+4*PI())/3)</f>
        <v>-0.55269010947696695</v>
      </c>
      <c r="AF25" s="11">
        <f>-'OddsRatio_working_3-way'!U25/(3*'OddsRatio_working_3-way'!X25^(1/3))*COS(('OddsRatio_working_3-way'!Y25)/3)</f>
        <v>0.53318349380394847</v>
      </c>
      <c r="AG25" s="11">
        <f>-'OddsRatio_working_3-way'!U25/(3*'OddsRatio_working_3-way'!X25^(1/3))*COS(('OddsRatio_working_3-way'!Y25+2*PI())/3)</f>
        <v>-0.42410385665096306</v>
      </c>
      <c r="AH25" s="11">
        <f>-'OddsRatio_working_3-way'!U25/(3*'OddsRatio_working_3-way'!X25^(1/3))*COS(('OddsRatio_working_3-way'!Y25+4*PI())/3)</f>
        <v>-0.10907963715298537</v>
      </c>
      <c r="AI25" s="11">
        <f>'OddsRatio_working_3-way'!U25/(3*'OddsRatio_working_3-way'!X25^(1/3))*SIN(('OddsRatio_working_3-way'!Y25)/3)</f>
        <v>-0.1818793179284092</v>
      </c>
      <c r="AJ25" s="11">
        <f>'OddsRatio_working_3-way'!U25/(3*'OddsRatio_working_3-way'!X25^(1/3))*SIN(('OddsRatio_working_3-way'!Y25+2*PI())/3)</f>
        <v>-0.37081079154855773</v>
      </c>
      <c r="AK25" s="11">
        <f>'OddsRatio_working_3-way'!U25/(3*'OddsRatio_working_3-way'!X25^(1/3))*SIN(('OddsRatio_working_3-way'!Y25+4*PI())/3)</f>
        <v>0.55269010947696684</v>
      </c>
      <c r="AL25" s="11">
        <f>'OddsRatio_working_3-way'!Z25+'OddsRatio_working_3-way'!AF25</f>
        <v>1.0663669876078972</v>
      </c>
      <c r="AM25" s="11">
        <f>'OddsRatio_working_3-way'!AA25+'OddsRatio_working_3-way'!AG25</f>
        <v>-0.84820771330192613</v>
      </c>
      <c r="AN25" s="11">
        <f>'OddsRatio_working_3-way'!AB25+'OddsRatio_working_3-way'!AH25</f>
        <v>-0.21815927430597076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1.0663669876078972</v>
      </c>
      <c r="AS25" s="11">
        <f>IF(('OddsRatio_working_3-way'!X25=0),IF(Q25&gt;0,-Q25^(1/3),(-Q25)^(1/3)),'OddsRatio_working_3-way'!AM25-'OddsRatio_working_3-way'!R25/3)</f>
        <v>-0.84820771330192613</v>
      </c>
      <c r="AT25" s="11">
        <f>IF(('OddsRatio_working_3-way'!X25=0),IF(Q25&gt;0,-Q25^(1/3),(-Q25)^(1/3)),'OddsRatio_working_3-way'!AN25-'OddsRatio_working_3-way'!R25/3)</f>
        <v>-0.21815927430597076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1.81</v>
      </c>
      <c r="B26" s="4">
        <f>IF('True_Odds_Calculator_3-way'!B27="","",'True_Odds_Calculator_3-way'!B27)</f>
        <v>3.79</v>
      </c>
      <c r="C26" s="4">
        <f>IF('True_Odds_Calculator_3-way'!C27="","",'True_Odds_Calculator_3-way'!C27)</f>
        <v>4.68</v>
      </c>
      <c r="D26" s="9">
        <f t="shared" si="13"/>
        <v>0.54019957951704878</v>
      </c>
      <c r="E26" s="9">
        <f t="shared" si="14"/>
        <v>0.25433645100767566</v>
      </c>
      <c r="F26" s="9">
        <f t="shared" si="15"/>
        <v>0.20546396947527551</v>
      </c>
      <c r="G26" s="9">
        <f t="shared" si="16"/>
        <v>1.0508242909220811</v>
      </c>
      <c r="H26" s="9">
        <f t="shared" si="17"/>
        <v>1.8511676756468853</v>
      </c>
      <c r="I26" s="9">
        <f t="shared" si="18"/>
        <v>3.9317997716726056</v>
      </c>
      <c r="J26" s="9">
        <f t="shared" si="19"/>
        <v>4.8670333905932592</v>
      </c>
      <c r="K26" s="11">
        <f t="shared" si="20"/>
        <v>0.5524861878453039</v>
      </c>
      <c r="L26" s="11">
        <f t="shared" si="21"/>
        <v>0.26385224274406333</v>
      </c>
      <c r="M26" s="11">
        <f t="shared" si="22"/>
        <v>0.21367521367521369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-0.25904391968037199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0.22676067516371312</v>
      </c>
      <c r="Q26" s="11">
        <f>2*'OddsRatio_working_3-way'!K26*'OddsRatio_working_3-way'!L26*'OddsRatio_working_3-way'!M26</f>
        <v>6.229688878123988E-2</v>
      </c>
      <c r="R26" s="11">
        <f t="shared" si="23"/>
        <v>0</v>
      </c>
      <c r="S26" s="11">
        <f t="shared" si="24"/>
        <v>-0.87537540137405123</v>
      </c>
      <c r="T26" s="11">
        <f t="shared" si="25"/>
        <v>-0.24048774763023389</v>
      </c>
      <c r="U26" s="11">
        <f>'OddsRatio_working_3-way'!S26-'OddsRatio_working_3-way'!R26^2/3</f>
        <v>-0.87537540137405123</v>
      </c>
      <c r="V26" s="11">
        <f>'OddsRatio_working_3-way'!S26*'OddsRatio_working_3-way'!R26/3-2*'OddsRatio_working_3-way'!R26^3/27-'OddsRatio_working_3-way'!T26</f>
        <v>0.24048774763023389</v>
      </c>
      <c r="W26" s="11">
        <f>'OddsRatio_working_3-way'!V26^2+4*'OddsRatio_working_3-way'!U26^3/27</f>
        <v>-4.1541123982726684E-2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0.1576193839150104</v>
      </c>
      <c r="Y26" s="11">
        <f>IF('OddsRatio_working_3-way'!W26&gt;=0,IF('OddsRatio_working_3-way'!V26+SQRT('OddsRatio_working_3-way'!W26)&gt;0,0,PI()),ACOS('OddsRatio_working_3-way'!V26/(2*'OddsRatio_working_3-way'!X26)))</f>
        <v>0.70304823023487384</v>
      </c>
      <c r="Z26" s="11">
        <f>'OddsRatio_working_3-way'!X26^(1/3)*COS('OddsRatio_working_3-way'!Y26/3)</f>
        <v>0.52541214546104054</v>
      </c>
      <c r="AA26" s="11">
        <f>'OddsRatio_working_3-way'!X26^(1/3)*COS(('OddsRatio_working_3-way'!Y26+2*PI())/3)</f>
        <v>-0.37133575741676328</v>
      </c>
      <c r="AB26" s="11">
        <f>'OddsRatio_working_3-way'!X26^(1/3)*COS(('OddsRatio_working_3-way'!Y26+4*PI())/3)</f>
        <v>-0.15407638804427742</v>
      </c>
      <c r="AC26" s="11">
        <f>'OddsRatio_working_3-way'!X26^(1/3)*SIN('OddsRatio_working_3-way'!Y26/3)</f>
        <v>0.12543475539117327</v>
      </c>
      <c r="AD26" s="11">
        <f>'OddsRatio_working_3-way'!X26^(1/3)*SIN(('OddsRatio_working_3-way'!Y26+2*PI())/3)</f>
        <v>0.39230288773055932</v>
      </c>
      <c r="AE26" s="11">
        <f>'OddsRatio_working_3-way'!X26^(1/3)*SIN(('OddsRatio_working_3-way'!Y26+4*PI())/3)</f>
        <v>-0.51773764312173243</v>
      </c>
      <c r="AF26" s="11">
        <f>-'OddsRatio_working_3-way'!U26/(3*'OddsRatio_working_3-way'!X26^(1/3))*COS(('OddsRatio_working_3-way'!Y26)/3)</f>
        <v>0.52541214546104054</v>
      </c>
      <c r="AG26" s="11">
        <f>-'OddsRatio_working_3-way'!U26/(3*'OddsRatio_working_3-way'!X26^(1/3))*COS(('OddsRatio_working_3-way'!Y26+2*PI())/3)</f>
        <v>-0.37133575741676328</v>
      </c>
      <c r="AH26" s="11">
        <f>-'OddsRatio_working_3-way'!U26/(3*'OddsRatio_working_3-way'!X26^(1/3))*COS(('OddsRatio_working_3-way'!Y26+4*PI())/3)</f>
        <v>-0.15407638804427742</v>
      </c>
      <c r="AI26" s="11">
        <f>'OddsRatio_working_3-way'!U26/(3*'OddsRatio_working_3-way'!X26^(1/3))*SIN(('OddsRatio_working_3-way'!Y26)/3)</f>
        <v>-0.12543475539117327</v>
      </c>
      <c r="AJ26" s="11">
        <f>'OddsRatio_working_3-way'!U26/(3*'OddsRatio_working_3-way'!X26^(1/3))*SIN(('OddsRatio_working_3-way'!Y26+2*PI())/3)</f>
        <v>-0.39230288773055932</v>
      </c>
      <c r="AK26" s="11">
        <f>'OddsRatio_working_3-way'!U26/(3*'OddsRatio_working_3-way'!X26^(1/3))*SIN(('OddsRatio_working_3-way'!Y26+4*PI())/3)</f>
        <v>0.51773764312173243</v>
      </c>
      <c r="AL26" s="11">
        <f>'OddsRatio_working_3-way'!Z26+'OddsRatio_working_3-way'!AF26</f>
        <v>1.0508242909220811</v>
      </c>
      <c r="AM26" s="11">
        <f>'OddsRatio_working_3-way'!AA26+'OddsRatio_working_3-way'!AG26</f>
        <v>-0.74267151483352656</v>
      </c>
      <c r="AN26" s="11">
        <f>'OddsRatio_working_3-way'!AB26+'OddsRatio_working_3-way'!AH26</f>
        <v>-0.30815277608855485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1.0508242909220811</v>
      </c>
      <c r="AS26" s="11">
        <f>IF(('OddsRatio_working_3-way'!X26=0),IF(Q26&gt;0,-Q26^(1/3),(-Q26)^(1/3)),'OddsRatio_working_3-way'!AM26-'OddsRatio_working_3-way'!R26/3)</f>
        <v>-0.74267151483352656</v>
      </c>
      <c r="AT26" s="11">
        <f>IF(('OddsRatio_working_3-way'!X26=0),IF(Q26&gt;0,-Q26^(1/3),(-Q26)^(1/3)),'OddsRatio_working_3-way'!AN26-'OddsRatio_working_3-way'!R26/3)</f>
        <v>-0.30815277608855485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4.6500000000000004</v>
      </c>
      <c r="B27" s="4">
        <f>IF('True_Odds_Calculator_3-way'!B28="","",'True_Odds_Calculator_3-way'!B28)</f>
        <v>4.01</v>
      </c>
      <c r="C27" s="4">
        <f>IF('True_Odds_Calculator_3-way'!C28="","",'True_Odds_Calculator_3-way'!C28)</f>
        <v>1.79</v>
      </c>
      <c r="D27" s="9">
        <f t="shared" si="13"/>
        <v>0.20862272926418801</v>
      </c>
      <c r="E27" s="9">
        <f t="shared" si="14"/>
        <v>0.24223587374937569</v>
      </c>
      <c r="F27" s="9">
        <f t="shared" si="15"/>
        <v>0.54914139698643638</v>
      </c>
      <c r="G27" s="9">
        <f t="shared" si="16"/>
        <v>1.0392716621878149</v>
      </c>
      <c r="H27" s="9">
        <f t="shared" si="17"/>
        <v>4.793341566985525</v>
      </c>
      <c r="I27" s="9">
        <f t="shared" si="18"/>
        <v>4.128207703185323</v>
      </c>
      <c r="J27" s="9">
        <f t="shared" si="19"/>
        <v>1.8210246131283738</v>
      </c>
      <c r="K27" s="11">
        <f t="shared" si="20"/>
        <v>0.21505376344086019</v>
      </c>
      <c r="L27" s="11">
        <f t="shared" si="21"/>
        <v>0.24937655860349128</v>
      </c>
      <c r="M27" s="11">
        <f t="shared" si="22"/>
        <v>0.55865921787709494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-0.26003756752169571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0.22320602650279453</v>
      </c>
      <c r="Q27" s="11">
        <f>2*'OddsRatio_working_3-way'!K27*'OddsRatio_working_3-way'!L27*'OddsRatio_working_3-way'!M27</f>
        <v>5.992108094034751E-2</v>
      </c>
      <c r="R27" s="11">
        <f t="shared" si="23"/>
        <v>0</v>
      </c>
      <c r="S27" s="11">
        <f t="shared" si="24"/>
        <v>-0.85836069238023383</v>
      </c>
      <c r="T27" s="11">
        <f t="shared" si="25"/>
        <v>-0.23043240063898887</v>
      </c>
      <c r="U27" s="11">
        <f>'OddsRatio_working_3-way'!S27-'OddsRatio_working_3-way'!R27^2/3</f>
        <v>-0.85836069238023383</v>
      </c>
      <c r="V27" s="11">
        <f>'OddsRatio_working_3-way'!S27*'OddsRatio_working_3-way'!R27/3-2*'OddsRatio_working_3-way'!R27^3/27-'OddsRatio_working_3-way'!T27</f>
        <v>0.23043240063898887</v>
      </c>
      <c r="W27" s="11">
        <f>'OddsRatio_working_3-way'!V27^2+4*'OddsRatio_working_3-way'!U27^3/27</f>
        <v>-4.0593595129521633E-2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0.15304630540605113</v>
      </c>
      <c r="Y27" s="11">
        <f>IF('OddsRatio_working_3-way'!W27&gt;=0,IF('OddsRatio_working_3-way'!V27+SQRT('OddsRatio_working_3-way'!W27)&gt;0,0,PI()),ACOS('OddsRatio_working_3-way'!V27/(2*'OddsRatio_working_3-way'!X27)))</f>
        <v>0.71846162444389183</v>
      </c>
      <c r="Z27" s="11">
        <f>'OddsRatio_working_3-way'!X27^(1/3)*COS('OddsRatio_working_3-way'!Y27/3)</f>
        <v>0.51963583109390743</v>
      </c>
      <c r="AA27" s="11">
        <f>'OddsRatio_working_3-way'!X27^(1/3)*COS(('OddsRatio_working_3-way'!Y27+2*PI())/3)</f>
        <v>-0.36970024068419566</v>
      </c>
      <c r="AB27" s="11">
        <f>'OddsRatio_working_3-way'!X27^(1/3)*COS(('OddsRatio_working_3-way'!Y27+4*PI())/3)</f>
        <v>-0.14993559040971191</v>
      </c>
      <c r="AC27" s="11">
        <f>'OddsRatio_working_3-way'!X27^(1/3)*SIN('OddsRatio_working_3-way'!Y27/3)</f>
        <v>0.12688117999433718</v>
      </c>
      <c r="AD27" s="11">
        <f>'OddsRatio_working_3-way'!X27^(1/3)*SIN(('OddsRatio_working_3-way'!Y27+2*PI())/3)</f>
        <v>0.38657724044679492</v>
      </c>
      <c r="AE27" s="11">
        <f>'OddsRatio_working_3-way'!X27^(1/3)*SIN(('OddsRatio_working_3-way'!Y27+4*PI())/3)</f>
        <v>-0.5134584204411321</v>
      </c>
      <c r="AF27" s="11">
        <f>-'OddsRatio_working_3-way'!U27/(3*'OddsRatio_working_3-way'!X27^(1/3))*COS(('OddsRatio_working_3-way'!Y27)/3)</f>
        <v>0.51963583109390743</v>
      </c>
      <c r="AG27" s="11">
        <f>-'OddsRatio_working_3-way'!U27/(3*'OddsRatio_working_3-way'!X27^(1/3))*COS(('OddsRatio_working_3-way'!Y27+2*PI())/3)</f>
        <v>-0.36970024068419566</v>
      </c>
      <c r="AH27" s="11">
        <f>-'OddsRatio_working_3-way'!U27/(3*'OddsRatio_working_3-way'!X27^(1/3))*COS(('OddsRatio_working_3-way'!Y27+4*PI())/3)</f>
        <v>-0.14993559040971191</v>
      </c>
      <c r="AI27" s="11">
        <f>'OddsRatio_working_3-way'!U27/(3*'OddsRatio_working_3-way'!X27^(1/3))*SIN(('OddsRatio_working_3-way'!Y27)/3)</f>
        <v>-0.12688117999433718</v>
      </c>
      <c r="AJ27" s="11">
        <f>'OddsRatio_working_3-way'!U27/(3*'OddsRatio_working_3-way'!X27^(1/3))*SIN(('OddsRatio_working_3-way'!Y27+2*PI())/3)</f>
        <v>-0.38657724044679492</v>
      </c>
      <c r="AK27" s="11">
        <f>'OddsRatio_working_3-way'!U27/(3*'OddsRatio_working_3-way'!X27^(1/3))*SIN(('OddsRatio_working_3-way'!Y27+4*PI())/3)</f>
        <v>0.5134584204411321</v>
      </c>
      <c r="AL27" s="11">
        <f>'OddsRatio_working_3-way'!Z27+'OddsRatio_working_3-way'!AF27</f>
        <v>1.0392716621878149</v>
      </c>
      <c r="AM27" s="11">
        <f>'OddsRatio_working_3-way'!AA27+'OddsRatio_working_3-way'!AG27</f>
        <v>-0.73940048136839132</v>
      </c>
      <c r="AN27" s="11">
        <f>'OddsRatio_working_3-way'!AB27+'OddsRatio_working_3-way'!AH27</f>
        <v>-0.29987118081942382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1.0392716621878149</v>
      </c>
      <c r="AS27" s="11">
        <f>IF(('OddsRatio_working_3-way'!X27=0),IF(Q27&gt;0,-Q27^(1/3),(-Q27)^(1/3)),'OddsRatio_working_3-way'!AM27-'OddsRatio_working_3-way'!R27/3)</f>
        <v>-0.73940048136839132</v>
      </c>
      <c r="AT27" s="11">
        <f>IF(('OddsRatio_working_3-way'!X27=0),IF(Q27&gt;0,-Q27^(1/3),(-Q27)^(1/3)),'OddsRatio_working_3-way'!AN27-'OddsRatio_working_3-way'!R27/3)</f>
        <v>-0.29987118081942382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4.68</v>
      </c>
      <c r="B28" s="4">
        <f>IF('True_Odds_Calculator_3-way'!B29="","",'True_Odds_Calculator_3-way'!B29)</f>
        <v>3.51</v>
      </c>
      <c r="C28" s="4">
        <f>IF('True_Odds_Calculator_3-way'!C29="","",'True_Odds_Calculator_3-way'!C29)</f>
        <v>1.9</v>
      </c>
      <c r="D28" s="9">
        <f t="shared" si="13"/>
        <v>0.20698137807074063</v>
      </c>
      <c r="E28" s="9">
        <f t="shared" si="14"/>
        <v>0.2767605075461359</v>
      </c>
      <c r="F28" s="9">
        <f t="shared" si="15"/>
        <v>0.51625811438312363</v>
      </c>
      <c r="G28" s="9">
        <f t="shared" si="16"/>
        <v>1.0411283988456028</v>
      </c>
      <c r="H28" s="9">
        <f t="shared" si="17"/>
        <v>4.8313525077518182</v>
      </c>
      <c r="I28" s="9">
        <f t="shared" si="18"/>
        <v>3.6132322811024626</v>
      </c>
      <c r="J28" s="9">
        <f t="shared" si="19"/>
        <v>1.9370155589610425</v>
      </c>
      <c r="K28" s="11">
        <f t="shared" si="20"/>
        <v>0.21367521367521369</v>
      </c>
      <c r="L28" s="11">
        <f t="shared" si="21"/>
        <v>0.28490028490028491</v>
      </c>
      <c r="M28" s="11">
        <f t="shared" si="22"/>
        <v>0.52631578947368418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-0.26635293032054186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0.22716408231477955</v>
      </c>
      <c r="Q28" s="11">
        <f>2*'OddsRatio_working_3-way'!K28*'OddsRatio_working_3-way'!L28*'OddsRatio_working_3-way'!M28</f>
        <v>6.4080136054944878E-2</v>
      </c>
      <c r="R28" s="11">
        <f t="shared" si="23"/>
        <v>0</v>
      </c>
      <c r="S28" s="11">
        <f t="shared" si="24"/>
        <v>-0.85286871836326117</v>
      </c>
      <c r="T28" s="11">
        <f t="shared" si="25"/>
        <v>-0.24058355948187909</v>
      </c>
      <c r="U28" s="11">
        <f>'OddsRatio_working_3-way'!S28-'OddsRatio_working_3-way'!R28^2/3</f>
        <v>-0.85286871836326117</v>
      </c>
      <c r="V28" s="11">
        <f>'OddsRatio_working_3-way'!S28*'OddsRatio_working_3-way'!R28/3-2*'OddsRatio_working_3-way'!R28^3/27-'OddsRatio_working_3-way'!T28</f>
        <v>0.24058355948187909</v>
      </c>
      <c r="W28" s="11">
        <f>'OddsRatio_working_3-way'!V28^2+4*'OddsRatio_working_3-way'!U28^3/27</f>
        <v>-3.4025322166360603E-2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0.1515798232444967</v>
      </c>
      <c r="Y28" s="11">
        <f>IF('OddsRatio_working_3-way'!W28&gt;=0,IF('OddsRatio_working_3-way'!V28+SQRT('OddsRatio_working_3-way'!W28)&gt;0,0,PI()),ACOS('OddsRatio_working_3-way'!V28/(2*'OddsRatio_working_3-way'!X28)))</f>
        <v>0.65411451772992968</v>
      </c>
      <c r="Z28" s="11">
        <f>'OddsRatio_working_3-way'!X28^(1/3)*COS('OddsRatio_working_3-way'!Y28/3)</f>
        <v>0.52056419942280141</v>
      </c>
      <c r="AA28" s="11">
        <f>'OddsRatio_working_3-way'!X28^(1/3)*COS(('OddsRatio_working_3-way'!Y28+2*PI())/3)</f>
        <v>-0.36016635923355345</v>
      </c>
      <c r="AB28" s="11">
        <f>'OddsRatio_working_3-way'!X28^(1/3)*COS(('OddsRatio_working_3-way'!Y28+4*PI())/3)</f>
        <v>-0.16039784018924805</v>
      </c>
      <c r="AC28" s="11">
        <f>'OddsRatio_working_3-way'!X28^(1/3)*SIN('OddsRatio_working_3-way'!Y28/3)</f>
        <v>0.11533640824584257</v>
      </c>
      <c r="AD28" s="11">
        <f>'OddsRatio_working_3-way'!X28^(1/3)*SIN(('OddsRatio_working_3-way'!Y28+2*PI())/3)</f>
        <v>0.39315361687793327</v>
      </c>
      <c r="AE28" s="11">
        <f>'OddsRatio_working_3-way'!X28^(1/3)*SIN(('OddsRatio_working_3-way'!Y28+4*PI())/3)</f>
        <v>-0.50849002512377595</v>
      </c>
      <c r="AF28" s="11">
        <f>-'OddsRatio_working_3-way'!U28/(3*'OddsRatio_working_3-way'!X28^(1/3))*COS(('OddsRatio_working_3-way'!Y28)/3)</f>
        <v>0.5205641994228013</v>
      </c>
      <c r="AG28" s="11">
        <f>-'OddsRatio_working_3-way'!U28/(3*'OddsRatio_working_3-way'!X28^(1/3))*COS(('OddsRatio_working_3-way'!Y28+2*PI())/3)</f>
        <v>-0.36016635923355339</v>
      </c>
      <c r="AH28" s="11">
        <f>-'OddsRatio_working_3-way'!U28/(3*'OddsRatio_working_3-way'!X28^(1/3))*COS(('OddsRatio_working_3-way'!Y28+4*PI())/3)</f>
        <v>-0.16039784018924802</v>
      </c>
      <c r="AI28" s="11">
        <f>'OddsRatio_working_3-way'!U28/(3*'OddsRatio_working_3-way'!X28^(1/3))*SIN(('OddsRatio_working_3-way'!Y28)/3)</f>
        <v>-0.11533640824584256</v>
      </c>
      <c r="AJ28" s="11">
        <f>'OddsRatio_working_3-way'!U28/(3*'OddsRatio_working_3-way'!X28^(1/3))*SIN(('OddsRatio_working_3-way'!Y28+2*PI())/3)</f>
        <v>-0.39315361687793321</v>
      </c>
      <c r="AK28" s="11">
        <f>'OddsRatio_working_3-way'!U28/(3*'OddsRatio_working_3-way'!X28^(1/3))*SIN(('OddsRatio_working_3-way'!Y28+4*PI())/3)</f>
        <v>0.50849002512377584</v>
      </c>
      <c r="AL28" s="11">
        <f>'OddsRatio_working_3-way'!Z28+'OddsRatio_working_3-way'!AF28</f>
        <v>1.0411283988456028</v>
      </c>
      <c r="AM28" s="11">
        <f>'OddsRatio_working_3-way'!AA28+'OddsRatio_working_3-way'!AG28</f>
        <v>-0.72033271846710689</v>
      </c>
      <c r="AN28" s="11">
        <f>'OddsRatio_working_3-way'!AB28+'OddsRatio_working_3-way'!AH28</f>
        <v>-0.32079568037849604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1.0411283988456028</v>
      </c>
      <c r="AS28" s="11">
        <f>IF(('OddsRatio_working_3-way'!X28=0),IF(Q28&gt;0,-Q28^(1/3),(-Q28)^(1/3)),'OddsRatio_working_3-way'!AM28-'OddsRatio_working_3-way'!R28/3)</f>
        <v>-0.72033271846710689</v>
      </c>
      <c r="AT28" s="11">
        <f>IF(('OddsRatio_working_3-way'!X28=0),IF(Q28&gt;0,-Q28^(1/3),(-Q28)^(1/3)),'OddsRatio_working_3-way'!AN28-'OddsRatio_working_3-way'!R28/3)</f>
        <v>-0.32079568037849604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2.4700000000000002</v>
      </c>
      <c r="B29" s="4">
        <f>IF('True_Odds_Calculator_3-way'!B30="","",'True_Odds_Calculator_3-way'!B30)</f>
        <v>3.55</v>
      </c>
      <c r="C29" s="4">
        <f>IF('True_Odds_Calculator_3-way'!C30="","",'True_Odds_Calculator_3-way'!C30)</f>
        <v>2.99</v>
      </c>
      <c r="D29" s="9">
        <f t="shared" si="13"/>
        <v>0.39724610192918342</v>
      </c>
      <c r="E29" s="9">
        <f t="shared" si="14"/>
        <v>0.27532242830000941</v>
      </c>
      <c r="F29" s="9">
        <f t="shared" si="15"/>
        <v>0.32743146977080695</v>
      </c>
      <c r="G29" s="9">
        <f t="shared" si="16"/>
        <v>1.0321980841674656</v>
      </c>
      <c r="H29" s="9">
        <f t="shared" si="17"/>
        <v>2.5173311837261747</v>
      </c>
      <c r="I29" s="9">
        <f t="shared" si="18"/>
        <v>3.6321051146270373</v>
      </c>
      <c r="J29" s="9">
        <f t="shared" si="19"/>
        <v>3.0540741874932564</v>
      </c>
      <c r="K29" s="11">
        <f t="shared" si="20"/>
        <v>0.40485829959514169</v>
      </c>
      <c r="L29" s="11">
        <f t="shared" si="21"/>
        <v>0.28169014084507044</v>
      </c>
      <c r="M29" s="11">
        <f t="shared" si="22"/>
        <v>0.33444816053511706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-0.28452084965890545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0.22923344298523735</v>
      </c>
      <c r="Q29" s="11">
        <f>2*'OddsRatio_working_3-way'!K29*'OddsRatio_working_3-way'!L29*'OddsRatio_working_3-way'!M29</f>
        <v>7.628400764899744E-2</v>
      </c>
      <c r="R29" s="11">
        <f t="shared" si="23"/>
        <v>0</v>
      </c>
      <c r="S29" s="11">
        <f t="shared" si="24"/>
        <v>-0.80568240696613702</v>
      </c>
      <c r="T29" s="11">
        <f t="shared" si="25"/>
        <v>-0.26811394574580261</v>
      </c>
      <c r="U29" s="11">
        <f>'OddsRatio_working_3-way'!S29-'OddsRatio_working_3-way'!R29^2/3</f>
        <v>-0.80568240696613702</v>
      </c>
      <c r="V29" s="11">
        <f>'OddsRatio_working_3-way'!S29*'OddsRatio_working_3-way'!R29/3-2*'OddsRatio_working_3-way'!R29^3/27-'OddsRatio_working_3-way'!T29</f>
        <v>0.26811394574580261</v>
      </c>
      <c r="W29" s="11">
        <f>'OddsRatio_working_3-way'!V29^2+4*'OddsRatio_working_3-way'!U29^3/27</f>
        <v>-5.5946010234177723E-3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0.13917586799334231</v>
      </c>
      <c r="Y29" s="11">
        <f>IF('OddsRatio_working_3-way'!W29&gt;=0,IF('OddsRatio_working_3-way'!V29+SQRT('OddsRatio_working_3-way'!W29)&gt;0,0,PI()),ACOS('OddsRatio_working_3-way'!V29/(2*'OddsRatio_working_3-way'!X29)))</f>
        <v>0.27205789061376562</v>
      </c>
      <c r="Z29" s="11">
        <f>'OddsRatio_working_3-way'!X29^(1/3)*COS('OddsRatio_working_3-way'!Y29/3)</f>
        <v>0.51609904208373281</v>
      </c>
      <c r="AA29" s="11">
        <f>'OddsRatio_working_3-way'!X29^(1/3)*COS(('OddsRatio_working_3-way'!Y29+2*PI())/3)</f>
        <v>-0.29869353427535883</v>
      </c>
      <c r="AB29" s="11">
        <f>'OddsRatio_working_3-way'!X29^(1/3)*COS(('OddsRatio_working_3-way'!Y29+4*PI())/3)</f>
        <v>-0.21740550780837414</v>
      </c>
      <c r="AC29" s="11">
        <f>'OddsRatio_working_3-way'!X29^(1/3)*SIN('OddsRatio_working_3-way'!Y29/3)</f>
        <v>4.6931663962607104E-2</v>
      </c>
      <c r="AD29" s="11">
        <f>'OddsRatio_working_3-way'!X29^(1/3)*SIN(('OddsRatio_working_3-way'!Y29+2*PI())/3)</f>
        <v>0.42348904933202319</v>
      </c>
      <c r="AE29" s="11">
        <f>'OddsRatio_working_3-way'!X29^(1/3)*SIN(('OddsRatio_working_3-way'!Y29+4*PI())/3)</f>
        <v>-0.4704207132946302</v>
      </c>
      <c r="AF29" s="11">
        <f>-'OddsRatio_working_3-way'!U29/(3*'OddsRatio_working_3-way'!X29^(1/3))*COS(('OddsRatio_working_3-way'!Y29)/3)</f>
        <v>0.5160990420837327</v>
      </c>
      <c r="AG29" s="11">
        <f>-'OddsRatio_working_3-way'!U29/(3*'OddsRatio_working_3-way'!X29^(1/3))*COS(('OddsRatio_working_3-way'!Y29+2*PI())/3)</f>
        <v>-0.29869353427535877</v>
      </c>
      <c r="AH29" s="11">
        <f>-'OddsRatio_working_3-way'!U29/(3*'OddsRatio_working_3-way'!X29^(1/3))*COS(('OddsRatio_working_3-way'!Y29+4*PI())/3)</f>
        <v>-0.21740550780837412</v>
      </c>
      <c r="AI29" s="11">
        <f>'OddsRatio_working_3-way'!U29/(3*'OddsRatio_working_3-way'!X29^(1/3))*SIN(('OddsRatio_working_3-way'!Y29)/3)</f>
        <v>-4.6931663962607097E-2</v>
      </c>
      <c r="AJ29" s="11">
        <f>'OddsRatio_working_3-way'!U29/(3*'OddsRatio_working_3-way'!X29^(1/3))*SIN(('OddsRatio_working_3-way'!Y29+2*PI())/3)</f>
        <v>-0.42348904933202308</v>
      </c>
      <c r="AK29" s="11">
        <f>'OddsRatio_working_3-way'!U29/(3*'OddsRatio_working_3-way'!X29^(1/3))*SIN(('OddsRatio_working_3-way'!Y29+4*PI())/3)</f>
        <v>0.47042071329463009</v>
      </c>
      <c r="AL29" s="11">
        <f>'OddsRatio_working_3-way'!Z29+'OddsRatio_working_3-way'!AF29</f>
        <v>1.0321980841674656</v>
      </c>
      <c r="AM29" s="11">
        <f>'OddsRatio_working_3-way'!AA29+'OddsRatio_working_3-way'!AG29</f>
        <v>-0.59738706855071766</v>
      </c>
      <c r="AN29" s="11">
        <f>'OddsRatio_working_3-way'!AB29+'OddsRatio_working_3-way'!AH29</f>
        <v>-0.43481101561674829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1.0321980841674656</v>
      </c>
      <c r="AS29" s="11">
        <f>IF(('OddsRatio_working_3-way'!X29=0),IF(Q29&gt;0,-Q29^(1/3),(-Q29)^(1/3)),'OddsRatio_working_3-way'!AM29-'OddsRatio_working_3-way'!R29/3)</f>
        <v>-0.59738706855071766</v>
      </c>
      <c r="AT29" s="11">
        <f>IF(('OddsRatio_working_3-way'!X29=0),IF(Q29&gt;0,-Q29^(1/3),(-Q29)^(1/3)),'OddsRatio_working_3-way'!AN29-'OddsRatio_working_3-way'!R29/3)</f>
        <v>-0.43481101561674829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1.32</v>
      </c>
      <c r="B30" s="4">
        <f>IF('True_Odds_Calculator_3-way'!B31="","",'True_Odds_Calculator_3-way'!B31)</f>
        <v>5.9</v>
      </c>
      <c r="C30" s="4">
        <f>IF('True_Odds_Calculator_3-way'!C31="","",'True_Odds_Calculator_3-way'!C31)</f>
        <v>10.34</v>
      </c>
      <c r="D30" s="9">
        <f t="shared" si="13"/>
        <v>0.74676046991032763</v>
      </c>
      <c r="E30" s="9">
        <f t="shared" si="14"/>
        <v>0.16147950257417323</v>
      </c>
      <c r="F30" s="9">
        <f t="shared" si="15"/>
        <v>9.1760027515499359E-2</v>
      </c>
      <c r="G30" s="9">
        <f t="shared" si="16"/>
        <v>1.0597421307333743</v>
      </c>
      <c r="H30" s="9">
        <f t="shared" si="17"/>
        <v>1.3391174818346796</v>
      </c>
      <c r="I30" s="9">
        <f t="shared" si="18"/>
        <v>6.1927364405935341</v>
      </c>
      <c r="J30" s="9">
        <f t="shared" si="19"/>
        <v>10.897991501049715</v>
      </c>
      <c r="K30" s="11">
        <f t="shared" si="20"/>
        <v>0.75757575757575757</v>
      </c>
      <c r="L30" s="11">
        <f t="shared" si="21"/>
        <v>0.16949152542372881</v>
      </c>
      <c r="M30" s="11">
        <f t="shared" si="22"/>
        <v>9.6711798839458421E-2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-0.18186388025420264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0.18080685556015849</v>
      </c>
      <c r="Q30" s="11">
        <f>2*'OddsRatio_working_3-way'!K30*'OddsRatio_working_3-way'!L30*'OddsRatio_working_3-way'!M30</f>
        <v>2.4836106532988806E-2</v>
      </c>
      <c r="R30" s="11">
        <f t="shared" si="23"/>
        <v>0</v>
      </c>
      <c r="S30" s="11">
        <f t="shared" si="24"/>
        <v>-0.99418782502294201</v>
      </c>
      <c r="T30" s="11">
        <f t="shared" si="25"/>
        <v>-0.13656426167897556</v>
      </c>
      <c r="U30" s="11">
        <f>'OddsRatio_working_3-way'!S30-'OddsRatio_working_3-way'!R30^2/3</f>
        <v>-0.99418782502294201</v>
      </c>
      <c r="V30" s="11">
        <f>'OddsRatio_working_3-way'!S30*'OddsRatio_working_3-way'!R30/3-2*'OddsRatio_working_3-way'!R30^3/27-'OddsRatio_working_3-way'!T30</f>
        <v>0.13656426167897556</v>
      </c>
      <c r="W30" s="11">
        <f>'OddsRatio_working_3-way'!V30^2+4*'OddsRatio_working_3-way'!U30^3/27</f>
        <v>-0.12693014655940046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0.19077469966384705</v>
      </c>
      <c r="Y30" s="11">
        <f>IF('OddsRatio_working_3-way'!W30&gt;=0,IF('OddsRatio_working_3-way'!V30+SQRT('OddsRatio_working_3-way'!W30)&gt;0,0,PI()),ACOS('OddsRatio_working_3-way'!V30/(2*'OddsRatio_working_3-way'!X30)))</f>
        <v>1.2047566760586532</v>
      </c>
      <c r="Z30" s="11">
        <f>'OddsRatio_working_3-way'!X30^(1/3)*COS('OddsRatio_working_3-way'!Y30/3)</f>
        <v>0.52987106536668716</v>
      </c>
      <c r="AA30" s="11">
        <f>'OddsRatio_working_3-way'!X30^(1/3)*COS(('OddsRatio_working_3-way'!Y30+2*PI())/3)</f>
        <v>-0.45980586603635676</v>
      </c>
      <c r="AB30" s="11">
        <f>'OddsRatio_working_3-way'!X30^(1/3)*COS(('OddsRatio_working_3-way'!Y30+4*PI())/3)</f>
        <v>-7.0065199330330535E-2</v>
      </c>
      <c r="AC30" s="11">
        <f>'OddsRatio_working_3-way'!X30^(1/3)*SIN('OddsRatio_working_3-way'!Y30/3)</f>
        <v>0.22501687883686849</v>
      </c>
      <c r="AD30" s="11">
        <f>'OddsRatio_working_3-way'!X30^(1/3)*SIN(('OddsRatio_working_3-way'!Y30+2*PI())/3)</f>
        <v>0.34637336391944162</v>
      </c>
      <c r="AE30" s="11">
        <f>'OddsRatio_working_3-way'!X30^(1/3)*SIN(('OddsRatio_working_3-way'!Y30+4*PI())/3)</f>
        <v>-0.57139024275631012</v>
      </c>
      <c r="AF30" s="11">
        <f>-'OddsRatio_working_3-way'!U30/(3*'OddsRatio_working_3-way'!X30^(1/3))*COS(('OddsRatio_working_3-way'!Y30)/3)</f>
        <v>0.52987106536668704</v>
      </c>
      <c r="AG30" s="11">
        <f>-'OddsRatio_working_3-way'!U30/(3*'OddsRatio_working_3-way'!X30^(1/3))*COS(('OddsRatio_working_3-way'!Y30+2*PI())/3)</f>
        <v>-0.45980586603635665</v>
      </c>
      <c r="AH30" s="11">
        <f>-'OddsRatio_working_3-way'!U30/(3*'OddsRatio_working_3-way'!X30^(1/3))*COS(('OddsRatio_working_3-way'!Y30+4*PI())/3)</f>
        <v>-7.0065199330330521E-2</v>
      </c>
      <c r="AI30" s="11">
        <f>'OddsRatio_working_3-way'!U30/(3*'OddsRatio_working_3-way'!X30^(1/3))*SIN(('OddsRatio_working_3-way'!Y30)/3)</f>
        <v>-0.22501687883686844</v>
      </c>
      <c r="AJ30" s="11">
        <f>'OddsRatio_working_3-way'!U30/(3*'OddsRatio_working_3-way'!X30^(1/3))*SIN(('OddsRatio_working_3-way'!Y30+2*PI())/3)</f>
        <v>-0.34637336391944157</v>
      </c>
      <c r="AK30" s="11">
        <f>'OddsRatio_working_3-way'!U30/(3*'OddsRatio_working_3-way'!X30^(1/3))*SIN(('OddsRatio_working_3-way'!Y30+4*PI())/3)</f>
        <v>0.57139024275631001</v>
      </c>
      <c r="AL30" s="11">
        <f>'OddsRatio_working_3-way'!Z30+'OddsRatio_working_3-way'!AF30</f>
        <v>1.0597421307333743</v>
      </c>
      <c r="AM30" s="11">
        <f>'OddsRatio_working_3-way'!AA30+'OddsRatio_working_3-way'!AG30</f>
        <v>-0.91961173207271341</v>
      </c>
      <c r="AN30" s="11">
        <f>'OddsRatio_working_3-way'!AB30+'OddsRatio_working_3-way'!AH30</f>
        <v>-0.14013039866066107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1.0597421307333743</v>
      </c>
      <c r="AS30" s="11">
        <f>IF(('OddsRatio_working_3-way'!X30=0),IF(Q30&gt;0,-Q30^(1/3),(-Q30)^(1/3)),'OddsRatio_working_3-way'!AM30-'OddsRatio_working_3-way'!R30/3)</f>
        <v>-0.91961173207271341</v>
      </c>
      <c r="AT30" s="11">
        <f>IF(('OddsRatio_working_3-way'!X30=0),IF(Q30&gt;0,-Q30^(1/3),(-Q30)^(1/3)),'OddsRatio_working_3-way'!AN30-'OddsRatio_working_3-way'!R30/3)</f>
        <v>-0.14013039866066107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2.37</v>
      </c>
      <c r="B31" s="4">
        <f>IF('True_Odds_Calculator_3-way'!B32="","",'True_Odds_Calculator_3-way'!B32)</f>
        <v>3.62</v>
      </c>
      <c r="C31" s="4">
        <f>IF('True_Odds_Calculator_3-way'!C32="","",'True_Odds_Calculator_3-way'!C32)</f>
        <v>3.08</v>
      </c>
      <c r="D31" s="9">
        <f t="shared" si="13"/>
        <v>0.41351055395512243</v>
      </c>
      <c r="E31" s="9">
        <f t="shared" si="14"/>
        <v>0.2693672570726639</v>
      </c>
      <c r="F31" s="9">
        <f t="shared" si="15"/>
        <v>0.31712218897221356</v>
      </c>
      <c r="G31" s="9">
        <f t="shared" si="16"/>
        <v>1.0352685852139203</v>
      </c>
      <c r="H31" s="9">
        <f t="shared" si="17"/>
        <v>2.4183179617430715</v>
      </c>
      <c r="I31" s="9">
        <f t="shared" si="18"/>
        <v>3.7124036932604705</v>
      </c>
      <c r="J31" s="9">
        <f t="shared" si="19"/>
        <v>3.1533586572449543</v>
      </c>
      <c r="K31" s="11">
        <f t="shared" si="20"/>
        <v>0.42194092827004215</v>
      </c>
      <c r="L31" s="11">
        <f t="shared" si="21"/>
        <v>0.27624309392265195</v>
      </c>
      <c r="M31" s="11">
        <f t="shared" si="22"/>
        <v>0.32467532467532467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-0.28253845136144595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0.22971061155549577</v>
      </c>
      <c r="Q31" s="11">
        <f>2*'OddsRatio_working_3-way'!K31*'OddsRatio_working_3-way'!L31*'OddsRatio_working_3-way'!M31</f>
        <v>7.5687186673968967E-2</v>
      </c>
      <c r="R31" s="11">
        <f t="shared" si="23"/>
        <v>0</v>
      </c>
      <c r="S31" s="11">
        <f t="shared" si="24"/>
        <v>-0.81302424660646078</v>
      </c>
      <c r="T31" s="11">
        <f t="shared" si="25"/>
        <v>-0.26788278306637925</v>
      </c>
      <c r="U31" s="11">
        <f>'OddsRatio_working_3-way'!S31-'OddsRatio_working_3-way'!R31^2/3</f>
        <v>-0.81302424660646078</v>
      </c>
      <c r="V31" s="11">
        <f>'OddsRatio_working_3-way'!S31*'OddsRatio_working_3-way'!R31/3-2*'OddsRatio_working_3-way'!R31^3/27-'OddsRatio_working_3-way'!T31</f>
        <v>0.26788278306637925</v>
      </c>
      <c r="W31" s="11">
        <f>'OddsRatio_working_3-way'!V31^2+4*'OddsRatio_working_3-way'!U31^3/27</f>
        <v>-7.8559815291407709E-3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0.14108257067452518</v>
      </c>
      <c r="Y31" s="11">
        <f>IF('OddsRatio_working_3-way'!W31&gt;=0,IF('OddsRatio_working_3-way'!V31+SQRT('OddsRatio_working_3-way'!W31)&gt;0,0,PI()),ACOS('OddsRatio_working_3-way'!V31/(2*'OddsRatio_working_3-way'!X31)))</f>
        <v>0.31953056787828382</v>
      </c>
      <c r="Z31" s="11">
        <f>'OddsRatio_working_3-way'!X31^(1/3)*COS('OddsRatio_working_3-way'!Y31/3)</f>
        <v>0.51763429260696014</v>
      </c>
      <c r="AA31" s="11">
        <f>'OddsRatio_working_3-way'!X31^(1/3)*COS(('OddsRatio_working_3-way'!Y31+2*PI())/3)</f>
        <v>-0.30674538421793096</v>
      </c>
      <c r="AB31" s="11">
        <f>'OddsRatio_working_3-way'!X31^(1/3)*COS(('OddsRatio_working_3-way'!Y31+4*PI())/3)</f>
        <v>-0.21088890838902929</v>
      </c>
      <c r="AC31" s="11">
        <f>'OddsRatio_working_3-way'!X31^(1/3)*SIN('OddsRatio_working_3-way'!Y31/3)</f>
        <v>5.53427621233855E-2</v>
      </c>
      <c r="AD31" s="11">
        <f>'OddsRatio_working_3-way'!X31^(1/3)*SIN(('OddsRatio_working_3-way'!Y31+2*PI())/3)</f>
        <v>0.42061306620592226</v>
      </c>
      <c r="AE31" s="11">
        <f>'OddsRatio_working_3-way'!X31^(1/3)*SIN(('OddsRatio_working_3-way'!Y31+4*PI())/3)</f>
        <v>-0.4759558283293075</v>
      </c>
      <c r="AF31" s="11">
        <f>-'OddsRatio_working_3-way'!U31/(3*'OddsRatio_working_3-way'!X31^(1/3))*COS(('OddsRatio_working_3-way'!Y31)/3)</f>
        <v>0.51763429260696003</v>
      </c>
      <c r="AG31" s="11">
        <f>-'OddsRatio_working_3-way'!U31/(3*'OddsRatio_working_3-way'!X31^(1/3))*COS(('OddsRatio_working_3-way'!Y31+2*PI())/3)</f>
        <v>-0.30674538421793091</v>
      </c>
      <c r="AH31" s="11">
        <f>-'OddsRatio_working_3-way'!U31/(3*'OddsRatio_working_3-way'!X31^(1/3))*COS(('OddsRatio_working_3-way'!Y31+4*PI())/3)</f>
        <v>-0.21088890838902924</v>
      </c>
      <c r="AI31" s="11">
        <f>'OddsRatio_working_3-way'!U31/(3*'OddsRatio_working_3-way'!X31^(1/3))*SIN(('OddsRatio_working_3-way'!Y31)/3)</f>
        <v>-5.5342762123385486E-2</v>
      </c>
      <c r="AJ31" s="11">
        <f>'OddsRatio_working_3-way'!U31/(3*'OddsRatio_working_3-way'!X31^(1/3))*SIN(('OddsRatio_working_3-way'!Y31+2*PI())/3)</f>
        <v>-0.42061306620592215</v>
      </c>
      <c r="AK31" s="11">
        <f>'OddsRatio_working_3-way'!U31/(3*'OddsRatio_working_3-way'!X31^(1/3))*SIN(('OddsRatio_working_3-way'!Y31+4*PI())/3)</f>
        <v>0.47595582832930744</v>
      </c>
      <c r="AL31" s="11">
        <f>'OddsRatio_working_3-way'!Z31+'OddsRatio_working_3-way'!AF31</f>
        <v>1.0352685852139203</v>
      </c>
      <c r="AM31" s="11">
        <f>'OddsRatio_working_3-way'!AA31+'OddsRatio_working_3-way'!AG31</f>
        <v>-0.61349076843586192</v>
      </c>
      <c r="AN31" s="11">
        <f>'OddsRatio_working_3-way'!AB31+'OddsRatio_working_3-way'!AH31</f>
        <v>-0.42177781677805853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1.0352685852139203</v>
      </c>
      <c r="AS31" s="11">
        <f>IF(('OddsRatio_working_3-way'!X31=0),IF(Q31&gt;0,-Q31^(1/3),(-Q31)^(1/3)),'OddsRatio_working_3-way'!AM31-'OddsRatio_working_3-way'!R31/3)</f>
        <v>-0.61349076843586192</v>
      </c>
      <c r="AT31" s="11">
        <f>IF(('OddsRatio_working_3-way'!X31=0),IF(Q31&gt;0,-Q31^(1/3),(-Q31)^(1/3)),'OddsRatio_working_3-way'!AN31-'OddsRatio_working_3-way'!R31/3)</f>
        <v>-0.42177781677805853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1.39</v>
      </c>
      <c r="B32" s="4">
        <f>IF('True_Odds_Calculator_3-way'!B33="","",'True_Odds_Calculator_3-way'!B33)</f>
        <v>5.48</v>
      </c>
      <c r="C32" s="4">
        <f>IF('True_Odds_Calculator_3-way'!C33="","",'True_Odds_Calculator_3-way'!C33)</f>
        <v>8.08</v>
      </c>
      <c r="D32" s="9">
        <f t="shared" si="13"/>
        <v>0.7079489945607037</v>
      </c>
      <c r="E32" s="9">
        <f t="shared" si="14"/>
        <v>0.17425187265131489</v>
      </c>
      <c r="F32" s="9">
        <f t="shared" si="15"/>
        <v>0.11779913278798135</v>
      </c>
      <c r="G32" s="9">
        <f t="shared" si="16"/>
        <v>1.0577721525832622</v>
      </c>
      <c r="H32" s="9">
        <f t="shared" si="17"/>
        <v>1.4125311395074722</v>
      </c>
      <c r="I32" s="9">
        <f t="shared" si="18"/>
        <v>5.7388192435730137</v>
      </c>
      <c r="J32" s="9">
        <f t="shared" si="19"/>
        <v>8.4890268402894957</v>
      </c>
      <c r="K32" s="11">
        <f t="shared" si="20"/>
        <v>0.71942446043165476</v>
      </c>
      <c r="L32" s="11">
        <f t="shared" si="21"/>
        <v>0.18248175182481752</v>
      </c>
      <c r="M32" s="11">
        <f t="shared" si="22"/>
        <v>0.12376237623762376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-0.20098755136239332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0.19416063593441213</v>
      </c>
      <c r="Q32" s="11">
        <f>2*'OddsRatio_working_3-way'!K32*'OddsRatio_working_3-way'!L32*'OddsRatio_working_3-way'!M32</f>
        <v>3.2495503922077347E-2</v>
      </c>
      <c r="R32" s="11">
        <f t="shared" si="23"/>
        <v>0</v>
      </c>
      <c r="S32" s="11">
        <f t="shared" si="24"/>
        <v>-0.96603314293992348</v>
      </c>
      <c r="T32" s="11">
        <f t="shared" si="25"/>
        <v>-0.16167918710291609</v>
      </c>
      <c r="U32" s="11">
        <f>'OddsRatio_working_3-way'!S32-'OddsRatio_working_3-way'!R32^2/3</f>
        <v>-0.96603314293992348</v>
      </c>
      <c r="V32" s="11">
        <f>'OddsRatio_working_3-way'!S32*'OddsRatio_working_3-way'!R32/3-2*'OddsRatio_working_3-way'!R32^3/27-'OddsRatio_working_3-way'!T32</f>
        <v>0.16167918710291609</v>
      </c>
      <c r="W32" s="11">
        <f>'OddsRatio_working_3-way'!V32^2+4*'OddsRatio_working_3-way'!U32^3/27</f>
        <v>-0.10741857849968088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0.18272844472190189</v>
      </c>
      <c r="Y32" s="11">
        <f>IF('OddsRatio_working_3-way'!W32&gt;=0,IF('OddsRatio_working_3-way'!V32+SQRT('OddsRatio_working_3-way'!W32)&gt;0,0,PI()),ACOS('OddsRatio_working_3-way'!V32/(2*'OddsRatio_working_3-way'!X32)))</f>
        <v>1.1125200537778883</v>
      </c>
      <c r="Z32" s="11">
        <f>'OddsRatio_working_3-way'!X32^(1/3)*COS('OddsRatio_working_3-way'!Y32/3)</f>
        <v>0.52888607629163109</v>
      </c>
      <c r="AA32" s="11">
        <f>'OddsRatio_working_3-way'!X32^(1/3)*COS(('OddsRatio_working_3-way'!Y32+2*PI())/3)</f>
        <v>-0.44253830608860256</v>
      </c>
      <c r="AB32" s="11">
        <f>'OddsRatio_working_3-way'!X32^(1/3)*COS(('OddsRatio_working_3-way'!Y32+4*PI())/3)</f>
        <v>-8.6347770203028695E-2</v>
      </c>
      <c r="AC32" s="11">
        <f>'OddsRatio_working_3-way'!X32^(1/3)*SIN('OddsRatio_working_3-way'!Y32/3)</f>
        <v>0.20564670177633307</v>
      </c>
      <c r="AD32" s="11">
        <f>'OddsRatio_working_3-way'!X32^(1/3)*SIN(('OddsRatio_working_3-way'!Y32+2*PI())/3)</f>
        <v>0.35520542688826062</v>
      </c>
      <c r="AE32" s="11">
        <f>'OddsRatio_working_3-way'!X32^(1/3)*SIN(('OddsRatio_working_3-way'!Y32+4*PI())/3)</f>
        <v>-0.56085212866459377</v>
      </c>
      <c r="AF32" s="11">
        <f>-'OddsRatio_working_3-way'!U32/(3*'OddsRatio_working_3-way'!X32^(1/3))*COS(('OddsRatio_working_3-way'!Y32)/3)</f>
        <v>0.52888607629163109</v>
      </c>
      <c r="AG32" s="11">
        <f>-'OddsRatio_working_3-way'!U32/(3*'OddsRatio_working_3-way'!X32^(1/3))*COS(('OddsRatio_working_3-way'!Y32+2*PI())/3)</f>
        <v>-0.44253830608860256</v>
      </c>
      <c r="AH32" s="11">
        <f>-'OddsRatio_working_3-way'!U32/(3*'OddsRatio_working_3-way'!X32^(1/3))*COS(('OddsRatio_working_3-way'!Y32+4*PI())/3)</f>
        <v>-8.6347770203028695E-2</v>
      </c>
      <c r="AI32" s="11">
        <f>'OddsRatio_working_3-way'!U32/(3*'OddsRatio_working_3-way'!X32^(1/3))*SIN(('OddsRatio_working_3-way'!Y32)/3)</f>
        <v>-0.20564670177633307</v>
      </c>
      <c r="AJ32" s="11">
        <f>'OddsRatio_working_3-way'!U32/(3*'OddsRatio_working_3-way'!X32^(1/3))*SIN(('OddsRatio_working_3-way'!Y32+2*PI())/3)</f>
        <v>-0.35520542688826062</v>
      </c>
      <c r="AK32" s="11">
        <f>'OddsRatio_working_3-way'!U32/(3*'OddsRatio_working_3-way'!X32^(1/3))*SIN(('OddsRatio_working_3-way'!Y32+4*PI())/3)</f>
        <v>0.56085212866459377</v>
      </c>
      <c r="AL32" s="11">
        <f>'OddsRatio_working_3-way'!Z32+'OddsRatio_working_3-way'!AF32</f>
        <v>1.0577721525832622</v>
      </c>
      <c r="AM32" s="11">
        <f>'OddsRatio_working_3-way'!AA32+'OddsRatio_working_3-way'!AG32</f>
        <v>-0.88507661217720512</v>
      </c>
      <c r="AN32" s="11">
        <f>'OddsRatio_working_3-way'!AB32+'OddsRatio_working_3-way'!AH32</f>
        <v>-0.17269554040605739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1.0577721525832622</v>
      </c>
      <c r="AS32" s="11">
        <f>IF(('OddsRatio_working_3-way'!X32=0),IF(Q32&gt;0,-Q32^(1/3),(-Q32)^(1/3)),'OddsRatio_working_3-way'!AM32-'OddsRatio_working_3-way'!R32/3)</f>
        <v>-0.88507661217720512</v>
      </c>
      <c r="AT32" s="11">
        <f>IF(('OddsRatio_working_3-way'!X32=0),IF(Q32&gt;0,-Q32^(1/3),(-Q32)^(1/3)),'OddsRatio_working_3-way'!AN32-'OddsRatio_working_3-way'!R32/3)</f>
        <v>-0.17269554040605739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3.03</v>
      </c>
      <c r="B33" s="4">
        <f>IF('True_Odds_Calculator_3-way'!B34="","",'True_Odds_Calculator_3-way'!B34)</f>
        <v>3.37</v>
      </c>
      <c r="C33" s="4">
        <f>IF('True_Odds_Calculator_3-way'!C34="","",'True_Odds_Calculator_3-way'!C34)</f>
        <v>2.4900000000000002</v>
      </c>
      <c r="D33" s="9">
        <f t="shared" si="13"/>
        <v>0.32067634984116161</v>
      </c>
      <c r="E33" s="9">
        <f t="shared" si="14"/>
        <v>0.28791756562775656</v>
      </c>
      <c r="F33" s="9">
        <f t="shared" si="15"/>
        <v>0.39140608453108183</v>
      </c>
      <c r="G33" s="9">
        <f t="shared" si="16"/>
        <v>1.0435512078213067</v>
      </c>
      <c r="H33" s="9">
        <f t="shared" si="17"/>
        <v>3.1184089518772526</v>
      </c>
      <c r="I33" s="9">
        <f t="shared" si="18"/>
        <v>3.4732163625364976</v>
      </c>
      <c r="J33" s="9">
        <f t="shared" si="19"/>
        <v>2.5548912996537467</v>
      </c>
      <c r="K33" s="11">
        <f t="shared" si="20"/>
        <v>0.33003300330033003</v>
      </c>
      <c r="L33" s="11">
        <f t="shared" si="21"/>
        <v>0.29673590504451036</v>
      </c>
      <c r="M33" s="11">
        <f t="shared" si="22"/>
        <v>0.40160642570281119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-0.28194135061856251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0.23165592809683166</v>
      </c>
      <c r="Q33" s="11">
        <f>2*'OddsRatio_working_3-way'!K33*'OddsRatio_working_3-way'!L33*'OddsRatio_working_3-way'!M33</f>
        <v>7.8660756569382567E-2</v>
      </c>
      <c r="R33" s="11">
        <f t="shared" si="23"/>
        <v>0</v>
      </c>
      <c r="S33" s="11">
        <f t="shared" si="24"/>
        <v>-0.82164580537261511</v>
      </c>
      <c r="T33" s="11">
        <f t="shared" si="25"/>
        <v>-0.27899687788543809</v>
      </c>
      <c r="U33" s="11">
        <f>'OddsRatio_working_3-way'!S33-'OddsRatio_working_3-way'!R33^2/3</f>
        <v>-0.82164580537261511</v>
      </c>
      <c r="V33" s="11">
        <f>'OddsRatio_working_3-way'!S33*'OddsRatio_working_3-way'!R33/3-2*'OddsRatio_working_3-way'!R33^3/27-'OddsRatio_working_3-way'!T33</f>
        <v>0.27899687788543809</v>
      </c>
      <c r="W33" s="11">
        <f>'OddsRatio_working_3-way'!V33^2+4*'OddsRatio_working_3-way'!U33^3/27</f>
        <v>-4.3377178926801568E-3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0.14333263389970044</v>
      </c>
      <c r="Y33" s="11">
        <f>IF('OddsRatio_working_3-way'!W33&gt;=0,IF('OddsRatio_working_3-way'!V33+SQRT('OddsRatio_working_3-way'!W33)&gt;0,0,PI()),ACOS('OddsRatio_working_3-way'!V33/(2*'OddsRatio_working_3-way'!X33)))</f>
        <v>0.23182083336584647</v>
      </c>
      <c r="Z33" s="11">
        <f>'OddsRatio_working_3-way'!X33^(1/3)*COS('OddsRatio_working_3-way'!Y33/3)</f>
        <v>0.52177560391065347</v>
      </c>
      <c r="AA33" s="11">
        <f>'OddsRatio_working_3-way'!X33^(1/3)*COS(('OddsRatio_working_3-way'!Y33+2*PI())/3)</f>
        <v>-0.29587516704486205</v>
      </c>
      <c r="AB33" s="11">
        <f>'OddsRatio_working_3-way'!X33^(1/3)*COS(('OddsRatio_working_3-way'!Y33+4*PI())/3)</f>
        <v>-0.22590043686579134</v>
      </c>
      <c r="AC33" s="11">
        <f>'OddsRatio_working_3-way'!X33^(1/3)*SIN('OddsRatio_working_3-way'!Y33/3)</f>
        <v>4.0399929305357914E-2</v>
      </c>
      <c r="AD33" s="11">
        <f>'OddsRatio_working_3-way'!X33^(1/3)*SIN(('OddsRatio_working_3-way'!Y33+2*PI())/3)</f>
        <v>0.43167096340891409</v>
      </c>
      <c r="AE33" s="11">
        <f>'OddsRatio_working_3-way'!X33^(1/3)*SIN(('OddsRatio_working_3-way'!Y33+4*PI())/3)</f>
        <v>-0.47207089271427199</v>
      </c>
      <c r="AF33" s="11">
        <f>-'OddsRatio_working_3-way'!U33/(3*'OddsRatio_working_3-way'!X33^(1/3))*COS(('OddsRatio_working_3-way'!Y33)/3)</f>
        <v>0.52177560391065336</v>
      </c>
      <c r="AG33" s="11">
        <f>-'OddsRatio_working_3-way'!U33/(3*'OddsRatio_working_3-way'!X33^(1/3))*COS(('OddsRatio_working_3-way'!Y33+2*PI())/3)</f>
        <v>-0.295875167044862</v>
      </c>
      <c r="AH33" s="11">
        <f>-'OddsRatio_working_3-way'!U33/(3*'OddsRatio_working_3-way'!X33^(1/3))*COS(('OddsRatio_working_3-way'!Y33+4*PI())/3)</f>
        <v>-0.22590043686579128</v>
      </c>
      <c r="AI33" s="11">
        <f>'OddsRatio_working_3-way'!U33/(3*'OddsRatio_working_3-way'!X33^(1/3))*SIN(('OddsRatio_working_3-way'!Y33)/3)</f>
        <v>-4.0399929305357907E-2</v>
      </c>
      <c r="AJ33" s="11">
        <f>'OddsRatio_working_3-way'!U33/(3*'OddsRatio_working_3-way'!X33^(1/3))*SIN(('OddsRatio_working_3-way'!Y33+2*PI())/3)</f>
        <v>-0.43167096340891398</v>
      </c>
      <c r="AK33" s="11">
        <f>'OddsRatio_working_3-way'!U33/(3*'OddsRatio_working_3-way'!X33^(1/3))*SIN(('OddsRatio_working_3-way'!Y33+4*PI())/3)</f>
        <v>0.47207089271427188</v>
      </c>
      <c r="AL33" s="11">
        <f>'OddsRatio_working_3-way'!Z33+'OddsRatio_working_3-way'!AF33</f>
        <v>1.0435512078213067</v>
      </c>
      <c r="AM33" s="11">
        <f>'OddsRatio_working_3-way'!AA33+'OddsRatio_working_3-way'!AG33</f>
        <v>-0.59175033408972411</v>
      </c>
      <c r="AN33" s="11">
        <f>'OddsRatio_working_3-way'!AB33+'OddsRatio_working_3-way'!AH33</f>
        <v>-0.45180087373158262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1.0435512078213067</v>
      </c>
      <c r="AS33" s="11">
        <f>IF(('OddsRatio_working_3-way'!X33=0),IF(Q33&gt;0,-Q33^(1/3),(-Q33)^(1/3)),'OddsRatio_working_3-way'!AM33-'OddsRatio_working_3-way'!R33/3)</f>
        <v>-0.59175033408972411</v>
      </c>
      <c r="AT33" s="11">
        <f>IF(('OddsRatio_working_3-way'!X33=0),IF(Q33&gt;0,-Q33^(1/3),(-Q33)^(1/3)),'OddsRatio_working_3-way'!AN33-'OddsRatio_working_3-way'!R33/3)</f>
        <v>-0.45180087373158262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3.52</v>
      </c>
      <c r="B34" s="4">
        <f>IF('True_Odds_Calculator_3-way'!B35="","",'True_Odds_Calculator_3-way'!B35)</f>
        <v>3.43</v>
      </c>
      <c r="C34" s="4">
        <f>IF('True_Odds_Calculator_3-way'!C35="","",'True_Odds_Calculator_3-way'!C35)</f>
        <v>2.21</v>
      </c>
      <c r="D34" s="9">
        <f t="shared" si="13"/>
        <v>0.27541790007750422</v>
      </c>
      <c r="E34" s="9">
        <f t="shared" si="14"/>
        <v>0.28273448386461586</v>
      </c>
      <c r="F34" s="9">
        <f t="shared" si="15"/>
        <v>0.44184761605788014</v>
      </c>
      <c r="G34" s="9">
        <f t="shared" si="16"/>
        <v>1.0439865355643565</v>
      </c>
      <c r="H34" s="9">
        <f t="shared" si="17"/>
        <v>3.6308460696221783</v>
      </c>
      <c r="I34" s="9">
        <f t="shared" si="18"/>
        <v>3.5368872814213863</v>
      </c>
      <c r="J34" s="9">
        <f t="shared" si="19"/>
        <v>2.2632237080328714</v>
      </c>
      <c r="K34" s="11">
        <f t="shared" si="20"/>
        <v>0.28409090909090912</v>
      </c>
      <c r="L34" s="11">
        <f t="shared" si="21"/>
        <v>0.29154518950437314</v>
      </c>
      <c r="M34" s="11">
        <f t="shared" si="22"/>
        <v>0.45248868778280543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-0.27769184596915708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0.23086157539939051</v>
      </c>
      <c r="Q34" s="11">
        <f>2*'OddsRatio_working_3-way'!K34*'OddsRatio_working_3-way'!L34*'OddsRatio_working_3-way'!M34</f>
        <v>7.4955056947854065E-2</v>
      </c>
      <c r="R34" s="11">
        <f t="shared" si="23"/>
        <v>0</v>
      </c>
      <c r="S34" s="11">
        <f t="shared" si="24"/>
        <v>-0.83135885605021342</v>
      </c>
      <c r="T34" s="11">
        <f t="shared" si="25"/>
        <v>-0.26992170650980957</v>
      </c>
      <c r="U34" s="11">
        <f>'OddsRatio_working_3-way'!S34-'OddsRatio_working_3-way'!R34^2/3</f>
        <v>-0.83135885605021342</v>
      </c>
      <c r="V34" s="11">
        <f>'OddsRatio_working_3-way'!S34*'OddsRatio_working_3-way'!R34/3-2*'OddsRatio_working_3-way'!R34^3/27-'OddsRatio_working_3-way'!T34</f>
        <v>0.26992170650980957</v>
      </c>
      <c r="W34" s="11">
        <f>'OddsRatio_working_3-way'!V34^2+4*'OddsRatio_working_3-way'!U34^3/27</f>
        <v>-1.2268190587070044E-2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0.14588173140616154</v>
      </c>
      <c r="Y34" s="11">
        <f>IF('OddsRatio_working_3-way'!W34&gt;=0,IF('OddsRatio_working_3-way'!V34+SQRT('OddsRatio_working_3-way'!W34)&gt;0,0,PI()),ACOS('OddsRatio_working_3-way'!V34/(2*'OddsRatio_working_3-way'!X34)))</f>
        <v>0.38939521549239409</v>
      </c>
      <c r="Z34" s="11">
        <f>'OddsRatio_working_3-way'!X34^(1/3)*COS('OddsRatio_working_3-way'!Y34/3)</f>
        <v>0.52199326778217825</v>
      </c>
      <c r="AA34" s="11">
        <f>'OddsRatio_working_3-way'!X34^(1/3)*COS(('OddsRatio_working_3-way'!Y34+2*PI())/3)</f>
        <v>-0.32000498334365152</v>
      </c>
      <c r="AB34" s="11">
        <f>'OddsRatio_working_3-way'!X34^(1/3)*COS(('OddsRatio_working_3-way'!Y34+4*PI())/3)</f>
        <v>-0.20198828443852679</v>
      </c>
      <c r="AC34" s="11">
        <f>'OddsRatio_working_3-way'!X34^(1/3)*SIN('OddsRatio_working_3-way'!Y34/3)</f>
        <v>6.8136972881744806E-2</v>
      </c>
      <c r="AD34" s="11">
        <f>'OddsRatio_working_3-way'!X34^(1/3)*SIN(('OddsRatio_working_3-way'!Y34+2*PI())/3)</f>
        <v>0.41799094406294707</v>
      </c>
      <c r="AE34" s="11">
        <f>'OddsRatio_working_3-way'!X34^(1/3)*SIN(('OddsRatio_working_3-way'!Y34+4*PI())/3)</f>
        <v>-0.48612791694469193</v>
      </c>
      <c r="AF34" s="11">
        <f>-'OddsRatio_working_3-way'!U34/(3*'OddsRatio_working_3-way'!X34^(1/3))*COS(('OddsRatio_working_3-way'!Y34)/3)</f>
        <v>0.52199326778217825</v>
      </c>
      <c r="AG34" s="11">
        <f>-'OddsRatio_working_3-way'!U34/(3*'OddsRatio_working_3-way'!X34^(1/3))*COS(('OddsRatio_working_3-way'!Y34+2*PI())/3)</f>
        <v>-0.32000498334365152</v>
      </c>
      <c r="AH34" s="11">
        <f>-'OddsRatio_working_3-way'!U34/(3*'OddsRatio_working_3-way'!X34^(1/3))*COS(('OddsRatio_working_3-way'!Y34+4*PI())/3)</f>
        <v>-0.20198828443852679</v>
      </c>
      <c r="AI34" s="11">
        <f>'OddsRatio_working_3-way'!U34/(3*'OddsRatio_working_3-way'!X34^(1/3))*SIN(('OddsRatio_working_3-way'!Y34)/3)</f>
        <v>-6.8136972881744806E-2</v>
      </c>
      <c r="AJ34" s="11">
        <f>'OddsRatio_working_3-way'!U34/(3*'OddsRatio_working_3-way'!X34^(1/3))*SIN(('OddsRatio_working_3-way'!Y34+2*PI())/3)</f>
        <v>-0.41799094406294707</v>
      </c>
      <c r="AK34" s="11">
        <f>'OddsRatio_working_3-way'!U34/(3*'OddsRatio_working_3-way'!X34^(1/3))*SIN(('OddsRatio_working_3-way'!Y34+4*PI())/3)</f>
        <v>0.48612791694469193</v>
      </c>
      <c r="AL34" s="11">
        <f>'OddsRatio_working_3-way'!Z34+'OddsRatio_working_3-way'!AF34</f>
        <v>1.0439865355643565</v>
      </c>
      <c r="AM34" s="11">
        <f>'OddsRatio_working_3-way'!AA34+'OddsRatio_working_3-way'!AG34</f>
        <v>-0.64000996668730303</v>
      </c>
      <c r="AN34" s="11">
        <f>'OddsRatio_working_3-way'!AB34+'OddsRatio_working_3-way'!AH34</f>
        <v>-0.40397656887705358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1.0439865355643565</v>
      </c>
      <c r="AS34" s="11">
        <f>IF(('OddsRatio_working_3-way'!X34=0),IF(Q34&gt;0,-Q34^(1/3),(-Q34)^(1/3)),'OddsRatio_working_3-way'!AM34-'OddsRatio_working_3-way'!R34/3)</f>
        <v>-0.64000996668730303</v>
      </c>
      <c r="AT34" s="11">
        <f>IF(('OddsRatio_working_3-way'!X34=0),IF(Q34&gt;0,-Q34^(1/3),(-Q34)^(1/3)),'OddsRatio_working_3-way'!AN34-'OddsRatio_working_3-way'!R34/3)</f>
        <v>-0.40397656887705358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2.4300000000000002</v>
      </c>
      <c r="B35" s="4">
        <f>IF('True_Odds_Calculator_3-way'!B36="","",'True_Odds_Calculator_3-way'!B36)</f>
        <v>3.34</v>
      </c>
      <c r="C35" s="4">
        <f>IF('True_Odds_Calculator_3-way'!C36="","",'True_Odds_Calculator_3-way'!C36)</f>
        <v>3.15</v>
      </c>
      <c r="D35" s="9">
        <f t="shared" si="13"/>
        <v>0.40121317139773727</v>
      </c>
      <c r="E35" s="9">
        <f t="shared" si="14"/>
        <v>0.2905139465690435</v>
      </c>
      <c r="F35" s="9">
        <f t="shared" si="15"/>
        <v>0.3082728820332194</v>
      </c>
      <c r="G35" s="9">
        <f t="shared" si="16"/>
        <v>1.0436647593468606</v>
      </c>
      <c r="H35" s="9">
        <f t="shared" si="17"/>
        <v>2.4924406058660109</v>
      </c>
      <c r="I35" s="9">
        <f t="shared" si="18"/>
        <v>3.4421755368716527</v>
      </c>
      <c r="J35" s="9">
        <f t="shared" si="19"/>
        <v>3.2438792325957504</v>
      </c>
      <c r="K35" s="11">
        <f t="shared" si="20"/>
        <v>0.41152263374485593</v>
      </c>
      <c r="L35" s="11">
        <f t="shared" si="21"/>
        <v>0.29940119760479045</v>
      </c>
      <c r="M35" s="11">
        <f t="shared" si="22"/>
        <v>0.31746031746031744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-0.28140192278582166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0.23155726563725382</v>
      </c>
      <c r="Q35" s="11">
        <f>2*'OddsRatio_working_3-way'!K35*'OddsRatio_working_3-way'!L35*'OddsRatio_working_3-way'!M35</f>
        <v>7.8228805958531697E-2</v>
      </c>
      <c r="R35" s="11">
        <f t="shared" si="23"/>
        <v>0</v>
      </c>
      <c r="S35" s="11">
        <f t="shared" si="24"/>
        <v>-0.82287023253033986</v>
      </c>
      <c r="T35" s="11">
        <f t="shared" si="25"/>
        <v>-0.27799670017916889</v>
      </c>
      <c r="U35" s="11">
        <f>'OddsRatio_working_3-way'!S35-'OddsRatio_working_3-way'!R35^2/3</f>
        <v>-0.82287023253033986</v>
      </c>
      <c r="V35" s="11">
        <f>'OddsRatio_working_3-way'!S35*'OddsRatio_working_3-way'!R35/3-2*'OddsRatio_working_3-way'!R35^3/27-'OddsRatio_working_3-way'!T35</f>
        <v>0.27799670017916889</v>
      </c>
      <c r="W35" s="11">
        <f>'OddsRatio_working_3-way'!V35^2+4*'OddsRatio_working_3-way'!U35^3/27</f>
        <v>-5.2627417655533443E-3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0.14365314743859606</v>
      </c>
      <c r="Y35" s="11">
        <f>IF('OddsRatio_working_3-way'!W35&gt;=0,IF('OddsRatio_working_3-way'!V35+SQRT('OddsRatio_working_3-way'!W35)&gt;0,0,PI()),ACOS('OddsRatio_working_3-way'!V35/(2*'OddsRatio_working_3-way'!X35)))</f>
        <v>0.25526281147500307</v>
      </c>
      <c r="Z35" s="11">
        <f>'OddsRatio_working_3-way'!X35^(1/3)*COS('OddsRatio_working_3-way'!Y35/3)</f>
        <v>0.52183237967343044</v>
      </c>
      <c r="AA35" s="11">
        <f>'OddsRatio_working_3-way'!X35^(1/3)*COS(('OddsRatio_working_3-way'!Y35+2*PI())/3)</f>
        <v>-0.29946205570918638</v>
      </c>
      <c r="AB35" s="11">
        <f>'OddsRatio_working_3-way'!X35^(1/3)*COS(('OddsRatio_working_3-way'!Y35+4*PI())/3)</f>
        <v>-0.22237032396424419</v>
      </c>
      <c r="AC35" s="11">
        <f>'OddsRatio_working_3-way'!X35^(1/3)*SIN('OddsRatio_working_3-way'!Y35/3)</f>
        <v>4.4508932075236866E-2</v>
      </c>
      <c r="AD35" s="11">
        <f>'OddsRatio_working_3-way'!X35^(1/3)*SIN(('OddsRatio_working_3-way'!Y35+2*PI())/3)</f>
        <v>0.42966563127685869</v>
      </c>
      <c r="AE35" s="11">
        <f>'OddsRatio_working_3-way'!X35^(1/3)*SIN(('OddsRatio_working_3-way'!Y35+4*PI())/3)</f>
        <v>-0.47417456335209551</v>
      </c>
      <c r="AF35" s="11">
        <f>-'OddsRatio_working_3-way'!U35/(3*'OddsRatio_working_3-way'!X35^(1/3))*COS(('OddsRatio_working_3-way'!Y35)/3)</f>
        <v>0.52183237967343032</v>
      </c>
      <c r="AG35" s="11">
        <f>-'OddsRatio_working_3-way'!U35/(3*'OddsRatio_working_3-way'!X35^(1/3))*COS(('OddsRatio_working_3-way'!Y35+2*PI())/3)</f>
        <v>-0.29946205570918633</v>
      </c>
      <c r="AH35" s="11">
        <f>-'OddsRatio_working_3-way'!U35/(3*'OddsRatio_working_3-way'!X35^(1/3))*COS(('OddsRatio_working_3-way'!Y35+4*PI())/3)</f>
        <v>-0.22237032396424414</v>
      </c>
      <c r="AI35" s="11">
        <f>'OddsRatio_working_3-way'!U35/(3*'OddsRatio_working_3-way'!X35^(1/3))*SIN(('OddsRatio_working_3-way'!Y35)/3)</f>
        <v>-4.4508932075236859E-2</v>
      </c>
      <c r="AJ35" s="11">
        <f>'OddsRatio_working_3-way'!U35/(3*'OddsRatio_working_3-way'!X35^(1/3))*SIN(('OddsRatio_working_3-way'!Y35+2*PI())/3)</f>
        <v>-0.42966563127685858</v>
      </c>
      <c r="AK35" s="11">
        <f>'OddsRatio_working_3-way'!U35/(3*'OddsRatio_working_3-way'!X35^(1/3))*SIN(('OddsRatio_working_3-way'!Y35+4*PI())/3)</f>
        <v>0.4741745633520954</v>
      </c>
      <c r="AL35" s="11">
        <f>'OddsRatio_working_3-way'!Z35+'OddsRatio_working_3-way'!AF35</f>
        <v>1.0436647593468606</v>
      </c>
      <c r="AM35" s="11">
        <f>'OddsRatio_working_3-way'!AA35+'OddsRatio_working_3-way'!AG35</f>
        <v>-0.59892411141837276</v>
      </c>
      <c r="AN35" s="11">
        <f>'OddsRatio_working_3-way'!AB35+'OddsRatio_working_3-way'!AH35</f>
        <v>-0.44474064792848833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1.0436647593468606</v>
      </c>
      <c r="AS35" s="11">
        <f>IF(('OddsRatio_working_3-way'!X35=0),IF(Q35&gt;0,-Q35^(1/3),(-Q35)^(1/3)),'OddsRatio_working_3-way'!AM35-'OddsRatio_working_3-way'!R35/3)</f>
        <v>-0.59892411141837276</v>
      </c>
      <c r="AT35" s="11">
        <f>IF(('OddsRatio_working_3-way'!X35=0),IF(Q35&gt;0,-Q35^(1/3),(-Q35)^(1/3)),'OddsRatio_working_3-way'!AN35-'OddsRatio_working_3-way'!R35/3)</f>
        <v>-0.44474064792848833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1.97</v>
      </c>
      <c r="B36" s="4">
        <f>IF('True_Odds_Calculator_3-way'!B37="","",'True_Odds_Calculator_3-way'!B37)</f>
        <v>3.33</v>
      </c>
      <c r="C36" s="4">
        <f>IF('True_Odds_Calculator_3-way'!C37="","",'True_Odds_Calculator_3-way'!C37)</f>
        <v>4.49</v>
      </c>
      <c r="D36" s="9">
        <f t="shared" si="13"/>
        <v>0.49543658023744536</v>
      </c>
      <c r="E36" s="9">
        <f t="shared" si="14"/>
        <v>0.29016523912756975</v>
      </c>
      <c r="F36" s="9">
        <f t="shared" si="15"/>
        <v>0.2143981806349852</v>
      </c>
      <c r="G36" s="9">
        <f t="shared" si="16"/>
        <v>1.0499193937854097</v>
      </c>
      <c r="H36" s="9">
        <f t="shared" si="17"/>
        <v>2.0184218119718476</v>
      </c>
      <c r="I36" s="9">
        <f t="shared" si="18"/>
        <v>3.4463121875200042</v>
      </c>
      <c r="J36" s="9">
        <f t="shared" si="19"/>
        <v>4.6642186843110807</v>
      </c>
      <c r="K36" s="11">
        <f t="shared" si="20"/>
        <v>0.50761421319796951</v>
      </c>
      <c r="L36" s="11">
        <f t="shared" si="21"/>
        <v>0.3003003003003003</v>
      </c>
      <c r="M36" s="11">
        <f t="shared" si="22"/>
        <v>0.22271714922048996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-0.26779118779390121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0.23052231569749343</v>
      </c>
      <c r="Q36" s="11">
        <f>2*'OddsRatio_working_3-way'!K36*'OddsRatio_working_3-way'!L36*'OddsRatio_working_3-way'!M36</f>
        <v>6.7900534815167446E-2</v>
      </c>
      <c r="R36" s="11">
        <f t="shared" si="23"/>
        <v>0</v>
      </c>
      <c r="S36" s="11">
        <f t="shared" si="24"/>
        <v>-0.86082860902394276</v>
      </c>
      <c r="T36" s="11">
        <f t="shared" si="25"/>
        <v>-0.2535577640718536</v>
      </c>
      <c r="U36" s="11">
        <f>'OddsRatio_working_3-way'!S36-'OddsRatio_working_3-way'!R36^2/3</f>
        <v>-0.86082860902394276</v>
      </c>
      <c r="V36" s="11">
        <f>'OddsRatio_working_3-way'!S36*'OddsRatio_working_3-way'!R36/3-2*'OddsRatio_working_3-way'!R36^3/27-'OddsRatio_working_3-way'!T36</f>
        <v>0.2535577640718536</v>
      </c>
      <c r="W36" s="11">
        <f>'OddsRatio_working_3-way'!V36^2+4*'OddsRatio_working_3-way'!U36^3/27</f>
        <v>-3.0211614305691248E-2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0.15370682648048609</v>
      </c>
      <c r="Y36" s="11">
        <f>IF('OddsRatio_working_3-way'!W36&gt;=0,IF('OddsRatio_working_3-way'!V36+SQRT('OddsRatio_working_3-way'!W36)&gt;0,0,PI()),ACOS('OddsRatio_working_3-way'!V36/(2*'OddsRatio_working_3-way'!X36)))</f>
        <v>0.60093077231426995</v>
      </c>
      <c r="Z36" s="11">
        <f>'OddsRatio_working_3-way'!X36^(1/3)*COS('OddsRatio_working_3-way'!Y36/3)</f>
        <v>0.52495969689270494</v>
      </c>
      <c r="AA36" s="11">
        <f>'OddsRatio_working_3-way'!X36^(1/3)*COS(('OddsRatio_working_3-way'!Y36+2*PI())/3)</f>
        <v>-0.3547844514449312</v>
      </c>
      <c r="AB36" s="11">
        <f>'OddsRatio_working_3-way'!X36^(1/3)*COS(('OddsRatio_working_3-way'!Y36+4*PI())/3)</f>
        <v>-0.17017524544777385</v>
      </c>
      <c r="AC36" s="11">
        <f>'OddsRatio_working_3-way'!X36^(1/3)*SIN('OddsRatio_working_3-way'!Y36/3)</f>
        <v>0.10658417477734183</v>
      </c>
      <c r="AD36" s="11">
        <f>'OddsRatio_working_3-way'!X36^(1/3)*SIN(('OddsRatio_working_3-way'!Y36+2*PI())/3)</f>
        <v>0.40133634608339031</v>
      </c>
      <c r="AE36" s="11">
        <f>'OddsRatio_working_3-way'!X36^(1/3)*SIN(('OddsRatio_working_3-way'!Y36+4*PI())/3)</f>
        <v>-0.50792052086073225</v>
      </c>
      <c r="AF36" s="11">
        <f>-'OddsRatio_working_3-way'!U36/(3*'OddsRatio_working_3-way'!X36^(1/3))*COS(('OddsRatio_working_3-way'!Y36)/3)</f>
        <v>0.52495969689270483</v>
      </c>
      <c r="AG36" s="11">
        <f>-'OddsRatio_working_3-way'!U36/(3*'OddsRatio_working_3-way'!X36^(1/3))*COS(('OddsRatio_working_3-way'!Y36+2*PI())/3)</f>
        <v>-0.35478445144493115</v>
      </c>
      <c r="AH36" s="11">
        <f>-'OddsRatio_working_3-way'!U36/(3*'OddsRatio_working_3-way'!X36^(1/3))*COS(('OddsRatio_working_3-way'!Y36+4*PI())/3)</f>
        <v>-0.17017524544777382</v>
      </c>
      <c r="AI36" s="11">
        <f>'OddsRatio_working_3-way'!U36/(3*'OddsRatio_working_3-way'!X36^(1/3))*SIN(('OddsRatio_working_3-way'!Y36)/3)</f>
        <v>-0.10658417477734181</v>
      </c>
      <c r="AJ36" s="11">
        <f>'OddsRatio_working_3-way'!U36/(3*'OddsRatio_working_3-way'!X36^(1/3))*SIN(('OddsRatio_working_3-way'!Y36+2*PI())/3)</f>
        <v>-0.40133634608339025</v>
      </c>
      <c r="AK36" s="11">
        <f>'OddsRatio_working_3-way'!U36/(3*'OddsRatio_working_3-way'!X36^(1/3))*SIN(('OddsRatio_working_3-way'!Y36+4*PI())/3)</f>
        <v>0.50792052086073214</v>
      </c>
      <c r="AL36" s="11">
        <f>'OddsRatio_working_3-way'!Z36+'OddsRatio_working_3-way'!AF36</f>
        <v>1.0499193937854097</v>
      </c>
      <c r="AM36" s="11">
        <f>'OddsRatio_working_3-way'!AA36+'OddsRatio_working_3-way'!AG36</f>
        <v>-0.70956890288986241</v>
      </c>
      <c r="AN36" s="11">
        <f>'OddsRatio_working_3-way'!AB36+'OddsRatio_working_3-way'!AH36</f>
        <v>-0.3403504908955477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1.0499193937854097</v>
      </c>
      <c r="AS36" s="11">
        <f>IF(('OddsRatio_working_3-way'!X36=0),IF(Q36&gt;0,-Q36^(1/3),(-Q36)^(1/3)),'OddsRatio_working_3-way'!AM36-'OddsRatio_working_3-way'!R36/3)</f>
        <v>-0.70956890288986241</v>
      </c>
      <c r="AT36" s="11">
        <f>IF(('OddsRatio_working_3-way'!X36=0),IF(Q36&gt;0,-Q36^(1/3),(-Q36)^(1/3)),'OddsRatio_working_3-way'!AN36-'OddsRatio_working_3-way'!R36/3)</f>
        <v>-0.3403504908955477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3.4</v>
      </c>
      <c r="B37" s="4">
        <f>IF('True_Odds_Calculator_3-way'!B38="","",'True_Odds_Calculator_3-way'!B38)</f>
        <v>3.52</v>
      </c>
      <c r="C37" s="4">
        <f>IF('True_Odds_Calculator_3-way'!C38="","",'True_Odds_Calculator_3-way'!C38)</f>
        <v>2.2200000000000002</v>
      </c>
      <c r="D37" s="9">
        <f t="shared" si="13"/>
        <v>0.28510450718423275</v>
      </c>
      <c r="E37" s="9">
        <f t="shared" si="14"/>
        <v>0.27526521413840704</v>
      </c>
      <c r="F37" s="9">
        <f t="shared" si="15"/>
        <v>0.4396302786773601</v>
      </c>
      <c r="G37" s="9">
        <f t="shared" si="16"/>
        <v>1.0447857347063474</v>
      </c>
      <c r="H37" s="9">
        <f t="shared" si="17"/>
        <v>3.5074857632952336</v>
      </c>
      <c r="I37" s="9">
        <f t="shared" si="18"/>
        <v>3.6328600514599954</v>
      </c>
      <c r="J37" s="9">
        <f t="shared" si="19"/>
        <v>2.2746385963417439</v>
      </c>
      <c r="K37" s="11">
        <f t="shared" si="20"/>
        <v>0.29411764705882354</v>
      </c>
      <c r="L37" s="11">
        <f t="shared" si="21"/>
        <v>0.28409090909090912</v>
      </c>
      <c r="M37" s="11">
        <f t="shared" si="22"/>
        <v>0.4504504504504504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-0.2777135424194247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0.23109673844967965</v>
      </c>
      <c r="Q37" s="11">
        <f>2*'OddsRatio_working_3-way'!K37*'OddsRatio_working_3-way'!L37*'OddsRatio_working_3-way'!M37</f>
        <v>7.5275810569928228E-2</v>
      </c>
      <c r="R37" s="11">
        <f t="shared" si="23"/>
        <v>0</v>
      </c>
      <c r="S37" s="11">
        <f t="shared" si="24"/>
        <v>-0.83214068869806601</v>
      </c>
      <c r="T37" s="11">
        <f t="shared" si="25"/>
        <v>-0.27105559892445152</v>
      </c>
      <c r="U37" s="11">
        <f>'OddsRatio_working_3-way'!S37-'OddsRatio_working_3-way'!R37^2/3</f>
        <v>-0.83214068869806601</v>
      </c>
      <c r="V37" s="11">
        <f>'OddsRatio_working_3-way'!S37*'OddsRatio_working_3-way'!R37/3-2*'OddsRatio_working_3-way'!R37^3/27-'OddsRatio_working_3-way'!T37</f>
        <v>0.27105559892445152</v>
      </c>
      <c r="W37" s="11">
        <f>'OddsRatio_working_3-way'!V37^2+4*'OddsRatio_working_3-way'!U37^3/27</f>
        <v>-1.1895170689762577E-2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0.14608756654662272</v>
      </c>
      <c r="Y37" s="11">
        <f>IF('OddsRatio_working_3-way'!W37&gt;=0,IF('OddsRatio_working_3-way'!V37+SQRT('OddsRatio_working_3-way'!W37)&gt;0,0,PI()),ACOS('OddsRatio_working_3-way'!V37/(2*'OddsRatio_working_3-way'!X37)))</f>
        <v>0.382548896741147</v>
      </c>
      <c r="Z37" s="11">
        <f>'OddsRatio_working_3-way'!X37^(1/3)*COS('OddsRatio_working_3-way'!Y37/3)</f>
        <v>0.5223928673531737</v>
      </c>
      <c r="AA37" s="11">
        <f>'OddsRatio_working_3-way'!X37^(1/3)*COS(('OddsRatio_working_3-way'!Y37+2*PI())/3)</f>
        <v>-0.3192002376760974</v>
      </c>
      <c r="AB37" s="11">
        <f>'OddsRatio_working_3-way'!X37^(1/3)*COS(('OddsRatio_working_3-way'!Y37+4*PI())/3)</f>
        <v>-0.20319262967707638</v>
      </c>
      <c r="AC37" s="11">
        <f>'OddsRatio_working_3-way'!X37^(1/3)*SIN('OddsRatio_working_3-way'!Y37/3)</f>
        <v>6.6977023706279393E-2</v>
      </c>
      <c r="AD37" s="11">
        <f>'OddsRatio_working_3-way'!X37^(1/3)*SIN(('OddsRatio_working_3-way'!Y37+2*PI())/3)</f>
        <v>0.4189169820305032</v>
      </c>
      <c r="AE37" s="11">
        <f>'OddsRatio_working_3-way'!X37^(1/3)*SIN(('OddsRatio_working_3-way'!Y37+4*PI())/3)</f>
        <v>-0.4858940057367826</v>
      </c>
      <c r="AF37" s="11">
        <f>-'OddsRatio_working_3-way'!U37/(3*'OddsRatio_working_3-way'!X37^(1/3))*COS(('OddsRatio_working_3-way'!Y37)/3)</f>
        <v>0.5223928673531737</v>
      </c>
      <c r="AG37" s="11">
        <f>-'OddsRatio_working_3-way'!U37/(3*'OddsRatio_working_3-way'!X37^(1/3))*COS(('OddsRatio_working_3-way'!Y37+2*PI())/3)</f>
        <v>-0.3192002376760974</v>
      </c>
      <c r="AH37" s="11">
        <f>-'OddsRatio_working_3-way'!U37/(3*'OddsRatio_working_3-way'!X37^(1/3))*COS(('OddsRatio_working_3-way'!Y37+4*PI())/3)</f>
        <v>-0.20319262967707638</v>
      </c>
      <c r="AI37" s="11">
        <f>'OddsRatio_working_3-way'!U37/(3*'OddsRatio_working_3-way'!X37^(1/3))*SIN(('OddsRatio_working_3-way'!Y37)/3)</f>
        <v>-6.6977023706279393E-2</v>
      </c>
      <c r="AJ37" s="11">
        <f>'OddsRatio_working_3-way'!U37/(3*'OddsRatio_working_3-way'!X37^(1/3))*SIN(('OddsRatio_working_3-way'!Y37+2*PI())/3)</f>
        <v>-0.4189169820305032</v>
      </c>
      <c r="AK37" s="11">
        <f>'OddsRatio_working_3-way'!U37/(3*'OddsRatio_working_3-way'!X37^(1/3))*SIN(('OddsRatio_working_3-way'!Y37+4*PI())/3)</f>
        <v>0.4858940057367826</v>
      </c>
      <c r="AL37" s="11">
        <f>'OddsRatio_working_3-way'!Z37+'OddsRatio_working_3-way'!AF37</f>
        <v>1.0447857347063474</v>
      </c>
      <c r="AM37" s="11">
        <f>'OddsRatio_working_3-way'!AA37+'OddsRatio_working_3-way'!AG37</f>
        <v>-0.6384004753521948</v>
      </c>
      <c r="AN37" s="11">
        <f>'OddsRatio_working_3-way'!AB37+'OddsRatio_working_3-way'!AH37</f>
        <v>-0.40638525935415276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1.0447857347063474</v>
      </c>
      <c r="AS37" s="11">
        <f>IF(('OddsRatio_working_3-way'!X37=0),IF(Q37&gt;0,-Q37^(1/3),(-Q37)^(1/3)),'OddsRatio_working_3-way'!AM37-'OddsRatio_working_3-way'!R37/3)</f>
        <v>-0.6384004753521948</v>
      </c>
      <c r="AT37" s="11">
        <f>IF(('OddsRatio_working_3-way'!X37=0),IF(Q37&gt;0,-Q37^(1/3),(-Q37)^(1/3)),'OddsRatio_working_3-way'!AN37-'OddsRatio_working_3-way'!R37/3)</f>
        <v>-0.40638525935415276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1.87</v>
      </c>
      <c r="B38" s="4">
        <f>IF('True_Odds_Calculator_3-way'!B39="","",'True_Odds_Calculator_3-way'!B39)</f>
        <v>3.83</v>
      </c>
      <c r="C38" s="4">
        <f>IF('True_Odds_Calculator_3-way'!C39="","",'True_Odds_Calculator_3-way'!C39)</f>
        <v>4.29</v>
      </c>
      <c r="D38" s="9">
        <f t="shared" si="13"/>
        <v>0.52305548140371061</v>
      </c>
      <c r="E38" s="9">
        <f t="shared" si="14"/>
        <v>0.25213620936553371</v>
      </c>
      <c r="F38" s="9">
        <f t="shared" si="15"/>
        <v>0.22480830923075573</v>
      </c>
      <c r="G38" s="9">
        <f t="shared" si="16"/>
        <v>1.0480954885882081</v>
      </c>
      <c r="H38" s="9">
        <f t="shared" si="17"/>
        <v>1.9118430750717412</v>
      </c>
      <c r="I38" s="9">
        <f t="shared" si="18"/>
        <v>3.9661102327046289</v>
      </c>
      <c r="J38" s="9">
        <f t="shared" si="19"/>
        <v>4.4482341574552056</v>
      </c>
      <c r="K38" s="11">
        <f t="shared" si="20"/>
        <v>0.53475935828876997</v>
      </c>
      <c r="L38" s="11">
        <f t="shared" si="21"/>
        <v>0.2610966057441253</v>
      </c>
      <c r="M38" s="11">
        <f t="shared" si="22"/>
        <v>0.23310023310023309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-0.26363551417655662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0.22749900579028903</v>
      </c>
      <c r="Q38" s="11">
        <f>2*'OddsRatio_working_3-way'!K38*'OddsRatio_working_3-way'!L38*'OddsRatio_working_3-way'!M38</f>
        <v>6.5092705519395985E-2</v>
      </c>
      <c r="R38" s="11">
        <f t="shared" si="23"/>
        <v>0</v>
      </c>
      <c r="S38" s="11">
        <f t="shared" si="24"/>
        <v>-0.8629300437798112</v>
      </c>
      <c r="T38" s="11">
        <f t="shared" si="25"/>
        <v>-0.24690416131038939</v>
      </c>
      <c r="U38" s="11">
        <f>'OddsRatio_working_3-way'!S38-'OddsRatio_working_3-way'!R38^2/3</f>
        <v>-0.8629300437798112</v>
      </c>
      <c r="V38" s="11">
        <f>'OddsRatio_working_3-way'!S38*'OddsRatio_working_3-way'!R38/3-2*'OddsRatio_working_3-way'!R38^3/27-'OddsRatio_working_3-way'!T38</f>
        <v>0.24690416131038939</v>
      </c>
      <c r="W38" s="11">
        <f>'OddsRatio_working_3-way'!V38^2+4*'OddsRatio_working_3-way'!U38^3/27</f>
        <v>-3.4235276756862512E-2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0.15427000812637667</v>
      </c>
      <c r="Y38" s="11">
        <f>IF('OddsRatio_working_3-way'!W38&gt;=0,IF('OddsRatio_working_3-way'!V38+SQRT('OddsRatio_working_3-way'!W38)&gt;0,0,PI()),ACOS('OddsRatio_working_3-way'!V38/(2*'OddsRatio_working_3-way'!X38)))</f>
        <v>0.64311127786095934</v>
      </c>
      <c r="Z38" s="11">
        <f>'OddsRatio_working_3-way'!X38^(1/3)*COS('OddsRatio_working_3-way'!Y38/3)</f>
        <v>0.52404774429410417</v>
      </c>
      <c r="AA38" s="11">
        <f>'OddsRatio_working_3-way'!X38^(1/3)*COS(('OddsRatio_working_3-way'!Y38+2*PI())/3)</f>
        <v>-0.36083167659664384</v>
      </c>
      <c r="AB38" s="11">
        <f>'OddsRatio_working_3-way'!X38^(1/3)*COS(('OddsRatio_working_3-way'!Y38+4*PI())/3)</f>
        <v>-0.16321606769746042</v>
      </c>
      <c r="AC38" s="11">
        <f>'OddsRatio_working_3-way'!X38^(1/3)*SIN('OddsRatio_working_3-way'!Y38/3)</f>
        <v>0.11409342499401541</v>
      </c>
      <c r="AD38" s="11">
        <f>'OddsRatio_working_3-way'!X38^(1/3)*SIN(('OddsRatio_working_3-way'!Y38+2*PI())/3)</f>
        <v>0.39679194685761809</v>
      </c>
      <c r="AE38" s="11">
        <f>'OddsRatio_working_3-way'!X38^(1/3)*SIN(('OddsRatio_working_3-way'!Y38+4*PI())/3)</f>
        <v>-0.51088537185163352</v>
      </c>
      <c r="AF38" s="11">
        <f>-'OddsRatio_working_3-way'!U38/(3*'OddsRatio_working_3-way'!X38^(1/3))*COS(('OddsRatio_working_3-way'!Y38)/3)</f>
        <v>0.52404774429410406</v>
      </c>
      <c r="AG38" s="11">
        <f>-'OddsRatio_working_3-way'!U38/(3*'OddsRatio_working_3-way'!X38^(1/3))*COS(('OddsRatio_working_3-way'!Y38+2*PI())/3)</f>
        <v>-0.36083167659664378</v>
      </c>
      <c r="AH38" s="11">
        <f>-'OddsRatio_working_3-way'!U38/(3*'OddsRatio_working_3-way'!X38^(1/3))*COS(('OddsRatio_working_3-way'!Y38+4*PI())/3)</f>
        <v>-0.16321606769746039</v>
      </c>
      <c r="AI38" s="11">
        <f>'OddsRatio_working_3-way'!U38/(3*'OddsRatio_working_3-way'!X38^(1/3))*SIN(('OddsRatio_working_3-way'!Y38)/3)</f>
        <v>-0.11409342499401538</v>
      </c>
      <c r="AJ38" s="11">
        <f>'OddsRatio_working_3-way'!U38/(3*'OddsRatio_working_3-way'!X38^(1/3))*SIN(('OddsRatio_working_3-way'!Y38+2*PI())/3)</f>
        <v>-0.39679194685761798</v>
      </c>
      <c r="AK38" s="11">
        <f>'OddsRatio_working_3-way'!U38/(3*'OddsRatio_working_3-way'!X38^(1/3))*SIN(('OddsRatio_working_3-way'!Y38+4*PI())/3)</f>
        <v>0.51088537185163341</v>
      </c>
      <c r="AL38" s="11">
        <f>'OddsRatio_working_3-way'!Z38+'OddsRatio_working_3-way'!AF38</f>
        <v>1.0480954885882081</v>
      </c>
      <c r="AM38" s="11">
        <f>'OddsRatio_working_3-way'!AA38+'OddsRatio_working_3-way'!AG38</f>
        <v>-0.72166335319328767</v>
      </c>
      <c r="AN38" s="11">
        <f>'OddsRatio_working_3-way'!AB38+'OddsRatio_working_3-way'!AH38</f>
        <v>-0.32643213539492077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1.0480954885882081</v>
      </c>
      <c r="AS38" s="11">
        <f>IF(('OddsRatio_working_3-way'!X38=0),IF(Q38&gt;0,-Q38^(1/3),(-Q38)^(1/3)),'OddsRatio_working_3-way'!AM38-'OddsRatio_working_3-way'!R38/3)</f>
        <v>-0.72166335319328767</v>
      </c>
      <c r="AT38" s="11">
        <f>IF(('OddsRatio_working_3-way'!X38=0),IF(Q38&gt;0,-Q38^(1/3),(-Q38)^(1/3)),'OddsRatio_working_3-way'!AN38-'OddsRatio_working_3-way'!R38/3)</f>
        <v>-0.32643213539492077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1.51</v>
      </c>
      <c r="B39" s="4">
        <f>IF('True_Odds_Calculator_3-way'!B40="","",'True_Odds_Calculator_3-way'!B40)</f>
        <v>4.32</v>
      </c>
      <c r="C39" s="4">
        <f>IF('True_Odds_Calculator_3-way'!C40="","",'True_Odds_Calculator_3-way'!C40)</f>
        <v>7.28</v>
      </c>
      <c r="D39" s="9">
        <f t="shared" si="13"/>
        <v>0.64866352610684208</v>
      </c>
      <c r="E39" s="9">
        <f t="shared" si="14"/>
        <v>0.22094986471025177</v>
      </c>
      <c r="F39" s="9">
        <f t="shared" si="15"/>
        <v>0.1303866091829062</v>
      </c>
      <c r="G39" s="9">
        <f t="shared" si="16"/>
        <v>1.0620221719324179</v>
      </c>
      <c r="H39" s="9">
        <f t="shared" si="17"/>
        <v>1.5416313076855332</v>
      </c>
      <c r="I39" s="9">
        <f t="shared" si="18"/>
        <v>4.5259136108156275</v>
      </c>
      <c r="J39" s="9">
        <f t="shared" si="19"/>
        <v>7.6694992397355852</v>
      </c>
      <c r="K39" s="11">
        <f t="shared" si="20"/>
        <v>0.66225165562913912</v>
      </c>
      <c r="L39" s="11">
        <f t="shared" si="21"/>
        <v>0.23148148148148145</v>
      </c>
      <c r="M39" s="11">
        <f t="shared" si="22"/>
        <v>0.13736263736263735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-0.22391120652710061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0.21289187266008455</v>
      </c>
      <c r="Q39" s="11">
        <f>2*'OddsRatio_working_3-way'!K39*'OddsRatio_working_3-way'!L39*'OddsRatio_working_3-way'!M39</f>
        <v>4.2115108340273898E-2</v>
      </c>
      <c r="R39" s="11">
        <f t="shared" si="23"/>
        <v>0</v>
      </c>
      <c r="S39" s="11">
        <f t="shared" si="24"/>
        <v>-0.95078703724602387</v>
      </c>
      <c r="T39" s="11">
        <f t="shared" si="25"/>
        <v>-0.18808843466785832</v>
      </c>
      <c r="U39" s="11">
        <f>'OddsRatio_working_3-way'!S39-'OddsRatio_working_3-way'!R39^2/3</f>
        <v>-0.95078703724602387</v>
      </c>
      <c r="V39" s="11">
        <f>'OddsRatio_working_3-way'!S39*'OddsRatio_working_3-way'!R39/3-2*'OddsRatio_working_3-way'!R39^3/27-'OddsRatio_working_3-way'!T39</f>
        <v>0.18808843466785832</v>
      </c>
      <c r="W39" s="11">
        <f>'OddsRatio_working_3-way'!V39^2+4*'OddsRatio_working_3-way'!U39^3/27</f>
        <v>-9.1957210255284888E-2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0.17841977854983601</v>
      </c>
      <c r="Y39" s="11">
        <f>IF('OddsRatio_working_3-way'!W39&gt;=0,IF('OddsRatio_working_3-way'!V39+SQRT('OddsRatio_working_3-way'!W39)&gt;0,0,PI()),ACOS('OddsRatio_working_3-way'!V39/(2*'OddsRatio_working_3-way'!X39)))</f>
        <v>1.0156175344159797</v>
      </c>
      <c r="Z39" s="11">
        <f>'OddsRatio_working_3-way'!X39^(1/3)*COS('OddsRatio_working_3-way'!Y39/3)</f>
        <v>0.53101108596620905</v>
      </c>
      <c r="AA39" s="11">
        <f>'OddsRatio_working_3-way'!X39^(1/3)*COS(('OddsRatio_working_3-way'!Y39+2*PI())/3)</f>
        <v>-0.42742274172136868</v>
      </c>
      <c r="AB39" s="11">
        <f>'OddsRatio_working_3-way'!X39^(1/3)*COS(('OddsRatio_working_3-way'!Y39+4*PI())/3)</f>
        <v>-0.10358834424484049</v>
      </c>
      <c r="AC39" s="11">
        <f>'OddsRatio_working_3-way'!X39^(1/3)*SIN('OddsRatio_working_3-way'!Y39/3)</f>
        <v>0.18696587655593386</v>
      </c>
      <c r="AD39" s="11">
        <f>'OddsRatio_working_3-way'!X39^(1/3)*SIN(('OddsRatio_working_3-way'!Y39+2*PI())/3)</f>
        <v>0.36638615185993251</v>
      </c>
      <c r="AE39" s="11">
        <f>'OddsRatio_working_3-way'!X39^(1/3)*SIN(('OddsRatio_working_3-way'!Y39+4*PI())/3)</f>
        <v>-0.55335202841586639</v>
      </c>
      <c r="AF39" s="11">
        <f>-'OddsRatio_working_3-way'!U39/(3*'OddsRatio_working_3-way'!X39^(1/3))*COS(('OddsRatio_working_3-way'!Y39)/3)</f>
        <v>0.53101108596620894</v>
      </c>
      <c r="AG39" s="11">
        <f>-'OddsRatio_working_3-way'!U39/(3*'OddsRatio_working_3-way'!X39^(1/3))*COS(('OddsRatio_working_3-way'!Y39+2*PI())/3)</f>
        <v>-0.42742274172136863</v>
      </c>
      <c r="AH39" s="11">
        <f>-'OddsRatio_working_3-way'!U39/(3*'OddsRatio_working_3-way'!X39^(1/3))*COS(('OddsRatio_working_3-way'!Y39+4*PI())/3)</f>
        <v>-0.10358834424484047</v>
      </c>
      <c r="AI39" s="11">
        <f>'OddsRatio_working_3-way'!U39/(3*'OddsRatio_working_3-way'!X39^(1/3))*SIN(('OddsRatio_working_3-way'!Y39)/3)</f>
        <v>-0.18696587655593383</v>
      </c>
      <c r="AJ39" s="11">
        <f>'OddsRatio_working_3-way'!U39/(3*'OddsRatio_working_3-way'!X39^(1/3))*SIN(('OddsRatio_working_3-way'!Y39+2*PI())/3)</f>
        <v>-0.36638615185993245</v>
      </c>
      <c r="AK39" s="11">
        <f>'OddsRatio_working_3-way'!U39/(3*'OddsRatio_working_3-way'!X39^(1/3))*SIN(('OddsRatio_working_3-way'!Y39+4*PI())/3)</f>
        <v>0.55335202841586628</v>
      </c>
      <c r="AL39" s="11">
        <f>'OddsRatio_working_3-way'!Z39+'OddsRatio_working_3-way'!AF39</f>
        <v>1.0620221719324179</v>
      </c>
      <c r="AM39" s="11">
        <f>'OddsRatio_working_3-way'!AA39+'OddsRatio_working_3-way'!AG39</f>
        <v>-0.85484548344273725</v>
      </c>
      <c r="AN39" s="11">
        <f>'OddsRatio_working_3-way'!AB39+'OddsRatio_working_3-way'!AH39</f>
        <v>-0.20717668848968096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1.0620221719324179</v>
      </c>
      <c r="AS39" s="11">
        <f>IF(('OddsRatio_working_3-way'!X39=0),IF(Q39&gt;0,-Q39^(1/3),(-Q39)^(1/3)),'OddsRatio_working_3-way'!AM39-'OddsRatio_working_3-way'!R39/3)</f>
        <v>-0.85484548344273725</v>
      </c>
      <c r="AT39" s="11">
        <f>IF(('OddsRatio_working_3-way'!X39=0),IF(Q39&gt;0,-Q39^(1/3),(-Q39)^(1/3)),'OddsRatio_working_3-way'!AN39-'OddsRatio_working_3-way'!R39/3)</f>
        <v>-0.20717668848968096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2.35</v>
      </c>
      <c r="B40" s="4">
        <f>IF('True_Odds_Calculator_3-way'!B41="","",'True_Odds_Calculator_3-way'!B41)</f>
        <v>3.28</v>
      </c>
      <c r="C40" s="4">
        <f>IF('True_Odds_Calculator_3-way'!C41="","",'True_Odds_Calculator_3-way'!C41)</f>
        <v>3.37</v>
      </c>
      <c r="D40" s="9">
        <f t="shared" si="13"/>
        <v>0.41552189767424208</v>
      </c>
      <c r="E40" s="9">
        <f t="shared" si="14"/>
        <v>0.29624262697108966</v>
      </c>
      <c r="F40" s="9">
        <f t="shared" si="15"/>
        <v>0.28823547535466831</v>
      </c>
      <c r="G40" s="9">
        <f t="shared" si="16"/>
        <v>1.0419348411884251</v>
      </c>
      <c r="H40" s="9">
        <f t="shared" si="17"/>
        <v>2.4066120356043736</v>
      </c>
      <c r="I40" s="9">
        <f t="shared" si="18"/>
        <v>3.3756114379096092</v>
      </c>
      <c r="J40" s="9">
        <f t="shared" si="19"/>
        <v>3.4693855736165675</v>
      </c>
      <c r="K40" s="11">
        <f t="shared" si="20"/>
        <v>0.42553191489361702</v>
      </c>
      <c r="L40" s="11">
        <f t="shared" si="21"/>
        <v>0.3048780487804878</v>
      </c>
      <c r="M40" s="11">
        <f t="shared" si="22"/>
        <v>0.29673590504451036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-0.28083119930889955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0.23098280102063598</v>
      </c>
      <c r="Q40" s="11">
        <f>2*'OddsRatio_working_3-way'!K40*'OddsRatio_working_3-way'!L40*'OddsRatio_working_3-way'!M40</f>
        <v>7.6994267006878669E-2</v>
      </c>
      <c r="R40" s="11">
        <f t="shared" si="23"/>
        <v>0</v>
      </c>
      <c r="S40" s="11">
        <f t="shared" si="24"/>
        <v>-0.82249693619891229</v>
      </c>
      <c r="T40" s="11">
        <f t="shared" si="25"/>
        <v>-0.27416564539963745</v>
      </c>
      <c r="U40" s="11">
        <f>'OddsRatio_working_3-way'!S40-'OddsRatio_working_3-way'!R40^2/3</f>
        <v>-0.82249693619891229</v>
      </c>
      <c r="V40" s="11">
        <f>'OddsRatio_working_3-way'!S40*'OddsRatio_working_3-way'!R40/3-2*'OddsRatio_working_3-way'!R40^3/27-'OddsRatio_working_3-way'!T40</f>
        <v>0.27416564539963745</v>
      </c>
      <c r="W40" s="11">
        <f>'OddsRatio_working_3-way'!V40^2+4*'OddsRatio_working_3-way'!U40^3/27</f>
        <v>-7.2658170465125932E-3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0.14355540582290199</v>
      </c>
      <c r="Y40" s="11">
        <f>IF('OddsRatio_working_3-way'!W40&gt;=0,IF('OddsRatio_working_3-way'!V40+SQRT('OddsRatio_working_3-way'!W40)&gt;0,0,PI()),ACOS('OddsRatio_working_3-way'!V40/(2*'OddsRatio_working_3-way'!X40)))</f>
        <v>0.30143208480796213</v>
      </c>
      <c r="Z40" s="11">
        <f>'OddsRatio_working_3-way'!X40^(1/3)*COS('OddsRatio_working_3-way'!Y40/3)</f>
        <v>0.52096742059421253</v>
      </c>
      <c r="AA40" s="11">
        <f>'OddsRatio_working_3-way'!X40^(1/3)*COS(('OddsRatio_working_3-way'!Y40+2*PI())/3)</f>
        <v>-0.30596935703635514</v>
      </c>
      <c r="AB40" s="11">
        <f>'OddsRatio_working_3-way'!X40^(1/3)*COS(('OddsRatio_working_3-way'!Y40+4*PI())/3)</f>
        <v>-0.21499806355785747</v>
      </c>
      <c r="AC40" s="11">
        <f>'OddsRatio_working_3-way'!X40^(1/3)*SIN('OddsRatio_working_3-way'!Y40/3)</f>
        <v>5.2522300778339158E-2</v>
      </c>
      <c r="AD40" s="11">
        <f>'OddsRatio_working_3-way'!X40^(1/3)*SIN(('OddsRatio_working_3-way'!Y40+2*PI())/3)</f>
        <v>0.42490987038947081</v>
      </c>
      <c r="AE40" s="11">
        <f>'OddsRatio_working_3-way'!X40^(1/3)*SIN(('OddsRatio_working_3-way'!Y40+4*PI())/3)</f>
        <v>-0.47743217116780984</v>
      </c>
      <c r="AF40" s="11">
        <f>-'OddsRatio_working_3-way'!U40/(3*'OddsRatio_working_3-way'!X40^(1/3))*COS(('OddsRatio_working_3-way'!Y40)/3)</f>
        <v>0.52096742059421253</v>
      </c>
      <c r="AG40" s="11">
        <f>-'OddsRatio_working_3-way'!U40/(3*'OddsRatio_working_3-way'!X40^(1/3))*COS(('OddsRatio_working_3-way'!Y40+2*PI())/3)</f>
        <v>-0.30596935703635514</v>
      </c>
      <c r="AH40" s="11">
        <f>-'OddsRatio_working_3-way'!U40/(3*'OddsRatio_working_3-way'!X40^(1/3))*COS(('OddsRatio_working_3-way'!Y40+4*PI())/3)</f>
        <v>-0.21499806355785747</v>
      </c>
      <c r="AI40" s="11">
        <f>'OddsRatio_working_3-way'!U40/(3*'OddsRatio_working_3-way'!X40^(1/3))*SIN(('OddsRatio_working_3-way'!Y40)/3)</f>
        <v>-5.2522300778339158E-2</v>
      </c>
      <c r="AJ40" s="11">
        <f>'OddsRatio_working_3-way'!U40/(3*'OddsRatio_working_3-way'!X40^(1/3))*SIN(('OddsRatio_working_3-way'!Y40+2*PI())/3)</f>
        <v>-0.42490987038947081</v>
      </c>
      <c r="AK40" s="11">
        <f>'OddsRatio_working_3-way'!U40/(3*'OddsRatio_working_3-way'!X40^(1/3))*SIN(('OddsRatio_working_3-way'!Y40+4*PI())/3)</f>
        <v>0.47743217116780984</v>
      </c>
      <c r="AL40" s="11">
        <f>'OddsRatio_working_3-way'!Z40+'OddsRatio_working_3-way'!AF40</f>
        <v>1.0419348411884251</v>
      </c>
      <c r="AM40" s="11">
        <f>'OddsRatio_working_3-way'!AA40+'OddsRatio_working_3-way'!AG40</f>
        <v>-0.61193871407271028</v>
      </c>
      <c r="AN40" s="11">
        <f>'OddsRatio_working_3-way'!AB40+'OddsRatio_working_3-way'!AH40</f>
        <v>-0.42999612711571494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1.0419348411884251</v>
      </c>
      <c r="AS40" s="11">
        <f>IF(('OddsRatio_working_3-way'!X40=0),IF(Q40&gt;0,-Q40^(1/3),(-Q40)^(1/3)),'OddsRatio_working_3-way'!AM40-'OddsRatio_working_3-way'!R40/3)</f>
        <v>-0.61193871407271028</v>
      </c>
      <c r="AT40" s="11">
        <f>IF(('OddsRatio_working_3-way'!X40=0),IF(Q40&gt;0,-Q40^(1/3),(-Q40)^(1/3)),'OddsRatio_working_3-way'!AN40-'OddsRatio_working_3-way'!R40/3)</f>
        <v>-0.42999612711571494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2.2200000000000002</v>
      </c>
      <c r="B41" s="4">
        <f>IF('True_Odds_Calculator_3-way'!B42="","",'True_Odds_Calculator_3-way'!B42)</f>
        <v>3.33</v>
      </c>
      <c r="C41" s="4">
        <f>IF('True_Odds_Calculator_3-way'!C42="","",'True_Odds_Calculator_3-way'!C42)</f>
        <v>3.6</v>
      </c>
      <c r="D41" s="9">
        <f t="shared" si="13"/>
        <v>0.43967556297989913</v>
      </c>
      <c r="E41" s="9">
        <f t="shared" si="14"/>
        <v>0.29121378879393195</v>
      </c>
      <c r="F41" s="9">
        <f t="shared" si="15"/>
        <v>0.26911064822616904</v>
      </c>
      <c r="G41" s="9">
        <f t="shared" si="16"/>
        <v>1.0445937052164744</v>
      </c>
      <c r="H41" s="9">
        <f t="shared" si="17"/>
        <v>2.2744043203640989</v>
      </c>
      <c r="I41" s="9">
        <f t="shared" si="18"/>
        <v>3.4339033331543849</v>
      </c>
      <c r="J41" s="9">
        <f t="shared" si="19"/>
        <v>3.7159436335628331</v>
      </c>
      <c r="K41" s="11">
        <f t="shared" si="20"/>
        <v>0.4504504504504504</v>
      </c>
      <c r="L41" s="11">
        <f t="shared" si="21"/>
        <v>0.3003003003003003</v>
      </c>
      <c r="M41" s="11">
        <f t="shared" si="22"/>
        <v>0.27777777777777779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-0.27770863957050129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0.23108694279865449</v>
      </c>
      <c r="Q41" s="11">
        <f>2*'OddsRatio_working_3-way'!K41*'OddsRatio_working_3-way'!L41*'OddsRatio_working_3-way'!M41</f>
        <v>7.5150225300375448E-2</v>
      </c>
      <c r="R41" s="11">
        <f t="shared" si="23"/>
        <v>0</v>
      </c>
      <c r="S41" s="11">
        <f t="shared" si="24"/>
        <v>-0.83212010672786052</v>
      </c>
      <c r="T41" s="11">
        <f t="shared" si="25"/>
        <v>-0.27060816478954813</v>
      </c>
      <c r="U41" s="11">
        <f>'OddsRatio_working_3-way'!S41-'OddsRatio_working_3-way'!R41^2/3</f>
        <v>-0.83212010672786052</v>
      </c>
      <c r="V41" s="11">
        <f>'OddsRatio_working_3-way'!S41*'OddsRatio_working_3-way'!R41/3-2*'OddsRatio_working_3-way'!R41^3/27-'OddsRatio_working_3-way'!T41</f>
        <v>0.27060816478954813</v>
      </c>
      <c r="W41" s="11">
        <f>'OddsRatio_working_3-way'!V41^2+4*'OddsRatio_working_3-way'!U41^3/27</f>
        <v>-1.2131195413952009E-2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0.14608214663736227</v>
      </c>
      <c r="Y41" s="11">
        <f>IF('OddsRatio_working_3-way'!W41&gt;=0,IF('OddsRatio_working_3-way'!V41+SQRT('OddsRatio_working_3-way'!W41)&gt;0,0,PI()),ACOS('OddsRatio_working_3-way'!V41/(2*'OddsRatio_working_3-way'!X41)))</f>
        <v>0.38653951722304392</v>
      </c>
      <c r="Z41" s="11">
        <f>'OddsRatio_working_3-way'!X41^(1/3)*COS('OddsRatio_working_3-way'!Y41/3)</f>
        <v>0.52229685260823733</v>
      </c>
      <c r="AA41" s="11">
        <f>'OddsRatio_working_3-way'!X41^(1/3)*COS(('OddsRatio_working_3-way'!Y41+2*PI())/3)</f>
        <v>-0.31975324691310963</v>
      </c>
      <c r="AB41" s="11">
        <f>'OddsRatio_working_3-way'!X41^(1/3)*COS(('OddsRatio_working_3-way'!Y41+4*PI())/3)</f>
        <v>-0.20254360569512786</v>
      </c>
      <c r="AC41" s="11">
        <f>'OddsRatio_working_3-way'!X41^(1/3)*SIN('OddsRatio_working_3-way'!Y41/3)</f>
        <v>6.7671017908821421E-2</v>
      </c>
      <c r="AD41" s="11">
        <f>'OddsRatio_working_3-way'!X41^(1/3)*SIN(('OddsRatio_working_3-way'!Y41+2*PI())/3)</f>
        <v>0.41848683372097961</v>
      </c>
      <c r="AE41" s="11">
        <f>'OddsRatio_working_3-way'!X41^(1/3)*SIN(('OddsRatio_working_3-way'!Y41+4*PI())/3)</f>
        <v>-0.48615785162980085</v>
      </c>
      <c r="AF41" s="11">
        <f>-'OddsRatio_working_3-way'!U41/(3*'OddsRatio_working_3-way'!X41^(1/3))*COS(('OddsRatio_working_3-way'!Y41)/3)</f>
        <v>0.52229685260823722</v>
      </c>
      <c r="AG41" s="11">
        <f>-'OddsRatio_working_3-way'!U41/(3*'OddsRatio_working_3-way'!X41^(1/3))*COS(('OddsRatio_working_3-way'!Y41+2*PI())/3)</f>
        <v>-0.31975324691310958</v>
      </c>
      <c r="AH41" s="11">
        <f>-'OddsRatio_working_3-way'!U41/(3*'OddsRatio_working_3-way'!X41^(1/3))*COS(('OddsRatio_working_3-way'!Y41+4*PI())/3)</f>
        <v>-0.20254360569512783</v>
      </c>
      <c r="AI41" s="11">
        <f>'OddsRatio_working_3-way'!U41/(3*'OddsRatio_working_3-way'!X41^(1/3))*SIN(('OddsRatio_working_3-way'!Y41)/3)</f>
        <v>-6.7671017908821407E-2</v>
      </c>
      <c r="AJ41" s="11">
        <f>'OddsRatio_working_3-way'!U41/(3*'OddsRatio_working_3-way'!X41^(1/3))*SIN(('OddsRatio_working_3-way'!Y41+2*PI())/3)</f>
        <v>-0.41848683372097956</v>
      </c>
      <c r="AK41" s="11">
        <f>'OddsRatio_working_3-way'!U41/(3*'OddsRatio_working_3-way'!X41^(1/3))*SIN(('OddsRatio_working_3-way'!Y41+4*PI())/3)</f>
        <v>0.4861578516298008</v>
      </c>
      <c r="AL41" s="11">
        <f>'OddsRatio_working_3-way'!Z41+'OddsRatio_working_3-way'!AF41</f>
        <v>1.0445937052164744</v>
      </c>
      <c r="AM41" s="11">
        <f>'OddsRatio_working_3-way'!AA41+'OddsRatio_working_3-way'!AG41</f>
        <v>-0.63950649382621916</v>
      </c>
      <c r="AN41" s="11">
        <f>'OddsRatio_working_3-way'!AB41+'OddsRatio_working_3-way'!AH41</f>
        <v>-0.40508721139025572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1.0445937052164744</v>
      </c>
      <c r="AS41" s="11">
        <f>IF(('OddsRatio_working_3-way'!X41=0),IF(Q41&gt;0,-Q41^(1/3),(-Q41)^(1/3)),'OddsRatio_working_3-way'!AM41-'OddsRatio_working_3-way'!R41/3)</f>
        <v>-0.63950649382621916</v>
      </c>
      <c r="AT41" s="11">
        <f>IF(('OddsRatio_working_3-way'!X41=0),IF(Q41&gt;0,-Q41^(1/3),(-Q41)^(1/3)),'OddsRatio_working_3-way'!AN41-'OddsRatio_working_3-way'!R41/3)</f>
        <v>-0.40508721139025572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1.68</v>
      </c>
      <c r="B42" s="4">
        <f>IF('True_Odds_Calculator_3-way'!B43="","",'True_Odds_Calculator_3-way'!B43)</f>
        <v>3.73</v>
      </c>
      <c r="C42" s="4">
        <f>IF('True_Odds_Calculator_3-way'!C43="","",'True_Odds_Calculator_3-way'!C43)</f>
        <v>5.93</v>
      </c>
      <c r="D42" s="9">
        <f t="shared" si="13"/>
        <v>0.58173829632829821</v>
      </c>
      <c r="E42" s="9">
        <f t="shared" si="14"/>
        <v>0.2572997606249407</v>
      </c>
      <c r="F42" s="9">
        <f t="shared" si="15"/>
        <v>0.16096194304676142</v>
      </c>
      <c r="G42" s="9">
        <f t="shared" si="16"/>
        <v>1.0573323856721977</v>
      </c>
      <c r="H42" s="9">
        <f t="shared" si="17"/>
        <v>1.7189860222570941</v>
      </c>
      <c r="I42" s="9">
        <f t="shared" si="18"/>
        <v>3.8865174128850999</v>
      </c>
      <c r="J42" s="9">
        <f t="shared" si="19"/>
        <v>6.2126486613639331</v>
      </c>
      <c r="K42" s="11">
        <f t="shared" si="20"/>
        <v>0.59523809523809523</v>
      </c>
      <c r="L42" s="11">
        <f t="shared" si="21"/>
        <v>0.26809651474530832</v>
      </c>
      <c r="M42" s="11">
        <f t="shared" si="22"/>
        <v>0.16863406408094436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-0.24628937243714666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0.22443637406406802</v>
      </c>
      <c r="Q42" s="11">
        <f>2*'OddsRatio_working_3-way'!K42*'OddsRatio_working_3-way'!L42*'OddsRatio_working_3-way'!M42</f>
        <v>5.3821672437426395E-2</v>
      </c>
      <c r="R42" s="11">
        <f t="shared" si="23"/>
        <v>0</v>
      </c>
      <c r="S42" s="11">
        <f t="shared" si="24"/>
        <v>-0.9112710460998249</v>
      </c>
      <c r="T42" s="11">
        <f t="shared" si="25"/>
        <v>-0.21853022688245205</v>
      </c>
      <c r="U42" s="11">
        <f>'OddsRatio_working_3-way'!S42-'OddsRatio_working_3-way'!R42^2/3</f>
        <v>-0.9112710460998249</v>
      </c>
      <c r="V42" s="11">
        <f>'OddsRatio_working_3-way'!S42*'OddsRatio_working_3-way'!R42/3-2*'OddsRatio_working_3-way'!R42^3/27-'OddsRatio_working_3-way'!T42</f>
        <v>0.21853022688245205</v>
      </c>
      <c r="W42" s="11">
        <f>'OddsRatio_working_3-way'!V42^2+4*'OddsRatio_working_3-way'!U42^3/27</f>
        <v>-6.4353143250273928E-2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0.16741311426495975</v>
      </c>
      <c r="Y42" s="11">
        <f>IF('OddsRatio_working_3-way'!W42&gt;=0,IF('OddsRatio_working_3-way'!V42+SQRT('OddsRatio_working_3-way'!W42)&gt;0,0,PI()),ACOS('OddsRatio_working_3-way'!V42/(2*'OddsRatio_working_3-way'!X42)))</f>
        <v>0.85969630941234221</v>
      </c>
      <c r="Z42" s="11">
        <f>'OddsRatio_working_3-way'!X42^(1/3)*COS('OddsRatio_working_3-way'!Y42/3)</f>
        <v>0.52866619283609884</v>
      </c>
      <c r="AA42" s="11">
        <f>'OddsRatio_working_3-way'!X42^(1/3)*COS(('OddsRatio_working_3-way'!Y42+2*PI())/3)</f>
        <v>-0.39924715772781338</v>
      </c>
      <c r="AB42" s="11">
        <f>'OddsRatio_working_3-way'!X42^(1/3)*COS(('OddsRatio_working_3-way'!Y42+4*PI())/3)</f>
        <v>-0.12941903510828559</v>
      </c>
      <c r="AC42" s="11">
        <f>'OddsRatio_working_3-way'!X42^(1/3)*SIN('OddsRatio_working_3-way'!Y42/3)</f>
        <v>0.15578533922931589</v>
      </c>
      <c r="AD42" s="11">
        <f>'OddsRatio_working_3-way'!X42^(1/3)*SIN(('OddsRatio_working_3-way'!Y42+2*PI())/3)</f>
        <v>0.37994568350340657</v>
      </c>
      <c r="AE42" s="11">
        <f>'OddsRatio_working_3-way'!X42^(1/3)*SIN(('OddsRatio_working_3-way'!Y42+4*PI())/3)</f>
        <v>-0.53573102273272233</v>
      </c>
      <c r="AF42" s="11">
        <f>-'OddsRatio_working_3-way'!U42/(3*'OddsRatio_working_3-way'!X42^(1/3))*COS(('OddsRatio_working_3-way'!Y42)/3)</f>
        <v>0.52866619283609884</v>
      </c>
      <c r="AG42" s="11">
        <f>-'OddsRatio_working_3-way'!U42/(3*'OddsRatio_working_3-way'!X42^(1/3))*COS(('OddsRatio_working_3-way'!Y42+2*PI())/3)</f>
        <v>-0.39924715772781338</v>
      </c>
      <c r="AH42" s="11">
        <f>-'OddsRatio_working_3-way'!U42/(3*'OddsRatio_working_3-way'!X42^(1/3))*COS(('OddsRatio_working_3-way'!Y42+4*PI())/3)</f>
        <v>-0.12941903510828559</v>
      </c>
      <c r="AI42" s="11">
        <f>'OddsRatio_working_3-way'!U42/(3*'OddsRatio_working_3-way'!X42^(1/3))*SIN(('OddsRatio_working_3-way'!Y42)/3)</f>
        <v>-0.15578533922931589</v>
      </c>
      <c r="AJ42" s="11">
        <f>'OddsRatio_working_3-way'!U42/(3*'OddsRatio_working_3-way'!X42^(1/3))*SIN(('OddsRatio_working_3-way'!Y42+2*PI())/3)</f>
        <v>-0.37994568350340657</v>
      </c>
      <c r="AK42" s="11">
        <f>'OddsRatio_working_3-way'!U42/(3*'OddsRatio_working_3-way'!X42^(1/3))*SIN(('OddsRatio_working_3-way'!Y42+4*PI())/3)</f>
        <v>0.53573102273272233</v>
      </c>
      <c r="AL42" s="11">
        <f>'OddsRatio_working_3-way'!Z42+'OddsRatio_working_3-way'!AF42</f>
        <v>1.0573323856721977</v>
      </c>
      <c r="AM42" s="11">
        <f>'OddsRatio_working_3-way'!AA42+'OddsRatio_working_3-way'!AG42</f>
        <v>-0.79849431545562677</v>
      </c>
      <c r="AN42" s="11">
        <f>'OddsRatio_working_3-way'!AB42+'OddsRatio_working_3-way'!AH42</f>
        <v>-0.25883807021657118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1.0573323856721977</v>
      </c>
      <c r="AS42" s="11">
        <f>IF(('OddsRatio_working_3-way'!X42=0),IF(Q42&gt;0,-Q42^(1/3),(-Q42)^(1/3)),'OddsRatio_working_3-way'!AM42-'OddsRatio_working_3-way'!R42/3)</f>
        <v>-0.79849431545562677</v>
      </c>
      <c r="AT42" s="11">
        <f>IF(('OddsRatio_working_3-way'!X42=0),IF(Q42&gt;0,-Q42^(1/3),(-Q42)^(1/3)),'OddsRatio_working_3-way'!AN42-'OddsRatio_working_3-way'!R42/3)</f>
        <v>-0.25883807021657118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2.34</v>
      </c>
      <c r="B43" s="4">
        <f>IF('True_Odds_Calculator_3-way'!B44="","",'True_Odds_Calculator_3-way'!B44)</f>
        <v>3.16</v>
      </c>
      <c r="C43" s="4">
        <f>IF('True_Odds_Calculator_3-way'!C44="","",'True_Odds_Calculator_3-way'!C44)</f>
        <v>3.51</v>
      </c>
      <c r="D43" s="9">
        <f t="shared" si="13"/>
        <v>0.41674621796659372</v>
      </c>
      <c r="E43" s="9">
        <f t="shared" si="14"/>
        <v>0.30712738769710818</v>
      </c>
      <c r="F43" s="9">
        <f t="shared" si="15"/>
        <v>0.27612639433629838</v>
      </c>
      <c r="G43" s="9">
        <f t="shared" si="16"/>
        <v>1.0444342328206355</v>
      </c>
      <c r="H43" s="9">
        <f t="shared" si="17"/>
        <v>2.3995418719796509</v>
      </c>
      <c r="I43" s="9">
        <f t="shared" si="18"/>
        <v>3.255977942892573</v>
      </c>
      <c r="J43" s="9">
        <f t="shared" si="19"/>
        <v>3.6215299243797947</v>
      </c>
      <c r="K43" s="11">
        <f t="shared" si="20"/>
        <v>0.42735042735042739</v>
      </c>
      <c r="L43" s="11">
        <f t="shared" si="21"/>
        <v>0.31645569620253161</v>
      </c>
      <c r="M43" s="11">
        <f t="shared" si="22"/>
        <v>0.28490028490028491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-0.27991244933796078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0.23156046633272642</v>
      </c>
      <c r="Q43" s="11">
        <f>2*'OddsRatio_working_3-way'!K43*'OddsRatio_working_3-way'!L43*'OddsRatio_working_3-way'!M43</f>
        <v>7.7058391458478009E-2</v>
      </c>
      <c r="R43" s="11">
        <f t="shared" si="23"/>
        <v>0</v>
      </c>
      <c r="S43" s="11">
        <f t="shared" si="24"/>
        <v>-0.8272603340094562</v>
      </c>
      <c r="T43" s="11">
        <f t="shared" si="25"/>
        <v>-0.27529462030264767</v>
      </c>
      <c r="U43" s="11">
        <f>'OddsRatio_working_3-way'!S43-'OddsRatio_working_3-way'!R43^2/3</f>
        <v>-0.8272603340094562</v>
      </c>
      <c r="V43" s="11">
        <f>'OddsRatio_working_3-way'!S43*'OddsRatio_working_3-way'!R43/3-2*'OddsRatio_working_3-way'!R43^3/27-'OddsRatio_working_3-way'!T43</f>
        <v>0.27529462030264767</v>
      </c>
      <c r="W43" s="11">
        <f>'OddsRatio_working_3-way'!V43^2+4*'OddsRatio_working_3-way'!U43^3/27</f>
        <v>-8.0859981214125853E-3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0.14480428696087655</v>
      </c>
      <c r="Y43" s="11">
        <f>IF('OddsRatio_working_3-way'!W43&gt;=0,IF('OddsRatio_working_3-way'!V43+SQRT('OddsRatio_working_3-way'!W43)&gt;0,0,PI()),ACOS('OddsRatio_working_3-way'!V43/(2*'OddsRatio_working_3-way'!X43)))</f>
        <v>0.31571432127890398</v>
      </c>
      <c r="Z43" s="11">
        <f>'OddsRatio_working_3-way'!X43^(1/3)*COS('OddsRatio_working_3-way'!Y43/3)</f>
        <v>0.52221711641031776</v>
      </c>
      <c r="AA43" s="11">
        <f>'OddsRatio_working_3-way'!X43^(1/3)*COS(('OddsRatio_working_3-way'!Y43+2*PI())/3)</f>
        <v>-0.30887932330719131</v>
      </c>
      <c r="AB43" s="11">
        <f>'OddsRatio_working_3-way'!X43^(1/3)*COS(('OddsRatio_working_3-way'!Y43+4*PI())/3)</f>
        <v>-0.21333779310312648</v>
      </c>
      <c r="AC43" s="11">
        <f>'OddsRatio_working_3-way'!X43^(1/3)*SIN('OddsRatio_working_3-way'!Y43/3)</f>
        <v>5.516092818210569E-2</v>
      </c>
      <c r="AD43" s="11">
        <f>'OddsRatio_working_3-way'!X43^(1/3)*SIN(('OddsRatio_working_3-way'!Y43+2*PI())/3)</f>
        <v>0.4246728250113378</v>
      </c>
      <c r="AE43" s="11">
        <f>'OddsRatio_working_3-way'!X43^(1/3)*SIN(('OddsRatio_working_3-way'!Y43+4*PI())/3)</f>
        <v>-0.47983375319344335</v>
      </c>
      <c r="AF43" s="11">
        <f>-'OddsRatio_working_3-way'!U43/(3*'OddsRatio_working_3-way'!X43^(1/3))*COS(('OddsRatio_working_3-way'!Y43)/3)</f>
        <v>0.52221711641031765</v>
      </c>
      <c r="AG43" s="11">
        <f>-'OddsRatio_working_3-way'!U43/(3*'OddsRatio_working_3-way'!X43^(1/3))*COS(('OddsRatio_working_3-way'!Y43+2*PI())/3)</f>
        <v>-0.30887932330719126</v>
      </c>
      <c r="AH43" s="11">
        <f>-'OddsRatio_working_3-way'!U43/(3*'OddsRatio_working_3-way'!X43^(1/3))*COS(('OddsRatio_working_3-way'!Y43+4*PI())/3)</f>
        <v>-0.21333779310312642</v>
      </c>
      <c r="AI43" s="11">
        <f>'OddsRatio_working_3-way'!U43/(3*'OddsRatio_working_3-way'!X43^(1/3))*SIN(('OddsRatio_working_3-way'!Y43)/3)</f>
        <v>-5.5160928182105676E-2</v>
      </c>
      <c r="AJ43" s="11">
        <f>'OddsRatio_working_3-way'!U43/(3*'OddsRatio_working_3-way'!X43^(1/3))*SIN(('OddsRatio_working_3-way'!Y43+2*PI())/3)</f>
        <v>-0.42467282501133768</v>
      </c>
      <c r="AK43" s="11">
        <f>'OddsRatio_working_3-way'!U43/(3*'OddsRatio_working_3-way'!X43^(1/3))*SIN(('OddsRatio_working_3-way'!Y43+4*PI())/3)</f>
        <v>0.47983375319344329</v>
      </c>
      <c r="AL43" s="11">
        <f>'OddsRatio_working_3-way'!Z43+'OddsRatio_working_3-way'!AF43</f>
        <v>1.0444342328206355</v>
      </c>
      <c r="AM43" s="11">
        <f>'OddsRatio_working_3-way'!AA43+'OddsRatio_working_3-way'!AG43</f>
        <v>-0.61775864661438251</v>
      </c>
      <c r="AN43" s="11">
        <f>'OddsRatio_working_3-way'!AB43+'OddsRatio_working_3-way'!AH43</f>
        <v>-0.4266755862062529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1.0444342328206355</v>
      </c>
      <c r="AS43" s="11">
        <f>IF(('OddsRatio_working_3-way'!X43=0),IF(Q43&gt;0,-Q43^(1/3),(-Q43)^(1/3)),'OddsRatio_working_3-way'!AM43-'OddsRatio_working_3-way'!R43/3)</f>
        <v>-0.61775864661438251</v>
      </c>
      <c r="AT43" s="11">
        <f>IF(('OddsRatio_working_3-way'!X43=0),IF(Q43&gt;0,-Q43^(1/3),(-Q43)^(1/3)),'OddsRatio_working_3-way'!AN43-'OddsRatio_working_3-way'!R43/3)</f>
        <v>-0.4266755862062529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2.94</v>
      </c>
      <c r="B44" s="4">
        <f>IF('True_Odds_Calculator_3-way'!B45="","",'True_Odds_Calculator_3-way'!B45)</f>
        <v>3.44</v>
      </c>
      <c r="C44" s="4">
        <f>IF('True_Odds_Calculator_3-way'!C45="","",'True_Odds_Calculator_3-way'!C45)</f>
        <v>2.4900000000000002</v>
      </c>
      <c r="D44" s="9">
        <f t="shared" si="13"/>
        <v>0.32928801163910537</v>
      </c>
      <c r="E44" s="9">
        <f t="shared" si="14"/>
        <v>0.28075551439587298</v>
      </c>
      <c r="F44" s="9">
        <f t="shared" si="15"/>
        <v>0.38995647396502153</v>
      </c>
      <c r="G44" s="9">
        <f t="shared" si="16"/>
        <v>1.0499253444760082</v>
      </c>
      <c r="H44" s="9">
        <f t="shared" si="17"/>
        <v>3.0368551682834561</v>
      </c>
      <c r="I44" s="9">
        <f t="shared" si="18"/>
        <v>3.56181784052146</v>
      </c>
      <c r="J44" s="9">
        <f t="shared" si="19"/>
        <v>2.5643887632692524</v>
      </c>
      <c r="K44" s="11">
        <f t="shared" si="20"/>
        <v>0.3401360544217687</v>
      </c>
      <c r="L44" s="11">
        <f t="shared" si="21"/>
        <v>0.29069767441860467</v>
      </c>
      <c r="M44" s="11">
        <f t="shared" si="22"/>
        <v>0.40160642570281119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-0.28007394234428618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0.23309501254503856</v>
      </c>
      <c r="Q44" s="11">
        <f>2*'OddsRatio_working_3-way'!K44*'OddsRatio_working_3-way'!L44*'OddsRatio_working_3-way'!M44</f>
        <v>7.9419084342432208E-2</v>
      </c>
      <c r="R44" s="11">
        <f t="shared" si="23"/>
        <v>0</v>
      </c>
      <c r="S44" s="11">
        <f t="shared" si="24"/>
        <v>-0.8322624039708133</v>
      </c>
      <c r="T44" s="11">
        <f t="shared" si="25"/>
        <v>-0.28356470322685284</v>
      </c>
      <c r="U44" s="11">
        <f>'OddsRatio_working_3-way'!S44-'OddsRatio_working_3-way'!R44^2/3</f>
        <v>-0.8322624039708133</v>
      </c>
      <c r="V44" s="11">
        <f>'OddsRatio_working_3-way'!S44*'OddsRatio_working_3-way'!R44/3-2*'OddsRatio_working_3-way'!R44^3/27-'OddsRatio_working_3-way'!T44</f>
        <v>0.28356470322685284</v>
      </c>
      <c r="W44" s="11">
        <f>'OddsRatio_working_3-way'!V44^2+4*'OddsRatio_working_3-way'!U44^3/27</f>
        <v>-4.9948319521826157E-3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0.14611961954877564</v>
      </c>
      <c r="Y44" s="11">
        <f>IF('OddsRatio_working_3-way'!W44&gt;=0,IF('OddsRatio_working_3-way'!V44+SQRT('OddsRatio_working_3-way'!W44)&gt;0,0,PI()),ACOS('OddsRatio_working_3-way'!V44/(2*'OddsRatio_working_3-way'!X44)))</f>
        <v>0.24425812272807357</v>
      </c>
      <c r="Z44" s="11">
        <f>'OddsRatio_working_3-way'!X44^(1/3)*COS('OddsRatio_working_3-way'!Y44/3)</f>
        <v>0.52496267223800408</v>
      </c>
      <c r="AA44" s="11">
        <f>'OddsRatio_working_3-way'!X44^(1/3)*COS(('OddsRatio_working_3-way'!Y44+2*PI())/3)</f>
        <v>-0.29957911988371999</v>
      </c>
      <c r="AB44" s="11">
        <f>'OddsRatio_working_3-way'!X44^(1/3)*COS(('OddsRatio_working_3-way'!Y44+4*PI())/3)</f>
        <v>-0.22538355235428423</v>
      </c>
      <c r="AC44" s="11">
        <f>'OddsRatio_working_3-way'!X44^(1/3)*SIN('OddsRatio_working_3-way'!Y44/3)</f>
        <v>4.2836830885796859E-2</v>
      </c>
      <c r="AD44" s="11">
        <f>'OddsRatio_working_3-way'!X44^(1/3)*SIN(('OddsRatio_working_3-way'!Y44+2*PI())/3)</f>
        <v>0.43321259475377699</v>
      </c>
      <c r="AE44" s="11">
        <f>'OddsRatio_working_3-way'!X44^(1/3)*SIN(('OddsRatio_working_3-way'!Y44+4*PI())/3)</f>
        <v>-0.47604942563957381</v>
      </c>
      <c r="AF44" s="11">
        <f>-'OddsRatio_working_3-way'!U44/(3*'OddsRatio_working_3-way'!X44^(1/3))*COS(('OddsRatio_working_3-way'!Y44)/3)</f>
        <v>0.52496267223800397</v>
      </c>
      <c r="AG44" s="11">
        <f>-'OddsRatio_working_3-way'!U44/(3*'OddsRatio_working_3-way'!X44^(1/3))*COS(('OddsRatio_working_3-way'!Y44+2*PI())/3)</f>
        <v>-0.29957911988371994</v>
      </c>
      <c r="AH44" s="11">
        <f>-'OddsRatio_working_3-way'!U44/(3*'OddsRatio_working_3-way'!X44^(1/3))*COS(('OddsRatio_working_3-way'!Y44+4*PI())/3)</f>
        <v>-0.22538355235428417</v>
      </c>
      <c r="AI44" s="11">
        <f>'OddsRatio_working_3-way'!U44/(3*'OddsRatio_working_3-way'!X44^(1/3))*SIN(('OddsRatio_working_3-way'!Y44)/3)</f>
        <v>-4.2836830885796852E-2</v>
      </c>
      <c r="AJ44" s="11">
        <f>'OddsRatio_working_3-way'!U44/(3*'OddsRatio_working_3-way'!X44^(1/3))*SIN(('OddsRatio_working_3-way'!Y44+2*PI())/3)</f>
        <v>-0.43321259475377694</v>
      </c>
      <c r="AK44" s="11">
        <f>'OddsRatio_working_3-way'!U44/(3*'OddsRatio_working_3-way'!X44^(1/3))*SIN(('OddsRatio_working_3-way'!Y44+4*PI())/3)</f>
        <v>0.4760494256395737</v>
      </c>
      <c r="AL44" s="11">
        <f>'OddsRatio_working_3-way'!Z44+'OddsRatio_working_3-way'!AF44</f>
        <v>1.0499253444760082</v>
      </c>
      <c r="AM44" s="11">
        <f>'OddsRatio_working_3-way'!AA44+'OddsRatio_working_3-way'!AG44</f>
        <v>-0.59915823976743998</v>
      </c>
      <c r="AN44" s="11">
        <f>'OddsRatio_working_3-way'!AB44+'OddsRatio_working_3-way'!AH44</f>
        <v>-0.4507671047085684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1.0499253444760082</v>
      </c>
      <c r="AS44" s="11">
        <f>IF(('OddsRatio_working_3-way'!X44=0),IF(Q44&gt;0,-Q44^(1/3),(-Q44)^(1/3)),'OddsRatio_working_3-way'!AM44-'OddsRatio_working_3-way'!R44/3)</f>
        <v>-0.59915823976743998</v>
      </c>
      <c r="AT44" s="11">
        <f>IF(('OddsRatio_working_3-way'!X44=0),IF(Q44&gt;0,-Q44^(1/3),(-Q44)^(1/3)),'OddsRatio_working_3-way'!AN44-'OddsRatio_working_3-way'!R44/3)</f>
        <v>-0.4507671047085684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2.29</v>
      </c>
      <c r="B45" s="4">
        <f>IF('True_Odds_Calculator_3-way'!B46="","",'True_Odds_Calculator_3-way'!B46)</f>
        <v>3.4</v>
      </c>
      <c r="C45" s="4">
        <f>IF('True_Odds_Calculator_3-way'!C46="","",'True_Odds_Calculator_3-way'!C46)</f>
        <v>3.29</v>
      </c>
      <c r="D45" s="9">
        <f t="shared" si="13"/>
        <v>0.4237716549593778</v>
      </c>
      <c r="E45" s="9">
        <f t="shared" si="14"/>
        <v>0.28330307876743299</v>
      </c>
      <c r="F45" s="9">
        <f t="shared" si="15"/>
        <v>0.29292526627318916</v>
      </c>
      <c r="G45" s="9">
        <f t="shared" si="16"/>
        <v>1.0540786160159596</v>
      </c>
      <c r="H45" s="9">
        <f t="shared" si="17"/>
        <v>2.3597614146605883</v>
      </c>
      <c r="I45" s="9">
        <f t="shared" si="18"/>
        <v>3.5297886784383037</v>
      </c>
      <c r="J45" s="9">
        <f t="shared" si="19"/>
        <v>3.413840030676548</v>
      </c>
      <c r="K45" s="11">
        <f t="shared" si="20"/>
        <v>0.4366812227074236</v>
      </c>
      <c r="L45" s="11">
        <f t="shared" si="21"/>
        <v>0.29411764705882354</v>
      </c>
      <c r="M45" s="11">
        <f t="shared" si="22"/>
        <v>0.303951367781155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-0.27677453960307541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0.23344839189973124</v>
      </c>
      <c r="Q45" s="11">
        <f>2*'OddsRatio_working_3-way'!K45*'OddsRatio_working_3-way'!L45*'OddsRatio_working_3-way'!M45</f>
        <v>7.8076385250746214E-2</v>
      </c>
      <c r="R45" s="11">
        <f t="shared" si="23"/>
        <v>0</v>
      </c>
      <c r="S45" s="11">
        <f t="shared" si="24"/>
        <v>-0.84346050122428695</v>
      </c>
      <c r="T45" s="11">
        <f t="shared" si="25"/>
        <v>-0.28209381311849052</v>
      </c>
      <c r="U45" s="11">
        <f>'OddsRatio_working_3-way'!S45-'OddsRatio_working_3-way'!R45^2/3</f>
        <v>-0.84346050122428695</v>
      </c>
      <c r="V45" s="11">
        <f>'OddsRatio_working_3-way'!S45*'OddsRatio_working_3-way'!R45/3-2*'OddsRatio_working_3-way'!R45^3/27-'OddsRatio_working_3-way'!T45</f>
        <v>0.28209381311849052</v>
      </c>
      <c r="W45" s="11">
        <f>'OddsRatio_working_3-way'!V45^2+4*'OddsRatio_working_3-way'!U45^3/27</f>
        <v>-9.3207706157506232E-3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0.14907857828631893</v>
      </c>
      <c r="Y45" s="11">
        <f>IF('OddsRatio_working_3-way'!W45&gt;=0,IF('OddsRatio_working_3-way'!V45+SQRT('OddsRatio_working_3-way'!W45)&gt;0,0,PI()),ACOS('OddsRatio_working_3-way'!V45/(2*'OddsRatio_working_3-way'!X45)))</f>
        <v>0.32974613802987895</v>
      </c>
      <c r="Z45" s="11">
        <f>'OddsRatio_working_3-way'!X45^(1/3)*COS('OddsRatio_working_3-way'!Y45/3)</f>
        <v>0.52703930800797982</v>
      </c>
      <c r="AA45" s="11">
        <f>'OddsRatio_working_3-way'!X45^(1/3)*COS(('OddsRatio_working_3-way'!Y45+2*PI())/3)</f>
        <v>-0.31389128458037774</v>
      </c>
      <c r="AB45" s="11">
        <f>'OddsRatio_working_3-way'!X45^(1/3)*COS(('OddsRatio_working_3-way'!Y45+4*PI())/3)</f>
        <v>-0.21314802342760197</v>
      </c>
      <c r="AC45" s="11">
        <f>'OddsRatio_working_3-way'!X45^(1/3)*SIN('OddsRatio_working_3-way'!Y45/3)</f>
        <v>5.8164148945595823E-2</v>
      </c>
      <c r="AD45" s="11">
        <f>'OddsRatio_working_3-way'!X45^(1/3)*SIN(('OddsRatio_working_3-way'!Y45+2*PI())/3)</f>
        <v>0.42734735505508392</v>
      </c>
      <c r="AE45" s="11">
        <f>'OddsRatio_working_3-way'!X45^(1/3)*SIN(('OddsRatio_working_3-way'!Y45+4*PI())/3)</f>
        <v>-0.48551150400067983</v>
      </c>
      <c r="AF45" s="11">
        <f>-'OddsRatio_working_3-way'!U45/(3*'OddsRatio_working_3-way'!X45^(1/3))*COS(('OddsRatio_working_3-way'!Y45)/3)</f>
        <v>0.52703930800797982</v>
      </c>
      <c r="AG45" s="11">
        <f>-'OddsRatio_working_3-way'!U45/(3*'OddsRatio_working_3-way'!X45^(1/3))*COS(('OddsRatio_working_3-way'!Y45+2*PI())/3)</f>
        <v>-0.31389128458037774</v>
      </c>
      <c r="AH45" s="11">
        <f>-'OddsRatio_working_3-way'!U45/(3*'OddsRatio_working_3-way'!X45^(1/3))*COS(('OddsRatio_working_3-way'!Y45+4*PI())/3)</f>
        <v>-0.21314802342760197</v>
      </c>
      <c r="AI45" s="11">
        <f>'OddsRatio_working_3-way'!U45/(3*'OddsRatio_working_3-way'!X45^(1/3))*SIN(('OddsRatio_working_3-way'!Y45)/3)</f>
        <v>-5.8164148945595823E-2</v>
      </c>
      <c r="AJ45" s="11">
        <f>'OddsRatio_working_3-way'!U45/(3*'OddsRatio_working_3-way'!X45^(1/3))*SIN(('OddsRatio_working_3-way'!Y45+2*PI())/3)</f>
        <v>-0.42734735505508392</v>
      </c>
      <c r="AK45" s="11">
        <f>'OddsRatio_working_3-way'!U45/(3*'OddsRatio_working_3-way'!X45^(1/3))*SIN(('OddsRatio_working_3-way'!Y45+4*PI())/3)</f>
        <v>0.48551150400067983</v>
      </c>
      <c r="AL45" s="11">
        <f>'OddsRatio_working_3-way'!Z45+'OddsRatio_working_3-way'!AF45</f>
        <v>1.0540786160159596</v>
      </c>
      <c r="AM45" s="11">
        <f>'OddsRatio_working_3-way'!AA45+'OddsRatio_working_3-way'!AG45</f>
        <v>-0.62778256916075548</v>
      </c>
      <c r="AN45" s="11">
        <f>'OddsRatio_working_3-way'!AB45+'OddsRatio_working_3-way'!AH45</f>
        <v>-0.42629604685520395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1.0540786160159596</v>
      </c>
      <c r="AS45" s="11">
        <f>IF(('OddsRatio_working_3-way'!X45=0),IF(Q45&gt;0,-Q45^(1/3),(-Q45)^(1/3)),'OddsRatio_working_3-way'!AM45-'OddsRatio_working_3-way'!R45/3)</f>
        <v>-0.62778256916075548</v>
      </c>
      <c r="AT45" s="11">
        <f>IF(('OddsRatio_working_3-way'!X45=0),IF(Q45&gt;0,-Q45^(1/3),(-Q45)^(1/3)),'OddsRatio_working_3-way'!AN45-'OddsRatio_working_3-way'!R45/3)</f>
        <v>-0.42629604685520395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3.43</v>
      </c>
      <c r="C46" s="4">
        <f>IF('True_Odds_Calculator_3-way'!C47="","",'True_Odds_Calculator_3-way'!C47)</f>
        <v>2.97</v>
      </c>
      <c r="D46" s="9">
        <f t="shared" si="13"/>
        <v>0.39293424421709006</v>
      </c>
      <c r="E46" s="9">
        <f t="shared" si="14"/>
        <v>0.28138059584054431</v>
      </c>
      <c r="F46" s="9">
        <f t="shared" si="15"/>
        <v>0.32568515994236552</v>
      </c>
      <c r="G46" s="9">
        <f t="shared" si="16"/>
        <v>1.050989848736565</v>
      </c>
      <c r="H46" s="9">
        <f t="shared" si="17"/>
        <v>2.5449550776427508</v>
      </c>
      <c r="I46" s="9">
        <f t="shared" si="18"/>
        <v>3.5539053324298537</v>
      </c>
      <c r="J46" s="9">
        <f t="shared" si="19"/>
        <v>3.0704500020110337</v>
      </c>
      <c r="K46" s="11">
        <f t="shared" si="20"/>
        <v>0.40485829959514169</v>
      </c>
      <c r="L46" s="11">
        <f t="shared" si="21"/>
        <v>0.29154518950437314</v>
      </c>
      <c r="M46" s="11">
        <f t="shared" si="22"/>
        <v>0.33670033670033667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-0.27966770072033231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0.23328702168659199</v>
      </c>
      <c r="Q46" s="11">
        <f>2*'OddsRatio_working_3-way'!K46*'OddsRatio_working_3-way'!L46*'OddsRatio_working_3-way'!M46</f>
        <v>7.9484504833591818E-2</v>
      </c>
      <c r="R46" s="11">
        <f t="shared" si="23"/>
        <v>0</v>
      </c>
      <c r="S46" s="11">
        <f t="shared" si="24"/>
        <v>-0.83415789912714666</v>
      </c>
      <c r="T46" s="11">
        <f t="shared" si="25"/>
        <v>-0.28421052781163425</v>
      </c>
      <c r="U46" s="11">
        <f>'OddsRatio_working_3-way'!S46-'OddsRatio_working_3-way'!R46^2/3</f>
        <v>-0.83415789912714666</v>
      </c>
      <c r="V46" s="11">
        <f>'OddsRatio_working_3-way'!S46*'OddsRatio_working_3-way'!R46/3-2*'OddsRatio_working_3-way'!R46^3/27-'OddsRatio_working_3-way'!T46</f>
        <v>0.28421052781163425</v>
      </c>
      <c r="W46" s="11">
        <f>'OddsRatio_working_3-way'!V46^2+4*'OddsRatio_working_3-way'!U46^3/27</f>
        <v>-5.2130054276962462E-3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0.14661908943471855</v>
      </c>
      <c r="Y46" s="11">
        <f>IF('OddsRatio_working_3-way'!W46&gt;=0,IF('OddsRatio_working_3-way'!V46+SQRT('OddsRatio_working_3-way'!W46)&gt;0,0,PI()),ACOS('OddsRatio_working_3-way'!V46/(2*'OddsRatio_working_3-way'!X46)))</f>
        <v>0.24877838865452162</v>
      </c>
      <c r="Z46" s="11">
        <f>'OddsRatio_working_3-way'!X46^(1/3)*COS('OddsRatio_working_3-way'!Y46/3)</f>
        <v>0.52549492436828249</v>
      </c>
      <c r="AA46" s="11">
        <f>'OddsRatio_working_3-way'!X46^(1/3)*COS(('OddsRatio_working_3-way'!Y46+2*PI())/3)</f>
        <v>-0.30057322231089184</v>
      </c>
      <c r="AB46" s="11">
        <f>'OddsRatio_working_3-way'!X46^(1/3)*COS(('OddsRatio_working_3-way'!Y46+4*PI())/3)</f>
        <v>-0.22492170205739057</v>
      </c>
      <c r="AC46" s="11">
        <f>'OddsRatio_working_3-way'!X46^(1/3)*SIN('OddsRatio_working_3-way'!Y46/3)</f>
        <v>4.3677425582963357E-2</v>
      </c>
      <c r="AD46" s="11">
        <f>'OddsRatio_working_3-way'!X46^(1/3)*SIN(('OddsRatio_working_3-way'!Y46+2*PI())/3)</f>
        <v>0.43325324127123321</v>
      </c>
      <c r="AE46" s="11">
        <f>'OddsRatio_working_3-way'!X46^(1/3)*SIN(('OddsRatio_working_3-way'!Y46+4*PI())/3)</f>
        <v>-0.47693066685419666</v>
      </c>
      <c r="AF46" s="11">
        <f>-'OddsRatio_working_3-way'!U46/(3*'OddsRatio_working_3-way'!X46^(1/3))*COS(('OddsRatio_working_3-way'!Y46)/3)</f>
        <v>0.52549492436828238</v>
      </c>
      <c r="AG46" s="11">
        <f>-'OddsRatio_working_3-way'!U46/(3*'OddsRatio_working_3-way'!X46^(1/3))*COS(('OddsRatio_working_3-way'!Y46+2*PI())/3)</f>
        <v>-0.30057322231089179</v>
      </c>
      <c r="AH46" s="11">
        <f>-'OddsRatio_working_3-way'!U46/(3*'OddsRatio_working_3-way'!X46^(1/3))*COS(('OddsRatio_working_3-way'!Y46+4*PI())/3)</f>
        <v>-0.22492170205739054</v>
      </c>
      <c r="AI46" s="11">
        <f>'OddsRatio_working_3-way'!U46/(3*'OddsRatio_working_3-way'!X46^(1/3))*SIN(('OddsRatio_working_3-way'!Y46)/3)</f>
        <v>-4.367742558296335E-2</v>
      </c>
      <c r="AJ46" s="11">
        <f>'OddsRatio_working_3-way'!U46/(3*'OddsRatio_working_3-way'!X46^(1/3))*SIN(('OddsRatio_working_3-way'!Y46+2*PI())/3)</f>
        <v>-0.43325324127123316</v>
      </c>
      <c r="AK46" s="11">
        <f>'OddsRatio_working_3-way'!U46/(3*'OddsRatio_working_3-way'!X46^(1/3))*SIN(('OddsRatio_working_3-way'!Y46+4*PI())/3)</f>
        <v>0.47693066685419655</v>
      </c>
      <c r="AL46" s="11">
        <f>'OddsRatio_working_3-way'!Z46+'OddsRatio_working_3-way'!AF46</f>
        <v>1.050989848736565</v>
      </c>
      <c r="AM46" s="11">
        <f>'OddsRatio_working_3-way'!AA46+'OddsRatio_working_3-way'!AG46</f>
        <v>-0.60114644462178357</v>
      </c>
      <c r="AN46" s="11">
        <f>'OddsRatio_working_3-way'!AB46+'OddsRatio_working_3-way'!AH46</f>
        <v>-0.44984340411478108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1.050989848736565</v>
      </c>
      <c r="AS46" s="11">
        <f>IF(('OddsRatio_working_3-way'!X46=0),IF(Q46&gt;0,-Q46^(1/3),(-Q46)^(1/3)),'OddsRatio_working_3-way'!AM46-'OddsRatio_working_3-way'!R46/3)</f>
        <v>-0.60114644462178357</v>
      </c>
      <c r="AT46" s="11">
        <f>IF(('OddsRatio_working_3-way'!X46=0),IF(Q46&gt;0,-Q46^(1/3),(-Q46)^(1/3)),'OddsRatio_working_3-way'!AN46-'OddsRatio_working_3-way'!R46/3)</f>
        <v>-0.44984340411478108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3.71</v>
      </c>
      <c r="B47" s="4">
        <f>IF('True_Odds_Calculator_3-way'!B48="","",'True_Odds_Calculator_3-way'!B48)</f>
        <v>3.67</v>
      </c>
      <c r="C47" s="4">
        <f>IF('True_Odds_Calculator_3-way'!C48="","",'True_Odds_Calculator_3-way'!C48)</f>
        <v>2.0299999999999998</v>
      </c>
      <c r="D47" s="9">
        <f t="shared" si="13"/>
        <v>0.25902097100647348</v>
      </c>
      <c r="E47" s="9">
        <f t="shared" si="14"/>
        <v>0.26188519890898804</v>
      </c>
      <c r="F47" s="9">
        <f t="shared" si="15"/>
        <v>0.47909383008453843</v>
      </c>
      <c r="G47" s="9">
        <f t="shared" si="16"/>
        <v>1.0556056325328855</v>
      </c>
      <c r="H47" s="9">
        <f t="shared" si="17"/>
        <v>3.86069126416412</v>
      </c>
      <c r="I47" s="9">
        <f t="shared" si="18"/>
        <v>3.8184670388628041</v>
      </c>
      <c r="J47" s="9">
        <f t="shared" si="19"/>
        <v>2.0872738015088719</v>
      </c>
      <c r="K47" s="11">
        <f t="shared" si="20"/>
        <v>0.26954177897574122</v>
      </c>
      <c r="L47" s="11">
        <f t="shared" si="21"/>
        <v>0.27247956403269757</v>
      </c>
      <c r="M47" s="11">
        <f t="shared" si="22"/>
        <v>0.49261083743842371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-0.26963841473789796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0.23191135732869381</v>
      </c>
      <c r="Q47" s="11">
        <f>2*'OddsRatio_working_3-way'!K47*'OddsRatio_working_3-way'!L47*'OddsRatio_working_3-way'!M47</f>
        <v>7.235923785606671E-2</v>
      </c>
      <c r="R47" s="11">
        <f t="shared" si="23"/>
        <v>0</v>
      </c>
      <c r="S47" s="11">
        <f t="shared" si="24"/>
        <v>-0.86008277994855908</v>
      </c>
      <c r="T47" s="11">
        <f t="shared" si="25"/>
        <v>-0.26835656160641469</v>
      </c>
      <c r="U47" s="11">
        <f>'OddsRatio_working_3-way'!S47-'OddsRatio_working_3-way'!R47^2/3</f>
        <v>-0.86008277994855908</v>
      </c>
      <c r="V47" s="11">
        <f>'OddsRatio_working_3-way'!S47*'OddsRatio_working_3-way'!R47/3-2*'OddsRatio_working_3-way'!R47^3/27-'OddsRatio_working_3-way'!T47</f>
        <v>0.26835656160641469</v>
      </c>
      <c r="W47" s="11">
        <f>'OddsRatio_working_3-way'!V47^2+4*'OddsRatio_working_3-way'!U47^3/27</f>
        <v>-2.2242487669439065E-2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0.15350711044334112</v>
      </c>
      <c r="Y47" s="11">
        <f>IF('OddsRatio_working_3-way'!W47&gt;=0,IF('OddsRatio_working_3-way'!V47+SQRT('OddsRatio_working_3-way'!W47)&gt;0,0,PI()),ACOS('OddsRatio_working_3-way'!V47/(2*'OddsRatio_working_3-way'!X47)))</f>
        <v>0.50724706642417328</v>
      </c>
      <c r="Z47" s="11">
        <f>'OddsRatio_working_3-way'!X47^(1/3)*COS('OddsRatio_working_3-way'!Y47/3)</f>
        <v>0.52780281626644276</v>
      </c>
      <c r="AA47" s="11">
        <f>'OddsRatio_working_3-way'!X47^(1/3)*COS(('OddsRatio_working_3-way'!Y47+2*PI())/3)</f>
        <v>-0.34193239776585732</v>
      </c>
      <c r="AB47" s="11">
        <f>'OddsRatio_working_3-way'!X47^(1/3)*COS(('OddsRatio_working_3-way'!Y47+4*PI())/3)</f>
        <v>-0.18587041850058564</v>
      </c>
      <c r="AC47" s="11">
        <f>'OddsRatio_working_3-way'!X47^(1/3)*SIN('OddsRatio_working_3-way'!Y47/3)</f>
        <v>9.0102425739070402E-2</v>
      </c>
      <c r="AD47" s="11">
        <f>'OddsRatio_working_3-way'!X47^(1/3)*SIN(('OddsRatio_working_3-way'!Y47+2*PI())/3)</f>
        <v>0.41203943420617478</v>
      </c>
      <c r="AE47" s="11">
        <f>'OddsRatio_working_3-way'!X47^(1/3)*SIN(('OddsRatio_working_3-way'!Y47+4*PI())/3)</f>
        <v>-0.50214185994524518</v>
      </c>
      <c r="AF47" s="11">
        <f>-'OddsRatio_working_3-way'!U47/(3*'OddsRatio_working_3-way'!X47^(1/3))*COS(('OddsRatio_working_3-way'!Y47)/3)</f>
        <v>0.52780281626644265</v>
      </c>
      <c r="AG47" s="11">
        <f>-'OddsRatio_working_3-way'!U47/(3*'OddsRatio_working_3-way'!X47^(1/3))*COS(('OddsRatio_working_3-way'!Y47+2*PI())/3)</f>
        <v>-0.34193239776585727</v>
      </c>
      <c r="AH47" s="11">
        <f>-'OddsRatio_working_3-way'!U47/(3*'OddsRatio_working_3-way'!X47^(1/3))*COS(('OddsRatio_working_3-way'!Y47+4*PI())/3)</f>
        <v>-0.18587041850058561</v>
      </c>
      <c r="AI47" s="11">
        <f>'OddsRatio_working_3-way'!U47/(3*'OddsRatio_working_3-way'!X47^(1/3))*SIN(('OddsRatio_working_3-way'!Y47)/3)</f>
        <v>-9.0102425739070388E-2</v>
      </c>
      <c r="AJ47" s="11">
        <f>'OddsRatio_working_3-way'!U47/(3*'OddsRatio_working_3-way'!X47^(1/3))*SIN(('OddsRatio_working_3-way'!Y47+2*PI())/3)</f>
        <v>-0.41203943420617473</v>
      </c>
      <c r="AK47" s="11">
        <f>'OddsRatio_working_3-way'!U47/(3*'OddsRatio_working_3-way'!X47^(1/3))*SIN(('OddsRatio_working_3-way'!Y47+4*PI())/3)</f>
        <v>0.50214185994524507</v>
      </c>
      <c r="AL47" s="11">
        <f>'OddsRatio_working_3-way'!Z47+'OddsRatio_working_3-way'!AF47</f>
        <v>1.0556056325328855</v>
      </c>
      <c r="AM47" s="11">
        <f>'OddsRatio_working_3-way'!AA47+'OddsRatio_working_3-way'!AG47</f>
        <v>-0.68386479553171453</v>
      </c>
      <c r="AN47" s="11">
        <f>'OddsRatio_working_3-way'!AB47+'OddsRatio_working_3-way'!AH47</f>
        <v>-0.37174083700117122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1.0556056325328855</v>
      </c>
      <c r="AS47" s="11">
        <f>IF(('OddsRatio_working_3-way'!X47=0),IF(Q47&gt;0,-Q47^(1/3),(-Q47)^(1/3)),'OddsRatio_working_3-way'!AM47-'OddsRatio_working_3-way'!R47/3)</f>
        <v>-0.68386479553171453</v>
      </c>
      <c r="AT47" s="11">
        <f>IF(('OddsRatio_working_3-way'!X47=0),IF(Q47&gt;0,-Q47^(1/3),(-Q47)^(1/3)),'OddsRatio_working_3-way'!AN47-'OddsRatio_working_3-way'!R47/3)</f>
        <v>-0.37174083700117122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1.44</v>
      </c>
      <c r="B48" s="4">
        <f>IF('True_Odds_Calculator_3-way'!B49="","",'True_Odds_Calculator_3-way'!B49)</f>
        <v>4.58</v>
      </c>
      <c r="C48" s="4">
        <f>IF('True_Odds_Calculator_3-way'!C49="","",'True_Odds_Calculator_3-way'!C49)</f>
        <v>7.91</v>
      </c>
      <c r="D48" s="9">
        <f t="shared" si="13"/>
        <v>0.67718631060260814</v>
      </c>
      <c r="E48" s="9">
        <f t="shared" si="14"/>
        <v>0.20497716400588678</v>
      </c>
      <c r="F48" s="9">
        <f t="shared" si="15"/>
        <v>0.1178365253915049</v>
      </c>
      <c r="G48" s="9">
        <f t="shared" si="16"/>
        <v>1.0834056513196408</v>
      </c>
      <c r="H48" s="9">
        <f t="shared" si="17"/>
        <v>1.4766984865806421</v>
      </c>
      <c r="I48" s="9">
        <f t="shared" si="18"/>
        <v>4.8785922317243147</v>
      </c>
      <c r="J48" s="9">
        <f t="shared" si="19"/>
        <v>8.48633305061872</v>
      </c>
      <c r="K48" s="11">
        <f t="shared" si="20"/>
        <v>0.69444444444444442</v>
      </c>
      <c r="L48" s="11">
        <f t="shared" si="21"/>
        <v>0.2183406113537118</v>
      </c>
      <c r="M48" s="11">
        <f t="shared" si="22"/>
        <v>0.12642225031605561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-0.20864563186895746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0.20951528322939231</v>
      </c>
      <c r="Q48" s="11">
        <f>2*'OddsRatio_working_3-way'!K48*'OddsRatio_working_3-way'!L48*'OddsRatio_working_3-way'!M48</f>
        <v>3.8337654753777171E-2</v>
      </c>
      <c r="R48" s="11">
        <f t="shared" si="23"/>
        <v>0</v>
      </c>
      <c r="S48" s="11">
        <f t="shared" si="24"/>
        <v>-1.0041680784430753</v>
      </c>
      <c r="T48" s="11">
        <f t="shared" si="25"/>
        <v>-0.18374530255134036</v>
      </c>
      <c r="U48" s="11">
        <f>'OddsRatio_working_3-way'!S48-'OddsRatio_working_3-way'!R48^2/3</f>
        <v>-1.0041680784430753</v>
      </c>
      <c r="V48" s="11">
        <f>'OddsRatio_working_3-way'!S48*'OddsRatio_working_3-way'!R48/3-2*'OddsRatio_working_3-way'!R48^3/27-'OddsRatio_working_3-way'!T48</f>
        <v>0.18374530255134036</v>
      </c>
      <c r="W48" s="11">
        <f>'OddsRatio_working_3-way'!V48^2+4*'OddsRatio_working_3-way'!U48^3/27</f>
        <v>-0.11624602325320033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0.19365456324528216</v>
      </c>
      <c r="Y48" s="11">
        <f>IF('OddsRatio_working_3-way'!W48&gt;=0,IF('OddsRatio_working_3-way'!V48+SQRT('OddsRatio_working_3-way'!W48)&gt;0,0,PI()),ACOS('OddsRatio_working_3-way'!V48/(2*'OddsRatio_working_3-way'!X48)))</f>
        <v>1.0764968323329451</v>
      </c>
      <c r="Z48" s="11">
        <f>'OddsRatio_working_3-way'!X48^(1/3)*COS('OddsRatio_working_3-way'!Y48/3)</f>
        <v>0.54170282565982042</v>
      </c>
      <c r="AA48" s="11">
        <f>'OddsRatio_working_3-way'!X48^(1/3)*COS(('OddsRatio_working_3-way'!Y48+2*PI())/3)</f>
        <v>-0.4468075326862353</v>
      </c>
      <c r="AB48" s="11">
        <f>'OddsRatio_working_3-way'!X48^(1/3)*COS(('OddsRatio_working_3-way'!Y48+4*PI())/3)</f>
        <v>-9.4895292973585302E-2</v>
      </c>
      <c r="AC48" s="11">
        <f>'OddsRatio_working_3-way'!X48^(1/3)*SIN('OddsRatio_working_3-way'!Y48/3)</f>
        <v>0.20317662632922279</v>
      </c>
      <c r="AD48" s="11">
        <f>'OddsRatio_working_3-way'!X48^(1/3)*SIN(('OddsRatio_working_3-way'!Y48+2*PI())/3)</f>
        <v>0.36754009515860608</v>
      </c>
      <c r="AE48" s="11">
        <f>'OddsRatio_working_3-way'!X48^(1/3)*SIN(('OddsRatio_working_3-way'!Y48+4*PI())/3)</f>
        <v>-0.5707167214878287</v>
      </c>
      <c r="AF48" s="11">
        <f>-'OddsRatio_working_3-way'!U48/(3*'OddsRatio_working_3-way'!X48^(1/3))*COS(('OddsRatio_working_3-way'!Y48)/3)</f>
        <v>0.54170282565982042</v>
      </c>
      <c r="AG48" s="11">
        <f>-'OddsRatio_working_3-way'!U48/(3*'OddsRatio_working_3-way'!X48^(1/3))*COS(('OddsRatio_working_3-way'!Y48+2*PI())/3)</f>
        <v>-0.4468075326862353</v>
      </c>
      <c r="AH48" s="11">
        <f>-'OddsRatio_working_3-way'!U48/(3*'OddsRatio_working_3-way'!X48^(1/3))*COS(('OddsRatio_working_3-way'!Y48+4*PI())/3)</f>
        <v>-9.4895292973585302E-2</v>
      </c>
      <c r="AI48" s="11">
        <f>'OddsRatio_working_3-way'!U48/(3*'OddsRatio_working_3-way'!X48^(1/3))*SIN(('OddsRatio_working_3-way'!Y48)/3)</f>
        <v>-0.20317662632922279</v>
      </c>
      <c r="AJ48" s="11">
        <f>'OddsRatio_working_3-way'!U48/(3*'OddsRatio_working_3-way'!X48^(1/3))*SIN(('OddsRatio_working_3-way'!Y48+2*PI())/3)</f>
        <v>-0.36754009515860608</v>
      </c>
      <c r="AK48" s="11">
        <f>'OddsRatio_working_3-way'!U48/(3*'OddsRatio_working_3-way'!X48^(1/3))*SIN(('OddsRatio_working_3-way'!Y48+4*PI())/3)</f>
        <v>0.5707167214878287</v>
      </c>
      <c r="AL48" s="11">
        <f>'OddsRatio_working_3-way'!Z48+'OddsRatio_working_3-way'!AF48</f>
        <v>1.0834056513196408</v>
      </c>
      <c r="AM48" s="11">
        <f>'OddsRatio_working_3-way'!AA48+'OddsRatio_working_3-way'!AG48</f>
        <v>-0.8936150653724706</v>
      </c>
      <c r="AN48" s="11">
        <f>'OddsRatio_working_3-way'!AB48+'OddsRatio_working_3-way'!AH48</f>
        <v>-0.1897905859471706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1.0834056513196408</v>
      </c>
      <c r="AS48" s="11">
        <f>IF(('OddsRatio_working_3-way'!X48=0),IF(Q48&gt;0,-Q48^(1/3),(-Q48)^(1/3)),'OddsRatio_working_3-way'!AM48-'OddsRatio_working_3-way'!R48/3)</f>
        <v>-0.8936150653724706</v>
      </c>
      <c r="AT48" s="11">
        <f>IF(('OddsRatio_working_3-way'!X48=0),IF(Q48&gt;0,-Q48^(1/3),(-Q48)^(1/3)),'OddsRatio_working_3-way'!AN48-'OddsRatio_working_3-way'!R48/3)</f>
        <v>-0.1897905859471706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2.4900000000000002</v>
      </c>
      <c r="B49" s="4">
        <f>IF('True_Odds_Calculator_3-way'!B50="","",'True_Odds_Calculator_3-way'!B50)</f>
        <v>3.4</v>
      </c>
      <c r="C49" s="4">
        <f>IF('True_Odds_Calculator_3-way'!C50="","",'True_Odds_Calculator_3-way'!C50)</f>
        <v>2.97</v>
      </c>
      <c r="D49" s="9">
        <f t="shared" si="13"/>
        <v>0.38996741710705907</v>
      </c>
      <c r="E49" s="9">
        <f t="shared" si="14"/>
        <v>0.28411472659770826</v>
      </c>
      <c r="F49" s="9">
        <f t="shared" si="15"/>
        <v>0.32591785629523262</v>
      </c>
      <c r="G49" s="9">
        <f t="shared" si="16"/>
        <v>1.0498770484595299</v>
      </c>
      <c r="H49" s="9">
        <f t="shared" si="17"/>
        <v>2.5643168022046998</v>
      </c>
      <c r="I49" s="9">
        <f t="shared" si="18"/>
        <v>3.5197049163028717</v>
      </c>
      <c r="J49" s="9">
        <f t="shared" si="19"/>
        <v>3.0682577854652746</v>
      </c>
      <c r="K49" s="11">
        <f t="shared" si="20"/>
        <v>0.40160642570281119</v>
      </c>
      <c r="L49" s="11">
        <f t="shared" si="21"/>
        <v>0.29411764705882354</v>
      </c>
      <c r="M49" s="11">
        <f t="shared" si="22"/>
        <v>0.33670033670033667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-0.28017476918965223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0.23305740291329705</v>
      </c>
      <c r="Q49" s="11">
        <f>2*'OddsRatio_working_3-way'!K49*'OddsRatio_working_3-way'!L49*'OddsRatio_working_3-way'!M49</f>
        <v>7.9541775738326631E-2</v>
      </c>
      <c r="R49" s="11">
        <f t="shared" si="23"/>
        <v>0</v>
      </c>
      <c r="S49" s="11">
        <f t="shared" si="24"/>
        <v>-0.83182866033000602</v>
      </c>
      <c r="T49" s="11">
        <f t="shared" si="25"/>
        <v>-0.28390056666553104</v>
      </c>
      <c r="U49" s="11">
        <f>'OddsRatio_working_3-way'!S49-'OddsRatio_working_3-way'!R49^2/3</f>
        <v>-0.83182866033000602</v>
      </c>
      <c r="V49" s="11">
        <f>'OddsRatio_working_3-way'!S49*'OddsRatio_working_3-way'!R49/3-2*'OddsRatio_working_3-way'!R49^3/27-'OddsRatio_working_3-way'!T49</f>
        <v>0.28390056666553104</v>
      </c>
      <c r="W49" s="11">
        <f>'OddsRatio_working_3-way'!V49^2+4*'OddsRatio_working_3-way'!U49^3/27</f>
        <v>-4.6707830581876192E-3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0.14600540641633553</v>
      </c>
      <c r="Y49" s="11">
        <f>IF('OddsRatio_working_3-way'!W49&gt;=0,IF('OddsRatio_working_3-way'!V49+SQRT('OddsRatio_working_3-way'!W49)&gt;0,0,PI()),ACOS('OddsRatio_working_3-way'!V49/(2*'OddsRatio_working_3-way'!X49)))</f>
        <v>0.23623425585532476</v>
      </c>
      <c r="Z49" s="11">
        <f>'OddsRatio_working_3-way'!X49^(1/3)*COS('OddsRatio_working_3-way'!Y49/3)</f>
        <v>0.52493852422976495</v>
      </c>
      <c r="AA49" s="11">
        <f>'OddsRatio_working_3-way'!X49^(1/3)*COS(('OddsRatio_working_3-way'!Y49+2*PI())/3)</f>
        <v>-0.29834159709755198</v>
      </c>
      <c r="AB49" s="11">
        <f>'OddsRatio_working_3-way'!X49^(1/3)*COS(('OddsRatio_working_3-way'!Y49+4*PI())/3)</f>
        <v>-0.22659692713221308</v>
      </c>
      <c r="AC49" s="11">
        <f>'OddsRatio_working_3-way'!X49^(1/3)*SIN('OddsRatio_working_3-way'!Y49/3)</f>
        <v>4.1421804517409427E-2</v>
      </c>
      <c r="AD49" s="11">
        <f>'OddsRatio_working_3-way'!X49^(1/3)*SIN(('OddsRatio_working_3-way'!Y49+2*PI())/3)</f>
        <v>0.43389919514938485</v>
      </c>
      <c r="AE49" s="11">
        <f>'OddsRatio_working_3-way'!X49^(1/3)*SIN(('OddsRatio_working_3-way'!Y49+4*PI())/3)</f>
        <v>-0.47532099966679414</v>
      </c>
      <c r="AF49" s="11">
        <f>-'OddsRatio_working_3-way'!U49/(3*'OddsRatio_working_3-way'!X49^(1/3))*COS(('OddsRatio_working_3-way'!Y49)/3)</f>
        <v>0.52493852422976495</v>
      </c>
      <c r="AG49" s="11">
        <f>-'OddsRatio_working_3-way'!U49/(3*'OddsRatio_working_3-way'!X49^(1/3))*COS(('OddsRatio_working_3-way'!Y49+2*PI())/3)</f>
        <v>-0.29834159709755198</v>
      </c>
      <c r="AH49" s="11">
        <f>-'OddsRatio_working_3-way'!U49/(3*'OddsRatio_working_3-way'!X49^(1/3))*COS(('OddsRatio_working_3-way'!Y49+4*PI())/3)</f>
        <v>-0.22659692713221308</v>
      </c>
      <c r="AI49" s="11">
        <f>'OddsRatio_working_3-way'!U49/(3*'OddsRatio_working_3-way'!X49^(1/3))*SIN(('OddsRatio_working_3-way'!Y49)/3)</f>
        <v>-4.1421804517409427E-2</v>
      </c>
      <c r="AJ49" s="11">
        <f>'OddsRatio_working_3-way'!U49/(3*'OddsRatio_working_3-way'!X49^(1/3))*SIN(('OddsRatio_working_3-way'!Y49+2*PI())/3)</f>
        <v>-0.43389919514938485</v>
      </c>
      <c r="AK49" s="11">
        <f>'OddsRatio_working_3-way'!U49/(3*'OddsRatio_working_3-way'!X49^(1/3))*SIN(('OddsRatio_working_3-way'!Y49+4*PI())/3)</f>
        <v>0.47532099966679414</v>
      </c>
      <c r="AL49" s="11">
        <f>'OddsRatio_working_3-way'!Z49+'OddsRatio_working_3-way'!AF49</f>
        <v>1.0498770484595299</v>
      </c>
      <c r="AM49" s="11">
        <f>'OddsRatio_working_3-way'!AA49+'OddsRatio_working_3-way'!AG49</f>
        <v>-0.59668319419510396</v>
      </c>
      <c r="AN49" s="11">
        <f>'OddsRatio_working_3-way'!AB49+'OddsRatio_working_3-way'!AH49</f>
        <v>-0.45319385426442615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1.0498770484595299</v>
      </c>
      <c r="AS49" s="11">
        <f>IF(('OddsRatio_working_3-way'!X49=0),IF(Q49&gt;0,-Q49^(1/3),(-Q49)^(1/3)),'OddsRatio_working_3-way'!AM49-'OddsRatio_working_3-way'!R49/3)</f>
        <v>-0.59668319419510396</v>
      </c>
      <c r="AT49" s="11">
        <f>IF(('OddsRatio_working_3-way'!X49=0),IF(Q49&gt;0,-Q49^(1/3),(-Q49)^(1/3)),'OddsRatio_working_3-way'!AN49-'OddsRatio_working_3-way'!R49/3)</f>
        <v>-0.45319385426442615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</v>
      </c>
      <c r="B50" s="4">
        <f>IF('True_Odds_Calculator_3-way'!B51="","",'True_Odds_Calculator_3-way'!B51)</f>
        <v>3.59</v>
      </c>
      <c r="C50" s="4">
        <f>IF('True_Odds_Calculator_3-way'!C51="","",'True_Odds_Calculator_3-way'!C51)</f>
        <v>3.9</v>
      </c>
      <c r="D50" s="9">
        <f t="shared" si="13"/>
        <v>0.48627213069537506</v>
      </c>
      <c r="E50" s="9">
        <f t="shared" si="14"/>
        <v>0.26764906462577248</v>
      </c>
      <c r="F50" s="9">
        <f t="shared" si="15"/>
        <v>0.24607880467885271</v>
      </c>
      <c r="G50" s="9">
        <f t="shared" si="16"/>
        <v>1.0564616741864024</v>
      </c>
      <c r="H50" s="9">
        <f t="shared" si="17"/>
        <v>2.0564616741864024</v>
      </c>
      <c r="I50" s="9">
        <f t="shared" si="18"/>
        <v>3.7362357361427816</v>
      </c>
      <c r="J50" s="9">
        <f t="shared" si="19"/>
        <v>4.0637388551405662</v>
      </c>
      <c r="K50" s="11">
        <f t="shared" si="20"/>
        <v>0.5</v>
      </c>
      <c r="L50" s="11">
        <f t="shared" si="21"/>
        <v>0.2785515320334262</v>
      </c>
      <c r="M50" s="11">
        <f t="shared" si="22"/>
        <v>0.25641025641025644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-0.26823084065423908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0.23176915934576101</v>
      </c>
      <c r="Q50" s="11">
        <f>2*'OddsRatio_working_3-way'!K50*'OddsRatio_working_3-way'!L50*'OddsRatio_working_3-way'!M50</f>
        <v>7.1423469752160573E-2</v>
      </c>
      <c r="R50" s="11">
        <f t="shared" si="23"/>
        <v>0</v>
      </c>
      <c r="S50" s="11">
        <f t="shared" si="24"/>
        <v>-0.86406603647982927</v>
      </c>
      <c r="T50" s="11">
        <f t="shared" si="25"/>
        <v>-0.26627612834509384</v>
      </c>
      <c r="U50" s="11">
        <f>'OddsRatio_working_3-way'!S50-'OddsRatio_working_3-way'!R50^2/3</f>
        <v>-0.86406603647982927</v>
      </c>
      <c r="V50" s="11">
        <f>'OddsRatio_working_3-way'!S50*'OddsRatio_working_3-way'!R50/3-2*'OddsRatio_working_3-way'!R50^3/27-'OddsRatio_working_3-way'!T50</f>
        <v>0.26627612834509384</v>
      </c>
      <c r="W50" s="11">
        <f>'OddsRatio_working_3-way'!V50^2+4*'OddsRatio_working_3-way'!U50^3/27</f>
        <v>-2.4670422467275216E-2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0.15457473839030758</v>
      </c>
      <c r="Y50" s="11">
        <f>IF('OddsRatio_working_3-way'!W50&gt;=0,IF('OddsRatio_working_3-way'!V50+SQRT('OddsRatio_working_3-way'!W50)&gt;0,0,PI()),ACOS('OddsRatio_working_3-way'!V50/(2*'OddsRatio_working_3-way'!X50)))</f>
        <v>0.5329374212981286</v>
      </c>
      <c r="Z50" s="11">
        <f>'OddsRatio_working_3-way'!X50^(1/3)*COS('OddsRatio_working_3-way'!Y50/3)</f>
        <v>0.52823083709320118</v>
      </c>
      <c r="AA50" s="11">
        <f>'OddsRatio_working_3-way'!X50^(1/3)*COS(('OddsRatio_working_3-way'!Y50+2*PI())/3)</f>
        <v>-0.34624730138036508</v>
      </c>
      <c r="AB50" s="11">
        <f>'OddsRatio_working_3-way'!X50^(1/3)*COS(('OddsRatio_working_3-way'!Y50+4*PI())/3)</f>
        <v>-0.18198353571283607</v>
      </c>
      <c r="AC50" s="11">
        <f>'OddsRatio_working_3-way'!X50^(1/3)*SIN('OddsRatio_working_3-way'!Y50/3)</f>
        <v>9.4837729326249495E-2</v>
      </c>
      <c r="AD50" s="11">
        <f>'OddsRatio_working_3-way'!X50^(1/3)*SIN(('OddsRatio_working_3-way'!Y50+2*PI())/3)</f>
        <v>0.41004245932190692</v>
      </c>
      <c r="AE50" s="11">
        <f>'OddsRatio_working_3-way'!X50^(1/3)*SIN(('OddsRatio_working_3-way'!Y50+4*PI())/3)</f>
        <v>-0.50488018864815642</v>
      </c>
      <c r="AF50" s="11">
        <f>-'OddsRatio_working_3-way'!U50/(3*'OddsRatio_working_3-way'!X50^(1/3))*COS(('OddsRatio_working_3-way'!Y50)/3)</f>
        <v>0.52823083709320129</v>
      </c>
      <c r="AG50" s="11">
        <f>-'OddsRatio_working_3-way'!U50/(3*'OddsRatio_working_3-way'!X50^(1/3))*COS(('OddsRatio_working_3-way'!Y50+2*PI())/3)</f>
        <v>-0.34624730138036514</v>
      </c>
      <c r="AH50" s="11">
        <f>-'OddsRatio_working_3-way'!U50/(3*'OddsRatio_working_3-way'!X50^(1/3))*COS(('OddsRatio_working_3-way'!Y50+4*PI())/3)</f>
        <v>-0.1819835357128361</v>
      </c>
      <c r="AI50" s="11">
        <f>'OddsRatio_working_3-way'!U50/(3*'OddsRatio_working_3-way'!X50^(1/3))*SIN(('OddsRatio_working_3-way'!Y50)/3)</f>
        <v>-9.4837729326249523E-2</v>
      </c>
      <c r="AJ50" s="11">
        <f>'OddsRatio_working_3-way'!U50/(3*'OddsRatio_working_3-way'!X50^(1/3))*SIN(('OddsRatio_working_3-way'!Y50+2*PI())/3)</f>
        <v>-0.41004245932190703</v>
      </c>
      <c r="AK50" s="11">
        <f>'OddsRatio_working_3-way'!U50/(3*'OddsRatio_working_3-way'!X50^(1/3))*SIN(('OddsRatio_working_3-way'!Y50+4*PI())/3)</f>
        <v>0.50488018864815654</v>
      </c>
      <c r="AL50" s="11">
        <f>'OddsRatio_working_3-way'!Z50+'OddsRatio_working_3-way'!AF50</f>
        <v>1.0564616741864024</v>
      </c>
      <c r="AM50" s="11">
        <f>'OddsRatio_working_3-way'!AA50+'OddsRatio_working_3-way'!AG50</f>
        <v>-0.69249460276073016</v>
      </c>
      <c r="AN50" s="11">
        <f>'OddsRatio_working_3-way'!AB50+'OddsRatio_working_3-way'!AH50</f>
        <v>-0.3639670714256722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1.0564616741864024</v>
      </c>
      <c r="AS50" s="11">
        <f>IF(('OddsRatio_working_3-way'!X50=0),IF(Q50&gt;0,-Q50^(1/3),(-Q50)^(1/3)),'OddsRatio_working_3-way'!AM50-'OddsRatio_working_3-way'!R50/3)</f>
        <v>-0.69249460276073016</v>
      </c>
      <c r="AT50" s="11">
        <f>IF(('OddsRatio_working_3-way'!X50=0),IF(Q50&gt;0,-Q50^(1/3),(-Q50)^(1/3)),'OddsRatio_working_3-way'!AN50-'OddsRatio_working_3-way'!R50/3)</f>
        <v>-0.3639670714256722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5.39</v>
      </c>
      <c r="B51" s="4">
        <f>IF('True_Odds_Calculator_3-way'!B52="","",'True_Odds_Calculator_3-way'!B52)</f>
        <v>3.92</v>
      </c>
      <c r="C51" s="4">
        <f>IF('True_Odds_Calculator_3-way'!C52="","",'True_Odds_Calculator_3-way'!C52)</f>
        <v>1.68</v>
      </c>
      <c r="D51" s="9">
        <f t="shared" si="13"/>
        <v>0.17632715805982282</v>
      </c>
      <c r="E51" s="9">
        <f t="shared" si="14"/>
        <v>0.24348137874561976</v>
      </c>
      <c r="F51" s="9">
        <f t="shared" si="15"/>
        <v>0.5801914631945575</v>
      </c>
      <c r="G51" s="9">
        <f t="shared" si="16"/>
        <v>1.0640720080624457</v>
      </c>
      <c r="H51" s="9">
        <f t="shared" si="17"/>
        <v>5.6712761153941367</v>
      </c>
      <c r="I51" s="9">
        <f t="shared" si="18"/>
        <v>4.1070902635423412</v>
      </c>
      <c r="J51" s="9">
        <f t="shared" si="19"/>
        <v>1.7235689654824631</v>
      </c>
      <c r="K51" s="11">
        <f t="shared" si="20"/>
        <v>0.1855287569573284</v>
      </c>
      <c r="L51" s="11">
        <f t="shared" si="21"/>
        <v>0.25510204081632654</v>
      </c>
      <c r="M51" s="11">
        <f t="shared" si="22"/>
        <v>0.59523809523809523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-0.24556822463944505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0.22509335035365852</v>
      </c>
      <c r="Q51" s="11">
        <f>2*'OddsRatio_working_3-way'!K51*'OddsRatio_working_3-way'!L51*'OddsRatio_working_3-way'!M51</f>
        <v>5.6343767297536561E-2</v>
      </c>
      <c r="R51" s="11">
        <f t="shared" si="23"/>
        <v>0</v>
      </c>
      <c r="S51" s="11">
        <f t="shared" si="24"/>
        <v>-0.91662246076075715</v>
      </c>
      <c r="T51" s="11">
        <f t="shared" si="25"/>
        <v>-0.22944241821295552</v>
      </c>
      <c r="U51" s="11">
        <f>'OddsRatio_working_3-way'!S51-'OddsRatio_working_3-way'!R51^2/3</f>
        <v>-0.91662246076075715</v>
      </c>
      <c r="V51" s="11">
        <f>'OddsRatio_working_3-way'!S51*'OddsRatio_working_3-way'!R51/3-2*'OddsRatio_working_3-way'!R51^3/27-'OddsRatio_working_3-way'!T51</f>
        <v>0.22944241821295552</v>
      </c>
      <c r="W51" s="11">
        <f>'OddsRatio_working_3-way'!V51^2+4*'OddsRatio_working_3-way'!U51^3/27</f>
        <v>-6.1451465507160408E-2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0.16888997067807873</v>
      </c>
      <c r="Y51" s="11">
        <f>IF('OddsRatio_working_3-way'!W51&gt;=0,IF('OddsRatio_working_3-way'!V51+SQRT('OddsRatio_working_3-way'!W51)&gt;0,0,PI()),ACOS('OddsRatio_working_3-way'!V51/(2*'OddsRatio_working_3-way'!X51)))</f>
        <v>0.8240343487116879</v>
      </c>
      <c r="Z51" s="11">
        <f>'OddsRatio_working_3-way'!X51^(1/3)*COS('OddsRatio_working_3-way'!Y51/3)</f>
        <v>0.53203600403122286</v>
      </c>
      <c r="AA51" s="11">
        <f>'OddsRatio_working_3-way'!X51^(1/3)*COS(('OddsRatio_working_3-way'!Y51+2*PI())/3)</f>
        <v>-0.39585976340637419</v>
      </c>
      <c r="AB51" s="11">
        <f>'OddsRatio_working_3-way'!X51^(1/3)*COS(('OddsRatio_working_3-way'!Y51+4*PI())/3)</f>
        <v>-0.13617624062484876</v>
      </c>
      <c r="AC51" s="11">
        <f>'OddsRatio_working_3-way'!X51^(1/3)*SIN('OddsRatio_working_3-way'!Y51/3)</f>
        <v>0.14992835178202421</v>
      </c>
      <c r="AD51" s="11">
        <f>'OddsRatio_working_3-way'!X51^(1/3)*SIN(('OddsRatio_working_3-way'!Y51+2*PI())/3)</f>
        <v>0.38579251932798697</v>
      </c>
      <c r="AE51" s="11">
        <f>'OddsRatio_working_3-way'!X51^(1/3)*SIN(('OddsRatio_working_3-way'!Y51+4*PI())/3)</f>
        <v>-0.53572087111001099</v>
      </c>
      <c r="AF51" s="11">
        <f>-'OddsRatio_working_3-way'!U51/(3*'OddsRatio_working_3-way'!X51^(1/3))*COS(('OddsRatio_working_3-way'!Y51)/3)</f>
        <v>0.53203600403122286</v>
      </c>
      <c r="AG51" s="11">
        <f>-'OddsRatio_working_3-way'!U51/(3*'OddsRatio_working_3-way'!X51^(1/3))*COS(('OddsRatio_working_3-way'!Y51+2*PI())/3)</f>
        <v>-0.39585976340637419</v>
      </c>
      <c r="AH51" s="11">
        <f>-'OddsRatio_working_3-way'!U51/(3*'OddsRatio_working_3-way'!X51^(1/3))*COS(('OddsRatio_working_3-way'!Y51+4*PI())/3)</f>
        <v>-0.13617624062484876</v>
      </c>
      <c r="AI51" s="11">
        <f>'OddsRatio_working_3-way'!U51/(3*'OddsRatio_working_3-way'!X51^(1/3))*SIN(('OddsRatio_working_3-way'!Y51)/3)</f>
        <v>-0.14992835178202421</v>
      </c>
      <c r="AJ51" s="11">
        <f>'OddsRatio_working_3-way'!U51/(3*'OddsRatio_working_3-way'!X51^(1/3))*SIN(('OddsRatio_working_3-way'!Y51+2*PI())/3)</f>
        <v>-0.38579251932798697</v>
      </c>
      <c r="AK51" s="11">
        <f>'OddsRatio_working_3-way'!U51/(3*'OddsRatio_working_3-way'!X51^(1/3))*SIN(('OddsRatio_working_3-way'!Y51+4*PI())/3)</f>
        <v>0.53572087111001099</v>
      </c>
      <c r="AL51" s="11">
        <f>'OddsRatio_working_3-way'!Z51+'OddsRatio_working_3-way'!AF51</f>
        <v>1.0640720080624457</v>
      </c>
      <c r="AM51" s="11">
        <f>'OddsRatio_working_3-way'!AA51+'OddsRatio_working_3-way'!AG51</f>
        <v>-0.79171952681274838</v>
      </c>
      <c r="AN51" s="11">
        <f>'OddsRatio_working_3-way'!AB51+'OddsRatio_working_3-way'!AH51</f>
        <v>-0.27235248124969752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1.0640720080624457</v>
      </c>
      <c r="AS51" s="11">
        <f>IF(('OddsRatio_working_3-way'!X51=0),IF(Q51&gt;0,-Q51^(1/3),(-Q51)^(1/3)),'OddsRatio_working_3-way'!AM51-'OddsRatio_working_3-way'!R51/3)</f>
        <v>-0.79171952681274838</v>
      </c>
      <c r="AT51" s="11">
        <f>IF(('OddsRatio_working_3-way'!X51=0),IF(Q51&gt;0,-Q51^(1/3),(-Q51)^(1/3)),'OddsRatio_working_3-way'!AN51-'OddsRatio_working_3-way'!R51/3)</f>
        <v>-0.27235248124969752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1.65</v>
      </c>
      <c r="B52" s="4">
        <f>IF('True_Odds_Calculator_3-way'!B53="","",'True_Odds_Calculator_3-way'!B53)</f>
        <v>4.0999999999999996</v>
      </c>
      <c r="C52" s="4">
        <f>IF('True_Odds_Calculator_3-way'!C53="","",'True_Odds_Calculator_3-way'!C53)</f>
        <v>5.35</v>
      </c>
      <c r="D52" s="9">
        <f t="shared" si="13"/>
        <v>0.59052798622391522</v>
      </c>
      <c r="E52" s="9">
        <f t="shared" si="14"/>
        <v>0.23218104116286259</v>
      </c>
      <c r="F52" s="9">
        <f t="shared" si="15"/>
        <v>0.17729097261322233</v>
      </c>
      <c r="G52" s="9">
        <f t="shared" si="16"/>
        <v>1.0667689914225913</v>
      </c>
      <c r="H52" s="9">
        <f t="shared" si="17"/>
        <v>1.6933998444246841</v>
      </c>
      <c r="I52" s="9">
        <f t="shared" si="18"/>
        <v>4.3069838734100321</v>
      </c>
      <c r="J52" s="9">
        <f t="shared" si="19"/>
        <v>5.6404451126882709</v>
      </c>
      <c r="K52" s="11">
        <f t="shared" si="20"/>
        <v>0.60606060606060608</v>
      </c>
      <c r="L52" s="11">
        <f t="shared" si="21"/>
        <v>0.24390243902439027</v>
      </c>
      <c r="M52" s="11">
        <f t="shared" si="22"/>
        <v>0.18691588785046731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-0.24218248129804998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0.22380172824667921</v>
      </c>
      <c r="Q52" s="11">
        <f>2*'OddsRatio_working_3-way'!K52*'OddsRatio_working_3-way'!L52*'OddsRatio_working_3-way'!M52</f>
        <v>5.5259685986834388E-2</v>
      </c>
      <c r="R52" s="11">
        <f t="shared" si="23"/>
        <v>0</v>
      </c>
      <c r="S52" s="11">
        <f t="shared" si="24"/>
        <v>-0.92410370497133576</v>
      </c>
      <c r="T52" s="11">
        <f t="shared" si="25"/>
        <v>-0.22817375431391013</v>
      </c>
      <c r="U52" s="11">
        <f>'OddsRatio_working_3-way'!S52-'OddsRatio_working_3-way'!R52^2/3</f>
        <v>-0.92410370497133576</v>
      </c>
      <c r="V52" s="11">
        <f>'OddsRatio_working_3-way'!S52*'OddsRatio_working_3-way'!R52/3-2*'OddsRatio_working_3-way'!R52^3/27-'OddsRatio_working_3-way'!T52</f>
        <v>0.22817375431391013</v>
      </c>
      <c r="W52" s="11">
        <f>'OddsRatio_working_3-way'!V52^2+4*'OddsRatio_working_3-way'!U52^3/27</f>
        <v>-6.484854173266924E-2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0.17096184069140535</v>
      </c>
      <c r="Y52" s="11">
        <f>IF('OddsRatio_working_3-way'!W52&gt;=0,IF('OddsRatio_working_3-way'!V52+SQRT('OddsRatio_working_3-way'!W52)&gt;0,0,PI()),ACOS('OddsRatio_working_3-way'!V52/(2*'OddsRatio_working_3-way'!X52)))</f>
        <v>0.84018690581331779</v>
      </c>
      <c r="Z52" s="11">
        <f>'OddsRatio_working_3-way'!X52^(1/3)*COS('OddsRatio_working_3-way'!Y52/3)</f>
        <v>0.53338449571129565</v>
      </c>
      <c r="AA52" s="11">
        <f>'OddsRatio_working_3-way'!X52^(1/3)*COS(('OddsRatio_working_3-way'!Y52+2*PI())/3)</f>
        <v>-0.3995518016857697</v>
      </c>
      <c r="AB52" s="11">
        <f>'OddsRatio_working_3-way'!X52^(1/3)*COS(('OddsRatio_working_3-way'!Y52+4*PI())/3)</f>
        <v>-0.13383269402552564</v>
      </c>
      <c r="AC52" s="11">
        <f>'OddsRatio_working_3-way'!X52^(1/3)*SIN('OddsRatio_working_3-way'!Y52/3)</f>
        <v>0.15341299833646896</v>
      </c>
      <c r="AD52" s="11">
        <f>'OddsRatio_working_3-way'!X52^(1/3)*SIN(('OddsRatio_working_3-way'!Y52+2*PI())/3)</f>
        <v>0.38521802410249961</v>
      </c>
      <c r="AE52" s="11">
        <f>'OddsRatio_working_3-way'!X52^(1/3)*SIN(('OddsRatio_working_3-way'!Y52+4*PI())/3)</f>
        <v>-0.53863102243896854</v>
      </c>
      <c r="AF52" s="11">
        <f>-'OddsRatio_working_3-way'!U52/(3*'OddsRatio_working_3-way'!X52^(1/3))*COS(('OddsRatio_working_3-way'!Y52)/3)</f>
        <v>0.53338449571129576</v>
      </c>
      <c r="AG52" s="11">
        <f>-'OddsRatio_working_3-way'!U52/(3*'OddsRatio_working_3-way'!X52^(1/3))*COS(('OddsRatio_working_3-way'!Y52+2*PI())/3)</f>
        <v>-0.39955180168576976</v>
      </c>
      <c r="AH52" s="11">
        <f>-'OddsRatio_working_3-way'!U52/(3*'OddsRatio_working_3-way'!X52^(1/3))*COS(('OddsRatio_working_3-way'!Y52+4*PI())/3)</f>
        <v>-0.13383269402552567</v>
      </c>
      <c r="AI52" s="11">
        <f>'OddsRatio_working_3-way'!U52/(3*'OddsRatio_working_3-way'!X52^(1/3))*SIN(('OddsRatio_working_3-way'!Y52)/3)</f>
        <v>-0.15341299833646899</v>
      </c>
      <c r="AJ52" s="11">
        <f>'OddsRatio_working_3-way'!U52/(3*'OddsRatio_working_3-way'!X52^(1/3))*SIN(('OddsRatio_working_3-way'!Y52+2*PI())/3)</f>
        <v>-0.38521802410249967</v>
      </c>
      <c r="AK52" s="11">
        <f>'OddsRatio_working_3-way'!U52/(3*'OddsRatio_working_3-way'!X52^(1/3))*SIN(('OddsRatio_working_3-way'!Y52+4*PI())/3)</f>
        <v>0.53863102243896865</v>
      </c>
      <c r="AL52" s="11">
        <f>'OddsRatio_working_3-way'!Z52+'OddsRatio_working_3-way'!AF52</f>
        <v>1.0667689914225913</v>
      </c>
      <c r="AM52" s="11">
        <f>'OddsRatio_working_3-way'!AA52+'OddsRatio_working_3-way'!AG52</f>
        <v>-0.79910360337153952</v>
      </c>
      <c r="AN52" s="11">
        <f>'OddsRatio_working_3-way'!AB52+'OddsRatio_working_3-way'!AH52</f>
        <v>-0.26766538805105133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1.0667689914225913</v>
      </c>
      <c r="AS52" s="11">
        <f>IF(('OddsRatio_working_3-way'!X52=0),IF(Q52&gt;0,-Q52^(1/3),(-Q52)^(1/3)),'OddsRatio_working_3-way'!AM52-'OddsRatio_working_3-way'!R52/3)</f>
        <v>-0.79910360337153952</v>
      </c>
      <c r="AT52" s="11">
        <f>IF(('OddsRatio_working_3-way'!X52=0),IF(Q52&gt;0,-Q52^(1/3),(-Q52)^(1/3)),'OddsRatio_working_3-way'!AN52-'OddsRatio_working_3-way'!R52/3)</f>
        <v>-0.26766538805105133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3.01</v>
      </c>
      <c r="B53" s="4">
        <f>IF('True_Odds_Calculator_3-way'!B54="","",'True_Odds_Calculator_3-way'!B54)</f>
        <v>3.59</v>
      </c>
      <c r="C53" s="4">
        <f>IF('True_Odds_Calculator_3-way'!C54="","",'True_Odds_Calculator_3-way'!C54)</f>
        <v>2.37</v>
      </c>
      <c r="D53" s="9">
        <f t="shared" si="13"/>
        <v>0.32134780053452267</v>
      </c>
      <c r="E53" s="9">
        <f t="shared" si="14"/>
        <v>0.26872365117500918</v>
      </c>
      <c r="F53" s="9">
        <f t="shared" si="15"/>
        <v>0.4099285482904681</v>
      </c>
      <c r="G53" s="9">
        <f t="shared" si="16"/>
        <v>1.0506930796483136</v>
      </c>
      <c r="H53" s="9">
        <f t="shared" si="17"/>
        <v>3.1118930900931097</v>
      </c>
      <c r="I53" s="9">
        <f t="shared" si="18"/>
        <v>3.7212950762891324</v>
      </c>
      <c r="J53" s="9">
        <f t="shared" si="19"/>
        <v>2.4394495191181895</v>
      </c>
      <c r="K53" s="11">
        <f t="shared" si="20"/>
        <v>0.33222591362126247</v>
      </c>
      <c r="L53" s="11">
        <f t="shared" si="21"/>
        <v>0.2785515320334262</v>
      </c>
      <c r="M53" s="11">
        <f t="shared" si="22"/>
        <v>0.42194092827004215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-0.27848839259284164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0.2331122203400135</v>
      </c>
      <c r="Q53" s="11">
        <f>2*'OddsRatio_working_3-way'!K53*'OddsRatio_working_3-way'!L53*'OddsRatio_working_3-way'!M53</f>
        <v>7.8094546177558968E-2</v>
      </c>
      <c r="R53" s="11">
        <f t="shared" si="23"/>
        <v>0</v>
      </c>
      <c r="S53" s="11">
        <f t="shared" si="24"/>
        <v>-0.83706260849740532</v>
      </c>
      <c r="T53" s="11">
        <f t="shared" si="25"/>
        <v>-0.28042298442124131</v>
      </c>
      <c r="U53" s="11">
        <f>'OddsRatio_working_3-way'!S53-'OddsRatio_working_3-way'!R53^2/3</f>
        <v>-0.83706260849740532</v>
      </c>
      <c r="V53" s="11">
        <f>'OddsRatio_working_3-way'!S53*'OddsRatio_working_3-way'!R53/3-2*'OddsRatio_working_3-way'!R53^3/27-'OddsRatio_working_3-way'!T53</f>
        <v>0.28042298442124131</v>
      </c>
      <c r="W53" s="11">
        <f>'OddsRatio_working_3-way'!V53^2+4*'OddsRatio_working_3-way'!U53^3/27</f>
        <v>-8.2530012986812423E-3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0.14738559248650882</v>
      </c>
      <c r="Y53" s="11">
        <f>IF('OddsRatio_working_3-way'!W53&gt;=0,IF('OddsRatio_working_3-way'!V53+SQRT('OddsRatio_working_3-way'!W53)&gt;0,0,PI()),ACOS('OddsRatio_working_3-way'!V53/(2*'OddsRatio_working_3-way'!X53)))</f>
        <v>0.31329161498113223</v>
      </c>
      <c r="Z53" s="11">
        <f>'OddsRatio_working_3-way'!X53^(1/3)*COS('OddsRatio_working_3-way'!Y53/3)</f>
        <v>0.5253465398241568</v>
      </c>
      <c r="AA53" s="11">
        <f>'OddsRatio_working_3-way'!X53^(1/3)*COS(('OddsRatio_working_3-way'!Y53+2*PI())/3)</f>
        <v>-0.31035882270787396</v>
      </c>
      <c r="AB53" s="11">
        <f>'OddsRatio_working_3-way'!X53^(1/3)*COS(('OddsRatio_working_3-way'!Y53+4*PI())/3)</f>
        <v>-0.21498771711628295</v>
      </c>
      <c r="AC53" s="11">
        <f>'OddsRatio_working_3-way'!X53^(1/3)*SIN('OddsRatio_working_3-way'!Y53/3)</f>
        <v>5.5062533486217459E-2</v>
      </c>
      <c r="AD53" s="11">
        <f>'OddsRatio_working_3-way'!X53^(1/3)*SIN(('OddsRatio_working_3-way'!Y53+2*PI())/3)</f>
        <v>0.42743218253486437</v>
      </c>
      <c r="AE53" s="11">
        <f>'OddsRatio_working_3-way'!X53^(1/3)*SIN(('OddsRatio_working_3-way'!Y53+4*PI())/3)</f>
        <v>-0.48249471602108168</v>
      </c>
      <c r="AF53" s="11">
        <f>-'OddsRatio_working_3-way'!U53/(3*'OddsRatio_working_3-way'!X53^(1/3))*COS(('OddsRatio_working_3-way'!Y53)/3)</f>
        <v>0.52534653982415669</v>
      </c>
      <c r="AG53" s="11">
        <f>-'OddsRatio_working_3-way'!U53/(3*'OddsRatio_working_3-way'!X53^(1/3))*COS(('OddsRatio_working_3-way'!Y53+2*PI())/3)</f>
        <v>-0.31035882270787385</v>
      </c>
      <c r="AH53" s="11">
        <f>-'OddsRatio_working_3-way'!U53/(3*'OddsRatio_working_3-way'!X53^(1/3))*COS(('OddsRatio_working_3-way'!Y53+4*PI())/3)</f>
        <v>-0.21498771711628289</v>
      </c>
      <c r="AI53" s="11">
        <f>'OddsRatio_working_3-way'!U53/(3*'OddsRatio_working_3-way'!X53^(1/3))*SIN(('OddsRatio_working_3-way'!Y53)/3)</f>
        <v>-5.5062533486217445E-2</v>
      </c>
      <c r="AJ53" s="11">
        <f>'OddsRatio_working_3-way'!U53/(3*'OddsRatio_working_3-way'!X53^(1/3))*SIN(('OddsRatio_working_3-way'!Y53+2*PI())/3)</f>
        <v>-0.42743218253486431</v>
      </c>
      <c r="AK53" s="11">
        <f>'OddsRatio_working_3-way'!U53/(3*'OddsRatio_working_3-way'!X53^(1/3))*SIN(('OddsRatio_working_3-way'!Y53+4*PI())/3)</f>
        <v>0.48249471602108157</v>
      </c>
      <c r="AL53" s="11">
        <f>'OddsRatio_working_3-way'!Z53+'OddsRatio_working_3-way'!AF53</f>
        <v>1.0506930796483136</v>
      </c>
      <c r="AM53" s="11">
        <f>'OddsRatio_working_3-way'!AA53+'OddsRatio_working_3-way'!AG53</f>
        <v>-0.62071764541574781</v>
      </c>
      <c r="AN53" s="11">
        <f>'OddsRatio_working_3-way'!AB53+'OddsRatio_working_3-way'!AH53</f>
        <v>-0.42997543423256585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1.0506930796483136</v>
      </c>
      <c r="AS53" s="11">
        <f>IF(('OddsRatio_working_3-way'!X53=0),IF(Q53&gt;0,-Q53^(1/3),(-Q53)^(1/3)),'OddsRatio_working_3-way'!AM53-'OddsRatio_working_3-way'!R53/3)</f>
        <v>-0.62071764541574781</v>
      </c>
      <c r="AT53" s="11">
        <f>IF(('OddsRatio_working_3-way'!X53=0),IF(Q53&gt;0,-Q53^(1/3),(-Q53)^(1/3)),'OddsRatio_working_3-way'!AN53-'OddsRatio_working_3-way'!R53/3)</f>
        <v>-0.42997543423256585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2.62</v>
      </c>
      <c r="B54" s="4">
        <f>IF('True_Odds_Calculator_3-way'!B55="","",'True_Odds_Calculator_3-way'!B55)</f>
        <v>3.37</v>
      </c>
      <c r="C54" s="4">
        <f>IF('True_Odds_Calculator_3-way'!C55="","",'True_Odds_Calculator_3-way'!C55)</f>
        <v>2.82</v>
      </c>
      <c r="D54" s="9">
        <f t="shared" si="13"/>
        <v>0.37008769785377604</v>
      </c>
      <c r="E54" s="9">
        <f t="shared" si="14"/>
        <v>0.28652851444441529</v>
      </c>
      <c r="F54" s="9">
        <f t="shared" si="15"/>
        <v>0.34338378770180866</v>
      </c>
      <c r="G54" s="9">
        <f t="shared" si="16"/>
        <v>1.0506557139461585</v>
      </c>
      <c r="H54" s="9">
        <f t="shared" si="17"/>
        <v>2.702062256592777</v>
      </c>
      <c r="I54" s="9">
        <f t="shared" si="18"/>
        <v>3.4900540420523964</v>
      </c>
      <c r="J54" s="9">
        <f t="shared" si="19"/>
        <v>2.9121933993820082</v>
      </c>
      <c r="K54" s="11">
        <f t="shared" si="20"/>
        <v>0.38167938931297707</v>
      </c>
      <c r="L54" s="11">
        <f t="shared" si="21"/>
        <v>0.29673590504451036</v>
      </c>
      <c r="M54" s="11">
        <f t="shared" si="22"/>
        <v>0.3546099290780142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-0.28064315109722882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0.23334356671384948</v>
      </c>
      <c r="Q54" s="11">
        <f>2*'OddsRatio_working_3-way'!K54*'OddsRatio_working_3-way'!L54*'OddsRatio_working_3-way'!M54</f>
        <v>8.0324807818881044E-2</v>
      </c>
      <c r="R54" s="11">
        <f t="shared" si="23"/>
        <v>0</v>
      </c>
      <c r="S54" s="11">
        <f t="shared" si="24"/>
        <v>-0.83146004383697791</v>
      </c>
      <c r="T54" s="11">
        <f t="shared" si="25"/>
        <v>-0.28621688256006117</v>
      </c>
      <c r="U54" s="11">
        <f>'OddsRatio_working_3-way'!S54-'OddsRatio_working_3-way'!R54^2/3</f>
        <v>-0.83146004383697791</v>
      </c>
      <c r="V54" s="11">
        <f>'OddsRatio_working_3-way'!S54*'OddsRatio_working_3-way'!R54/3-2*'OddsRatio_working_3-way'!R54^3/27-'OddsRatio_working_3-way'!T54</f>
        <v>0.28621688256006117</v>
      </c>
      <c r="W54" s="11">
        <f>'OddsRatio_working_3-way'!V54^2+4*'OddsRatio_working_3-way'!U54^3/27</f>
        <v>-3.2369011321235902E-3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0.14590836593091866</v>
      </c>
      <c r="Y54" s="11">
        <f>IF('OddsRatio_working_3-way'!W54&gt;=0,IF('OddsRatio_working_3-way'!V54+SQRT('OddsRatio_working_3-way'!W54)&gt;0,0,PI()),ACOS('OddsRatio_working_3-way'!V54/(2*'OddsRatio_working_3-way'!X54)))</f>
        <v>0.1962207920893746</v>
      </c>
      <c r="Z54" s="11">
        <f>'OddsRatio_working_3-way'!X54^(1/3)*COS('OddsRatio_working_3-way'!Y54/3)</f>
        <v>0.52532785697307938</v>
      </c>
      <c r="AA54" s="11">
        <f>'OddsRatio_working_3-way'!X54^(1/3)*COS(('OddsRatio_working_3-way'!Y54+2*PI())/3)</f>
        <v>-0.29246313947103381</v>
      </c>
      <c r="AB54" s="11">
        <f>'OddsRatio_working_3-way'!X54^(1/3)*COS(('OddsRatio_working_3-way'!Y54+4*PI())/3)</f>
        <v>-0.23286471750204593</v>
      </c>
      <c r="AC54" s="11">
        <f>'OddsRatio_working_3-way'!X54^(1/3)*SIN('OddsRatio_working_3-way'!Y54/3)</f>
        <v>3.4409164967072262E-2</v>
      </c>
      <c r="AD54" s="11">
        <f>'OddsRatio_working_3-way'!X54^(1/3)*SIN(('OddsRatio_working_3-way'!Y54+2*PI())/3)</f>
        <v>0.43774268697078877</v>
      </c>
      <c r="AE54" s="11">
        <f>'OddsRatio_working_3-way'!X54^(1/3)*SIN(('OddsRatio_working_3-way'!Y54+4*PI())/3)</f>
        <v>-0.47215185193786091</v>
      </c>
      <c r="AF54" s="11">
        <f>-'OddsRatio_working_3-way'!U54/(3*'OddsRatio_working_3-way'!X54^(1/3))*COS(('OddsRatio_working_3-way'!Y54)/3)</f>
        <v>0.52532785697307915</v>
      </c>
      <c r="AG54" s="11">
        <f>-'OddsRatio_working_3-way'!U54/(3*'OddsRatio_working_3-way'!X54^(1/3))*COS(('OddsRatio_working_3-way'!Y54+2*PI())/3)</f>
        <v>-0.2924631394710337</v>
      </c>
      <c r="AH54" s="11">
        <f>-'OddsRatio_working_3-way'!U54/(3*'OddsRatio_working_3-way'!X54^(1/3))*COS(('OddsRatio_working_3-way'!Y54+4*PI())/3)</f>
        <v>-0.23286471750204582</v>
      </c>
      <c r="AI54" s="11">
        <f>'OddsRatio_working_3-way'!U54/(3*'OddsRatio_working_3-way'!X54^(1/3))*SIN(('OddsRatio_working_3-way'!Y54)/3)</f>
        <v>-3.4409164967072241E-2</v>
      </c>
      <c r="AJ54" s="11">
        <f>'OddsRatio_working_3-way'!U54/(3*'OddsRatio_working_3-way'!X54^(1/3))*SIN(('OddsRatio_working_3-way'!Y54+2*PI())/3)</f>
        <v>-0.43774268697078861</v>
      </c>
      <c r="AK54" s="11">
        <f>'OddsRatio_working_3-way'!U54/(3*'OddsRatio_working_3-way'!X54^(1/3))*SIN(('OddsRatio_working_3-way'!Y54+4*PI())/3)</f>
        <v>0.47215185193786069</v>
      </c>
      <c r="AL54" s="11">
        <f>'OddsRatio_working_3-way'!Z54+'OddsRatio_working_3-way'!AF54</f>
        <v>1.0506557139461585</v>
      </c>
      <c r="AM54" s="11">
        <f>'OddsRatio_working_3-way'!AA54+'OddsRatio_working_3-way'!AG54</f>
        <v>-0.5849262789420675</v>
      </c>
      <c r="AN54" s="11">
        <f>'OddsRatio_working_3-way'!AB54+'OddsRatio_working_3-way'!AH54</f>
        <v>-0.46572943500409175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1.0506557139461585</v>
      </c>
      <c r="AS54" s="11">
        <f>IF(('OddsRatio_working_3-way'!X54=0),IF(Q54&gt;0,-Q54^(1/3),(-Q54)^(1/3)),'OddsRatio_working_3-way'!AM54-'OddsRatio_working_3-way'!R54/3)</f>
        <v>-0.5849262789420675</v>
      </c>
      <c r="AT54" s="11">
        <f>IF(('OddsRatio_working_3-way'!X54=0),IF(Q54&gt;0,-Q54^(1/3),(-Q54)^(1/3)),'OddsRatio_working_3-way'!AN54-'OddsRatio_working_3-way'!R54/3)</f>
        <v>-0.46572943500409175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2.14</v>
      </c>
      <c r="B55" s="4">
        <f>IF('True_Odds_Calculator_3-way'!B56="","",'True_Odds_Calculator_3-way'!B56)</f>
        <v>3.4</v>
      </c>
      <c r="C55" s="4">
        <f>IF('True_Odds_Calculator_3-way'!C56="","",'True_Odds_Calculator_3-way'!C56)</f>
        <v>3.68</v>
      </c>
      <c r="D55" s="9">
        <f t="shared" si="13"/>
        <v>0.45460874007706648</v>
      </c>
      <c r="E55" s="9">
        <f t="shared" si="14"/>
        <v>0.28363394957864807</v>
      </c>
      <c r="F55" s="9">
        <f t="shared" si="15"/>
        <v>0.26175731034428534</v>
      </c>
      <c r="G55" s="9">
        <f t="shared" si="16"/>
        <v>1.0523629304095827</v>
      </c>
      <c r="H55" s="9">
        <f t="shared" si="17"/>
        <v>2.1996937406669246</v>
      </c>
      <c r="I55" s="9">
        <f t="shared" si="18"/>
        <v>3.525671032982999</v>
      </c>
      <c r="J55" s="9">
        <f t="shared" si="19"/>
        <v>3.8203326534976827</v>
      </c>
      <c r="K55" s="11">
        <f t="shared" si="20"/>
        <v>0.46728971962616822</v>
      </c>
      <c r="L55" s="11">
        <f t="shared" si="21"/>
        <v>0.29411764705882354</v>
      </c>
      <c r="M55" s="11">
        <f t="shared" si="22"/>
        <v>0.27173913043478259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-0.27384850730214894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0.23230035614408301</v>
      </c>
      <c r="Q55" s="11">
        <f>2*'OddsRatio_working_3-way'!K55*'OddsRatio_working_3-way'!L55*'OddsRatio_working_3-way'!M55</f>
        <v>7.4694648277840184E-2</v>
      </c>
      <c r="R55" s="11">
        <f t="shared" si="23"/>
        <v>0</v>
      </c>
      <c r="S55" s="11">
        <f t="shared" si="24"/>
        <v>-0.84828052718861802</v>
      </c>
      <c r="T55" s="11">
        <f t="shared" si="25"/>
        <v>-0.27275901195775493</v>
      </c>
      <c r="U55" s="11">
        <f>'OddsRatio_working_3-way'!S55-'OddsRatio_working_3-way'!R55^2/3</f>
        <v>-0.84828052718861802</v>
      </c>
      <c r="V55" s="11">
        <f>'OddsRatio_working_3-way'!S55*'OddsRatio_working_3-way'!R55/3-2*'OddsRatio_working_3-way'!R55^3/27-'OddsRatio_working_3-way'!T55</f>
        <v>0.27275901195775493</v>
      </c>
      <c r="W55" s="11">
        <f>'OddsRatio_working_3-way'!V55^2+4*'OddsRatio_working_3-way'!U55^3/27</f>
        <v>-1.603297723194326E-2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0.15035828530223563</v>
      </c>
      <c r="Y55" s="11">
        <f>IF('OddsRatio_working_3-way'!W55&gt;=0,IF('OddsRatio_working_3-way'!V55+SQRT('OddsRatio_working_3-way'!W55)&gt;0,0,PI()),ACOS('OddsRatio_working_3-way'!V55/(2*'OddsRatio_working_3-way'!X55)))</f>
        <v>0.43461978668714951</v>
      </c>
      <c r="Z55" s="11">
        <f>'OddsRatio_working_3-way'!X55^(1/3)*COS('OddsRatio_working_3-way'!Y55/3)</f>
        <v>0.52618146520479125</v>
      </c>
      <c r="AA55" s="11">
        <f>'OddsRatio_working_3-way'!X55^(1/3)*COS(('OddsRatio_working_3-way'!Y55+2*PI())/3)</f>
        <v>-0.32957329462702545</v>
      </c>
      <c r="AB55" s="11">
        <f>'OddsRatio_working_3-way'!X55^(1/3)*COS(('OddsRatio_working_3-way'!Y55+4*PI())/3)</f>
        <v>-0.19660817057776614</v>
      </c>
      <c r="AC55" s="11">
        <f>'OddsRatio_working_3-way'!X55^(1/3)*SIN('OddsRatio_working_3-way'!Y55/3)</f>
        <v>7.6767450162672057E-2</v>
      </c>
      <c r="AD55" s="11">
        <f>'OddsRatio_working_3-way'!X55^(1/3)*SIN(('OddsRatio_working_3-way'!Y55+2*PI())/3)</f>
        <v>0.41730279078653093</v>
      </c>
      <c r="AE55" s="11">
        <f>'OddsRatio_working_3-way'!X55^(1/3)*SIN(('OddsRatio_working_3-way'!Y55+4*PI())/3)</f>
        <v>-0.49407024094920282</v>
      </c>
      <c r="AF55" s="11">
        <f>-'OddsRatio_working_3-way'!U55/(3*'OddsRatio_working_3-way'!X55^(1/3))*COS(('OddsRatio_working_3-way'!Y55)/3)</f>
        <v>0.52618146520479137</v>
      </c>
      <c r="AG55" s="11">
        <f>-'OddsRatio_working_3-way'!U55/(3*'OddsRatio_working_3-way'!X55^(1/3))*COS(('OddsRatio_working_3-way'!Y55+2*PI())/3)</f>
        <v>-0.3295732946270255</v>
      </c>
      <c r="AH55" s="11">
        <f>-'OddsRatio_working_3-way'!U55/(3*'OddsRatio_working_3-way'!X55^(1/3))*COS(('OddsRatio_working_3-way'!Y55+4*PI())/3)</f>
        <v>-0.19660817057776619</v>
      </c>
      <c r="AI55" s="11">
        <f>'OddsRatio_working_3-way'!U55/(3*'OddsRatio_working_3-way'!X55^(1/3))*SIN(('OddsRatio_working_3-way'!Y55)/3)</f>
        <v>-7.6767450162672071E-2</v>
      </c>
      <c r="AJ55" s="11">
        <f>'OddsRatio_working_3-way'!U55/(3*'OddsRatio_working_3-way'!X55^(1/3))*SIN(('OddsRatio_working_3-way'!Y55+2*PI())/3)</f>
        <v>-0.41730279078653099</v>
      </c>
      <c r="AK55" s="11">
        <f>'OddsRatio_working_3-way'!U55/(3*'OddsRatio_working_3-way'!X55^(1/3))*SIN(('OddsRatio_working_3-way'!Y55+4*PI())/3)</f>
        <v>0.49407024094920293</v>
      </c>
      <c r="AL55" s="11">
        <f>'OddsRatio_working_3-way'!Z55+'OddsRatio_working_3-way'!AF55</f>
        <v>1.0523629304095827</v>
      </c>
      <c r="AM55" s="11">
        <f>'OddsRatio_working_3-way'!AA55+'OddsRatio_working_3-way'!AG55</f>
        <v>-0.6591465892540509</v>
      </c>
      <c r="AN55" s="11">
        <f>'OddsRatio_working_3-way'!AB55+'OddsRatio_working_3-way'!AH55</f>
        <v>-0.39321634115553233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1.0523629304095827</v>
      </c>
      <c r="AS55" s="11">
        <f>IF(('OddsRatio_working_3-way'!X55=0),IF(Q55&gt;0,-Q55^(1/3),(-Q55)^(1/3)),'OddsRatio_working_3-way'!AM55-'OddsRatio_working_3-way'!R55/3)</f>
        <v>-0.6591465892540509</v>
      </c>
      <c r="AT55" s="11">
        <f>IF(('OddsRatio_working_3-way'!X55=0),IF(Q55&gt;0,-Q55^(1/3),(-Q55)^(1/3)),'OddsRatio_working_3-way'!AN55-'OddsRatio_working_3-way'!R55/3)</f>
        <v>-0.39321634115553233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3.36</v>
      </c>
      <c r="B56" s="4">
        <f>IF('True_Odds_Calculator_3-way'!B57="","",'True_Odds_Calculator_3-way'!B57)</f>
        <v>3.29</v>
      </c>
      <c r="C56" s="4">
        <f>IF('True_Odds_Calculator_3-way'!C57="","",'True_Odds_Calculator_3-way'!C57)</f>
        <v>2.31</v>
      </c>
      <c r="D56" s="9">
        <f t="shared" si="13"/>
        <v>0.28683022382862011</v>
      </c>
      <c r="E56" s="9">
        <f t="shared" si="14"/>
        <v>0.29302876108144044</v>
      </c>
      <c r="F56" s="9">
        <f t="shared" si="15"/>
        <v>0.42014101508993967</v>
      </c>
      <c r="G56" s="9">
        <f t="shared" si="16"/>
        <v>1.0535520946496337</v>
      </c>
      <c r="H56" s="9">
        <f t="shared" si="17"/>
        <v>3.4863829433731359</v>
      </c>
      <c r="I56" s="9">
        <f t="shared" si="18"/>
        <v>3.4126342967476613</v>
      </c>
      <c r="J56" s="9">
        <f t="shared" si="19"/>
        <v>2.3801532439910198</v>
      </c>
      <c r="K56" s="11">
        <f t="shared" si="20"/>
        <v>0.29761904761904762</v>
      </c>
      <c r="L56" s="11">
        <f t="shared" si="21"/>
        <v>0.303951367781155</v>
      </c>
      <c r="M56" s="11">
        <f t="shared" si="22"/>
        <v>0.4329004329004329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-0.27725004527001929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0.23339906101521382</v>
      </c>
      <c r="Q56" s="11">
        <f>2*'OddsRatio_working_3-way'!K56*'OddsRatio_working_3-way'!L56*'OddsRatio_working_3-way'!M56</f>
        <v>7.8321832555440882E-2</v>
      </c>
      <c r="R56" s="11">
        <f t="shared" si="23"/>
        <v>0</v>
      </c>
      <c r="S56" s="11">
        <f t="shared" si="24"/>
        <v>-0.84183597080354622</v>
      </c>
      <c r="T56" s="11">
        <f t="shared" si="25"/>
        <v>-0.2824952922159551</v>
      </c>
      <c r="U56" s="11">
        <f>'OddsRatio_working_3-way'!S56-'OddsRatio_working_3-way'!R56^2/3</f>
        <v>-0.84183597080354622</v>
      </c>
      <c r="V56" s="11">
        <f>'OddsRatio_working_3-way'!S56*'OddsRatio_working_3-way'!R56/3-2*'OddsRatio_working_3-way'!R56^3/27-'OddsRatio_working_3-way'!T56</f>
        <v>0.2824952922159551</v>
      </c>
      <c r="W56" s="11">
        <f>'OddsRatio_working_3-way'!V56^2+4*'OddsRatio_working_3-way'!U56^3/27</f>
        <v>-8.581429664469703E-3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0.14864809096373183</v>
      </c>
      <c r="Y56" s="11">
        <f>IF('OddsRatio_working_3-way'!W56&gt;=0,IF('OddsRatio_working_3-way'!V56+SQRT('OddsRatio_working_3-way'!W56)&gt;0,0,PI()),ACOS('OddsRatio_working_3-way'!V56/(2*'OddsRatio_working_3-way'!X56)))</f>
        <v>0.31687114782904868</v>
      </c>
      <c r="Z56" s="11">
        <f>'OddsRatio_working_3-way'!X56^(1/3)*COS('OddsRatio_working_3-way'!Y56/3)</f>
        <v>0.52677604732481698</v>
      </c>
      <c r="AA56" s="11">
        <f>'OddsRatio_working_3-way'!X56^(1/3)*COS(('OddsRatio_working_3-way'!Y56+2*PI())/3)</f>
        <v>-0.31175371061626256</v>
      </c>
      <c r="AB56" s="11">
        <f>'OddsRatio_working_3-way'!X56^(1/3)*COS(('OddsRatio_working_3-way'!Y56+4*PI())/3)</f>
        <v>-0.21502233670855456</v>
      </c>
      <c r="AC56" s="11">
        <f>'OddsRatio_working_3-way'!X56^(1/3)*SIN('OddsRatio_working_3-way'!Y56/3)</f>
        <v>5.5847884764697625E-2</v>
      </c>
      <c r="AD56" s="11">
        <f>'OddsRatio_working_3-way'!X56^(1/3)*SIN(('OddsRatio_working_3-way'!Y56+2*PI())/3)</f>
        <v>0.42827749670609638</v>
      </c>
      <c r="AE56" s="11">
        <f>'OddsRatio_working_3-way'!X56^(1/3)*SIN(('OddsRatio_working_3-way'!Y56+4*PI())/3)</f>
        <v>-0.48412538147079398</v>
      </c>
      <c r="AF56" s="11">
        <f>-'OddsRatio_working_3-way'!U56/(3*'OddsRatio_working_3-way'!X56^(1/3))*COS(('OddsRatio_working_3-way'!Y56)/3)</f>
        <v>0.52677604732481687</v>
      </c>
      <c r="AG56" s="11">
        <f>-'OddsRatio_working_3-way'!U56/(3*'OddsRatio_working_3-way'!X56^(1/3))*COS(('OddsRatio_working_3-way'!Y56+2*PI())/3)</f>
        <v>-0.3117537106162625</v>
      </c>
      <c r="AH56" s="11">
        <f>-'OddsRatio_working_3-way'!U56/(3*'OddsRatio_working_3-way'!X56^(1/3))*COS(('OddsRatio_working_3-way'!Y56+4*PI())/3)</f>
        <v>-0.2150223367085545</v>
      </c>
      <c r="AI56" s="11">
        <f>'OddsRatio_working_3-way'!U56/(3*'OddsRatio_working_3-way'!X56^(1/3))*SIN(('OddsRatio_working_3-way'!Y56)/3)</f>
        <v>-5.5847884764697611E-2</v>
      </c>
      <c r="AJ56" s="11">
        <f>'OddsRatio_working_3-way'!U56/(3*'OddsRatio_working_3-way'!X56^(1/3))*SIN(('OddsRatio_working_3-way'!Y56+2*PI())/3)</f>
        <v>-0.42827749670609633</v>
      </c>
      <c r="AK56" s="11">
        <f>'OddsRatio_working_3-way'!U56/(3*'OddsRatio_working_3-way'!X56^(1/3))*SIN(('OddsRatio_working_3-way'!Y56+4*PI())/3)</f>
        <v>0.48412538147079387</v>
      </c>
      <c r="AL56" s="11">
        <f>'OddsRatio_working_3-way'!Z56+'OddsRatio_working_3-way'!AF56</f>
        <v>1.0535520946496337</v>
      </c>
      <c r="AM56" s="11">
        <f>'OddsRatio_working_3-way'!AA56+'OddsRatio_working_3-way'!AG56</f>
        <v>-0.62350742123252512</v>
      </c>
      <c r="AN56" s="11">
        <f>'OddsRatio_working_3-way'!AB56+'OddsRatio_working_3-way'!AH56</f>
        <v>-0.43004467341710906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1.0535520946496337</v>
      </c>
      <c r="AS56" s="11">
        <f>IF(('OddsRatio_working_3-way'!X56=0),IF(Q56&gt;0,-Q56^(1/3),(-Q56)^(1/3)),'OddsRatio_working_3-way'!AM56-'OddsRatio_working_3-way'!R56/3)</f>
        <v>-0.62350742123252512</v>
      </c>
      <c r="AT56" s="11">
        <f>IF(('OddsRatio_working_3-way'!X56=0),IF(Q56&gt;0,-Q56^(1/3),(-Q56)^(1/3)),'OddsRatio_working_3-way'!AN56-'OddsRatio_working_3-way'!R56/3)</f>
        <v>-0.43004467341710906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1.96</v>
      </c>
      <c r="B57" s="4">
        <f>IF('True_Odds_Calculator_3-way'!B58="","",'True_Odds_Calculator_3-way'!B58)</f>
        <v>3.49</v>
      </c>
      <c r="C57" s="4">
        <f>IF('True_Odds_Calculator_3-way'!C58="","",'True_Odds_Calculator_3-way'!C58)</f>
        <v>4.18</v>
      </c>
      <c r="D57" s="9">
        <f t="shared" si="13"/>
        <v>0.49595793452776427</v>
      </c>
      <c r="E57" s="9">
        <f t="shared" si="14"/>
        <v>0.27502536881699075</v>
      </c>
      <c r="F57" s="9">
        <f t="shared" si="15"/>
        <v>0.22901669665524499</v>
      </c>
      <c r="G57" s="9">
        <f t="shared" si="16"/>
        <v>1.0586458682230295</v>
      </c>
      <c r="H57" s="9">
        <f t="shared" si="17"/>
        <v>2.0163000334941086</v>
      </c>
      <c r="I57" s="9">
        <f t="shared" si="18"/>
        <v>3.6360282118753444</v>
      </c>
      <c r="J57" s="9">
        <f t="shared" si="19"/>
        <v>4.366493860949233</v>
      </c>
      <c r="K57" s="11">
        <f t="shared" si="20"/>
        <v>0.51020408163265307</v>
      </c>
      <c r="L57" s="11">
        <f t="shared" si="21"/>
        <v>0.28653295128939826</v>
      </c>
      <c r="M57" s="11">
        <f t="shared" si="22"/>
        <v>0.23923444976076558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-0.26585199276239202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0.23187597244516045</v>
      </c>
      <c r="Q57" s="11">
        <f>2*'OddsRatio_working_3-way'!K57*'OddsRatio_working_3-way'!L57*'OddsRatio_working_3-way'!M57</f>
        <v>6.9947503000048414E-2</v>
      </c>
      <c r="R57" s="11">
        <f t="shared" si="23"/>
        <v>0</v>
      </c>
      <c r="S57" s="11">
        <f t="shared" si="24"/>
        <v>-0.8721994897830313</v>
      </c>
      <c r="T57" s="11">
        <f t="shared" si="25"/>
        <v>-0.26310693507783756</v>
      </c>
      <c r="U57" s="11">
        <f>'OddsRatio_working_3-way'!S57-'OddsRatio_working_3-way'!R57^2/3</f>
        <v>-0.8721994897830313</v>
      </c>
      <c r="V57" s="11">
        <f>'OddsRatio_working_3-way'!S57*'OddsRatio_working_3-way'!R57/3-2*'OddsRatio_working_3-way'!R57^3/27-'OddsRatio_working_3-way'!T57</f>
        <v>0.26310693507783756</v>
      </c>
      <c r="W57" s="11">
        <f>'OddsRatio_working_3-way'!V57^2+4*'OddsRatio_working_3-way'!U57^3/27</f>
        <v>-2.9072521252060696E-2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0.15676238430991196</v>
      </c>
      <c r="Y57" s="11">
        <f>IF('OddsRatio_working_3-way'!W57&gt;=0,IF('OddsRatio_working_3-way'!V57+SQRT('OddsRatio_working_3-way'!W57)&gt;0,0,PI()),ACOS('OddsRatio_working_3-way'!V57/(2*'OddsRatio_working_3-way'!X57)))</f>
        <v>0.575003738082559</v>
      </c>
      <c r="Z57" s="11">
        <f>'OddsRatio_working_3-way'!X57^(1/3)*COS('OddsRatio_working_3-way'!Y57/3)</f>
        <v>0.52932293411151476</v>
      </c>
      <c r="AA57" s="11">
        <f>'OddsRatio_working_3-way'!X57^(1/3)*COS(('OddsRatio_working_3-way'!Y57+2*PI())/3)</f>
        <v>-0.35361536530333593</v>
      </c>
      <c r="AB57" s="11">
        <f>'OddsRatio_working_3-way'!X57^(1/3)*COS(('OddsRatio_working_3-way'!Y57+4*PI())/3)</f>
        <v>-0.17570756880817895</v>
      </c>
      <c r="AC57" s="11">
        <f>'OddsRatio_working_3-way'!X57^(1/3)*SIN('OddsRatio_working_3-way'!Y57/3)</f>
        <v>0.10271511419741206</v>
      </c>
      <c r="AD57" s="11">
        <f>'OddsRatio_working_3-way'!X57^(1/3)*SIN(('OddsRatio_working_3-way'!Y57+2*PI())/3)</f>
        <v>0.40704955064758236</v>
      </c>
      <c r="AE57" s="11">
        <f>'OddsRatio_working_3-way'!X57^(1/3)*SIN(('OddsRatio_working_3-way'!Y57+4*PI())/3)</f>
        <v>-0.50976466484499439</v>
      </c>
      <c r="AF57" s="11">
        <f>-'OddsRatio_working_3-way'!U57/(3*'OddsRatio_working_3-way'!X57^(1/3))*COS(('OddsRatio_working_3-way'!Y57)/3)</f>
        <v>0.52932293411151476</v>
      </c>
      <c r="AG57" s="11">
        <f>-'OddsRatio_working_3-way'!U57/(3*'OddsRatio_working_3-way'!X57^(1/3))*COS(('OddsRatio_working_3-way'!Y57+2*PI())/3)</f>
        <v>-0.35361536530333593</v>
      </c>
      <c r="AH57" s="11">
        <f>-'OddsRatio_working_3-way'!U57/(3*'OddsRatio_working_3-way'!X57^(1/3))*COS(('OddsRatio_working_3-way'!Y57+4*PI())/3)</f>
        <v>-0.17570756880817895</v>
      </c>
      <c r="AI57" s="11">
        <f>'OddsRatio_working_3-way'!U57/(3*'OddsRatio_working_3-way'!X57^(1/3))*SIN(('OddsRatio_working_3-way'!Y57)/3)</f>
        <v>-0.10271511419741206</v>
      </c>
      <c r="AJ57" s="11">
        <f>'OddsRatio_working_3-way'!U57/(3*'OddsRatio_working_3-way'!X57^(1/3))*SIN(('OddsRatio_working_3-way'!Y57+2*PI())/3)</f>
        <v>-0.40704955064758236</v>
      </c>
      <c r="AK57" s="11">
        <f>'OddsRatio_working_3-way'!U57/(3*'OddsRatio_working_3-way'!X57^(1/3))*SIN(('OddsRatio_working_3-way'!Y57+4*PI())/3)</f>
        <v>0.50976466484499439</v>
      </c>
      <c r="AL57" s="11">
        <f>'OddsRatio_working_3-way'!Z57+'OddsRatio_working_3-way'!AF57</f>
        <v>1.0586458682230295</v>
      </c>
      <c r="AM57" s="11">
        <f>'OddsRatio_working_3-way'!AA57+'OddsRatio_working_3-way'!AG57</f>
        <v>-0.70723073060667185</v>
      </c>
      <c r="AN57" s="11">
        <f>'OddsRatio_working_3-way'!AB57+'OddsRatio_working_3-way'!AH57</f>
        <v>-0.3514151376163579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1.0586458682230295</v>
      </c>
      <c r="AS57" s="11">
        <f>IF(('OddsRatio_working_3-way'!X57=0),IF(Q57&gt;0,-Q57^(1/3),(-Q57)^(1/3)),'OddsRatio_working_3-way'!AM57-'OddsRatio_working_3-way'!R57/3)</f>
        <v>-0.70723073060667185</v>
      </c>
      <c r="AT57" s="11">
        <f>IF(('OddsRatio_working_3-way'!X57=0),IF(Q57&gt;0,-Q57^(1/3),(-Q57)^(1/3)),'OddsRatio_working_3-way'!AN57-'OddsRatio_working_3-way'!R57/3)</f>
        <v>-0.3514151376163579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2.4700000000000002</v>
      </c>
      <c r="B58" s="4">
        <f>IF('True_Odds_Calculator_3-way'!B59="","",'True_Odds_Calculator_3-way'!B59)</f>
        <v>3.17</v>
      </c>
      <c r="C58" s="4">
        <f>IF('True_Odds_Calculator_3-way'!C59="","",'True_Odds_Calculator_3-way'!C59)</f>
        <v>3.21</v>
      </c>
      <c r="D58" s="9">
        <f t="shared" si="13"/>
        <v>0.39339866346870872</v>
      </c>
      <c r="E58" s="9">
        <f t="shared" si="14"/>
        <v>0.30523046823846023</v>
      </c>
      <c r="F58" s="9">
        <f t="shared" si="15"/>
        <v>0.30137086829283105</v>
      </c>
      <c r="G58" s="9">
        <f t="shared" si="16"/>
        <v>1.0489460406168174</v>
      </c>
      <c r="H58" s="9">
        <f t="shared" si="17"/>
        <v>2.5419506797067215</v>
      </c>
      <c r="I58" s="9">
        <f t="shared" si="18"/>
        <v>3.2762129081384939</v>
      </c>
      <c r="J58" s="9">
        <f t="shared" si="19"/>
        <v>3.3181707497631674</v>
      </c>
      <c r="K58" s="11">
        <f t="shared" si="20"/>
        <v>0.40485829959514169</v>
      </c>
      <c r="L58" s="11">
        <f t="shared" si="21"/>
        <v>0.31545741324921134</v>
      </c>
      <c r="M58" s="11">
        <f t="shared" si="22"/>
        <v>0.3115264797507788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-0.28048400135927554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0.23275264135455834</v>
      </c>
      <c r="Q58" s="11">
        <f>2*'OddsRatio_working_3-way'!K58*'OddsRatio_working_3-way'!L58*'OddsRatio_working_3-way'!M58</f>
        <v>7.9573552599848982E-2</v>
      </c>
      <c r="R58" s="11">
        <f t="shared" si="23"/>
        <v>0</v>
      </c>
      <c r="S58" s="11">
        <f t="shared" si="24"/>
        <v>-0.82982501756462934</v>
      </c>
      <c r="T58" s="11">
        <f t="shared" si="25"/>
        <v>-0.28370086070585609</v>
      </c>
      <c r="U58" s="11">
        <f>'OddsRatio_working_3-way'!S58-'OddsRatio_working_3-way'!R58^2/3</f>
        <v>-0.82982501756462934</v>
      </c>
      <c r="V58" s="11">
        <f>'OddsRatio_working_3-way'!S58*'OddsRatio_working_3-way'!R58/3-2*'OddsRatio_working_3-way'!R58^3/27-'OddsRatio_working_3-way'!T58</f>
        <v>0.28370086070585609</v>
      </c>
      <c r="W58" s="11">
        <f>'OddsRatio_working_3-way'!V58^2+4*'OddsRatio_working_3-way'!U58^3/27</f>
        <v>-4.1694423808904812E-3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0.14547819488340344</v>
      </c>
      <c r="Y58" s="11">
        <f>IF('OddsRatio_working_3-way'!W58&gt;=0,IF('OddsRatio_working_3-way'!V58+SQRT('OddsRatio_working_3-way'!W58)&gt;0,0,PI()),ACOS('OddsRatio_working_3-way'!V58/(2*'OddsRatio_working_3-way'!X58)))</f>
        <v>0.22379080556223174</v>
      </c>
      <c r="Z58" s="11">
        <f>'OddsRatio_working_3-way'!X58^(1/3)*COS('OddsRatio_working_3-way'!Y58/3)</f>
        <v>0.52447302030840881</v>
      </c>
      <c r="AA58" s="11">
        <f>'OddsRatio_working_3-way'!X58^(1/3)*COS(('OddsRatio_working_3-way'!Y58+2*PI())/3)</f>
        <v>-0.29618194604165382</v>
      </c>
      <c r="AB58" s="11">
        <f>'OddsRatio_working_3-way'!X58^(1/3)*COS(('OddsRatio_working_3-way'!Y58+4*PI())/3)</f>
        <v>-0.22829107426675507</v>
      </c>
      <c r="AC58" s="11">
        <f>'OddsRatio_working_3-way'!X58^(1/3)*SIN('OddsRatio_working_3-way'!Y58/3)</f>
        <v>3.9196813094756269E-2</v>
      </c>
      <c r="AD58" s="11">
        <f>'OddsRatio_working_3-way'!X58^(1/3)*SIN(('OddsRatio_working_3-way'!Y58+2*PI())/3)</f>
        <v>0.43460855263925569</v>
      </c>
      <c r="AE58" s="11">
        <f>'OddsRatio_working_3-way'!X58^(1/3)*SIN(('OddsRatio_working_3-way'!Y58+4*PI())/3)</f>
        <v>-0.47380536573401189</v>
      </c>
      <c r="AF58" s="11">
        <f>-'OddsRatio_working_3-way'!U58/(3*'OddsRatio_working_3-way'!X58^(1/3))*COS(('OddsRatio_working_3-way'!Y58)/3)</f>
        <v>0.5244730203084087</v>
      </c>
      <c r="AG58" s="11">
        <f>-'OddsRatio_working_3-way'!U58/(3*'OddsRatio_working_3-way'!X58^(1/3))*COS(('OddsRatio_working_3-way'!Y58+2*PI())/3)</f>
        <v>-0.29618194604165377</v>
      </c>
      <c r="AH58" s="11">
        <f>-'OddsRatio_working_3-way'!U58/(3*'OddsRatio_working_3-way'!X58^(1/3))*COS(('OddsRatio_working_3-way'!Y58+4*PI())/3)</f>
        <v>-0.22829107426675502</v>
      </c>
      <c r="AI58" s="11">
        <f>'OddsRatio_working_3-way'!U58/(3*'OddsRatio_working_3-way'!X58^(1/3))*SIN(('OddsRatio_working_3-way'!Y58)/3)</f>
        <v>-3.9196813094756262E-2</v>
      </c>
      <c r="AJ58" s="11">
        <f>'OddsRatio_working_3-way'!U58/(3*'OddsRatio_working_3-way'!X58^(1/3))*SIN(('OddsRatio_working_3-way'!Y58+2*PI())/3)</f>
        <v>-0.43460855263925563</v>
      </c>
      <c r="AK58" s="11">
        <f>'OddsRatio_working_3-way'!U58/(3*'OddsRatio_working_3-way'!X58^(1/3))*SIN(('OddsRatio_working_3-way'!Y58+4*PI())/3)</f>
        <v>0.47380536573401177</v>
      </c>
      <c r="AL58" s="11">
        <f>'OddsRatio_working_3-way'!Z58+'OddsRatio_working_3-way'!AF58</f>
        <v>1.0489460406168174</v>
      </c>
      <c r="AM58" s="11">
        <f>'OddsRatio_working_3-way'!AA58+'OddsRatio_working_3-way'!AG58</f>
        <v>-0.59236389208330764</v>
      </c>
      <c r="AN58" s="11">
        <f>'OddsRatio_working_3-way'!AB58+'OddsRatio_working_3-way'!AH58</f>
        <v>-0.45658214853351009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1.0489460406168174</v>
      </c>
      <c r="AS58" s="11">
        <f>IF(('OddsRatio_working_3-way'!X58=0),IF(Q58&gt;0,-Q58^(1/3),(-Q58)^(1/3)),'OddsRatio_working_3-way'!AM58-'OddsRatio_working_3-way'!R58/3)</f>
        <v>-0.59236389208330764</v>
      </c>
      <c r="AT58" s="11">
        <f>IF(('OddsRatio_working_3-way'!X58=0),IF(Q58&gt;0,-Q58^(1/3),(-Q58)^(1/3)),'OddsRatio_working_3-way'!AN58-'OddsRatio_working_3-way'!R58/3)</f>
        <v>-0.45658214853351009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1.94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4.24</v>
      </c>
      <c r="D59" s="9">
        <f t="shared" si="13"/>
        <v>0.50074770511078448</v>
      </c>
      <c r="E59" s="9">
        <f t="shared" si="14"/>
        <v>0.27385015528768941</v>
      </c>
      <c r="F59" s="9">
        <f t="shared" si="15"/>
        <v>0.22540213960152605</v>
      </c>
      <c r="G59" s="9">
        <f t="shared" si="16"/>
        <v>1.0606528142362586</v>
      </c>
      <c r="H59" s="9">
        <f t="shared" si="17"/>
        <v>1.997013645382083</v>
      </c>
      <c r="I59" s="9">
        <f t="shared" si="18"/>
        <v>3.6516320355906466</v>
      </c>
      <c r="J59" s="9">
        <f t="shared" si="19"/>
        <v>4.4365151181254792</v>
      </c>
      <c r="K59" s="11">
        <f t="shared" si="20"/>
        <v>0.51546391752577325</v>
      </c>
      <c r="L59" s="11">
        <f t="shared" si="21"/>
        <v>0.2857142857142857</v>
      </c>
      <c r="M59" s="11">
        <f t="shared" si="22"/>
        <v>0.23584905660377356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-0.26447050323728005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0.23202823241726178</v>
      </c>
      <c r="Q59" s="11">
        <f>2*'OddsRatio_working_3-way'!K59*'OddsRatio_working_3-way'!L59*'OddsRatio_working_3-way'!M59</f>
        <v>6.9469530663850823E-2</v>
      </c>
      <c r="R59" s="11">
        <f t="shared" si="23"/>
        <v>0</v>
      </c>
      <c r="S59" s="11">
        <f t="shared" si="24"/>
        <v>-0.87733123194116125</v>
      </c>
      <c r="T59" s="11">
        <f t="shared" si="25"/>
        <v>-0.26267402153926978</v>
      </c>
      <c r="U59" s="11">
        <f>'OddsRatio_working_3-way'!S59-'OddsRatio_working_3-way'!R59^2/3</f>
        <v>-0.87733123194116125</v>
      </c>
      <c r="V59" s="11">
        <f>'OddsRatio_working_3-way'!S59*'OddsRatio_working_3-way'!R59/3-2*'OddsRatio_working_3-way'!R59^3/27-'OddsRatio_working_3-way'!T59</f>
        <v>0.26267402153926978</v>
      </c>
      <c r="W59" s="11">
        <f>'OddsRatio_working_3-way'!V59^2+4*'OddsRatio_working_3-way'!U59^3/27</f>
        <v>-3.1045425366975493E-2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0.15814792676366979</v>
      </c>
      <c r="Y59" s="11">
        <f>IF('OddsRatio_working_3-way'!W59&gt;=0,IF('OddsRatio_working_3-way'!V59+SQRT('OddsRatio_working_3-way'!W59)&gt;0,0,PI()),ACOS('OddsRatio_working_3-way'!V59/(2*'OddsRatio_working_3-way'!X59)))</f>
        <v>0.59084657417841757</v>
      </c>
      <c r="Z59" s="11">
        <f>'OddsRatio_working_3-way'!X59^(1/3)*COS('OddsRatio_working_3-way'!Y59/3)</f>
        <v>0.53032640711812939</v>
      </c>
      <c r="AA59" s="11">
        <f>'OddsRatio_working_3-way'!X59^(1/3)*COS(('OddsRatio_working_3-way'!Y59+2*PI())/3)</f>
        <v>-0.35680508492436852</v>
      </c>
      <c r="AB59" s="11">
        <f>'OddsRatio_working_3-way'!X59^(1/3)*COS(('OddsRatio_working_3-way'!Y59+4*PI())/3)</f>
        <v>-0.17352132219376079</v>
      </c>
      <c r="AC59" s="11">
        <f>'OddsRatio_working_3-way'!X59^(1/3)*SIN('OddsRatio_working_3-way'!Y59/3)</f>
        <v>0.10581892975060382</v>
      </c>
      <c r="AD59" s="11">
        <f>'OddsRatio_working_3-way'!X59^(1/3)*SIN(('OddsRatio_working_3-way'!Y59+2*PI())/3)</f>
        <v>0.40636667598672671</v>
      </c>
      <c r="AE59" s="11">
        <f>'OddsRatio_working_3-way'!X59^(1/3)*SIN(('OddsRatio_working_3-way'!Y59+4*PI())/3)</f>
        <v>-0.51218560573733052</v>
      </c>
      <c r="AF59" s="11">
        <f>-'OddsRatio_working_3-way'!U59/(3*'OddsRatio_working_3-way'!X59^(1/3))*COS(('OddsRatio_working_3-way'!Y59)/3)</f>
        <v>0.53032640711812928</v>
      </c>
      <c r="AG59" s="11">
        <f>-'OddsRatio_working_3-way'!U59/(3*'OddsRatio_working_3-way'!X59^(1/3))*COS(('OddsRatio_working_3-way'!Y59+2*PI())/3)</f>
        <v>-0.35680508492436847</v>
      </c>
      <c r="AH59" s="11">
        <f>-'OddsRatio_working_3-way'!U59/(3*'OddsRatio_working_3-way'!X59^(1/3))*COS(('OddsRatio_working_3-way'!Y59+4*PI())/3)</f>
        <v>-0.17352132219376074</v>
      </c>
      <c r="AI59" s="11">
        <f>'OddsRatio_working_3-way'!U59/(3*'OddsRatio_working_3-way'!X59^(1/3))*SIN(('OddsRatio_working_3-way'!Y59)/3)</f>
        <v>-0.10581892975060381</v>
      </c>
      <c r="AJ59" s="11">
        <f>'OddsRatio_working_3-way'!U59/(3*'OddsRatio_working_3-way'!X59^(1/3))*SIN(('OddsRatio_working_3-way'!Y59+2*PI())/3)</f>
        <v>-0.4063666759867266</v>
      </c>
      <c r="AK59" s="11">
        <f>'OddsRatio_working_3-way'!U59/(3*'OddsRatio_working_3-way'!X59^(1/3))*SIN(('OddsRatio_working_3-way'!Y59+4*PI())/3)</f>
        <v>0.51218560573733041</v>
      </c>
      <c r="AL59" s="11">
        <f>'OddsRatio_working_3-way'!Z59+'OddsRatio_working_3-way'!AF59</f>
        <v>1.0606528142362586</v>
      </c>
      <c r="AM59" s="11">
        <f>'OddsRatio_working_3-way'!AA59+'OddsRatio_working_3-way'!AG59</f>
        <v>-0.71361016984873693</v>
      </c>
      <c r="AN59" s="11">
        <f>'OddsRatio_working_3-way'!AB59+'OddsRatio_working_3-way'!AH59</f>
        <v>-0.34704264438752153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1.0606528142362586</v>
      </c>
      <c r="AS59" s="11">
        <f>IF(('OddsRatio_working_3-way'!X59=0),IF(Q59&gt;0,-Q59^(1/3),(-Q59)^(1/3)),'OddsRatio_working_3-way'!AM59-'OddsRatio_working_3-way'!R59/3)</f>
        <v>-0.71361016984873693</v>
      </c>
      <c r="AT59" s="11">
        <f>IF(('OddsRatio_working_3-way'!X59=0),IF(Q59&gt;0,-Q59^(1/3),(-Q59)^(1/3)),'OddsRatio_working_3-way'!AN59-'OddsRatio_working_3-way'!R59/3)</f>
        <v>-0.34704264438752153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2.6</v>
      </c>
      <c r="B60" s="4">
        <f>IF('True_Odds_Calculator_3-way'!B61="","",'True_Odds_Calculator_3-way'!B61)</f>
        <v>3.38</v>
      </c>
      <c r="C60" s="4">
        <f>IF('True_Odds_Calculator_3-way'!C61="","",'True_Odds_Calculator_3-way'!C61)</f>
        <v>2.84</v>
      </c>
      <c r="D60" s="9">
        <f t="shared" si="13"/>
        <v>0.37313630822902027</v>
      </c>
      <c r="E60" s="9">
        <f t="shared" si="14"/>
        <v>0.28579766942753737</v>
      </c>
      <c r="F60" s="9">
        <f t="shared" si="15"/>
        <v>0.34106602234344235</v>
      </c>
      <c r="G60" s="9">
        <f t="shared" si="16"/>
        <v>1.0499911124070858</v>
      </c>
      <c r="H60" s="9">
        <f t="shared" si="17"/>
        <v>2.6799857798513376</v>
      </c>
      <c r="I60" s="9">
        <f t="shared" si="18"/>
        <v>3.4989788475288641</v>
      </c>
      <c r="J60" s="9">
        <f t="shared" si="19"/>
        <v>2.9319836468290372</v>
      </c>
      <c r="K60" s="11">
        <f t="shared" si="20"/>
        <v>0.38461538461538458</v>
      </c>
      <c r="L60" s="11">
        <f t="shared" si="21"/>
        <v>0.29585798816568049</v>
      </c>
      <c r="M60" s="11">
        <f t="shared" si="22"/>
        <v>0.35211267605633806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-0.28074134382993465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0.23319250963221294</v>
      </c>
      <c r="Q60" s="11">
        <f>2*'OddsRatio_working_3-way'!K60*'OddsRatio_working_3-way'!L60*'OddsRatio_working_3-way'!M60</f>
        <v>8.0134883035124727E-2</v>
      </c>
      <c r="R60" s="11">
        <f t="shared" si="23"/>
        <v>0</v>
      </c>
      <c r="S60" s="11">
        <f t="shared" si="24"/>
        <v>-0.83063116550968186</v>
      </c>
      <c r="T60" s="11">
        <f t="shared" si="25"/>
        <v>-0.28544026306174636</v>
      </c>
      <c r="U60" s="11">
        <f>'OddsRatio_working_3-way'!S60-'OddsRatio_working_3-way'!R60^2/3</f>
        <v>-0.83063116550968186</v>
      </c>
      <c r="V60" s="11">
        <f>'OddsRatio_working_3-way'!S60*'OddsRatio_working_3-way'!R60/3-2*'OddsRatio_working_3-way'!R60^3/27-'OddsRatio_working_3-way'!T60</f>
        <v>0.28544026306174636</v>
      </c>
      <c r="W60" s="11">
        <f>'OddsRatio_working_3-way'!V60^2+4*'OddsRatio_working_3-way'!U60^3/27</f>
        <v>-3.4264372530705689E-3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0.14569023734436493</v>
      </c>
      <c r="Y60" s="11">
        <f>IF('OddsRatio_working_3-way'!W60&gt;=0,IF('OddsRatio_working_3-way'!V60+SQRT('OddsRatio_working_3-way'!W60)&gt;0,0,PI()),ACOS('OddsRatio_working_3-way'!V60/(2*'OddsRatio_working_3-way'!X60)))</f>
        <v>0.20226759773316827</v>
      </c>
      <c r="Z60" s="11">
        <f>'OddsRatio_working_3-way'!X60^(1/3)*COS('OddsRatio_working_3-way'!Y60/3)</f>
        <v>0.52499555620354288</v>
      </c>
      <c r="AA60" s="11">
        <f>'OddsRatio_working_3-way'!X60^(1/3)*COS(('OddsRatio_working_3-way'!Y60+2*PI())/3)</f>
        <v>-0.29319860630428107</v>
      </c>
      <c r="AB60" s="11">
        <f>'OddsRatio_working_3-way'!X60^(1/3)*COS(('OddsRatio_working_3-way'!Y60+4*PI())/3)</f>
        <v>-0.23179694989926192</v>
      </c>
      <c r="AC60" s="11">
        <f>'OddsRatio_working_3-way'!X60^(1/3)*SIN('OddsRatio_working_3-way'!Y60/3)</f>
        <v>3.5450262854126814E-2</v>
      </c>
      <c r="AD60" s="11">
        <f>'OddsRatio_working_3-way'!X60^(1/3)*SIN(('OddsRatio_working_3-way'!Y60+2*PI())/3)</f>
        <v>0.43693435711914574</v>
      </c>
      <c r="AE60" s="11">
        <f>'OddsRatio_working_3-way'!X60^(1/3)*SIN(('OddsRatio_working_3-way'!Y60+4*PI())/3)</f>
        <v>-0.47238461997327252</v>
      </c>
      <c r="AF60" s="11">
        <f>-'OddsRatio_working_3-way'!U60/(3*'OddsRatio_working_3-way'!X60^(1/3))*COS(('OddsRatio_working_3-way'!Y60)/3)</f>
        <v>0.52499555620354277</v>
      </c>
      <c r="AG60" s="11">
        <f>-'OddsRatio_working_3-way'!U60/(3*'OddsRatio_working_3-way'!X60^(1/3))*COS(('OddsRatio_working_3-way'!Y60+2*PI())/3)</f>
        <v>-0.29319860630428102</v>
      </c>
      <c r="AH60" s="11">
        <f>-'OddsRatio_working_3-way'!U60/(3*'OddsRatio_working_3-way'!X60^(1/3))*COS(('OddsRatio_working_3-way'!Y60+4*PI())/3)</f>
        <v>-0.23179694989926186</v>
      </c>
      <c r="AI60" s="11">
        <f>'OddsRatio_working_3-way'!U60/(3*'OddsRatio_working_3-way'!X60^(1/3))*SIN(('OddsRatio_working_3-way'!Y60)/3)</f>
        <v>-3.5450262854126807E-2</v>
      </c>
      <c r="AJ60" s="11">
        <f>'OddsRatio_working_3-way'!U60/(3*'OddsRatio_working_3-way'!X60^(1/3))*SIN(('OddsRatio_working_3-way'!Y60+2*PI())/3)</f>
        <v>-0.43693435711914569</v>
      </c>
      <c r="AK60" s="11">
        <f>'OddsRatio_working_3-way'!U60/(3*'OddsRatio_working_3-way'!X60^(1/3))*SIN(('OddsRatio_working_3-way'!Y60+4*PI())/3)</f>
        <v>0.47238461997327241</v>
      </c>
      <c r="AL60" s="11">
        <f>'OddsRatio_working_3-way'!Z60+'OddsRatio_working_3-way'!AF60</f>
        <v>1.0499911124070858</v>
      </c>
      <c r="AM60" s="11">
        <f>'OddsRatio_working_3-way'!AA60+'OddsRatio_working_3-way'!AG60</f>
        <v>-0.58639721260856215</v>
      </c>
      <c r="AN60" s="11">
        <f>'OddsRatio_working_3-way'!AB60+'OddsRatio_working_3-way'!AH60</f>
        <v>-0.46359389979852378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1.0499911124070858</v>
      </c>
      <c r="AS60" s="11">
        <f>IF(('OddsRatio_working_3-way'!X60=0),IF(Q60&gt;0,-Q60^(1/3),(-Q60)^(1/3)),'OddsRatio_working_3-way'!AM60-'OddsRatio_working_3-way'!R60/3)</f>
        <v>-0.58639721260856215</v>
      </c>
      <c r="AT60" s="11">
        <f>IF(('OddsRatio_working_3-way'!X60=0),IF(Q60&gt;0,-Q60^(1/3),(-Q60)^(1/3)),'OddsRatio_working_3-way'!AN60-'OddsRatio_working_3-way'!R60/3)</f>
        <v>-0.46359389979852378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2.81</v>
      </c>
      <c r="B61" s="4">
        <f>IF('True_Odds_Calculator_3-way'!B62="","",'True_Odds_Calculator_3-way'!B62)</f>
        <v>3.43</v>
      </c>
      <c r="C61" s="4">
        <f>IF('True_Odds_Calculator_3-way'!C62="","",'True_Odds_Calculator_3-way'!C62)</f>
        <v>2.59</v>
      </c>
      <c r="D61" s="9">
        <f t="shared" si="13"/>
        <v>0.34444715505562218</v>
      </c>
      <c r="E61" s="9">
        <f t="shared" si="14"/>
        <v>0.28128375828815433</v>
      </c>
      <c r="F61" s="9">
        <f t="shared" si="15"/>
        <v>0.37426908665622372</v>
      </c>
      <c r="G61" s="9">
        <f t="shared" si="16"/>
        <v>1.0514933478721187</v>
      </c>
      <c r="H61" s="9">
        <f t="shared" si="17"/>
        <v>2.9032029596485347</v>
      </c>
      <c r="I61" s="9">
        <f t="shared" si="18"/>
        <v>3.5551288353292487</v>
      </c>
      <c r="J61" s="9">
        <f t="shared" si="19"/>
        <v>2.6718744231166682</v>
      </c>
      <c r="K61" s="11">
        <f t="shared" si="20"/>
        <v>0.35587188612099646</v>
      </c>
      <c r="L61" s="11">
        <f t="shared" si="21"/>
        <v>0.29154518950437314</v>
      </c>
      <c r="M61" s="11">
        <f t="shared" si="22"/>
        <v>0.38610038610038611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-0.2801442860063158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0.23354380450548862</v>
      </c>
      <c r="Q61" s="11">
        <f>2*'OddsRatio_working_3-way'!K61*'OddsRatio_working_3-way'!L61*'OddsRatio_working_3-way'!M61</f>
        <v>8.0117943226582708E-2</v>
      </c>
      <c r="R61" s="11">
        <f t="shared" si="23"/>
        <v>0</v>
      </c>
      <c r="S61" s="11">
        <f t="shared" si="24"/>
        <v>-0.8336554274757666</v>
      </c>
      <c r="T61" s="11">
        <f t="shared" si="25"/>
        <v>-0.28598813978585474</v>
      </c>
      <c r="U61" s="11">
        <f>'OddsRatio_working_3-way'!S61-'OddsRatio_working_3-way'!R61^2/3</f>
        <v>-0.8336554274757666</v>
      </c>
      <c r="V61" s="11">
        <f>'OddsRatio_working_3-way'!S61*'OddsRatio_working_3-way'!R61/3-2*'OddsRatio_working_3-way'!R61^3/27-'OddsRatio_working_3-way'!T61</f>
        <v>0.28598813978585474</v>
      </c>
      <c r="W61" s="11">
        <f>'OddsRatio_working_3-way'!V61^2+4*'OddsRatio_working_3-way'!U61^3/27</f>
        <v>-4.0441161332506054E-3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0.14648663098677656</v>
      </c>
      <c r="Y61" s="11">
        <f>IF('OddsRatio_working_3-way'!W61&gt;=0,IF('OddsRatio_working_3-way'!V61+SQRT('OddsRatio_working_3-way'!W61)&gt;0,0,PI()),ACOS('OddsRatio_working_3-way'!V61/(2*'OddsRatio_working_3-way'!X61)))</f>
        <v>0.21880371039781399</v>
      </c>
      <c r="Z61" s="11">
        <f>'OddsRatio_working_3-way'!X61^(1/3)*COS('OddsRatio_working_3-way'!Y61/3)</f>
        <v>0.52574667393605934</v>
      </c>
      <c r="AA61" s="11">
        <f>'OddsRatio_working_3-way'!X61^(1/3)*COS(('OddsRatio_working_3-way'!Y61+2*PI())/3)</f>
        <v>-0.29614018236731354</v>
      </c>
      <c r="AB61" s="11">
        <f>'OddsRatio_working_3-way'!X61^(1/3)*COS(('OddsRatio_working_3-way'!Y61+4*PI())/3)</f>
        <v>-0.22960649156874566</v>
      </c>
      <c r="AC61" s="11">
        <f>'OddsRatio_working_3-way'!X61^(1/3)*SIN('OddsRatio_working_3-way'!Y61/3)</f>
        <v>3.8413244292732518E-2</v>
      </c>
      <c r="AD61" s="11">
        <f>'OddsRatio_working_3-way'!X61^(1/3)*SIN(('OddsRatio_working_3-way'!Y61+2*PI())/3)</f>
        <v>0.43610335343743517</v>
      </c>
      <c r="AE61" s="11">
        <f>'OddsRatio_working_3-way'!X61^(1/3)*SIN(('OddsRatio_working_3-way'!Y61+4*PI())/3)</f>
        <v>-0.47451659773016763</v>
      </c>
      <c r="AF61" s="11">
        <f>-'OddsRatio_working_3-way'!U61/(3*'OddsRatio_working_3-way'!X61^(1/3))*COS(('OddsRatio_working_3-way'!Y61)/3)</f>
        <v>0.52574667393605934</v>
      </c>
      <c r="AG61" s="11">
        <f>-'OddsRatio_working_3-way'!U61/(3*'OddsRatio_working_3-way'!X61^(1/3))*COS(('OddsRatio_working_3-way'!Y61+2*PI())/3)</f>
        <v>-0.29614018236731354</v>
      </c>
      <c r="AH61" s="11">
        <f>-'OddsRatio_working_3-way'!U61/(3*'OddsRatio_working_3-way'!X61^(1/3))*COS(('OddsRatio_working_3-way'!Y61+4*PI())/3)</f>
        <v>-0.22960649156874566</v>
      </c>
      <c r="AI61" s="11">
        <f>'OddsRatio_working_3-way'!U61/(3*'OddsRatio_working_3-way'!X61^(1/3))*SIN(('OddsRatio_working_3-way'!Y61)/3)</f>
        <v>-3.8413244292732518E-2</v>
      </c>
      <c r="AJ61" s="11">
        <f>'OddsRatio_working_3-way'!U61/(3*'OddsRatio_working_3-way'!X61^(1/3))*SIN(('OddsRatio_working_3-way'!Y61+2*PI())/3)</f>
        <v>-0.43610335343743517</v>
      </c>
      <c r="AK61" s="11">
        <f>'OddsRatio_working_3-way'!U61/(3*'OddsRatio_working_3-way'!X61^(1/3))*SIN(('OddsRatio_working_3-way'!Y61+4*PI())/3)</f>
        <v>0.47451659773016763</v>
      </c>
      <c r="AL61" s="11">
        <f>'OddsRatio_working_3-way'!Z61+'OddsRatio_working_3-way'!AF61</f>
        <v>1.0514933478721187</v>
      </c>
      <c r="AM61" s="11">
        <f>'OddsRatio_working_3-way'!AA61+'OddsRatio_working_3-way'!AG61</f>
        <v>-0.59228036473462708</v>
      </c>
      <c r="AN61" s="11">
        <f>'OddsRatio_working_3-way'!AB61+'OddsRatio_working_3-way'!AH61</f>
        <v>-0.45921298313749132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1.0514933478721187</v>
      </c>
      <c r="AS61" s="11">
        <f>IF(('OddsRatio_working_3-way'!X61=0),IF(Q61&gt;0,-Q61^(1/3),(-Q61)^(1/3)),'OddsRatio_working_3-way'!AM61-'OddsRatio_working_3-way'!R61/3)</f>
        <v>-0.59228036473462708</v>
      </c>
      <c r="AT61" s="11">
        <f>IF(('OddsRatio_working_3-way'!X61=0),IF(Q61&gt;0,-Q61^(1/3),(-Q61)^(1/3)),'OddsRatio_working_3-way'!AN61-'OddsRatio_working_3-way'!R61/3)</f>
        <v>-0.45921298313749132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1.94</v>
      </c>
      <c r="B62" s="4">
        <f>IF('True_Odds_Calculator_3-way'!B63="","",'True_Odds_Calculator_3-way'!B63)</f>
        <v>3.54</v>
      </c>
      <c r="C62" s="4">
        <f>IF('True_Odds_Calculator_3-way'!C63="","",'True_Odds_Calculator_3-way'!C63)</f>
        <v>4</v>
      </c>
      <c r="D62" s="9">
        <f t="shared" si="13"/>
        <v>0.49653657269420248</v>
      </c>
      <c r="E62" s="9">
        <f t="shared" si="14"/>
        <v>0.26739231504602584</v>
      </c>
      <c r="F62" s="9">
        <f t="shared" si="15"/>
        <v>0.23607111225977193</v>
      </c>
      <c r="G62" s="9">
        <f t="shared" si="16"/>
        <v>1.0786705757537489</v>
      </c>
      <c r="H62" s="9">
        <f t="shared" si="17"/>
        <v>2.0139503412085236</v>
      </c>
      <c r="I62" s="9">
        <f t="shared" si="18"/>
        <v>3.739823262414522</v>
      </c>
      <c r="J62" s="9">
        <f t="shared" si="19"/>
        <v>4.2360117272612463</v>
      </c>
      <c r="K62" s="11">
        <f t="shared" si="20"/>
        <v>0.51546391752577325</v>
      </c>
      <c r="L62" s="11">
        <f t="shared" si="21"/>
        <v>0.2824858757062147</v>
      </c>
      <c r="M62" s="11">
        <f t="shared" si="22"/>
        <v>0.25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-0.26074611217892718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0.23589026734230303</v>
      </c>
      <c r="Q62" s="11">
        <f>2*'OddsRatio_working_3-way'!K62*'OddsRatio_working_3-way'!L62*'OddsRatio_working_3-way'!M62</f>
        <v>7.2805638068612039E-2</v>
      </c>
      <c r="R62" s="11">
        <f t="shared" si="23"/>
        <v>0</v>
      </c>
      <c r="S62" s="11">
        <f t="shared" si="24"/>
        <v>-0.90467414977383154</v>
      </c>
      <c r="T62" s="11">
        <f t="shared" si="25"/>
        <v>-0.27922041659686153</v>
      </c>
      <c r="U62" s="11">
        <f>'OddsRatio_working_3-way'!S62-'OddsRatio_working_3-way'!R62^2/3</f>
        <v>-0.90467414977383154</v>
      </c>
      <c r="V62" s="11">
        <f>'OddsRatio_working_3-way'!S62*'OddsRatio_working_3-way'!R62/3-2*'OddsRatio_working_3-way'!R62^3/27-'OddsRatio_working_3-way'!T62</f>
        <v>0.27922041659686153</v>
      </c>
      <c r="W62" s="11">
        <f>'OddsRatio_working_3-way'!V62^2+4*'OddsRatio_working_3-way'!U62^3/27</f>
        <v>-3.1727407073284447E-2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0.16559849645891214</v>
      </c>
      <c r="Y62" s="11">
        <f>IF('OddsRatio_working_3-way'!W62&gt;=0,IF('OddsRatio_working_3-way'!V62+SQRT('OddsRatio_working_3-way'!W62)&gt;0,0,PI()),ACOS('OddsRatio_working_3-way'!V62/(2*'OddsRatio_working_3-way'!X62)))</f>
        <v>0.56784027447847096</v>
      </c>
      <c r="Z62" s="11">
        <f>'OddsRatio_working_3-way'!X62^(1/3)*COS('OddsRatio_working_3-way'!Y62/3)</f>
        <v>0.53933528787687457</v>
      </c>
      <c r="AA62" s="11">
        <f>'OddsRatio_working_3-way'!X62^(1/3)*COS(('OddsRatio_working_3-way'!Y62+2*PI())/3)</f>
        <v>-0.35914737841242034</v>
      </c>
      <c r="AB62" s="11">
        <f>'OddsRatio_working_3-way'!X62^(1/3)*COS(('OddsRatio_working_3-way'!Y62+4*PI())/3)</f>
        <v>-0.18018790946445418</v>
      </c>
      <c r="AC62" s="11">
        <f>'OddsRatio_working_3-way'!X62^(1/3)*SIN('OddsRatio_working_3-way'!Y62/3)</f>
        <v>0.10332229757114075</v>
      </c>
      <c r="AD62" s="11">
        <f>'OddsRatio_working_3-way'!X62^(1/3)*SIN(('OddsRatio_working_3-way'!Y62+2*PI())/3)</f>
        <v>0.41541691167319644</v>
      </c>
      <c r="AE62" s="11">
        <f>'OddsRatio_working_3-way'!X62^(1/3)*SIN(('OddsRatio_working_3-way'!Y62+4*PI())/3)</f>
        <v>-0.51873920924433714</v>
      </c>
      <c r="AF62" s="11">
        <f>-'OddsRatio_working_3-way'!U62/(3*'OddsRatio_working_3-way'!X62^(1/3))*COS(('OddsRatio_working_3-way'!Y62)/3)</f>
        <v>0.53933528787687446</v>
      </c>
      <c r="AG62" s="11">
        <f>-'OddsRatio_working_3-way'!U62/(3*'OddsRatio_working_3-way'!X62^(1/3))*COS(('OddsRatio_working_3-way'!Y62+2*PI())/3)</f>
        <v>-0.35914737841242028</v>
      </c>
      <c r="AH62" s="11">
        <f>-'OddsRatio_working_3-way'!U62/(3*'OddsRatio_working_3-way'!X62^(1/3))*COS(('OddsRatio_working_3-way'!Y62+4*PI())/3)</f>
        <v>-0.18018790946445415</v>
      </c>
      <c r="AI62" s="11">
        <f>'OddsRatio_working_3-way'!U62/(3*'OddsRatio_working_3-way'!X62^(1/3))*SIN(('OddsRatio_working_3-way'!Y62)/3)</f>
        <v>-0.10332229757114074</v>
      </c>
      <c r="AJ62" s="11">
        <f>'OddsRatio_working_3-way'!U62/(3*'OddsRatio_working_3-way'!X62^(1/3))*SIN(('OddsRatio_working_3-way'!Y62+2*PI())/3)</f>
        <v>-0.41541691167319639</v>
      </c>
      <c r="AK62" s="11">
        <f>'OddsRatio_working_3-way'!U62/(3*'OddsRatio_working_3-way'!X62^(1/3))*SIN(('OddsRatio_working_3-way'!Y62+4*PI())/3)</f>
        <v>0.51873920924433703</v>
      </c>
      <c r="AL62" s="11">
        <f>'OddsRatio_working_3-way'!Z62+'OddsRatio_working_3-way'!AF62</f>
        <v>1.0786705757537489</v>
      </c>
      <c r="AM62" s="11">
        <f>'OddsRatio_working_3-way'!AA62+'OddsRatio_working_3-way'!AG62</f>
        <v>-0.71829475682484056</v>
      </c>
      <c r="AN62" s="11">
        <f>'OddsRatio_working_3-way'!AB62+'OddsRatio_working_3-way'!AH62</f>
        <v>-0.36037581892890835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1.0786705757537489</v>
      </c>
      <c r="AS62" s="11">
        <f>IF(('OddsRatio_working_3-way'!X62=0),IF(Q62&gt;0,-Q62^(1/3),(-Q62)^(1/3)),'OddsRatio_working_3-way'!AM62-'OddsRatio_working_3-way'!R62/3)</f>
        <v>-0.71829475682484056</v>
      </c>
      <c r="AT62" s="11">
        <f>IF(('OddsRatio_working_3-way'!X62=0),IF(Q62&gt;0,-Q62^(1/3),(-Q62)^(1/3)),'OddsRatio_working_3-way'!AN62-'OddsRatio_working_3-way'!R62/3)</f>
        <v>-0.36037581892890835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3.38</v>
      </c>
      <c r="B63" s="4">
        <f>IF('True_Odds_Calculator_3-way'!B64="","",'True_Odds_Calculator_3-way'!B64)</f>
        <v>3.19</v>
      </c>
      <c r="C63" s="4">
        <f>IF('True_Odds_Calculator_3-way'!C64="","",'True_Odds_Calculator_3-way'!C64)</f>
        <v>2.36</v>
      </c>
      <c r="D63" s="9">
        <f t="shared" si="13"/>
        <v>0.28556818169770254</v>
      </c>
      <c r="E63" s="9">
        <f t="shared" si="14"/>
        <v>0.30284053179845766</v>
      </c>
      <c r="F63" s="9">
        <f t="shared" si="15"/>
        <v>0.41159128650383975</v>
      </c>
      <c r="G63" s="9">
        <f t="shared" si="16"/>
        <v>1.051172558780503</v>
      </c>
      <c r="H63" s="9">
        <f t="shared" si="17"/>
        <v>3.5017906898975966</v>
      </c>
      <c r="I63" s="9">
        <f t="shared" si="18"/>
        <v>3.3020679037293017</v>
      </c>
      <c r="J63" s="9">
        <f t="shared" si="19"/>
        <v>2.4295946799414834</v>
      </c>
      <c r="K63" s="11">
        <f t="shared" si="20"/>
        <v>0.29585798816568049</v>
      </c>
      <c r="L63" s="11">
        <f t="shared" si="21"/>
        <v>0.31347962382445144</v>
      </c>
      <c r="M63" s="11">
        <f t="shared" si="22"/>
        <v>0.42372881355932207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-0.27857400882622296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0.23304259468445954</v>
      </c>
      <c r="Q63" s="11">
        <f>2*'OddsRatio_working_3-way'!K63*'OddsRatio_working_3-way'!L63*'OddsRatio_working_3-way'!M63</f>
        <v>7.8597839691217405E-2</v>
      </c>
      <c r="R63" s="11">
        <f t="shared" si="23"/>
        <v>0</v>
      </c>
      <c r="S63" s="11">
        <f t="shared" si="24"/>
        <v>-0.83655541185047766</v>
      </c>
      <c r="T63" s="11">
        <f t="shared" si="25"/>
        <v>-0.28214347785850857</v>
      </c>
      <c r="U63" s="11">
        <f>'OddsRatio_working_3-way'!S63-'OddsRatio_working_3-way'!R63^2/3</f>
        <v>-0.83655541185047766</v>
      </c>
      <c r="V63" s="11">
        <f>'OddsRatio_working_3-way'!S63*'OddsRatio_working_3-way'!R63/3-2*'OddsRatio_working_3-way'!R63^3/27-'OddsRatio_working_3-way'!T63</f>
        <v>0.28214347785850857</v>
      </c>
      <c r="W63" s="11">
        <f>'OddsRatio_working_3-way'!V63^2+4*'OddsRatio_working_3-way'!U63^3/27</f>
        <v>-7.1272586733062832E-3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0.14725165599357531</v>
      </c>
      <c r="Y63" s="11">
        <f>IF('OddsRatio_working_3-way'!W63&gt;=0,IF('OddsRatio_working_3-way'!V63+SQRT('OddsRatio_working_3-way'!W63)&gt;0,0,PI()),ACOS('OddsRatio_working_3-way'!V63/(2*'OddsRatio_working_3-way'!X63)))</f>
        <v>0.29074144083937825</v>
      </c>
      <c r="Z63" s="11">
        <f>'OddsRatio_working_3-way'!X63^(1/3)*COS('OddsRatio_working_3-way'!Y63/3)</f>
        <v>0.52558627939025149</v>
      </c>
      <c r="AA63" s="11">
        <f>'OddsRatio_working_3-way'!X63^(1/3)*COS(('OddsRatio_working_3-way'!Y63+2*PI())/3)</f>
        <v>-0.30704413008126091</v>
      </c>
      <c r="AB63" s="11">
        <f>'OddsRatio_working_3-way'!X63^(1/3)*COS(('OddsRatio_working_3-way'!Y63+4*PI())/3)</f>
        <v>-0.21854214930899066</v>
      </c>
      <c r="AC63" s="11">
        <f>'OddsRatio_working_3-way'!X63^(1/3)*SIN('OddsRatio_working_3-way'!Y63/3)</f>
        <v>5.1096642422685523E-2</v>
      </c>
      <c r="AD63" s="11">
        <f>'OddsRatio_working_3-way'!X63^(1/3)*SIN(('OddsRatio_working_3-way'!Y63+2*PI())/3)</f>
        <v>0.42962274862116062</v>
      </c>
      <c r="AE63" s="11">
        <f>'OddsRatio_working_3-way'!X63^(1/3)*SIN(('OddsRatio_working_3-way'!Y63+4*PI())/3)</f>
        <v>-0.48071939104384587</v>
      </c>
      <c r="AF63" s="11">
        <f>-'OddsRatio_working_3-way'!U63/(3*'OddsRatio_working_3-way'!X63^(1/3))*COS(('OddsRatio_working_3-way'!Y63)/3)</f>
        <v>0.52558627939025149</v>
      </c>
      <c r="AG63" s="11">
        <f>-'OddsRatio_working_3-way'!U63/(3*'OddsRatio_working_3-way'!X63^(1/3))*COS(('OddsRatio_working_3-way'!Y63+2*PI())/3)</f>
        <v>-0.30704413008126091</v>
      </c>
      <c r="AH63" s="11">
        <f>-'OddsRatio_working_3-way'!U63/(3*'OddsRatio_working_3-way'!X63^(1/3))*COS(('OddsRatio_working_3-way'!Y63+4*PI())/3)</f>
        <v>-0.21854214930899066</v>
      </c>
      <c r="AI63" s="11">
        <f>'OddsRatio_working_3-way'!U63/(3*'OddsRatio_working_3-way'!X63^(1/3))*SIN(('OddsRatio_working_3-way'!Y63)/3)</f>
        <v>-5.1096642422685523E-2</v>
      </c>
      <c r="AJ63" s="11">
        <f>'OddsRatio_working_3-way'!U63/(3*'OddsRatio_working_3-way'!X63^(1/3))*SIN(('OddsRatio_working_3-way'!Y63+2*PI())/3)</f>
        <v>-0.42962274862116062</v>
      </c>
      <c r="AK63" s="11">
        <f>'OddsRatio_working_3-way'!U63/(3*'OddsRatio_working_3-way'!X63^(1/3))*SIN(('OddsRatio_working_3-way'!Y63+4*PI())/3)</f>
        <v>0.48071939104384587</v>
      </c>
      <c r="AL63" s="11">
        <f>'OddsRatio_working_3-way'!Z63+'OddsRatio_working_3-way'!AF63</f>
        <v>1.051172558780503</v>
      </c>
      <c r="AM63" s="11">
        <f>'OddsRatio_working_3-way'!AA63+'OddsRatio_working_3-way'!AG63</f>
        <v>-0.61408826016252183</v>
      </c>
      <c r="AN63" s="11">
        <f>'OddsRatio_working_3-way'!AB63+'OddsRatio_working_3-way'!AH63</f>
        <v>-0.43708429861798131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1.051172558780503</v>
      </c>
      <c r="AS63" s="11">
        <f>IF(('OddsRatio_working_3-way'!X63=0),IF(Q63&gt;0,-Q63^(1/3),(-Q63)^(1/3)),'OddsRatio_working_3-way'!AM63-'OddsRatio_working_3-way'!R63/3)</f>
        <v>-0.61408826016252183</v>
      </c>
      <c r="AT63" s="11">
        <f>IF(('OddsRatio_working_3-way'!X63=0),IF(Q63&gt;0,-Q63^(1/3),(-Q63)^(1/3)),'OddsRatio_working_3-way'!AN63-'OddsRatio_working_3-way'!R63/3)</f>
        <v>-0.43708429861798131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1.97</v>
      </c>
      <c r="B64" s="4">
        <f>IF('True_Odds_Calculator_3-way'!B65="","",'True_Odds_Calculator_3-way'!B65)</f>
        <v>3.38</v>
      </c>
      <c r="C64" s="4">
        <f>IF('True_Odds_Calculator_3-way'!C65="","",'True_Odds_Calculator_3-way'!C65)</f>
        <v>4.1100000000000003</v>
      </c>
      <c r="D64" s="9">
        <f t="shared" si="13"/>
        <v>0.48922004478699438</v>
      </c>
      <c r="E64" s="9">
        <f t="shared" si="14"/>
        <v>0.28076175442299461</v>
      </c>
      <c r="F64" s="9">
        <f t="shared" si="15"/>
        <v>0.23001820079001117</v>
      </c>
      <c r="G64" s="9">
        <f t="shared" si="16"/>
        <v>1.0763607890284637</v>
      </c>
      <c r="H64" s="9">
        <f t="shared" si="17"/>
        <v>2.0440699653576098</v>
      </c>
      <c r="I64" s="9">
        <f t="shared" si="18"/>
        <v>3.5617386778877429</v>
      </c>
      <c r="J64" s="9">
        <f t="shared" si="19"/>
        <v>4.3474820538785215</v>
      </c>
      <c r="K64" s="11">
        <f t="shared" si="20"/>
        <v>0.50761421319796951</v>
      </c>
      <c r="L64" s="11">
        <f t="shared" si="21"/>
        <v>0.29585798816568049</v>
      </c>
      <c r="M64" s="11">
        <f t="shared" si="22"/>
        <v>0.24330900243309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-0.26235197143287925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0.23605204633372806</v>
      </c>
      <c r="Q64" s="11">
        <f>2*'OddsRatio_working_3-way'!K64*'OddsRatio_working_3-way'!L64*'OddsRatio_working_3-way'!M64</f>
        <v>7.3081128895891037E-2</v>
      </c>
      <c r="R64" s="11">
        <f t="shared" si="23"/>
        <v>0</v>
      </c>
      <c r="S64" s="11">
        <f t="shared" si="24"/>
        <v>-0.89975327818003525</v>
      </c>
      <c r="T64" s="11">
        <f t="shared" si="25"/>
        <v>-0.27856138643344741</v>
      </c>
      <c r="U64" s="11">
        <f>'OddsRatio_working_3-way'!S64-'OddsRatio_working_3-way'!R64^2/3</f>
        <v>-0.89975327818003525</v>
      </c>
      <c r="V64" s="11">
        <f>'OddsRatio_working_3-way'!S64*'OddsRatio_working_3-way'!R64/3-2*'OddsRatio_working_3-way'!R64^3/27-'OddsRatio_working_3-way'!T64</f>
        <v>0.27856138643344741</v>
      </c>
      <c r="W64" s="11">
        <f>'OddsRatio_working_3-way'!V64^2+4*'OddsRatio_working_3-way'!U64^3/27</f>
        <v>-3.0314758479525916E-2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0.16424920432931353</v>
      </c>
      <c r="Y64" s="11">
        <f>IF('OddsRatio_working_3-way'!W64&gt;=0,IF('OddsRatio_working_3-way'!V64+SQRT('OddsRatio_working_3-way'!W64)&gt;0,0,PI()),ACOS('OddsRatio_working_3-way'!V64/(2*'OddsRatio_working_3-way'!X64)))</f>
        <v>0.55862635022397722</v>
      </c>
      <c r="Z64" s="11">
        <f>'OddsRatio_working_3-way'!X64^(1/3)*COS('OddsRatio_working_3-way'!Y64/3)</f>
        <v>0.53818039451423194</v>
      </c>
      <c r="AA64" s="11">
        <f>'OddsRatio_working_3-way'!X64^(1/3)*COS(('OddsRatio_working_3-way'!Y64+2*PI())/3)</f>
        <v>-0.35689519008433607</v>
      </c>
      <c r="AB64" s="11">
        <f>'OddsRatio_working_3-way'!X64^(1/3)*COS(('OddsRatio_working_3-way'!Y64+4*PI())/3)</f>
        <v>-0.18128520442989551</v>
      </c>
      <c r="AC64" s="11">
        <f>'OddsRatio_working_3-way'!X64^(1/3)*SIN('OddsRatio_working_3-way'!Y64/3)</f>
        <v>0.10138847248997748</v>
      </c>
      <c r="AD64" s="11">
        <f>'OddsRatio_working_3-way'!X64^(1/3)*SIN(('OddsRatio_working_3-way'!Y64+2*PI())/3)</f>
        <v>0.41538365722306753</v>
      </c>
      <c r="AE64" s="11">
        <f>'OddsRatio_working_3-way'!X64^(1/3)*SIN(('OddsRatio_working_3-way'!Y64+4*PI())/3)</f>
        <v>-0.51677212971304498</v>
      </c>
      <c r="AF64" s="11">
        <f>-'OddsRatio_working_3-way'!U64/(3*'OddsRatio_working_3-way'!X64^(1/3))*COS(('OddsRatio_working_3-way'!Y64)/3)</f>
        <v>0.53818039451423172</v>
      </c>
      <c r="AG64" s="11">
        <f>-'OddsRatio_working_3-way'!U64/(3*'OddsRatio_working_3-way'!X64^(1/3))*COS(('OddsRatio_working_3-way'!Y64+2*PI())/3)</f>
        <v>-0.3568951900843359</v>
      </c>
      <c r="AH64" s="11">
        <f>-'OddsRatio_working_3-way'!U64/(3*'OddsRatio_working_3-way'!X64^(1/3))*COS(('OddsRatio_working_3-way'!Y64+4*PI())/3)</f>
        <v>-0.18128520442989546</v>
      </c>
      <c r="AI64" s="11">
        <f>'OddsRatio_working_3-way'!U64/(3*'OddsRatio_working_3-way'!X64^(1/3))*SIN(('OddsRatio_working_3-way'!Y64)/3)</f>
        <v>-0.10138847248997744</v>
      </c>
      <c r="AJ64" s="11">
        <f>'OddsRatio_working_3-way'!U64/(3*'OddsRatio_working_3-way'!X64^(1/3))*SIN(('OddsRatio_working_3-way'!Y64+2*PI())/3)</f>
        <v>-0.41538365722306736</v>
      </c>
      <c r="AK64" s="11">
        <f>'OddsRatio_working_3-way'!U64/(3*'OddsRatio_working_3-way'!X64^(1/3))*SIN(('OddsRatio_working_3-way'!Y64+4*PI())/3)</f>
        <v>0.51677212971304476</v>
      </c>
      <c r="AL64" s="11">
        <f>'OddsRatio_working_3-way'!Z64+'OddsRatio_working_3-way'!AF64</f>
        <v>1.0763607890284637</v>
      </c>
      <c r="AM64" s="11">
        <f>'OddsRatio_working_3-way'!AA64+'OddsRatio_working_3-way'!AG64</f>
        <v>-0.71379038016867202</v>
      </c>
      <c r="AN64" s="11">
        <f>'OddsRatio_working_3-way'!AB64+'OddsRatio_working_3-way'!AH64</f>
        <v>-0.36257040885979097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1.0763607890284637</v>
      </c>
      <c r="AS64" s="11">
        <f>IF(('OddsRatio_working_3-way'!X64=0),IF(Q64&gt;0,-Q64^(1/3),(-Q64)^(1/3)),'OddsRatio_working_3-way'!AM64-'OddsRatio_working_3-way'!R64/3)</f>
        <v>-0.71379038016867202</v>
      </c>
      <c r="AT64" s="11">
        <f>IF(('OddsRatio_working_3-way'!X64=0),IF(Q64&gt;0,-Q64^(1/3),(-Q64)^(1/3)),'OddsRatio_working_3-way'!AN64-'OddsRatio_working_3-way'!R64/3)</f>
        <v>-0.36257040885979097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2.4700000000000002</v>
      </c>
      <c r="B65" s="4">
        <f>IF('True_Odds_Calculator_3-way'!B66="","",'True_Odds_Calculator_3-way'!B66)</f>
        <v>3.44</v>
      </c>
      <c r="C65" s="4">
        <f>IF('True_Odds_Calculator_3-way'!C66="","",'True_Odds_Calculator_3-way'!C66)</f>
        <v>2.96</v>
      </c>
      <c r="D65" s="9">
        <f t="shared" si="13"/>
        <v>0.39282986826365651</v>
      </c>
      <c r="E65" s="9">
        <f t="shared" si="14"/>
        <v>0.2804626126142295</v>
      </c>
      <c r="F65" s="9">
        <f t="shared" si="15"/>
        <v>0.32670751912211388</v>
      </c>
      <c r="G65" s="9">
        <f t="shared" si="16"/>
        <v>1.0514498496989775</v>
      </c>
      <c r="H65" s="9">
        <f t="shared" si="17"/>
        <v>2.5456312790574969</v>
      </c>
      <c r="I65" s="9">
        <f t="shared" si="18"/>
        <v>3.5655376332655049</v>
      </c>
      <c r="J65" s="9">
        <f t="shared" si="19"/>
        <v>3.0608417054099961</v>
      </c>
      <c r="K65" s="11">
        <f t="shared" si="20"/>
        <v>0.40485829959514169</v>
      </c>
      <c r="L65" s="11">
        <f t="shared" si="21"/>
        <v>0.29069767441860467</v>
      </c>
      <c r="M65" s="11">
        <f t="shared" si="22"/>
        <v>0.33783783783783783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-0.27952208398964817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0.23339470248894972</v>
      </c>
      <c r="Q65" s="11">
        <f>2*'OddsRatio_working_3-way'!K65*'OddsRatio_working_3-way'!L65*'OddsRatio_working_3-way'!M65</f>
        <v>7.9521193352282707E-2</v>
      </c>
      <c r="R65" s="11">
        <f t="shared" si="23"/>
        <v>0</v>
      </c>
      <c r="S65" s="11">
        <f t="shared" si="24"/>
        <v>-0.83497768461683786</v>
      </c>
      <c r="T65" s="11">
        <f t="shared" si="25"/>
        <v>-0.28448984143674205</v>
      </c>
      <c r="U65" s="11">
        <f>'OddsRatio_working_3-way'!S65-'OddsRatio_working_3-way'!R65^2/3</f>
        <v>-0.83497768461683786</v>
      </c>
      <c r="V65" s="11">
        <f>'OddsRatio_working_3-way'!S65*'OddsRatio_working_3-way'!R65/3-2*'OddsRatio_working_3-way'!R65^3/27-'OddsRatio_working_3-way'!T65</f>
        <v>0.28448984143674205</v>
      </c>
      <c r="W65" s="11">
        <f>'OddsRatio_working_3-way'!V65^2+4*'OddsRatio_working_3-way'!U65^3/27</f>
        <v>-5.3079300775705357E-3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0.14683528182820466</v>
      </c>
      <c r="Y65" s="11">
        <f>IF('OddsRatio_working_3-way'!W65&gt;=0,IF('OddsRatio_working_3-way'!V65+SQRT('OddsRatio_working_3-way'!W65)&gt;0,0,PI()),ACOS('OddsRatio_working_3-way'!V65/(2*'OddsRatio_working_3-way'!X65)))</f>
        <v>0.25070394194321644</v>
      </c>
      <c r="Z65" s="11">
        <f>'OddsRatio_working_3-way'!X65^(1/3)*COS('OddsRatio_working_3-way'!Y65/3)</f>
        <v>0.52572492484948874</v>
      </c>
      <c r="AA65" s="11">
        <f>'OddsRatio_working_3-way'!X65^(1/3)*COS(('OddsRatio_working_3-way'!Y65+2*PI())/3)</f>
        <v>-0.3009990419542331</v>
      </c>
      <c r="AB65" s="11">
        <f>'OddsRatio_working_3-way'!X65^(1/3)*COS(('OddsRatio_working_3-way'!Y65+4*PI())/3)</f>
        <v>-0.22472588289525558</v>
      </c>
      <c r="AC65" s="11">
        <f>'OddsRatio_working_3-way'!X65^(1/3)*SIN('OddsRatio_working_3-way'!Y65/3)</f>
        <v>4.403632891464377E-2</v>
      </c>
      <c r="AD65" s="11">
        <f>'OddsRatio_working_3-way'!X65^(1/3)*SIN(('OddsRatio_working_3-way'!Y65+2*PI())/3)</f>
        <v>0.4332729758650003</v>
      </c>
      <c r="AE65" s="11">
        <f>'OddsRatio_working_3-way'!X65^(1/3)*SIN(('OddsRatio_working_3-way'!Y65+4*PI())/3)</f>
        <v>-0.47730930477964412</v>
      </c>
      <c r="AF65" s="11">
        <f>-'OddsRatio_working_3-way'!U65/(3*'OddsRatio_working_3-way'!X65^(1/3))*COS(('OddsRatio_working_3-way'!Y65)/3)</f>
        <v>0.52572492484948874</v>
      </c>
      <c r="AG65" s="11">
        <f>-'OddsRatio_working_3-way'!U65/(3*'OddsRatio_working_3-way'!X65^(1/3))*COS(('OddsRatio_working_3-way'!Y65+2*PI())/3)</f>
        <v>-0.3009990419542331</v>
      </c>
      <c r="AH65" s="11">
        <f>-'OddsRatio_working_3-way'!U65/(3*'OddsRatio_working_3-way'!X65^(1/3))*COS(('OddsRatio_working_3-way'!Y65+4*PI())/3)</f>
        <v>-0.22472588289525558</v>
      </c>
      <c r="AI65" s="11">
        <f>'OddsRatio_working_3-way'!U65/(3*'OddsRatio_working_3-way'!X65^(1/3))*SIN(('OddsRatio_working_3-way'!Y65)/3)</f>
        <v>-4.403632891464377E-2</v>
      </c>
      <c r="AJ65" s="11">
        <f>'OddsRatio_working_3-way'!U65/(3*'OddsRatio_working_3-way'!X65^(1/3))*SIN(('OddsRatio_working_3-way'!Y65+2*PI())/3)</f>
        <v>-0.4332729758650003</v>
      </c>
      <c r="AK65" s="11">
        <f>'OddsRatio_working_3-way'!U65/(3*'OddsRatio_working_3-way'!X65^(1/3))*SIN(('OddsRatio_working_3-way'!Y65+4*PI())/3)</f>
        <v>0.47730930477964412</v>
      </c>
      <c r="AL65" s="11">
        <f>'OddsRatio_working_3-way'!Z65+'OddsRatio_working_3-way'!AF65</f>
        <v>1.0514498496989775</v>
      </c>
      <c r="AM65" s="11">
        <f>'OddsRatio_working_3-way'!AA65+'OddsRatio_working_3-way'!AG65</f>
        <v>-0.60199808390846621</v>
      </c>
      <c r="AN65" s="11">
        <f>'OddsRatio_working_3-way'!AB65+'OddsRatio_working_3-way'!AH65</f>
        <v>-0.44945176579051116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1.0514498496989775</v>
      </c>
      <c r="AS65" s="11">
        <f>IF(('OddsRatio_working_3-way'!X65=0),IF(Q65&gt;0,-Q65^(1/3),(-Q65)^(1/3)),'OddsRatio_working_3-way'!AM65-'OddsRatio_working_3-way'!R65/3)</f>
        <v>-0.60199808390846621</v>
      </c>
      <c r="AT65" s="11">
        <f>IF(('OddsRatio_working_3-way'!X65=0),IF(Q65&gt;0,-Q65^(1/3),(-Q65)^(1/3)),'OddsRatio_working_3-way'!AN65-'OddsRatio_working_3-way'!R65/3)</f>
        <v>-0.44945176579051116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2.4500000000000002</v>
      </c>
      <c r="B66" s="4">
        <f>IF('True_Odds_Calculator_3-way'!B67="","",'True_Odds_Calculator_3-way'!B67)</f>
        <v>3.29</v>
      </c>
      <c r="C66" s="4">
        <f>IF('True_Odds_Calculator_3-way'!C67="","",'True_Odds_Calculator_3-way'!C67)</f>
        <v>3.12</v>
      </c>
      <c r="D66" s="9">
        <f t="shared" si="13"/>
        <v>0.39638053345278296</v>
      </c>
      <c r="E66" s="9">
        <f t="shared" si="14"/>
        <v>0.29368417107426248</v>
      </c>
      <c r="F66" s="9">
        <f t="shared" si="15"/>
        <v>0.30993529547295456</v>
      </c>
      <c r="G66" s="9">
        <f t="shared" si="16"/>
        <v>1.050226366183372</v>
      </c>
      <c r="H66" s="9">
        <f t="shared" si="17"/>
        <v>2.5228282309658896</v>
      </c>
      <c r="I66" s="9">
        <f t="shared" si="18"/>
        <v>3.4050183785599222</v>
      </c>
      <c r="J66" s="9">
        <f t="shared" si="19"/>
        <v>3.2264798963087493</v>
      </c>
      <c r="K66" s="11">
        <f t="shared" si="20"/>
        <v>0.4081632653061224</v>
      </c>
      <c r="L66" s="11">
        <f t="shared" si="21"/>
        <v>0.303951367781155</v>
      </c>
      <c r="M66" s="11">
        <f t="shared" si="22"/>
        <v>0.32051282051282048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-0.27991280683421382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0.23301347660878707</v>
      </c>
      <c r="Q66" s="11">
        <f>2*'OddsRatio_working_3-way'!K66*'OddsRatio_working_3-way'!L66*'OddsRatio_working_3-way'!M66</f>
        <v>7.9526783825524583E-2</v>
      </c>
      <c r="R66" s="11">
        <f t="shared" si="23"/>
        <v>0</v>
      </c>
      <c r="S66" s="11">
        <f t="shared" si="24"/>
        <v>-0.83245021635182204</v>
      </c>
      <c r="T66" s="11">
        <f t="shared" si="25"/>
        <v>-0.2841127018265604</v>
      </c>
      <c r="U66" s="11">
        <f>'OddsRatio_working_3-way'!S66-'OddsRatio_working_3-way'!R66^2/3</f>
        <v>-0.83245021635182204</v>
      </c>
      <c r="V66" s="11">
        <f>'OddsRatio_working_3-way'!S66*'OddsRatio_working_3-way'!R66/3-2*'OddsRatio_working_3-way'!R66^3/27-'OddsRatio_working_3-way'!T66</f>
        <v>0.2841127018265604</v>
      </c>
      <c r="W66" s="11">
        <f>'OddsRatio_working_3-way'!V66^2+4*'OddsRatio_working_3-way'!U66^3/27</f>
        <v>-4.7415764695759866E-3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0.14616908343487345</v>
      </c>
      <c r="Y66" s="11">
        <f>IF('OddsRatio_working_3-way'!W66&gt;=0,IF('OddsRatio_working_3-way'!V66+SQRT('OddsRatio_working_3-way'!W66)&gt;0,0,PI()),ACOS('OddsRatio_working_3-way'!V66/(2*'OddsRatio_working_3-way'!X66)))</f>
        <v>0.23778040801046996</v>
      </c>
      <c r="Z66" s="11">
        <f>'OddsRatio_working_3-way'!X66^(1/3)*COS('OddsRatio_working_3-way'!Y66/3)</f>
        <v>0.52511318309168598</v>
      </c>
      <c r="AA66" s="11">
        <f>'OddsRatio_working_3-way'!X66^(1/3)*COS(('OddsRatio_working_3-way'!Y66+2*PI())/3)</f>
        <v>-0.298676707761653</v>
      </c>
      <c r="AB66" s="11">
        <f>'OddsRatio_working_3-way'!X66^(1/3)*COS(('OddsRatio_working_3-way'!Y66+4*PI())/3)</f>
        <v>-0.22643647533003264</v>
      </c>
      <c r="AC66" s="11">
        <f>'OddsRatio_working_3-way'!X66^(1/3)*SIN('OddsRatio_working_3-way'!Y66/3)</f>
        <v>4.170791764071715E-2</v>
      </c>
      <c r="AD66" s="11">
        <f>'OddsRatio_working_3-way'!X66^(1/3)*SIN(('OddsRatio_working_3-way'!Y66+2*PI())/3)</f>
        <v>0.4339073975991507</v>
      </c>
      <c r="AE66" s="11">
        <f>'OddsRatio_working_3-way'!X66^(1/3)*SIN(('OddsRatio_working_3-way'!Y66+4*PI())/3)</f>
        <v>-0.47561531523986789</v>
      </c>
      <c r="AF66" s="11">
        <f>-'OddsRatio_working_3-way'!U66/(3*'OddsRatio_working_3-way'!X66^(1/3))*COS(('OddsRatio_working_3-way'!Y66)/3)</f>
        <v>0.52511318309168586</v>
      </c>
      <c r="AG66" s="11">
        <f>-'OddsRatio_working_3-way'!U66/(3*'OddsRatio_working_3-way'!X66^(1/3))*COS(('OddsRatio_working_3-way'!Y66+2*PI())/3)</f>
        <v>-0.29867670776165295</v>
      </c>
      <c r="AH66" s="11">
        <f>-'OddsRatio_working_3-way'!U66/(3*'OddsRatio_working_3-way'!X66^(1/3))*COS(('OddsRatio_working_3-way'!Y66+4*PI())/3)</f>
        <v>-0.22643647533003258</v>
      </c>
      <c r="AI66" s="11">
        <f>'OddsRatio_working_3-way'!U66/(3*'OddsRatio_working_3-way'!X66^(1/3))*SIN(('OddsRatio_working_3-way'!Y66)/3)</f>
        <v>-4.1707917640717143E-2</v>
      </c>
      <c r="AJ66" s="11">
        <f>'OddsRatio_working_3-way'!U66/(3*'OddsRatio_working_3-way'!X66^(1/3))*SIN(('OddsRatio_working_3-way'!Y66+2*PI())/3)</f>
        <v>-0.43390739759915059</v>
      </c>
      <c r="AK66" s="11">
        <f>'OddsRatio_working_3-way'!U66/(3*'OddsRatio_working_3-way'!X66^(1/3))*SIN(('OddsRatio_working_3-way'!Y66+4*PI())/3)</f>
        <v>0.47561531523986778</v>
      </c>
      <c r="AL66" s="11">
        <f>'OddsRatio_working_3-way'!Z66+'OddsRatio_working_3-way'!AF66</f>
        <v>1.050226366183372</v>
      </c>
      <c r="AM66" s="11">
        <f>'OddsRatio_working_3-way'!AA66+'OddsRatio_working_3-way'!AG66</f>
        <v>-0.59735341552330601</v>
      </c>
      <c r="AN66" s="11">
        <f>'OddsRatio_working_3-way'!AB66+'OddsRatio_working_3-way'!AH66</f>
        <v>-0.45287295066006522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1.050226366183372</v>
      </c>
      <c r="AS66" s="11">
        <f>IF(('OddsRatio_working_3-way'!X66=0),IF(Q66&gt;0,-Q66^(1/3),(-Q66)^(1/3)),'OddsRatio_working_3-way'!AM66-'OddsRatio_working_3-way'!R66/3)</f>
        <v>-0.59735341552330601</v>
      </c>
      <c r="AT66" s="11">
        <f>IF(('OddsRatio_working_3-way'!X66=0),IF(Q66&gt;0,-Q66^(1/3),(-Q66)^(1/3)),'OddsRatio_working_3-way'!AN66-'OddsRatio_working_3-way'!R66/3)</f>
        <v>-0.45287295066006522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2.14</v>
      </c>
      <c r="B67" s="4">
        <f>IF('True_Odds_Calculator_3-way'!B68="","",'True_Odds_Calculator_3-way'!B68)</f>
        <v>3.72</v>
      </c>
      <c r="C67" s="4">
        <f>IF('True_Odds_Calculator_3-way'!C68="","",'True_Odds_Calculator_3-way'!C68)</f>
        <v>3.22</v>
      </c>
      <c r="D67" s="9">
        <f t="shared" si="13"/>
        <v>0.44954064311314063</v>
      </c>
      <c r="E67" s="9">
        <f t="shared" si="14"/>
        <v>0.25499813818344508</v>
      </c>
      <c r="F67" s="9">
        <f t="shared" si="15"/>
        <v>0.29546121870341413</v>
      </c>
      <c r="G67" s="9">
        <f t="shared" si="16"/>
        <v>1.0741166396982416</v>
      </c>
      <c r="H67" s="9">
        <f t="shared" si="17"/>
        <v>2.2244929692559956</v>
      </c>
      <c r="I67" s="9">
        <f t="shared" si="18"/>
        <v>3.921597259979217</v>
      </c>
      <c r="J67" s="9">
        <f t="shared" si="19"/>
        <v>3.3845389401300969</v>
      </c>
      <c r="K67" s="11">
        <f t="shared" si="20"/>
        <v>0.46728971962616822</v>
      </c>
      <c r="L67" s="11">
        <f t="shared" si="21"/>
        <v>0.26881720430107525</v>
      </c>
      <c r="M67" s="11">
        <f t="shared" si="22"/>
        <v>0.3105590062111801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-0.26854319082760181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0.23718706132096962</v>
      </c>
      <c r="Q67" s="11">
        <f>2*'OddsRatio_working_3-way'!K67*'OddsRatio_working_3-way'!L67*'OddsRatio_working_3-way'!M67</f>
        <v>7.8022059645055805E-2</v>
      </c>
      <c r="R67" s="11">
        <f t="shared" si="23"/>
        <v>0</v>
      </c>
      <c r="S67" s="11">
        <f t="shared" si="24"/>
        <v>-0.88323617735382443</v>
      </c>
      <c r="T67" s="11">
        <f t="shared" si="25"/>
        <v>-0.29053821623481069</v>
      </c>
      <c r="U67" s="11">
        <f>'OddsRatio_working_3-way'!S67-'OddsRatio_working_3-way'!R67^2/3</f>
        <v>-0.88323617735382443</v>
      </c>
      <c r="V67" s="11">
        <f>'OddsRatio_working_3-way'!S67*'OddsRatio_working_3-way'!R67/3-2*'OddsRatio_working_3-way'!R67^3/27-'OddsRatio_working_3-way'!T67</f>
        <v>0.29053821623481069</v>
      </c>
      <c r="W67" s="11">
        <f>'OddsRatio_working_3-way'!V67^2+4*'OddsRatio_working_3-way'!U67^3/27</f>
        <v>-1.7664281118678044E-2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0.1597472505331341</v>
      </c>
      <c r="Y67" s="11">
        <f>IF('OddsRatio_working_3-way'!W67&gt;=0,IF('OddsRatio_working_3-way'!V67+SQRT('OddsRatio_working_3-way'!W67)&gt;0,0,PI()),ACOS('OddsRatio_working_3-way'!V67/(2*'OddsRatio_working_3-way'!X67)))</f>
        <v>0.42903299527348504</v>
      </c>
      <c r="Z67" s="11">
        <f>'OddsRatio_working_3-way'!X67^(1/3)*COS('OddsRatio_working_3-way'!Y67/3)</f>
        <v>0.53705831984912078</v>
      </c>
      <c r="AA67" s="11">
        <f>'OddsRatio_working_3-way'!X67^(1/3)*COS(('OddsRatio_working_3-way'!Y67+2*PI())/3)</f>
        <v>-0.3355016553916233</v>
      </c>
      <c r="AB67" s="11">
        <f>'OddsRatio_working_3-way'!X67^(1/3)*COS(('OddsRatio_working_3-way'!Y67+4*PI())/3)</f>
        <v>-0.20155666445749754</v>
      </c>
      <c r="AC67" s="11">
        <f>'OddsRatio_working_3-way'!X67^(1/3)*SIN('OddsRatio_working_3-way'!Y67/3)</f>
        <v>7.7333176572419463E-2</v>
      </c>
      <c r="AD67" s="11">
        <f>'OddsRatio_working_3-way'!X67^(1/3)*SIN(('OddsRatio_working_3-way'!Y67+2*PI())/3)</f>
        <v>0.42643956001691724</v>
      </c>
      <c r="AE67" s="11">
        <f>'OddsRatio_working_3-way'!X67^(1/3)*SIN(('OddsRatio_working_3-way'!Y67+4*PI())/3)</f>
        <v>-0.50377273658933674</v>
      </c>
      <c r="AF67" s="11">
        <f>-'OddsRatio_working_3-way'!U67/(3*'OddsRatio_working_3-way'!X67^(1/3))*COS(('OddsRatio_working_3-way'!Y67)/3)</f>
        <v>0.53705831984912067</v>
      </c>
      <c r="AG67" s="11">
        <f>-'OddsRatio_working_3-way'!U67/(3*'OddsRatio_working_3-way'!X67^(1/3))*COS(('OddsRatio_working_3-way'!Y67+2*PI())/3)</f>
        <v>-0.33550165539162319</v>
      </c>
      <c r="AH67" s="11">
        <f>-'OddsRatio_working_3-way'!U67/(3*'OddsRatio_working_3-way'!X67^(1/3))*COS(('OddsRatio_working_3-way'!Y67+4*PI())/3)</f>
        <v>-0.20155666445749751</v>
      </c>
      <c r="AI67" s="11">
        <f>'OddsRatio_working_3-way'!U67/(3*'OddsRatio_working_3-way'!X67^(1/3))*SIN(('OddsRatio_working_3-way'!Y67)/3)</f>
        <v>-7.7333176572419449E-2</v>
      </c>
      <c r="AJ67" s="11">
        <f>'OddsRatio_working_3-way'!U67/(3*'OddsRatio_working_3-way'!X67^(1/3))*SIN(('OddsRatio_working_3-way'!Y67+2*PI())/3)</f>
        <v>-0.42643956001691713</v>
      </c>
      <c r="AK67" s="11">
        <f>'OddsRatio_working_3-way'!U67/(3*'OddsRatio_working_3-way'!X67^(1/3))*SIN(('OddsRatio_working_3-way'!Y67+4*PI())/3)</f>
        <v>0.50377273658933663</v>
      </c>
      <c r="AL67" s="11">
        <f>'OddsRatio_working_3-way'!Z67+'OddsRatio_working_3-way'!AF67</f>
        <v>1.0741166396982416</v>
      </c>
      <c r="AM67" s="11">
        <f>'OddsRatio_working_3-way'!AA67+'OddsRatio_working_3-way'!AG67</f>
        <v>-0.67100331078324649</v>
      </c>
      <c r="AN67" s="11">
        <f>'OddsRatio_working_3-way'!AB67+'OddsRatio_working_3-way'!AH67</f>
        <v>-0.40311332891499507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1.0741166396982416</v>
      </c>
      <c r="AS67" s="11">
        <f>IF(('OddsRatio_working_3-way'!X67=0),IF(Q67&gt;0,-Q67^(1/3),(-Q67)^(1/3)),'OddsRatio_working_3-way'!AM67-'OddsRatio_working_3-way'!R67/3)</f>
        <v>-0.67100331078324649</v>
      </c>
      <c r="AT67" s="11">
        <f>IF(('OddsRatio_working_3-way'!X67=0),IF(Q67&gt;0,-Q67^(1/3),(-Q67)^(1/3)),'OddsRatio_working_3-way'!AN67-'OddsRatio_working_3-way'!R67/3)</f>
        <v>-0.40311332891499507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3.32</v>
      </c>
      <c r="B68" s="4">
        <f>IF('True_Odds_Calculator_3-way'!B69="","",'True_Odds_Calculator_3-way'!B69)</f>
        <v>3.62</v>
      </c>
      <c r="C68" s="4">
        <f>IF('True_Odds_Calculator_3-way'!C69="","",'True_Odds_Calculator_3-way'!C69)</f>
        <v>2.14</v>
      </c>
      <c r="D68" s="9">
        <f t="shared" ref="D68:D131" si="26">(K68/(AR68+K68-(AR68*K68)))</f>
        <v>0.2869770632913648</v>
      </c>
      <c r="E68" s="9">
        <f t="shared" ref="E68:E131" si="27">(L68/(AR68+L68-(AR68*L68)))</f>
        <v>0.2627510867999644</v>
      </c>
      <c r="F68" s="9">
        <f t="shared" ref="F68:F131" si="28">(M68/(AR68+M68-(AR68*M68)))</f>
        <v>0.45027184990867086</v>
      </c>
      <c r="G68" s="9">
        <f t="shared" ref="G68:G131" si="29">AR68</f>
        <v>1.0709478631997948</v>
      </c>
      <c r="H68" s="9">
        <f t="shared" ref="H68:H131" si="30">IF(A68="","",1/D68)</f>
        <v>3.4845990426235232</v>
      </c>
      <c r="I68" s="9">
        <f t="shared" ref="I68:I131" si="31">IF(B68="","",1/E68)</f>
        <v>3.8058834015834622</v>
      </c>
      <c r="J68" s="9">
        <f t="shared" ref="J68:J131" si="32">IF(C68="","",1/F68)</f>
        <v>2.220880564047766</v>
      </c>
      <c r="K68" s="11">
        <f t="shared" ref="K68:K131" si="33">1/A68</f>
        <v>0.30120481927710846</v>
      </c>
      <c r="L68" s="11">
        <f t="shared" ref="L68:L131" si="34">1/B68</f>
        <v>0.27624309392265195</v>
      </c>
      <c r="M68" s="11">
        <f t="shared" ref="M68:M131" si="35">1/C68</f>
        <v>0.46728971962616822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-0.26942239967252701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0.23639764821665965</v>
      </c>
      <c r="Q68" s="11">
        <f>2*'OddsRatio_working_3-way'!K68*'OddsRatio_working_3-way'!L68*'OddsRatio_working_3-way'!M68</f>
        <v>7.7762384281795965E-2</v>
      </c>
      <c r="R68" s="11">
        <f t="shared" ref="R68:R131" si="36">O68/N68</f>
        <v>0</v>
      </c>
      <c r="S68" s="11">
        <f t="shared" ref="S68:S131" si="37">P68/N68</f>
        <v>-0.87742388347810829</v>
      </c>
      <c r="T68" s="11">
        <f t="shared" ref="T68:T131" si="38">Q68/N68</f>
        <v>-0.28862627745990416</v>
      </c>
      <c r="U68" s="11">
        <f>'OddsRatio_working_3-way'!S68-'OddsRatio_working_3-way'!R68^2/3</f>
        <v>-0.87742388347810829</v>
      </c>
      <c r="V68" s="11">
        <f>'OddsRatio_working_3-way'!S68*'OddsRatio_working_3-way'!R68/3-2*'OddsRatio_working_3-way'!R68^3/27-'OddsRatio_working_3-way'!T68</f>
        <v>0.28862627745990416</v>
      </c>
      <c r="W68" s="11">
        <f>'OddsRatio_working_3-way'!V68^2+4*'OddsRatio_working_3-way'!U68^3/27</f>
        <v>-1.6769637742421406E-2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0.15817297950565307</v>
      </c>
      <c r="Y68" s="11">
        <f>IF('OddsRatio_working_3-way'!W68&gt;=0,IF('OddsRatio_working_3-way'!V68+SQRT('OddsRatio_working_3-way'!W68)&gt;0,0,PI()),ACOS('OddsRatio_working_3-way'!V68/(2*'OddsRatio_working_3-way'!X68)))</f>
        <v>0.42174643575045767</v>
      </c>
      <c r="Z68" s="11">
        <f>'OddsRatio_working_3-way'!X68^(1/3)*COS('OddsRatio_working_3-way'!Y68/3)</f>
        <v>0.53547393159989742</v>
      </c>
      <c r="AA68" s="11">
        <f>'OddsRatio_working_3-way'!X68^(1/3)*COS(('OddsRatio_working_3-way'!Y68+2*PI())/3)</f>
        <v>-0.3333625880997666</v>
      </c>
      <c r="AB68" s="11">
        <f>'OddsRatio_working_3-way'!X68^(1/3)*COS(('OddsRatio_working_3-way'!Y68+4*PI())/3)</f>
        <v>-0.20211134350013091</v>
      </c>
      <c r="AC68" s="11">
        <f>'OddsRatio_working_3-way'!X68^(1/3)*SIN('OddsRatio_working_3-way'!Y68/3)</f>
        <v>7.5777941401073273E-2</v>
      </c>
      <c r="AD68" s="11">
        <f>'OddsRatio_working_3-way'!X68^(1/3)*SIN(('OddsRatio_working_3-way'!Y68+2*PI())/3)</f>
        <v>0.42584505712930543</v>
      </c>
      <c r="AE68" s="11">
        <f>'OddsRatio_working_3-way'!X68^(1/3)*SIN(('OddsRatio_working_3-way'!Y68+4*PI())/3)</f>
        <v>-0.50162299853037862</v>
      </c>
      <c r="AF68" s="11">
        <f>-'OddsRatio_working_3-way'!U68/(3*'OddsRatio_working_3-way'!X68^(1/3))*COS(('OddsRatio_working_3-way'!Y68)/3)</f>
        <v>0.53547393159989742</v>
      </c>
      <c r="AG68" s="11">
        <f>-'OddsRatio_working_3-way'!U68/(3*'OddsRatio_working_3-way'!X68^(1/3))*COS(('OddsRatio_working_3-way'!Y68+2*PI())/3)</f>
        <v>-0.33336258809976665</v>
      </c>
      <c r="AH68" s="11">
        <f>-'OddsRatio_working_3-way'!U68/(3*'OddsRatio_working_3-way'!X68^(1/3))*COS(('OddsRatio_working_3-way'!Y68+4*PI())/3)</f>
        <v>-0.20211134350013096</v>
      </c>
      <c r="AI68" s="11">
        <f>'OddsRatio_working_3-way'!U68/(3*'OddsRatio_working_3-way'!X68^(1/3))*SIN(('OddsRatio_working_3-way'!Y68)/3)</f>
        <v>-7.5777941401073287E-2</v>
      </c>
      <c r="AJ68" s="11">
        <f>'OddsRatio_working_3-way'!U68/(3*'OddsRatio_working_3-way'!X68^(1/3))*SIN(('OddsRatio_working_3-way'!Y68+2*PI())/3)</f>
        <v>-0.42584505712930554</v>
      </c>
      <c r="AK68" s="11">
        <f>'OddsRatio_working_3-way'!U68/(3*'OddsRatio_working_3-way'!X68^(1/3))*SIN(('OddsRatio_working_3-way'!Y68+4*PI())/3)</f>
        <v>0.50162299853037862</v>
      </c>
      <c r="AL68" s="11">
        <f>'OddsRatio_working_3-way'!Z68+'OddsRatio_working_3-way'!AF68</f>
        <v>1.0709478631997948</v>
      </c>
      <c r="AM68" s="11">
        <f>'OddsRatio_working_3-way'!AA68+'OddsRatio_working_3-way'!AG68</f>
        <v>-0.6667251761995332</v>
      </c>
      <c r="AN68" s="11">
        <f>'OddsRatio_working_3-way'!AB68+'OddsRatio_working_3-way'!AH68</f>
        <v>-0.40422268700026187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1.0709478631997948</v>
      </c>
      <c r="AS68" s="11">
        <f>IF(('OddsRatio_working_3-way'!X68=0),IF(Q68&gt;0,-Q68^(1/3),(-Q68)^(1/3)),'OddsRatio_working_3-way'!AM68-'OddsRatio_working_3-way'!R68/3)</f>
        <v>-0.6667251761995332</v>
      </c>
      <c r="AT68" s="11">
        <f>IF(('OddsRatio_working_3-way'!X68=0),IF(Q68&gt;0,-Q68^(1/3),(-Q68)^(1/3)),'OddsRatio_working_3-way'!AN68-'OddsRatio_working_3-way'!R68/3)</f>
        <v>-0.40422268700026187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1.81</v>
      </c>
      <c r="B69" s="4">
        <f>IF('True_Odds_Calculator_3-way'!B70="","",'True_Odds_Calculator_3-way'!B70)</f>
        <v>3.74</v>
      </c>
      <c r="C69" s="4">
        <f>IF('True_Odds_Calculator_3-way'!C70="","",'True_Odds_Calculator_3-way'!C70)</f>
        <v>4.43</v>
      </c>
      <c r="D69" s="9">
        <f t="shared" si="26"/>
        <v>0.53399322540551641</v>
      </c>
      <c r="E69" s="9">
        <f t="shared" si="27"/>
        <v>0.25303396796943789</v>
      </c>
      <c r="F69" s="9">
        <f t="shared" si="28"/>
        <v>0.21297280662504575</v>
      </c>
      <c r="G69" s="9">
        <f t="shared" si="29"/>
        <v>1.0773863380669375</v>
      </c>
      <c r="H69" s="9">
        <f t="shared" si="30"/>
        <v>1.8726829338342192</v>
      </c>
      <c r="I69" s="9">
        <f t="shared" si="31"/>
        <v>3.952038566303409</v>
      </c>
      <c r="J69" s="9">
        <f t="shared" si="32"/>
        <v>4.6954351395695948</v>
      </c>
      <c r="K69" s="11">
        <f t="shared" si="33"/>
        <v>0.5524861878453039</v>
      </c>
      <c r="L69" s="11">
        <f t="shared" si="34"/>
        <v>0.26737967914438499</v>
      </c>
      <c r="M69" s="11">
        <f t="shared" si="35"/>
        <v>0.22573363431151244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-0.25384919963497932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0.23275633992589545</v>
      </c>
      <c r="Q69" s="11">
        <f>2*'OddsRatio_working_3-way'!K69*'OddsRatio_working_3-way'!L69*'OddsRatio_working_3-way'!M69</f>
        <v>6.6692361010285237E-2</v>
      </c>
      <c r="R69" s="11">
        <f t="shared" si="36"/>
        <v>0</v>
      </c>
      <c r="S69" s="11">
        <f t="shared" si="37"/>
        <v>-0.91690791328310584</v>
      </c>
      <c r="T69" s="11">
        <f t="shared" si="38"/>
        <v>-0.26272433045361204</v>
      </c>
      <c r="U69" s="11">
        <f>'OddsRatio_working_3-way'!S69-'OddsRatio_working_3-way'!R69^2/3</f>
        <v>-0.91690791328310584</v>
      </c>
      <c r="V69" s="11">
        <f>'OddsRatio_working_3-way'!S69*'OddsRatio_working_3-way'!R69/3-2*'OddsRatio_working_3-way'!R69^3/27-'OddsRatio_working_3-way'!T69</f>
        <v>0.26272433045361204</v>
      </c>
      <c r="W69" s="11">
        <f>'OddsRatio_working_3-way'!V69^2+4*'OddsRatio_working_3-way'!U69^3/27</f>
        <v>-4.5177842070034793E-2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0.16896886982691037</v>
      </c>
      <c r="Y69" s="11">
        <f>IF('OddsRatio_working_3-way'!W69&gt;=0,IF('OddsRatio_working_3-way'!V69+SQRT('OddsRatio_working_3-way'!W69)&gt;0,0,PI()),ACOS('OddsRatio_working_3-way'!V69/(2*'OddsRatio_working_3-way'!X69)))</f>
        <v>0.68022038457805423</v>
      </c>
      <c r="Z69" s="11">
        <f>'OddsRatio_working_3-way'!X69^(1/3)*COS('OddsRatio_working_3-way'!Y69/3)</f>
        <v>0.53869316903346887</v>
      </c>
      <c r="AA69" s="11">
        <f>'OddsRatio_working_3-way'!X69^(1/3)*COS(('OddsRatio_working_3-way'!Y69+2*PI())/3)</f>
        <v>-0.37697664792043889</v>
      </c>
      <c r="AB69" s="11">
        <f>'OddsRatio_working_3-way'!X69^(1/3)*COS(('OddsRatio_working_3-way'!Y69+4*PI())/3)</f>
        <v>-0.16171652111302992</v>
      </c>
      <c r="AC69" s="11">
        <f>'OddsRatio_working_3-way'!X69^(1/3)*SIN('OddsRatio_working_3-way'!Y69/3)</f>
        <v>0.12428049215805052</v>
      </c>
      <c r="AD69" s="11">
        <f>'OddsRatio_working_3-way'!X69^(1/3)*SIN(('OddsRatio_working_3-way'!Y69+2*PI())/3)</f>
        <v>0.40438172314910353</v>
      </c>
      <c r="AE69" s="11">
        <f>'OddsRatio_working_3-way'!X69^(1/3)*SIN(('OddsRatio_working_3-way'!Y69+4*PI())/3)</f>
        <v>-0.52866221530715396</v>
      </c>
      <c r="AF69" s="11">
        <f>-'OddsRatio_working_3-way'!U69/(3*'OddsRatio_working_3-way'!X69^(1/3))*COS(('OddsRatio_working_3-way'!Y69)/3)</f>
        <v>0.53869316903346864</v>
      </c>
      <c r="AG69" s="11">
        <f>-'OddsRatio_working_3-way'!U69/(3*'OddsRatio_working_3-way'!X69^(1/3))*COS(('OddsRatio_working_3-way'!Y69+2*PI())/3)</f>
        <v>-0.37697664792043872</v>
      </c>
      <c r="AH69" s="11">
        <f>-'OddsRatio_working_3-way'!U69/(3*'OddsRatio_working_3-way'!X69^(1/3))*COS(('OddsRatio_working_3-way'!Y69+4*PI())/3)</f>
        <v>-0.16171652111302984</v>
      </c>
      <c r="AI69" s="11">
        <f>'OddsRatio_working_3-way'!U69/(3*'OddsRatio_working_3-way'!X69^(1/3))*SIN(('OddsRatio_working_3-way'!Y69)/3)</f>
        <v>-0.12428049215805047</v>
      </c>
      <c r="AJ69" s="11">
        <f>'OddsRatio_working_3-way'!U69/(3*'OddsRatio_working_3-way'!X69^(1/3))*SIN(('OddsRatio_working_3-way'!Y69+2*PI())/3)</f>
        <v>-0.40438172314910337</v>
      </c>
      <c r="AK69" s="11">
        <f>'OddsRatio_working_3-way'!U69/(3*'OddsRatio_working_3-way'!X69^(1/3))*SIN(('OddsRatio_working_3-way'!Y69+4*PI())/3)</f>
        <v>0.52866221530715374</v>
      </c>
      <c r="AL69" s="11">
        <f>'OddsRatio_working_3-way'!Z69+'OddsRatio_working_3-way'!AF69</f>
        <v>1.0773863380669375</v>
      </c>
      <c r="AM69" s="11">
        <f>'OddsRatio_working_3-way'!AA69+'OddsRatio_working_3-way'!AG69</f>
        <v>-0.75395329584087767</v>
      </c>
      <c r="AN69" s="11">
        <f>'OddsRatio_working_3-way'!AB69+'OddsRatio_working_3-way'!AH69</f>
        <v>-0.32343304222605973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1.0773863380669375</v>
      </c>
      <c r="AS69" s="11">
        <f>IF(('OddsRatio_working_3-way'!X69=0),IF(Q69&gt;0,-Q69^(1/3),(-Q69)^(1/3)),'OddsRatio_working_3-way'!AM69-'OddsRatio_working_3-way'!R69/3)</f>
        <v>-0.75395329584087767</v>
      </c>
      <c r="AT69" s="11">
        <f>IF(('OddsRatio_working_3-way'!X69=0),IF(Q69&gt;0,-Q69^(1/3),(-Q69)^(1/3)),'OddsRatio_working_3-way'!AN69-'OddsRatio_working_3-way'!R69/3)</f>
        <v>-0.32343304222605973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1.56</v>
      </c>
      <c r="B70" s="4">
        <f>IF('True_Odds_Calculator_3-way'!B71="","",'True_Odds_Calculator_3-way'!B71)</f>
        <v>4.42</v>
      </c>
      <c r="C70" s="4">
        <f>IF('True_Odds_Calculator_3-way'!C71="","",'True_Odds_Calculator_3-way'!C71)</f>
        <v>5.53</v>
      </c>
      <c r="D70" s="9">
        <f t="shared" si="26"/>
        <v>0.62057550047610588</v>
      </c>
      <c r="E70" s="9">
        <f t="shared" si="27"/>
        <v>0.21123996037298615</v>
      </c>
      <c r="F70" s="9">
        <f t="shared" si="28"/>
        <v>0.16818453915090814</v>
      </c>
      <c r="G70" s="9">
        <f t="shared" si="29"/>
        <v>1.0917990617257676</v>
      </c>
      <c r="H70" s="9">
        <f t="shared" si="30"/>
        <v>1.6114074745664297</v>
      </c>
      <c r="I70" s="9">
        <f t="shared" si="31"/>
        <v>4.7339527911021246</v>
      </c>
      <c r="J70" s="9">
        <f t="shared" si="32"/>
        <v>5.9458497496177269</v>
      </c>
      <c r="K70" s="11">
        <f t="shared" si="33"/>
        <v>0.64102564102564097</v>
      </c>
      <c r="L70" s="11">
        <f t="shared" si="34"/>
        <v>0.22624434389140272</v>
      </c>
      <c r="M70" s="11">
        <f t="shared" si="35"/>
        <v>0.18083182640144665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-0.22753087453242116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0.22318117569850202</v>
      </c>
      <c r="Q70" s="11">
        <f>2*'OddsRatio_working_3-way'!K70*'OddsRatio_working_3-way'!L70*'OddsRatio_working_3-way'!M70</f>
        <v>5.2451510152409397E-2</v>
      </c>
      <c r="R70" s="11">
        <f t="shared" si="36"/>
        <v>0</v>
      </c>
      <c r="S70" s="11">
        <f t="shared" si="37"/>
        <v>-0.98088303909147356</v>
      </c>
      <c r="T70" s="11">
        <f t="shared" si="38"/>
        <v>-0.23052480354676225</v>
      </c>
      <c r="U70" s="11">
        <f>'OddsRatio_working_3-way'!S70-'OddsRatio_working_3-way'!R70^2/3</f>
        <v>-0.98088303909147356</v>
      </c>
      <c r="V70" s="11">
        <f>'OddsRatio_working_3-way'!S70*'OddsRatio_working_3-way'!R70/3-2*'OddsRatio_working_3-way'!R70^3/27-'OddsRatio_working_3-way'!T70</f>
        <v>0.23052480354676225</v>
      </c>
      <c r="W70" s="11">
        <f>'OddsRatio_working_3-way'!V70^2+4*'OddsRatio_working_3-way'!U70^3/27</f>
        <v>-8.6671426861954726E-2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0.18695795778210944</v>
      </c>
      <c r="Y70" s="11">
        <f>IF('OddsRatio_working_3-way'!W70&gt;=0,IF('OddsRatio_working_3-way'!V70+SQRT('OddsRatio_working_3-way'!W70)&gt;0,0,PI()),ACOS('OddsRatio_working_3-way'!V70/(2*'OddsRatio_working_3-way'!X70)))</f>
        <v>0.90648750215419971</v>
      </c>
      <c r="Z70" s="11">
        <f>'OddsRatio_working_3-way'!X70^(1/3)*COS('OddsRatio_working_3-way'!Y70/3)</f>
        <v>0.54589953086288379</v>
      </c>
      <c r="AA70" s="11">
        <f>'OddsRatio_working_3-way'!X70^(1/3)*COS(('OddsRatio_working_3-way'!Y70+2*PI())/3)</f>
        <v>-0.42031338518079164</v>
      </c>
      <c r="AB70" s="11">
        <f>'OddsRatio_working_3-way'!X70^(1/3)*COS(('OddsRatio_working_3-way'!Y70+4*PI())/3)</f>
        <v>-0.12558614568209209</v>
      </c>
      <c r="AC70" s="11">
        <f>'OddsRatio_working_3-way'!X70^(1/3)*SIN('OddsRatio_working_3-way'!Y70/3)</f>
        <v>0.1701608510620895</v>
      </c>
      <c r="AD70" s="11">
        <f>'OddsRatio_working_3-way'!X70^(1/3)*SIN(('OddsRatio_working_3-way'!Y70+2*PI())/3)</f>
        <v>0.38768243611021991</v>
      </c>
      <c r="AE70" s="11">
        <f>'OddsRatio_working_3-way'!X70^(1/3)*SIN(('OddsRatio_working_3-way'!Y70+4*PI())/3)</f>
        <v>-0.55784328717230924</v>
      </c>
      <c r="AF70" s="11">
        <f>-'OddsRatio_working_3-way'!U70/(3*'OddsRatio_working_3-way'!X70^(1/3))*COS(('OddsRatio_working_3-way'!Y70)/3)</f>
        <v>0.54589953086288379</v>
      </c>
      <c r="AG70" s="11">
        <f>-'OddsRatio_working_3-way'!U70/(3*'OddsRatio_working_3-way'!X70^(1/3))*COS(('OddsRatio_working_3-way'!Y70+2*PI())/3)</f>
        <v>-0.42031338518079164</v>
      </c>
      <c r="AH70" s="11">
        <f>-'OddsRatio_working_3-way'!U70/(3*'OddsRatio_working_3-way'!X70^(1/3))*COS(('OddsRatio_working_3-way'!Y70+4*PI())/3)</f>
        <v>-0.12558614568209209</v>
      </c>
      <c r="AI70" s="11">
        <f>'OddsRatio_working_3-way'!U70/(3*'OddsRatio_working_3-way'!X70^(1/3))*SIN(('OddsRatio_working_3-way'!Y70)/3)</f>
        <v>-0.1701608510620895</v>
      </c>
      <c r="AJ70" s="11">
        <f>'OddsRatio_working_3-way'!U70/(3*'OddsRatio_working_3-way'!X70^(1/3))*SIN(('OddsRatio_working_3-way'!Y70+2*PI())/3)</f>
        <v>-0.38768243611021991</v>
      </c>
      <c r="AK70" s="11">
        <f>'OddsRatio_working_3-way'!U70/(3*'OddsRatio_working_3-way'!X70^(1/3))*SIN(('OddsRatio_working_3-way'!Y70+4*PI())/3)</f>
        <v>0.55784328717230924</v>
      </c>
      <c r="AL70" s="11">
        <f>'OddsRatio_working_3-way'!Z70+'OddsRatio_working_3-way'!AF70</f>
        <v>1.0917990617257676</v>
      </c>
      <c r="AM70" s="11">
        <f>'OddsRatio_working_3-way'!AA70+'OddsRatio_working_3-way'!AG70</f>
        <v>-0.84062677036158329</v>
      </c>
      <c r="AN70" s="11">
        <f>'OddsRatio_working_3-way'!AB70+'OddsRatio_working_3-way'!AH70</f>
        <v>-0.25117229136418417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1.0917990617257676</v>
      </c>
      <c r="AS70" s="11">
        <f>IF(('OddsRatio_working_3-way'!X70=0),IF(Q70&gt;0,-Q70^(1/3),(-Q70)^(1/3)),'OddsRatio_working_3-way'!AM70-'OddsRatio_working_3-way'!R70/3)</f>
        <v>-0.84062677036158329</v>
      </c>
      <c r="AT70" s="11">
        <f>IF(('OddsRatio_working_3-way'!X70=0),IF(Q70&gt;0,-Q70^(1/3),(-Q70)^(1/3)),'OddsRatio_working_3-way'!AN70-'OddsRatio_working_3-way'!R70/3)</f>
        <v>-0.25117229136418417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2.06</v>
      </c>
      <c r="B71" s="4">
        <f>IF('True_Odds_Calculator_3-way'!B72="","",'True_Odds_Calculator_3-way'!B72)</f>
        <v>3.68</v>
      </c>
      <c r="C71" s="4">
        <f>IF('True_Odds_Calculator_3-way'!C72="","",'True_Odds_Calculator_3-way'!C72)</f>
        <v>3.46</v>
      </c>
      <c r="D71" s="9">
        <f t="shared" si="26"/>
        <v>0.46761285499860084</v>
      </c>
      <c r="E71" s="9">
        <f t="shared" si="27"/>
        <v>0.2578299555745161</v>
      </c>
      <c r="F71" s="9">
        <f t="shared" si="28"/>
        <v>0.2745571894268829</v>
      </c>
      <c r="G71" s="9">
        <f t="shared" si="29"/>
        <v>1.0740765960929974</v>
      </c>
      <c r="H71" s="9">
        <f t="shared" si="30"/>
        <v>2.1385211918585774</v>
      </c>
      <c r="I71" s="9">
        <f t="shared" si="31"/>
        <v>3.8785252775292336</v>
      </c>
      <c r="J71" s="9">
        <f t="shared" si="32"/>
        <v>3.642228426388773</v>
      </c>
      <c r="K71" s="11">
        <f t="shared" si="33"/>
        <v>0.4854368932038835</v>
      </c>
      <c r="L71" s="11">
        <f t="shared" si="34"/>
        <v>0.27173913043478259</v>
      </c>
      <c r="M71" s="11">
        <f t="shared" si="35"/>
        <v>0.28901734104046245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-0.26643092253749656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0.23637446106622881</v>
      </c>
      <c r="Q71" s="11">
        <f>2*'OddsRatio_working_3-way'!K71*'OddsRatio_working_3-way'!L71*'OddsRatio_working_3-way'!M71</f>
        <v>7.6249826150396383E-2</v>
      </c>
      <c r="R71" s="11">
        <f t="shared" si="36"/>
        <v>0</v>
      </c>
      <c r="S71" s="11">
        <f t="shared" si="37"/>
        <v>-0.88718853958463584</v>
      </c>
      <c r="T71" s="11">
        <f t="shared" si="38"/>
        <v>-0.28618985147891474</v>
      </c>
      <c r="U71" s="11">
        <f>'OddsRatio_working_3-way'!S71-'OddsRatio_working_3-way'!R71^2/3</f>
        <v>-0.88718853958463584</v>
      </c>
      <c r="V71" s="11">
        <f>'OddsRatio_working_3-way'!S71*'OddsRatio_working_3-way'!R71/3-2*'OddsRatio_working_3-way'!R71^3/27-'OddsRatio_working_3-way'!T71</f>
        <v>0.28618985147891474</v>
      </c>
      <c r="W71" s="11">
        <f>'OddsRatio_working_3-way'!V71^2+4*'OddsRatio_working_3-way'!U71^3/27</f>
        <v>-2.1548585043680846E-2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0.16082072016161669</v>
      </c>
      <c r="Y71" s="11">
        <f>IF('OddsRatio_working_3-way'!W71&gt;=0,IF('OddsRatio_working_3-way'!V71+SQRT('OddsRatio_working_3-way'!W71)&gt;0,0,PI()),ACOS('OddsRatio_working_3-way'!V71/(2*'OddsRatio_working_3-way'!X71)))</f>
        <v>0.47393526269326158</v>
      </c>
      <c r="Z71" s="11">
        <f>'OddsRatio_working_3-way'!X71^(1/3)*COS('OddsRatio_working_3-way'!Y71/3)</f>
        <v>0.53703829804649872</v>
      </c>
      <c r="AA71" s="11">
        <f>'OddsRatio_working_3-way'!X71^(1/3)*COS(('OddsRatio_working_3-way'!Y71+2*PI())/3)</f>
        <v>-0.34261054339296676</v>
      </c>
      <c r="AB71" s="11">
        <f>'OddsRatio_working_3-way'!X71^(1/3)*COS(('OddsRatio_working_3-way'!Y71+4*PI())/3)</f>
        <v>-0.19442775465353201</v>
      </c>
      <c r="AC71" s="11">
        <f>'OddsRatio_working_3-way'!X71^(1/3)*SIN('OddsRatio_working_3-way'!Y71/3)</f>
        <v>8.5553372967982266E-2</v>
      </c>
      <c r="AD71" s="11">
        <f>'OddsRatio_working_3-way'!X71^(1/3)*SIN(('OddsRatio_working_3-way'!Y71+2*PI())/3)</f>
        <v>0.42231212242943561</v>
      </c>
      <c r="AE71" s="11">
        <f>'OddsRatio_working_3-way'!X71^(1/3)*SIN(('OddsRatio_working_3-way'!Y71+4*PI())/3)</f>
        <v>-0.50786549539741777</v>
      </c>
      <c r="AF71" s="11">
        <f>-'OddsRatio_working_3-way'!U71/(3*'OddsRatio_working_3-way'!X71^(1/3))*COS(('OddsRatio_working_3-way'!Y71)/3)</f>
        <v>0.53703829804649872</v>
      </c>
      <c r="AG71" s="11">
        <f>-'OddsRatio_working_3-way'!U71/(3*'OddsRatio_working_3-way'!X71^(1/3))*COS(('OddsRatio_working_3-way'!Y71+2*PI())/3)</f>
        <v>-0.34261054339296676</v>
      </c>
      <c r="AH71" s="11">
        <f>-'OddsRatio_working_3-way'!U71/(3*'OddsRatio_working_3-way'!X71^(1/3))*COS(('OddsRatio_working_3-way'!Y71+4*PI())/3)</f>
        <v>-0.19442775465353201</v>
      </c>
      <c r="AI71" s="11">
        <f>'OddsRatio_working_3-way'!U71/(3*'OddsRatio_working_3-way'!X71^(1/3))*SIN(('OddsRatio_working_3-way'!Y71)/3)</f>
        <v>-8.5553372967982266E-2</v>
      </c>
      <c r="AJ71" s="11">
        <f>'OddsRatio_working_3-way'!U71/(3*'OddsRatio_working_3-way'!X71^(1/3))*SIN(('OddsRatio_working_3-way'!Y71+2*PI())/3)</f>
        <v>-0.42231212242943561</v>
      </c>
      <c r="AK71" s="11">
        <f>'OddsRatio_working_3-way'!U71/(3*'OddsRatio_working_3-way'!X71^(1/3))*SIN(('OddsRatio_working_3-way'!Y71+4*PI())/3)</f>
        <v>0.50786549539741777</v>
      </c>
      <c r="AL71" s="11">
        <f>'OddsRatio_working_3-way'!Z71+'OddsRatio_working_3-way'!AF71</f>
        <v>1.0740765960929974</v>
      </c>
      <c r="AM71" s="11">
        <f>'OddsRatio_working_3-way'!AA71+'OddsRatio_working_3-way'!AG71</f>
        <v>-0.68522108678593352</v>
      </c>
      <c r="AN71" s="11">
        <f>'OddsRatio_working_3-way'!AB71+'OddsRatio_working_3-way'!AH71</f>
        <v>-0.38885550930706403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1.0740765960929974</v>
      </c>
      <c r="AS71" s="11">
        <f>IF(('OddsRatio_working_3-way'!X71=0),IF(Q71&gt;0,-Q71^(1/3),(-Q71)^(1/3)),'OddsRatio_working_3-way'!AM71-'OddsRatio_working_3-way'!R71/3)</f>
        <v>-0.68522108678593352</v>
      </c>
      <c r="AT71" s="11">
        <f>IF(('OddsRatio_working_3-way'!X71=0),IF(Q71&gt;0,-Q71^(1/3),(-Q71)^(1/3)),'OddsRatio_working_3-way'!AN71-'OddsRatio_working_3-way'!R71/3)</f>
        <v>-0.38885550930706403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1.99</v>
      </c>
      <c r="B72" s="4">
        <f>IF('True_Odds_Calculator_3-way'!B73="","",'True_Odds_Calculator_3-way'!B73)</f>
        <v>3.74</v>
      </c>
      <c r="C72" s="4">
        <f>IF('True_Odds_Calculator_3-way'!C73="","",'True_Odds_Calculator_3-way'!C73)</f>
        <v>3.61</v>
      </c>
      <c r="D72" s="9">
        <f t="shared" si="26"/>
        <v>0.48418040712880156</v>
      </c>
      <c r="E72" s="9">
        <f t="shared" si="27"/>
        <v>0.25325861593347437</v>
      </c>
      <c r="F72" s="9">
        <f t="shared" si="28"/>
        <v>0.2625609769377239</v>
      </c>
      <c r="G72" s="9">
        <f t="shared" si="29"/>
        <v>1.0761069306352269</v>
      </c>
      <c r="H72" s="9">
        <f t="shared" si="30"/>
        <v>2.0653458613288751</v>
      </c>
      <c r="I72" s="9">
        <f t="shared" si="31"/>
        <v>3.9485329899405226</v>
      </c>
      <c r="J72" s="9">
        <f t="shared" si="32"/>
        <v>3.8086390889579422</v>
      </c>
      <c r="K72" s="11">
        <f t="shared" si="33"/>
        <v>0.50251256281407031</v>
      </c>
      <c r="L72" s="11">
        <f t="shared" si="34"/>
        <v>0.26737967914438499</v>
      </c>
      <c r="M72" s="11">
        <f t="shared" si="35"/>
        <v>0.2770083102493075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-0.26350835159994201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0.23597031776269173</v>
      </c>
      <c r="Q72" s="11">
        <f>2*'OddsRatio_working_3-way'!K72*'OddsRatio_working_3-way'!L72*'OddsRatio_working_3-way'!M72</f>
        <v>7.4438586045013161E-2</v>
      </c>
      <c r="R72" s="11">
        <f t="shared" si="36"/>
        <v>0</v>
      </c>
      <c r="S72" s="11">
        <f t="shared" si="37"/>
        <v>-0.8954946449702722</v>
      </c>
      <c r="T72" s="11">
        <f t="shared" si="38"/>
        <v>-0.28249042428084298</v>
      </c>
      <c r="U72" s="11">
        <f>'OddsRatio_working_3-way'!S72-'OddsRatio_working_3-way'!R72^2/3</f>
        <v>-0.8954946449702722</v>
      </c>
      <c r="V72" s="11">
        <f>'OddsRatio_working_3-way'!S72*'OddsRatio_working_3-way'!R72/3-2*'OddsRatio_working_3-way'!R72^3/27-'OddsRatio_working_3-way'!T72</f>
        <v>0.28249042428084298</v>
      </c>
      <c r="W72" s="11">
        <f>'OddsRatio_working_3-way'!V72^2+4*'OddsRatio_working_3-way'!U72^3/27</f>
        <v>-2.6585338120252211E-2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0.16308447039082452</v>
      </c>
      <c r="Y72" s="11">
        <f>IF('OddsRatio_working_3-way'!W72&gt;=0,IF('OddsRatio_working_3-way'!V72+SQRT('OddsRatio_working_3-way'!W72)&gt;0,0,PI()),ACOS('OddsRatio_working_3-way'!V72/(2*'OddsRatio_working_3-way'!X72)))</f>
        <v>0.52347713478074898</v>
      </c>
      <c r="Z72" s="11">
        <f>'OddsRatio_working_3-way'!X72^(1/3)*COS('OddsRatio_working_3-way'!Y72/3)</f>
        <v>0.53805346531761356</v>
      </c>
      <c r="AA72" s="11">
        <f>'OddsRatio_working_3-way'!X72^(1/3)*COS(('OddsRatio_working_3-way'!Y72+2*PI())/3)</f>
        <v>-0.35116997697840285</v>
      </c>
      <c r="AB72" s="11">
        <f>'OddsRatio_working_3-way'!X72^(1/3)*COS(('OddsRatio_working_3-way'!Y72+4*PI())/3)</f>
        <v>-0.18688348833921081</v>
      </c>
      <c r="AC72" s="11">
        <f>'OddsRatio_working_3-way'!X72^(1/3)*SIN('OddsRatio_working_3-way'!Y72/3)</f>
        <v>9.4850848440056104E-2</v>
      </c>
      <c r="AD72" s="11">
        <f>'OddsRatio_working_3-way'!X72^(1/3)*SIN(('OddsRatio_working_3-way'!Y72+2*PI())/3)</f>
        <v>0.41854254533927471</v>
      </c>
      <c r="AE72" s="11">
        <f>'OddsRatio_working_3-way'!X72^(1/3)*SIN(('OddsRatio_working_3-way'!Y72+4*PI())/3)</f>
        <v>-0.51339339377933058</v>
      </c>
      <c r="AF72" s="11">
        <f>-'OddsRatio_working_3-way'!U72/(3*'OddsRatio_working_3-way'!X72^(1/3))*COS(('OddsRatio_working_3-way'!Y72)/3)</f>
        <v>0.53805346531761344</v>
      </c>
      <c r="AG72" s="11">
        <f>-'OddsRatio_working_3-way'!U72/(3*'OddsRatio_working_3-way'!X72^(1/3))*COS(('OddsRatio_working_3-way'!Y72+2*PI())/3)</f>
        <v>-0.35116997697840274</v>
      </c>
      <c r="AH72" s="11">
        <f>-'OddsRatio_working_3-way'!U72/(3*'OddsRatio_working_3-way'!X72^(1/3))*COS(('OddsRatio_working_3-way'!Y72+4*PI())/3)</f>
        <v>-0.18688348833921076</v>
      </c>
      <c r="AI72" s="11">
        <f>'OddsRatio_working_3-way'!U72/(3*'OddsRatio_working_3-way'!X72^(1/3))*SIN(('OddsRatio_working_3-way'!Y72)/3)</f>
        <v>-9.485084844005609E-2</v>
      </c>
      <c r="AJ72" s="11">
        <f>'OddsRatio_working_3-way'!U72/(3*'OddsRatio_working_3-way'!X72^(1/3))*SIN(('OddsRatio_working_3-way'!Y72+2*PI())/3)</f>
        <v>-0.41854254533927465</v>
      </c>
      <c r="AK72" s="11">
        <f>'OddsRatio_working_3-way'!U72/(3*'OddsRatio_working_3-way'!X72^(1/3))*SIN(('OddsRatio_working_3-way'!Y72+4*PI())/3)</f>
        <v>0.51339339377933058</v>
      </c>
      <c r="AL72" s="11">
        <f>'OddsRatio_working_3-way'!Z72+'OddsRatio_working_3-way'!AF72</f>
        <v>1.0761069306352269</v>
      </c>
      <c r="AM72" s="11">
        <f>'OddsRatio_working_3-way'!AA72+'OddsRatio_working_3-way'!AG72</f>
        <v>-0.7023399539568056</v>
      </c>
      <c r="AN72" s="11">
        <f>'OddsRatio_working_3-way'!AB72+'OddsRatio_working_3-way'!AH72</f>
        <v>-0.37376697667842157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1.0761069306352269</v>
      </c>
      <c r="AS72" s="11">
        <f>IF(('OddsRatio_working_3-way'!X72=0),IF(Q72&gt;0,-Q72^(1/3),(-Q72)^(1/3)),'OddsRatio_working_3-way'!AM72-'OddsRatio_working_3-way'!R72/3)</f>
        <v>-0.7023399539568056</v>
      </c>
      <c r="AT72" s="11">
        <f>IF(('OddsRatio_working_3-way'!X72=0),IF(Q72&gt;0,-Q72^(1/3),(-Q72)^(1/3)),'OddsRatio_working_3-way'!AN72-'OddsRatio_working_3-way'!R72/3)</f>
        <v>-0.37376697667842157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3.36</v>
      </c>
      <c r="B73" s="4">
        <f>IF('True_Odds_Calculator_3-way'!B74="","",'True_Odds_Calculator_3-way'!B74)</f>
        <v>3.86</v>
      </c>
      <c r="C73" s="4">
        <f>IF('True_Odds_Calculator_3-way'!C74="","",'True_Odds_Calculator_3-way'!C74)</f>
        <v>2.0499999999999998</v>
      </c>
      <c r="D73" s="9">
        <f t="shared" si="26"/>
        <v>0.28338974701728875</v>
      </c>
      <c r="E73" s="9">
        <f t="shared" si="27"/>
        <v>0.24603558903045331</v>
      </c>
      <c r="F73" s="9">
        <f t="shared" si="28"/>
        <v>0.47057466395225811</v>
      </c>
      <c r="G73" s="9">
        <f t="shared" si="29"/>
        <v>1.0714869379599861</v>
      </c>
      <c r="H73" s="9">
        <f t="shared" si="30"/>
        <v>3.5287091735855673</v>
      </c>
      <c r="I73" s="9">
        <f t="shared" si="31"/>
        <v>4.06445264256556</v>
      </c>
      <c r="J73" s="9">
        <f t="shared" si="32"/>
        <v>2.1250612848579848</v>
      </c>
      <c r="K73" s="11">
        <f t="shared" si="33"/>
        <v>0.29761904761904762</v>
      </c>
      <c r="L73" s="11">
        <f t="shared" si="34"/>
        <v>0.2590673575129534</v>
      </c>
      <c r="M73" s="11">
        <f t="shared" si="35"/>
        <v>0.48780487804878053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-0.2665550360166814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0.23582350923435219</v>
      </c>
      <c r="Q73" s="11">
        <f>2*'OddsRatio_working_3-way'!K73*'OddsRatio_working_3-way'!L73*'OddsRatio_working_3-way'!M73</f>
        <v>7.5222809963110759E-2</v>
      </c>
      <c r="R73" s="11">
        <f t="shared" si="36"/>
        <v>0</v>
      </c>
      <c r="S73" s="11">
        <f t="shared" si="37"/>
        <v>-0.88470851182715604</v>
      </c>
      <c r="T73" s="11">
        <f t="shared" si="38"/>
        <v>-0.28220367203418062</v>
      </c>
      <c r="U73" s="11">
        <f>'OddsRatio_working_3-way'!S73-'OddsRatio_working_3-way'!R73^2/3</f>
        <v>-0.88470851182715604</v>
      </c>
      <c r="V73" s="11">
        <f>'OddsRatio_working_3-way'!S73*'OddsRatio_working_3-way'!R73/3-2*'OddsRatio_working_3-way'!R73^3/27-'OddsRatio_working_3-way'!T73</f>
        <v>0.28220367203418062</v>
      </c>
      <c r="W73" s="11">
        <f>'OddsRatio_working_3-way'!V73^2+4*'OddsRatio_working_3-way'!U73^3/27</f>
        <v>-2.2949153873494804E-2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0.16014685946270549</v>
      </c>
      <c r="Y73" s="11">
        <f>IF('OddsRatio_working_3-way'!W73&gt;=0,IF('OddsRatio_working_3-way'!V73+SQRT('OddsRatio_working_3-way'!W73)&gt;0,0,PI()),ACOS('OddsRatio_working_3-way'!V73/(2*'OddsRatio_working_3-way'!X73)))</f>
        <v>0.49266024291291011</v>
      </c>
      <c r="Z73" s="11">
        <f>'OddsRatio_working_3-way'!X73^(1/3)*COS('OddsRatio_working_3-way'!Y73/3)</f>
        <v>0.53574346897999303</v>
      </c>
      <c r="AA73" s="11">
        <f>'OddsRatio_working_3-way'!X73^(1/3)*COS(('OddsRatio_working_3-way'!Y73+2*PI())/3)</f>
        <v>-0.34475690562690287</v>
      </c>
      <c r="AB73" s="11">
        <f>'OddsRatio_working_3-way'!X73^(1/3)*COS(('OddsRatio_working_3-way'!Y73+4*PI())/3)</f>
        <v>-0.19098656335309011</v>
      </c>
      <c r="AC73" s="11">
        <f>'OddsRatio_working_3-way'!X73^(1/3)*SIN('OddsRatio_working_3-way'!Y73/3)</f>
        <v>8.8779348505166666E-2</v>
      </c>
      <c r="AD73" s="11">
        <f>'OddsRatio_working_3-way'!X73^(1/3)*SIN(('OddsRatio_working_3-way'!Y73+2*PI())/3)</f>
        <v>0.41957777979569105</v>
      </c>
      <c r="AE73" s="11">
        <f>'OddsRatio_working_3-way'!X73^(1/3)*SIN(('OddsRatio_working_3-way'!Y73+4*PI())/3)</f>
        <v>-0.50835712830085777</v>
      </c>
      <c r="AF73" s="11">
        <f>-'OddsRatio_working_3-way'!U73/(3*'OddsRatio_working_3-way'!X73^(1/3))*COS(('OddsRatio_working_3-way'!Y73)/3)</f>
        <v>0.53574346897999303</v>
      </c>
      <c r="AG73" s="11">
        <f>-'OddsRatio_working_3-way'!U73/(3*'OddsRatio_working_3-way'!X73^(1/3))*COS(('OddsRatio_working_3-way'!Y73+2*PI())/3)</f>
        <v>-0.34475690562690287</v>
      </c>
      <c r="AH73" s="11">
        <f>-'OddsRatio_working_3-way'!U73/(3*'OddsRatio_working_3-way'!X73^(1/3))*COS(('OddsRatio_working_3-way'!Y73+4*PI())/3)</f>
        <v>-0.19098656335309011</v>
      </c>
      <c r="AI73" s="11">
        <f>'OddsRatio_working_3-way'!U73/(3*'OddsRatio_working_3-way'!X73^(1/3))*SIN(('OddsRatio_working_3-way'!Y73)/3)</f>
        <v>-8.8779348505166666E-2</v>
      </c>
      <c r="AJ73" s="11">
        <f>'OddsRatio_working_3-way'!U73/(3*'OddsRatio_working_3-way'!X73^(1/3))*SIN(('OddsRatio_working_3-way'!Y73+2*PI())/3)</f>
        <v>-0.41957777979569105</v>
      </c>
      <c r="AK73" s="11">
        <f>'OddsRatio_working_3-way'!U73/(3*'OddsRatio_working_3-way'!X73^(1/3))*SIN(('OddsRatio_working_3-way'!Y73+4*PI())/3)</f>
        <v>0.50835712830085777</v>
      </c>
      <c r="AL73" s="11">
        <f>'OddsRatio_working_3-way'!Z73+'OddsRatio_working_3-way'!AF73</f>
        <v>1.0714869379599861</v>
      </c>
      <c r="AM73" s="11">
        <f>'OddsRatio_working_3-way'!AA73+'OddsRatio_working_3-way'!AG73</f>
        <v>-0.68951381125380573</v>
      </c>
      <c r="AN73" s="11">
        <f>'OddsRatio_working_3-way'!AB73+'OddsRatio_working_3-way'!AH73</f>
        <v>-0.38197312670618022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1.0714869379599861</v>
      </c>
      <c r="AS73" s="11">
        <f>IF(('OddsRatio_working_3-way'!X73=0),IF(Q73&gt;0,-Q73^(1/3),(-Q73)^(1/3)),'OddsRatio_working_3-way'!AM73-'OddsRatio_working_3-way'!R73/3)</f>
        <v>-0.68951381125380573</v>
      </c>
      <c r="AT73" s="11">
        <f>IF(('OddsRatio_working_3-way'!X73=0),IF(Q73&gt;0,-Q73^(1/3),(-Q73)^(1/3)),'OddsRatio_working_3-way'!AN73-'OddsRatio_working_3-way'!R73/3)</f>
        <v>-0.38197312670618022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2.09</v>
      </c>
      <c r="B74" s="4">
        <f>IF('True_Odds_Calculator_3-way'!B75="","",'True_Odds_Calculator_3-way'!B75)</f>
        <v>3.67</v>
      </c>
      <c r="C74" s="4">
        <f>IF('True_Odds_Calculator_3-way'!C75="","",'True_Odds_Calculator_3-way'!C75)</f>
        <v>3.4</v>
      </c>
      <c r="D74" s="9">
        <f t="shared" si="26"/>
        <v>0.46116716851009637</v>
      </c>
      <c r="E74" s="9">
        <f t="shared" si="27"/>
        <v>0.25892842238346303</v>
      </c>
      <c r="F74" s="9">
        <f t="shared" si="28"/>
        <v>0.27990440910644065</v>
      </c>
      <c r="G74" s="9">
        <f t="shared" si="29"/>
        <v>1.0719367747611486</v>
      </c>
      <c r="H74" s="9">
        <f t="shared" si="30"/>
        <v>2.1684110844896516</v>
      </c>
      <c r="I74" s="9">
        <f t="shared" si="31"/>
        <v>3.8620711886122661</v>
      </c>
      <c r="J74" s="9">
        <f t="shared" si="32"/>
        <v>3.5726482594267566</v>
      </c>
      <c r="K74" s="11">
        <f t="shared" si="33"/>
        <v>0.47846889952153115</v>
      </c>
      <c r="L74" s="11">
        <f t="shared" si="34"/>
        <v>0.27247956403269757</v>
      </c>
      <c r="M74" s="11">
        <f t="shared" si="35"/>
        <v>0.29411764705882354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-0.26782908253454307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0.23620519482710628</v>
      </c>
      <c r="Q74" s="11">
        <f>2*'OddsRatio_working_3-way'!K74*'OddsRatio_working_3-way'!L74*'OddsRatio_working_3-way'!M74</f>
        <v>7.6689998320489047E-2</v>
      </c>
      <c r="R74" s="11">
        <f t="shared" si="36"/>
        <v>0</v>
      </c>
      <c r="S74" s="11">
        <f t="shared" si="37"/>
        <v>-0.88192511654010497</v>
      </c>
      <c r="T74" s="11">
        <f t="shared" si="38"/>
        <v>-0.28633932355198211</v>
      </c>
      <c r="U74" s="11">
        <f>'OddsRatio_working_3-way'!S74-'OddsRatio_working_3-way'!R74^2/3</f>
        <v>-0.88192511654010497</v>
      </c>
      <c r="V74" s="11">
        <f>'OddsRatio_working_3-way'!S74*'OddsRatio_working_3-way'!R74/3-2*'OddsRatio_working_3-way'!R74^3/27-'OddsRatio_working_3-way'!T74</f>
        <v>0.28633932355198211</v>
      </c>
      <c r="W74" s="11">
        <f>'OddsRatio_working_3-way'!V74^2+4*'OddsRatio_working_3-way'!U74^3/27</f>
        <v>-1.963263947892592E-2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0.15939169339329812</v>
      </c>
      <c r="Y74" s="11">
        <f>IF('OddsRatio_working_3-way'!W74&gt;=0,IF('OddsRatio_working_3-way'!V74+SQRT('OddsRatio_working_3-way'!W74)&gt;0,0,PI()),ACOS('OddsRatio_working_3-way'!V74/(2*'OddsRatio_working_3-way'!X74)))</f>
        <v>0.45508114797517196</v>
      </c>
      <c r="Z74" s="11">
        <f>'OddsRatio_working_3-way'!X74^(1/3)*COS('OddsRatio_working_3-way'!Y74/3)</f>
        <v>0.53596838738057428</v>
      </c>
      <c r="AA74" s="11">
        <f>'OddsRatio_working_3-way'!X74^(1/3)*COS(('OddsRatio_working_3-way'!Y74+2*PI())/3)</f>
        <v>-0.33893977790693774</v>
      </c>
      <c r="AB74" s="11">
        <f>'OddsRatio_working_3-way'!X74^(1/3)*COS(('OddsRatio_working_3-way'!Y74+4*PI())/3)</f>
        <v>-0.19702860947363651</v>
      </c>
      <c r="AC74" s="11">
        <f>'OddsRatio_working_3-way'!X74^(1/3)*SIN('OddsRatio_working_3-way'!Y74/3)</f>
        <v>8.193245129598084E-2</v>
      </c>
      <c r="AD74" s="11">
        <f>'OddsRatio_working_3-way'!X74^(1/3)*SIN(('OddsRatio_working_3-way'!Y74+2*PI())/3)</f>
        <v>0.42319601344896601</v>
      </c>
      <c r="AE74" s="11">
        <f>'OddsRatio_working_3-way'!X74^(1/3)*SIN(('OddsRatio_working_3-way'!Y74+4*PI())/3)</f>
        <v>-0.50512846474494677</v>
      </c>
      <c r="AF74" s="11">
        <f>-'OddsRatio_working_3-way'!U74/(3*'OddsRatio_working_3-way'!X74^(1/3))*COS(('OddsRatio_working_3-way'!Y74)/3)</f>
        <v>0.53596838738057417</v>
      </c>
      <c r="AG74" s="11">
        <f>-'OddsRatio_working_3-way'!U74/(3*'OddsRatio_working_3-way'!X74^(1/3))*COS(('OddsRatio_working_3-way'!Y74+2*PI())/3)</f>
        <v>-0.33893977790693763</v>
      </c>
      <c r="AH74" s="11">
        <f>-'OddsRatio_working_3-way'!U74/(3*'OddsRatio_working_3-way'!X74^(1/3))*COS(('OddsRatio_working_3-way'!Y74+4*PI())/3)</f>
        <v>-0.19702860947363648</v>
      </c>
      <c r="AI74" s="11">
        <f>'OddsRatio_working_3-way'!U74/(3*'OddsRatio_working_3-way'!X74^(1/3))*SIN(('OddsRatio_working_3-way'!Y74)/3)</f>
        <v>-8.1932451295980827E-2</v>
      </c>
      <c r="AJ74" s="11">
        <f>'OddsRatio_working_3-way'!U74/(3*'OddsRatio_working_3-way'!X74^(1/3))*SIN(('OddsRatio_working_3-way'!Y74+2*PI())/3)</f>
        <v>-0.4231960134489659</v>
      </c>
      <c r="AK74" s="11">
        <f>'OddsRatio_working_3-way'!U74/(3*'OddsRatio_working_3-way'!X74^(1/3))*SIN(('OddsRatio_working_3-way'!Y74+4*PI())/3)</f>
        <v>0.50512846474494666</v>
      </c>
      <c r="AL74" s="11">
        <f>'OddsRatio_working_3-way'!Z74+'OddsRatio_working_3-way'!AF74</f>
        <v>1.0719367747611486</v>
      </c>
      <c r="AM74" s="11">
        <f>'OddsRatio_working_3-way'!AA74+'OddsRatio_working_3-way'!AG74</f>
        <v>-0.67787955581387538</v>
      </c>
      <c r="AN74" s="11">
        <f>'OddsRatio_working_3-way'!AB74+'OddsRatio_working_3-way'!AH74</f>
        <v>-0.39405721894727297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1.0719367747611486</v>
      </c>
      <c r="AS74" s="11">
        <f>IF(('OddsRatio_working_3-way'!X74=0),IF(Q74&gt;0,-Q74^(1/3),(-Q74)^(1/3)),'OddsRatio_working_3-way'!AM74-'OddsRatio_working_3-way'!R74/3)</f>
        <v>-0.67787955581387538</v>
      </c>
      <c r="AT74" s="11">
        <f>IF(('OddsRatio_working_3-way'!X74=0),IF(Q74&gt;0,-Q74^(1/3),(-Q74)^(1/3)),'OddsRatio_working_3-way'!AN74-'OddsRatio_working_3-way'!R74/3)</f>
        <v>-0.39405721894727297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1.85</v>
      </c>
      <c r="B75" s="4">
        <f>IF('True_Odds_Calculator_3-way'!B76="","",'True_Odds_Calculator_3-way'!B76)</f>
        <v>3.76</v>
      </c>
      <c r="C75" s="4">
        <f>IF('True_Odds_Calculator_3-way'!C76="","",'True_Odds_Calculator_3-way'!C76)</f>
        <v>4.1399999999999997</v>
      </c>
      <c r="D75" s="9">
        <f t="shared" si="26"/>
        <v>0.52125016740767227</v>
      </c>
      <c r="E75" s="9">
        <f t="shared" si="27"/>
        <v>0.25111062327477568</v>
      </c>
      <c r="F75" s="9">
        <f t="shared" si="28"/>
        <v>0.22763920931755224</v>
      </c>
      <c r="G75" s="9">
        <f t="shared" si="29"/>
        <v>1.0805466019676797</v>
      </c>
      <c r="H75" s="9">
        <f t="shared" si="30"/>
        <v>1.9184646116725277</v>
      </c>
      <c r="I75" s="9">
        <f t="shared" si="31"/>
        <v>3.9823086214307963</v>
      </c>
      <c r="J75" s="9">
        <f t="shared" si="32"/>
        <v>4.3929163301785135</v>
      </c>
      <c r="K75" s="11">
        <f t="shared" si="33"/>
        <v>0.54054054054054046</v>
      </c>
      <c r="L75" s="11">
        <f t="shared" si="34"/>
        <v>0.26595744680851063</v>
      </c>
      <c r="M75" s="11">
        <f t="shared" si="35"/>
        <v>0.24154589371980678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-0.25579835154303243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0.2343925794434582</v>
      </c>
      <c r="Q75" s="11">
        <f>2*'OddsRatio_working_3-way'!K75*'OddsRatio_working_3-way'!L75*'OddsRatio_working_3-way'!M75</f>
        <v>6.944965316843206E-2</v>
      </c>
      <c r="R75" s="11">
        <f t="shared" si="36"/>
        <v>0</v>
      </c>
      <c r="S75" s="11">
        <f t="shared" si="37"/>
        <v>-0.91631778715363155</v>
      </c>
      <c r="T75" s="11">
        <f t="shared" si="38"/>
        <v>-0.27150156656403895</v>
      </c>
      <c r="U75" s="11">
        <f>'OddsRatio_working_3-way'!S75-'OddsRatio_working_3-way'!R75^2/3</f>
        <v>-0.91631778715363155</v>
      </c>
      <c r="V75" s="11">
        <f>'OddsRatio_working_3-way'!S75*'OddsRatio_working_3-way'!R75/3-2*'OddsRatio_working_3-way'!R75^3/27-'OddsRatio_working_3-way'!T75</f>
        <v>0.27150156656403895</v>
      </c>
      <c r="W75" s="11">
        <f>'OddsRatio_working_3-way'!V75^2+4*'OddsRatio_working_3-way'!U75^3/27</f>
        <v>-4.0268454494443717E-2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0.16880577236958677</v>
      </c>
      <c r="Y75" s="11">
        <f>IF('OddsRatio_working_3-way'!W75&gt;=0,IF('OddsRatio_working_3-way'!V75+SQRT('OddsRatio_working_3-way'!W75)&gt;0,0,PI()),ACOS('OddsRatio_working_3-way'!V75/(2*'OddsRatio_working_3-way'!X75)))</f>
        <v>0.63649617023385718</v>
      </c>
      <c r="Z75" s="11">
        <f>'OddsRatio_working_3-way'!X75^(1/3)*COS('OddsRatio_working_3-way'!Y75/3)</f>
        <v>0.54027330098383985</v>
      </c>
      <c r="AA75" s="11">
        <f>'OddsRatio_working_3-way'!X75^(1/3)*COS(('OddsRatio_working_3-way'!Y75+2*PI())/3)</f>
        <v>-0.37092363859766087</v>
      </c>
      <c r="AB75" s="11">
        <f>'OddsRatio_working_3-way'!X75^(1/3)*COS(('OddsRatio_working_3-way'!Y75+4*PI())/3)</f>
        <v>-0.16934966238617907</v>
      </c>
      <c r="AC75" s="11">
        <f>'OddsRatio_working_3-way'!X75^(1/3)*SIN('OddsRatio_working_3-way'!Y75/3)</f>
        <v>0.11637878942732223</v>
      </c>
      <c r="AD75" s="11">
        <f>'OddsRatio_working_3-way'!X75^(1/3)*SIN(('OddsRatio_working_3-way'!Y75+2*PI())/3)</f>
        <v>0.40970100892482031</v>
      </c>
      <c r="AE75" s="11">
        <f>'OddsRatio_working_3-way'!X75^(1/3)*SIN(('OddsRatio_working_3-way'!Y75+4*PI())/3)</f>
        <v>-0.52607979835214258</v>
      </c>
      <c r="AF75" s="11">
        <f>-'OddsRatio_working_3-way'!U75/(3*'OddsRatio_working_3-way'!X75^(1/3))*COS(('OddsRatio_working_3-way'!Y75)/3)</f>
        <v>0.54027330098383985</v>
      </c>
      <c r="AG75" s="11">
        <f>-'OddsRatio_working_3-way'!U75/(3*'OddsRatio_working_3-way'!X75^(1/3))*COS(('OddsRatio_working_3-way'!Y75+2*PI())/3)</f>
        <v>-0.37092363859766087</v>
      </c>
      <c r="AH75" s="11">
        <f>-'OddsRatio_working_3-way'!U75/(3*'OddsRatio_working_3-way'!X75^(1/3))*COS(('OddsRatio_working_3-way'!Y75+4*PI())/3)</f>
        <v>-0.16934966238617907</v>
      </c>
      <c r="AI75" s="11">
        <f>'OddsRatio_working_3-way'!U75/(3*'OddsRatio_working_3-way'!X75^(1/3))*SIN(('OddsRatio_working_3-way'!Y75)/3)</f>
        <v>-0.11637878942732223</v>
      </c>
      <c r="AJ75" s="11">
        <f>'OddsRatio_working_3-way'!U75/(3*'OddsRatio_working_3-way'!X75^(1/3))*SIN(('OddsRatio_working_3-way'!Y75+2*PI())/3)</f>
        <v>-0.40970100892482031</v>
      </c>
      <c r="AK75" s="11">
        <f>'OddsRatio_working_3-way'!U75/(3*'OddsRatio_working_3-way'!X75^(1/3))*SIN(('OddsRatio_working_3-way'!Y75+4*PI())/3)</f>
        <v>0.52607979835214258</v>
      </c>
      <c r="AL75" s="11">
        <f>'OddsRatio_working_3-way'!Z75+'OddsRatio_working_3-way'!AF75</f>
        <v>1.0805466019676797</v>
      </c>
      <c r="AM75" s="11">
        <f>'OddsRatio_working_3-way'!AA75+'OddsRatio_working_3-way'!AG75</f>
        <v>-0.74184727719532173</v>
      </c>
      <c r="AN75" s="11">
        <f>'OddsRatio_working_3-way'!AB75+'OddsRatio_working_3-way'!AH75</f>
        <v>-0.33869932477235815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1.0805466019676797</v>
      </c>
      <c r="AS75" s="11">
        <f>IF(('OddsRatio_working_3-way'!X75=0),IF(Q75&gt;0,-Q75^(1/3),(-Q75)^(1/3)),'OddsRatio_working_3-way'!AM75-'OddsRatio_working_3-way'!R75/3)</f>
        <v>-0.74184727719532173</v>
      </c>
      <c r="AT75" s="11">
        <f>IF(('OddsRatio_working_3-way'!X75=0),IF(Q75&gt;0,-Q75^(1/3),(-Q75)^(1/3)),'OddsRatio_working_3-way'!AN75-'OddsRatio_working_3-way'!R75/3)</f>
        <v>-0.33869932477235815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1.29</v>
      </c>
      <c r="B76" s="4">
        <f>IF('True_Odds_Calculator_3-way'!B77="","",'True_Odds_Calculator_3-way'!B77)</f>
        <v>5.84</v>
      </c>
      <c r="C76" s="4">
        <f>IF('True_Odds_Calculator_3-way'!C77="","",'True_Odds_Calculator_3-way'!C77)</f>
        <v>9.3699999999999992</v>
      </c>
      <c r="D76" s="9">
        <f t="shared" si="26"/>
        <v>0.7516186691044161</v>
      </c>
      <c r="E76" s="9">
        <f t="shared" si="27"/>
        <v>0.15348498946252778</v>
      </c>
      <c r="F76" s="9">
        <f t="shared" si="28"/>
        <v>9.4896341433055989E-2</v>
      </c>
      <c r="G76" s="9">
        <f t="shared" si="29"/>
        <v>1.1395237813030175</v>
      </c>
      <c r="H76" s="9">
        <f t="shared" si="30"/>
        <v>1.3304618965778754</v>
      </c>
      <c r="I76" s="9">
        <f t="shared" si="31"/>
        <v>6.5152951015066041</v>
      </c>
      <c r="J76" s="9">
        <f t="shared" si="32"/>
        <v>10.537814049506256</v>
      </c>
      <c r="K76" s="11">
        <f t="shared" si="33"/>
        <v>0.77519379844961234</v>
      </c>
      <c r="L76" s="11">
        <f t="shared" si="34"/>
        <v>0.17123287671232876</v>
      </c>
      <c r="M76" s="11">
        <f t="shared" si="35"/>
        <v>0.10672358591248667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-0.16642810539625597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0.19124567402285361</v>
      </c>
      <c r="Q76" s="11">
        <f>2*'OddsRatio_working_3-way'!K76*'OddsRatio_working_3-way'!L76*'OddsRatio_working_3-way'!M76</f>
        <v>2.8332692447830161E-2</v>
      </c>
      <c r="R76" s="11">
        <f t="shared" si="36"/>
        <v>0</v>
      </c>
      <c r="S76" s="11">
        <f t="shared" si="37"/>
        <v>-1.1491188556614786</v>
      </c>
      <c r="T76" s="11">
        <f t="shared" si="38"/>
        <v>-0.17023983046836719</v>
      </c>
      <c r="U76" s="11">
        <f>'OddsRatio_working_3-way'!S76-'OddsRatio_working_3-way'!R76^2/3</f>
        <v>-1.1491188556614786</v>
      </c>
      <c r="V76" s="11">
        <f>'OddsRatio_working_3-way'!S76*'OddsRatio_working_3-way'!R76/3-2*'OddsRatio_working_3-way'!R76^3/27-'OddsRatio_working_3-way'!T76</f>
        <v>0.17023983046836719</v>
      </c>
      <c r="W76" s="11">
        <f>'OddsRatio_working_3-way'!V76^2+4*'OddsRatio_working_3-way'!U76^3/27</f>
        <v>-0.19581569460887552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0.23706396525345955</v>
      </c>
      <c r="Y76" s="11">
        <f>IF('OddsRatio_working_3-way'!W76&gt;=0,IF('OddsRatio_working_3-way'!V76+SQRT('OddsRatio_working_3-way'!W76)&gt;0,0,PI()),ACOS('OddsRatio_working_3-way'!V76/(2*'OddsRatio_working_3-way'!X76)))</f>
        <v>1.2035370218660184</v>
      </c>
      <c r="Z76" s="11">
        <f>'OddsRatio_working_3-way'!X76^(1/3)*COS('OddsRatio_working_3-way'!Y76/3)</f>
        <v>0.56976189065150873</v>
      </c>
      <c r="AA76" s="11">
        <f>'OddsRatio_working_3-way'!X76^(1/3)*COS(('OddsRatio_working_3-way'!Y76+2*PI())/3)</f>
        <v>-0.49418516144736829</v>
      </c>
      <c r="AB76" s="11">
        <f>'OddsRatio_working_3-way'!X76^(1/3)*COS(('OddsRatio_working_3-way'!Y76+4*PI())/3)</f>
        <v>-7.5576729204140186E-2</v>
      </c>
      <c r="AC76" s="11">
        <f>'OddsRatio_working_3-way'!X76^(1/3)*SIN('OddsRatio_working_3-way'!Y76/3)</f>
        <v>0.24168369104067489</v>
      </c>
      <c r="AD76" s="11">
        <f>'OddsRatio_working_3-way'!X76^(1/3)*SIN(('OddsRatio_working_3-way'!Y76+2*PI())/3)</f>
        <v>0.37258642589212082</v>
      </c>
      <c r="AE76" s="11">
        <f>'OddsRatio_working_3-way'!X76^(1/3)*SIN(('OddsRatio_working_3-way'!Y76+4*PI())/3)</f>
        <v>-0.61427011693279554</v>
      </c>
      <c r="AF76" s="11">
        <f>-'OddsRatio_working_3-way'!U76/(3*'OddsRatio_working_3-way'!X76^(1/3))*COS(('OddsRatio_working_3-way'!Y76)/3)</f>
        <v>0.56976189065150873</v>
      </c>
      <c r="AG76" s="11">
        <f>-'OddsRatio_working_3-way'!U76/(3*'OddsRatio_working_3-way'!X76^(1/3))*COS(('OddsRatio_working_3-way'!Y76+2*PI())/3)</f>
        <v>-0.49418516144736824</v>
      </c>
      <c r="AH76" s="11">
        <f>-'OddsRatio_working_3-way'!U76/(3*'OddsRatio_working_3-way'!X76^(1/3))*COS(('OddsRatio_working_3-way'!Y76+4*PI())/3)</f>
        <v>-7.5576729204140172E-2</v>
      </c>
      <c r="AI76" s="11">
        <f>'OddsRatio_working_3-way'!U76/(3*'OddsRatio_working_3-way'!X76^(1/3))*SIN(('OddsRatio_working_3-way'!Y76)/3)</f>
        <v>-0.24168369104067486</v>
      </c>
      <c r="AJ76" s="11">
        <f>'OddsRatio_working_3-way'!U76/(3*'OddsRatio_working_3-way'!X76^(1/3))*SIN(('OddsRatio_working_3-way'!Y76+2*PI())/3)</f>
        <v>-0.37258642589212071</v>
      </c>
      <c r="AK76" s="11">
        <f>'OddsRatio_working_3-way'!U76/(3*'OddsRatio_working_3-way'!X76^(1/3))*SIN(('OddsRatio_working_3-way'!Y76+4*PI())/3)</f>
        <v>0.61427011693279543</v>
      </c>
      <c r="AL76" s="11">
        <f>'OddsRatio_working_3-way'!Z76+'OddsRatio_working_3-way'!AF76</f>
        <v>1.1395237813030175</v>
      </c>
      <c r="AM76" s="11">
        <f>'OddsRatio_working_3-way'!AA76+'OddsRatio_working_3-way'!AG76</f>
        <v>-0.98837032289473647</v>
      </c>
      <c r="AN76" s="11">
        <f>'OddsRatio_working_3-way'!AB76+'OddsRatio_working_3-way'!AH76</f>
        <v>-0.15115345840828037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1.1395237813030175</v>
      </c>
      <c r="AS76" s="11">
        <f>IF(('OddsRatio_working_3-way'!X76=0),IF(Q76&gt;0,-Q76^(1/3),(-Q76)^(1/3)),'OddsRatio_working_3-way'!AM76-'OddsRatio_working_3-way'!R76/3)</f>
        <v>-0.98837032289473647</v>
      </c>
      <c r="AT76" s="11">
        <f>IF(('OddsRatio_working_3-way'!X76=0),IF(Q76&gt;0,-Q76^(1/3),(-Q76)^(1/3)),'OddsRatio_working_3-way'!AN76-'OddsRatio_working_3-way'!R76/3)</f>
        <v>-0.15115345840828037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2.83</v>
      </c>
      <c r="B77" s="4">
        <f>IF('True_Odds_Calculator_3-way'!B78="","",'True_Odds_Calculator_3-way'!B78)</f>
        <v>3.56</v>
      </c>
      <c r="C77" s="4">
        <f>IF('True_Odds_Calculator_3-way'!C78="","",'True_Odds_Calculator_3-way'!C78)</f>
        <v>2.44</v>
      </c>
      <c r="D77" s="9">
        <f t="shared" si="26"/>
        <v>0.33837142907647361</v>
      </c>
      <c r="E77" s="9">
        <f t="shared" si="27"/>
        <v>0.26771409356184522</v>
      </c>
      <c r="F77" s="9">
        <f t="shared" si="28"/>
        <v>0.39391447736168106</v>
      </c>
      <c r="G77" s="9">
        <f t="shared" si="29"/>
        <v>1.0684875734281185</v>
      </c>
      <c r="H77" s="9">
        <f t="shared" si="30"/>
        <v>2.9553322593734563</v>
      </c>
      <c r="I77" s="9">
        <f t="shared" si="31"/>
        <v>3.7353281879759828</v>
      </c>
      <c r="J77" s="9">
        <f t="shared" si="32"/>
        <v>2.5386221057364908</v>
      </c>
      <c r="K77" s="11">
        <f t="shared" si="33"/>
        <v>0.35335689045936397</v>
      </c>
      <c r="L77" s="11">
        <f t="shared" si="34"/>
        <v>0.2808988764044944</v>
      </c>
      <c r="M77" s="11">
        <f t="shared" si="35"/>
        <v>0.4098360655737705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-0.27442728391630589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0.23716046594424528</v>
      </c>
      <c r="Q77" s="11">
        <f>2*'OddsRatio_working_3-way'!K77*'OddsRatio_working_3-way'!L77*'OddsRatio_working_3-way'!M77</f>
        <v>8.1358650409689634E-2</v>
      </c>
      <c r="R77" s="11">
        <f t="shared" si="36"/>
        <v>0</v>
      </c>
      <c r="S77" s="11">
        <f t="shared" si="37"/>
        <v>-0.86420148375834915</v>
      </c>
      <c r="T77" s="11">
        <f t="shared" si="38"/>
        <v>-0.29646706132361889</v>
      </c>
      <c r="U77" s="11">
        <f>'OddsRatio_working_3-way'!S77-'OddsRatio_working_3-way'!R77^2/3</f>
        <v>-0.86420148375834915</v>
      </c>
      <c r="V77" s="11">
        <f>'OddsRatio_working_3-way'!S77*'OddsRatio_working_3-way'!R77/3-2*'OddsRatio_working_3-way'!R77^3/27-'OddsRatio_working_3-way'!T77</f>
        <v>0.29646706132361889</v>
      </c>
      <c r="W77" s="11">
        <f>'OddsRatio_working_3-way'!V77^2+4*'OddsRatio_working_3-way'!U77^3/27</f>
        <v>-7.7256326155100835E-3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0.15461108552216793</v>
      </c>
      <c r="Y77" s="11">
        <f>IF('OddsRatio_working_3-way'!W77&gt;=0,IF('OddsRatio_working_3-way'!V77+SQRT('OddsRatio_working_3-way'!W77)&gt;0,0,PI()),ACOS('OddsRatio_working_3-way'!V77/(2*'OddsRatio_working_3-way'!X77)))</f>
        <v>0.28822128882144438</v>
      </c>
      <c r="Z77" s="11">
        <f>'OddsRatio_working_3-way'!X77^(1/3)*COS('OddsRatio_working_3-way'!Y77/3)</f>
        <v>0.53424378671405925</v>
      </c>
      <c r="AA77" s="11">
        <f>'OddsRatio_working_3-way'!X77^(1/3)*COS(('OddsRatio_working_3-way'!Y77+2*PI())/3)</f>
        <v>-0.3117094836446237</v>
      </c>
      <c r="AB77" s="11">
        <f>'OddsRatio_working_3-way'!X77^(1/3)*COS(('OddsRatio_working_3-way'!Y77+4*PI())/3)</f>
        <v>-0.22253430306943547</v>
      </c>
      <c r="AC77" s="11">
        <f>'OddsRatio_working_3-way'!X77^(1/3)*SIN('OddsRatio_working_3-way'!Y77/3)</f>
        <v>5.1485314510118473E-2</v>
      </c>
      <c r="AD77" s="11">
        <f>'OddsRatio_working_3-way'!X77^(1/3)*SIN(('OddsRatio_working_3-way'!Y77+2*PI())/3)</f>
        <v>0.43692603385331158</v>
      </c>
      <c r="AE77" s="11">
        <f>'OddsRatio_working_3-way'!X77^(1/3)*SIN(('OddsRatio_working_3-way'!Y77+4*PI())/3)</f>
        <v>-0.48841134836342998</v>
      </c>
      <c r="AF77" s="11">
        <f>-'OddsRatio_working_3-way'!U77/(3*'OddsRatio_working_3-way'!X77^(1/3))*COS(('OddsRatio_working_3-way'!Y77)/3)</f>
        <v>0.53424378671405914</v>
      </c>
      <c r="AG77" s="11">
        <f>-'OddsRatio_working_3-way'!U77/(3*'OddsRatio_working_3-way'!X77^(1/3))*COS(('OddsRatio_working_3-way'!Y77+2*PI())/3)</f>
        <v>-0.31170948364462364</v>
      </c>
      <c r="AH77" s="11">
        <f>-'OddsRatio_working_3-way'!U77/(3*'OddsRatio_working_3-way'!X77^(1/3))*COS(('OddsRatio_working_3-way'!Y77+4*PI())/3)</f>
        <v>-0.22253430306943542</v>
      </c>
      <c r="AI77" s="11">
        <f>'OddsRatio_working_3-way'!U77/(3*'OddsRatio_working_3-way'!X77^(1/3))*SIN(('OddsRatio_working_3-way'!Y77)/3)</f>
        <v>-5.1485314510118459E-2</v>
      </c>
      <c r="AJ77" s="11">
        <f>'OddsRatio_working_3-way'!U77/(3*'OddsRatio_working_3-way'!X77^(1/3))*SIN(('OddsRatio_working_3-way'!Y77+2*PI())/3)</f>
        <v>-0.43692603385331147</v>
      </c>
      <c r="AK77" s="11">
        <f>'OddsRatio_working_3-way'!U77/(3*'OddsRatio_working_3-way'!X77^(1/3))*SIN(('OddsRatio_working_3-way'!Y77+4*PI())/3)</f>
        <v>0.48841134836342986</v>
      </c>
      <c r="AL77" s="11">
        <f>'OddsRatio_working_3-way'!Z77+'OddsRatio_working_3-way'!AF77</f>
        <v>1.0684875734281185</v>
      </c>
      <c r="AM77" s="11">
        <f>'OddsRatio_working_3-way'!AA77+'OddsRatio_working_3-way'!AG77</f>
        <v>-0.62341896728924739</v>
      </c>
      <c r="AN77" s="11">
        <f>'OddsRatio_working_3-way'!AB77+'OddsRatio_working_3-way'!AH77</f>
        <v>-0.44506860613887089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1.0684875734281185</v>
      </c>
      <c r="AS77" s="11">
        <f>IF(('OddsRatio_working_3-way'!X77=0),IF(Q77&gt;0,-Q77^(1/3),(-Q77)^(1/3)),'OddsRatio_working_3-way'!AM77-'OddsRatio_working_3-way'!R77/3)</f>
        <v>-0.62341896728924739</v>
      </c>
      <c r="AT77" s="11">
        <f>IF(('OddsRatio_working_3-way'!X77=0),IF(Q77&gt;0,-Q77^(1/3),(-Q77)^(1/3)),'OddsRatio_working_3-way'!AN77-'OddsRatio_working_3-way'!R77/3)</f>
        <v>-0.44506860613887089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1.69</v>
      </c>
      <c r="B78" s="4">
        <f>IF('True_Odds_Calculator_3-way'!B79="","",'True_Odds_Calculator_3-way'!B79)</f>
        <v>3.99</v>
      </c>
      <c r="C78" s="4">
        <f>IF('True_Odds_Calculator_3-way'!C79="","",'True_Odds_Calculator_3-way'!C79)</f>
        <v>4.8099999999999996</v>
      </c>
      <c r="D78" s="9">
        <f t="shared" si="26"/>
        <v>0.57091207861235682</v>
      </c>
      <c r="E78" s="9">
        <f t="shared" si="27"/>
        <v>0.23491491020414779</v>
      </c>
      <c r="F78" s="9">
        <f t="shared" si="28"/>
        <v>0.19417301118349573</v>
      </c>
      <c r="G78" s="9">
        <f t="shared" si="29"/>
        <v>1.0892510003417808</v>
      </c>
      <c r="H78" s="9">
        <f t="shared" si="30"/>
        <v>1.7515831902358283</v>
      </c>
      <c r="I78" s="9">
        <f t="shared" si="31"/>
        <v>4.256860491021925</v>
      </c>
      <c r="J78" s="9">
        <f t="shared" si="32"/>
        <v>5.1500463113021846</v>
      </c>
      <c r="K78" s="11">
        <f t="shared" si="33"/>
        <v>0.59171597633136097</v>
      </c>
      <c r="L78" s="11">
        <f t="shared" si="34"/>
        <v>0.25062656641604009</v>
      </c>
      <c r="M78" s="11">
        <f t="shared" si="35"/>
        <v>0.20790020790020791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-0.24234863506118587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0.23092829072274729</v>
      </c>
      <c r="Q78" s="11">
        <f>2*'OddsRatio_working_3-way'!K78*'OddsRatio_working_3-way'!L78*'OddsRatio_working_3-way'!M78</f>
        <v>6.1663094986047336E-2</v>
      </c>
      <c r="R78" s="11">
        <f t="shared" si="36"/>
        <v>0</v>
      </c>
      <c r="S78" s="11">
        <f t="shared" si="37"/>
        <v>-0.9528763826726101</v>
      </c>
      <c r="T78" s="11">
        <f t="shared" si="38"/>
        <v>-0.25443962154141792</v>
      </c>
      <c r="U78" s="11">
        <f>'OddsRatio_working_3-way'!S78-'OddsRatio_working_3-way'!R78^2/3</f>
        <v>-0.9528763826726101</v>
      </c>
      <c r="V78" s="11">
        <f>'OddsRatio_working_3-way'!S78*'OddsRatio_working_3-way'!R78/3-2*'OddsRatio_working_3-way'!R78^3/27-'OddsRatio_working_3-way'!T78</f>
        <v>0.25443962154141792</v>
      </c>
      <c r="W78" s="11">
        <f>'OddsRatio_working_3-way'!V78^2+4*'OddsRatio_working_3-way'!U78^3/27</f>
        <v>-6.3436243371980325E-2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0.17900821516212623</v>
      </c>
      <c r="Y78" s="11">
        <f>IF('OddsRatio_working_3-way'!W78&gt;=0,IF('OddsRatio_working_3-way'!V78+SQRT('OddsRatio_working_3-way'!W78)&gt;0,0,PI()),ACOS('OddsRatio_working_3-way'!V78/(2*'OddsRatio_working_3-way'!X78)))</f>
        <v>0.78031412858680838</v>
      </c>
      <c r="Z78" s="11">
        <f>'OddsRatio_working_3-way'!X78^(1/3)*COS('OddsRatio_working_3-way'!Y78/3)</f>
        <v>0.54462550017089051</v>
      </c>
      <c r="AA78" s="11">
        <f>'OddsRatio_working_3-way'!X78^(1/3)*COS(('OddsRatio_working_3-way'!Y78+2*PI())/3)</f>
        <v>-0.39783722614831551</v>
      </c>
      <c r="AB78" s="11">
        <f>'OddsRatio_working_3-way'!X78^(1/3)*COS(('OddsRatio_working_3-way'!Y78+4*PI())/3)</f>
        <v>-0.14678827402257513</v>
      </c>
      <c r="AC78" s="11">
        <f>'OddsRatio_working_3-way'!X78^(1/3)*SIN('OddsRatio_working_3-way'!Y78/3)</f>
        <v>0.14494318008956986</v>
      </c>
      <c r="AD78" s="11">
        <f>'OddsRatio_working_3-way'!X78^(1/3)*SIN(('OddsRatio_working_3-way'!Y78+2*PI())/3)</f>
        <v>0.39918792865201247</v>
      </c>
      <c r="AE78" s="11">
        <f>'OddsRatio_working_3-way'!X78^(1/3)*SIN(('OddsRatio_working_3-way'!Y78+4*PI())/3)</f>
        <v>-0.54413110874158221</v>
      </c>
      <c r="AF78" s="11">
        <f>-'OddsRatio_working_3-way'!U78/(3*'OddsRatio_working_3-way'!X78^(1/3))*COS(('OddsRatio_working_3-way'!Y78)/3)</f>
        <v>0.54462550017089029</v>
      </c>
      <c r="AG78" s="11">
        <f>-'OddsRatio_working_3-way'!U78/(3*'OddsRatio_working_3-way'!X78^(1/3))*COS(('OddsRatio_working_3-way'!Y78+2*PI())/3)</f>
        <v>-0.39783722614831535</v>
      </c>
      <c r="AH78" s="11">
        <f>-'OddsRatio_working_3-way'!U78/(3*'OddsRatio_working_3-way'!X78^(1/3))*COS(('OddsRatio_working_3-way'!Y78+4*PI())/3)</f>
        <v>-0.14678827402257508</v>
      </c>
      <c r="AI78" s="11">
        <f>'OddsRatio_working_3-way'!U78/(3*'OddsRatio_working_3-way'!X78^(1/3))*SIN(('OddsRatio_working_3-way'!Y78)/3)</f>
        <v>-0.1449431800895698</v>
      </c>
      <c r="AJ78" s="11">
        <f>'OddsRatio_working_3-way'!U78/(3*'OddsRatio_working_3-way'!X78^(1/3))*SIN(('OddsRatio_working_3-way'!Y78+2*PI())/3)</f>
        <v>-0.3991879286520123</v>
      </c>
      <c r="AK78" s="11">
        <f>'OddsRatio_working_3-way'!U78/(3*'OddsRatio_working_3-way'!X78^(1/3))*SIN(('OddsRatio_working_3-way'!Y78+4*PI())/3)</f>
        <v>0.54413110874158199</v>
      </c>
      <c r="AL78" s="11">
        <f>'OddsRatio_working_3-way'!Z78+'OddsRatio_working_3-way'!AF78</f>
        <v>1.0892510003417808</v>
      </c>
      <c r="AM78" s="11">
        <f>'OddsRatio_working_3-way'!AA78+'OddsRatio_working_3-way'!AG78</f>
        <v>-0.79567445229663081</v>
      </c>
      <c r="AN78" s="11">
        <f>'OddsRatio_working_3-way'!AB78+'OddsRatio_working_3-way'!AH78</f>
        <v>-0.29357654804515021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1.0892510003417808</v>
      </c>
      <c r="AS78" s="11">
        <f>IF(('OddsRatio_working_3-way'!X78=0),IF(Q78&gt;0,-Q78^(1/3),(-Q78)^(1/3)),'OddsRatio_working_3-way'!AM78-'OddsRatio_working_3-way'!R78/3)</f>
        <v>-0.79567445229663081</v>
      </c>
      <c r="AT78" s="11">
        <f>IF(('OddsRatio_working_3-way'!X78=0),IF(Q78&gt;0,-Q78^(1/3),(-Q78)^(1/3)),'OddsRatio_working_3-way'!AN78-'OddsRatio_working_3-way'!R78/3)</f>
        <v>-0.29357654804515021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1.0900000000000001</v>
      </c>
      <c r="B79" s="4">
        <f>IF('True_Odds_Calculator_3-way'!B80="","",'True_Odds_Calculator_3-way'!B80)</f>
        <v>13.43</v>
      </c>
      <c r="C79" s="4">
        <f>IF('True_Odds_Calculator_3-way'!C80="","",'True_Odds_Calculator_3-way'!C80)</f>
        <v>27.31</v>
      </c>
      <c r="D79" s="9">
        <f t="shared" si="26"/>
        <v>0.9044718333391738</v>
      </c>
      <c r="E79" s="9">
        <f t="shared" si="27"/>
        <v>6.4156161218229243E-2</v>
      </c>
      <c r="F79" s="9">
        <f t="shared" si="28"/>
        <v>3.137200544259678E-2</v>
      </c>
      <c r="G79" s="9">
        <f t="shared" si="29"/>
        <v>1.1735291635236005</v>
      </c>
      <c r="H79" s="9">
        <f t="shared" si="30"/>
        <v>1.1056176247171243</v>
      </c>
      <c r="I79" s="9">
        <f t="shared" si="31"/>
        <v>15.586967502598354</v>
      </c>
      <c r="J79" s="9">
        <f t="shared" si="32"/>
        <v>31.875552292305933</v>
      </c>
      <c r="K79" s="11">
        <f t="shared" si="33"/>
        <v>0.9174311926605504</v>
      </c>
      <c r="L79" s="11">
        <f t="shared" si="34"/>
        <v>7.4460163812360383E-2</v>
      </c>
      <c r="M79" s="11">
        <f t="shared" si="35"/>
        <v>3.661662394727206E-2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-7.3622451637794795E-2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9.7127716796749308E-2</v>
      </c>
      <c r="Q79" s="11">
        <f>2*'OddsRatio_working_3-way'!K79*'OddsRatio_working_3-way'!L79*'OddsRatio_working_3-way'!M79</f>
        <v>5.0027152612283961E-3</v>
      </c>
      <c r="R79" s="11">
        <f t="shared" si="36"/>
        <v>0</v>
      </c>
      <c r="S79" s="11">
        <f t="shared" si="37"/>
        <v>-1.3192676233412453</v>
      </c>
      <c r="T79" s="11">
        <f t="shared" si="38"/>
        <v>-6.7950946347733465E-2</v>
      </c>
      <c r="U79" s="11">
        <f>'OddsRatio_working_3-way'!S79-'OddsRatio_working_3-way'!R79^2/3</f>
        <v>-1.3192676233412453</v>
      </c>
      <c r="V79" s="11">
        <f>'OddsRatio_working_3-way'!S79*'OddsRatio_working_3-way'!R79/3-2*'OddsRatio_working_3-way'!R79^3/27-'OddsRatio_working_3-way'!T79</f>
        <v>6.7950946347733465E-2</v>
      </c>
      <c r="W79" s="11">
        <f>'OddsRatio_working_3-way'!V79^2+4*'OddsRatio_working_3-way'!U79^3/27</f>
        <v>-0.33555183102137881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0.29162011338851929</v>
      </c>
      <c r="Y79" s="11">
        <f>IF('OddsRatio_working_3-way'!W79&gt;=0,IF('OddsRatio_working_3-way'!V79+SQRT('OddsRatio_working_3-way'!W79)&gt;0,0,PI()),ACOS('OddsRatio_working_3-way'!V79/(2*'OddsRatio_working_3-way'!X79)))</f>
        <v>1.4540252033911274</v>
      </c>
      <c r="Z79" s="11">
        <f>'OddsRatio_working_3-way'!X79^(1/3)*COS('OddsRatio_working_3-way'!Y79/3)</f>
        <v>0.58676458176180024</v>
      </c>
      <c r="AA79" s="11">
        <f>'OddsRatio_working_3-way'!X79^(1/3)*COS(('OddsRatio_working_3-way'!Y79+2*PI())/3)</f>
        <v>-0.56095919576571274</v>
      </c>
      <c r="AB79" s="11">
        <f>'OddsRatio_working_3-way'!X79^(1/3)*COS(('OddsRatio_working_3-way'!Y79+4*PI())/3)</f>
        <v>-2.5805385996087532E-2</v>
      </c>
      <c r="AC79" s="11">
        <f>'OddsRatio_working_3-way'!X79^(1/3)*SIN('OddsRatio_working_3-way'!Y79/3)</f>
        <v>0.30897119612834689</v>
      </c>
      <c r="AD79" s="11">
        <f>'OddsRatio_working_3-way'!X79^(1/3)*SIN(('OddsRatio_working_3-way'!Y79+2*PI())/3)</f>
        <v>0.35366743578249676</v>
      </c>
      <c r="AE79" s="11">
        <f>'OddsRatio_working_3-way'!X79^(1/3)*SIN(('OddsRatio_working_3-way'!Y79+4*PI())/3)</f>
        <v>-0.66263863191084382</v>
      </c>
      <c r="AF79" s="11">
        <f>-'OddsRatio_working_3-way'!U79/(3*'OddsRatio_working_3-way'!X79^(1/3))*COS(('OddsRatio_working_3-way'!Y79)/3)</f>
        <v>0.58676458176180024</v>
      </c>
      <c r="AG79" s="11">
        <f>-'OddsRatio_working_3-way'!U79/(3*'OddsRatio_working_3-way'!X79^(1/3))*COS(('OddsRatio_working_3-way'!Y79+2*PI())/3)</f>
        <v>-0.56095919576571274</v>
      </c>
      <c r="AH79" s="11">
        <f>-'OddsRatio_working_3-way'!U79/(3*'OddsRatio_working_3-way'!X79^(1/3))*COS(('OddsRatio_working_3-way'!Y79+4*PI())/3)</f>
        <v>-2.5805385996087532E-2</v>
      </c>
      <c r="AI79" s="11">
        <f>'OddsRatio_working_3-way'!U79/(3*'OddsRatio_working_3-way'!X79^(1/3))*SIN(('OddsRatio_working_3-way'!Y79)/3)</f>
        <v>-0.30897119612834689</v>
      </c>
      <c r="AJ79" s="11">
        <f>'OddsRatio_working_3-way'!U79/(3*'OddsRatio_working_3-way'!X79^(1/3))*SIN(('OddsRatio_working_3-way'!Y79+2*PI())/3)</f>
        <v>-0.35366743578249676</v>
      </c>
      <c r="AK79" s="11">
        <f>'OddsRatio_working_3-way'!U79/(3*'OddsRatio_working_3-way'!X79^(1/3))*SIN(('OddsRatio_working_3-way'!Y79+4*PI())/3)</f>
        <v>0.66263863191084382</v>
      </c>
      <c r="AL79" s="11">
        <f>'OddsRatio_working_3-way'!Z79+'OddsRatio_working_3-way'!AF79</f>
        <v>1.1735291635236005</v>
      </c>
      <c r="AM79" s="11">
        <f>'OddsRatio_working_3-way'!AA79+'OddsRatio_working_3-way'!AG79</f>
        <v>-1.1219183915314255</v>
      </c>
      <c r="AN79" s="11">
        <f>'OddsRatio_working_3-way'!AB79+'OddsRatio_working_3-way'!AH79</f>
        <v>-5.1610771992175064E-2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1.1735291635236005</v>
      </c>
      <c r="AS79" s="11">
        <f>IF(('OddsRatio_working_3-way'!X79=0),IF(Q79&gt;0,-Q79^(1/3),(-Q79)^(1/3)),'OddsRatio_working_3-way'!AM79-'OddsRatio_working_3-way'!R79/3)</f>
        <v>-1.1219183915314255</v>
      </c>
      <c r="AT79" s="11">
        <f>IF(('OddsRatio_working_3-way'!X79=0),IF(Q79&gt;0,-Q79^(1/3),(-Q79)^(1/3)),'OddsRatio_working_3-way'!AN79-'OddsRatio_working_3-way'!R79/3)</f>
        <v>-5.1610771992175064E-2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2.0299999999999998</v>
      </c>
      <c r="B80" s="4">
        <f>IF('True_Odds_Calculator_3-way'!B81="","",'True_Odds_Calculator_3-way'!B81)</f>
        <v>3.61</v>
      </c>
      <c r="C80" s="4">
        <f>IF('True_Odds_Calculator_3-way'!C81="","",'True_Odds_Calculator_3-way'!C81)</f>
        <v>3.93</v>
      </c>
      <c r="D80" s="9">
        <f t="shared" si="26"/>
        <v>0.48315973600714562</v>
      </c>
      <c r="E80" s="9">
        <f t="shared" si="27"/>
        <v>0.26949662910334621</v>
      </c>
      <c r="F80" s="9">
        <f t="shared" si="28"/>
        <v>0.24734363488950808</v>
      </c>
      <c r="G80" s="9">
        <f t="shared" si="29"/>
        <v>1.0385523185717433</v>
      </c>
      <c r="H80" s="9">
        <f t="shared" si="30"/>
        <v>2.0697088881288952</v>
      </c>
      <c r="I80" s="9">
        <f t="shared" si="31"/>
        <v>3.7106215514722498</v>
      </c>
      <c r="J80" s="9">
        <f t="shared" si="32"/>
        <v>4.0429582934152082</v>
      </c>
      <c r="K80" s="11">
        <f t="shared" si="33"/>
        <v>0.49261083743842371</v>
      </c>
      <c r="L80" s="11">
        <f t="shared" si="34"/>
        <v>0.2770083102493075</v>
      </c>
      <c r="M80" s="11">
        <f t="shared" si="35"/>
        <v>0.2544529262086514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-0.27349510779761776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0.22812326531266999</v>
      </c>
      <c r="Q80" s="11">
        <f>2*'OddsRatio_working_3-way'!K80*'OddsRatio_working_3-way'!L80*'OddsRatio_working_3-way'!M80</f>
        <v>6.9443916381330309E-2</v>
      </c>
      <c r="R80" s="11">
        <f t="shared" si="36"/>
        <v>0</v>
      </c>
      <c r="S80" s="11">
        <f t="shared" si="37"/>
        <v>-0.83410364137656812</v>
      </c>
      <c r="T80" s="11">
        <f t="shared" si="38"/>
        <v>-0.25391282842513496</v>
      </c>
      <c r="U80" s="11">
        <f>'OddsRatio_working_3-way'!S80-'OddsRatio_working_3-way'!R80^2/3</f>
        <v>-0.83410364137656812</v>
      </c>
      <c r="V80" s="11">
        <f>'OddsRatio_working_3-way'!S80*'OddsRatio_working_3-way'!R80/3-2*'OddsRatio_working_3-way'!R80^3/27-'OddsRatio_working_3-way'!T80</f>
        <v>0.25391282842513496</v>
      </c>
      <c r="W80" s="11">
        <f>'OddsRatio_working_3-way'!V80^2+4*'OddsRatio_working_3-way'!U80^3/27</f>
        <v>-2.1500126823428625E-2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0.14660478442250841</v>
      </c>
      <c r="Y80" s="11">
        <f>IF('OddsRatio_working_3-way'!W80&gt;=0,IF('OddsRatio_working_3-way'!V80+SQRT('OddsRatio_working_3-way'!W80)&gt;0,0,PI()),ACOS('OddsRatio_working_3-way'!V80/(2*'OddsRatio_working_3-way'!X80)))</f>
        <v>0.52369499109395856</v>
      </c>
      <c r="Z80" s="11">
        <f>'OddsRatio_working_3-way'!X80^(1/3)*COS('OddsRatio_working_3-way'!Y80/3)</f>
        <v>0.51927615928587167</v>
      </c>
      <c r="AA80" s="11">
        <f>'OddsRatio_working_3-way'!X80^(1/3)*COS(('OddsRatio_working_3-way'!Y80+2*PI())/3)</f>
        <v>-0.33894831317006419</v>
      </c>
      <c r="AB80" s="11">
        <f>'OddsRatio_working_3-way'!X80^(1/3)*COS(('OddsRatio_working_3-way'!Y80+4*PI())/3)</f>
        <v>-0.1803278461158076</v>
      </c>
      <c r="AC80" s="11">
        <f>'OddsRatio_working_3-way'!X80^(1/3)*SIN('OddsRatio_working_3-way'!Y80/3)</f>
        <v>9.1579569352759196E-2</v>
      </c>
      <c r="AD80" s="11">
        <f>'OddsRatio_working_3-way'!X80^(1/3)*SIN(('OddsRatio_working_3-way'!Y80+2*PI())/3)</f>
        <v>0.40391656084479982</v>
      </c>
      <c r="AE80" s="11">
        <f>'OddsRatio_working_3-way'!X80^(1/3)*SIN(('OddsRatio_working_3-way'!Y80+4*PI())/3)</f>
        <v>-0.49549613019755906</v>
      </c>
      <c r="AF80" s="11">
        <f>-'OddsRatio_working_3-way'!U80/(3*'OddsRatio_working_3-way'!X80^(1/3))*COS(('OddsRatio_working_3-way'!Y80)/3)</f>
        <v>0.51927615928587156</v>
      </c>
      <c r="AG80" s="11">
        <f>-'OddsRatio_working_3-way'!U80/(3*'OddsRatio_working_3-way'!X80^(1/3))*COS(('OddsRatio_working_3-way'!Y80+2*PI())/3)</f>
        <v>-0.33894831317006413</v>
      </c>
      <c r="AH80" s="11">
        <f>-'OddsRatio_working_3-way'!U80/(3*'OddsRatio_working_3-way'!X80^(1/3))*COS(('OddsRatio_working_3-way'!Y80+4*PI())/3)</f>
        <v>-0.18032784611580754</v>
      </c>
      <c r="AI80" s="11">
        <f>'OddsRatio_working_3-way'!U80/(3*'OddsRatio_working_3-way'!X80^(1/3))*SIN(('OddsRatio_working_3-way'!Y80)/3)</f>
        <v>-9.1579569352759183E-2</v>
      </c>
      <c r="AJ80" s="11">
        <f>'OddsRatio_working_3-way'!U80/(3*'OddsRatio_working_3-way'!X80^(1/3))*SIN(('OddsRatio_working_3-way'!Y80+2*PI())/3)</f>
        <v>-0.40391656084479971</v>
      </c>
      <c r="AK80" s="11">
        <f>'OddsRatio_working_3-way'!U80/(3*'OddsRatio_working_3-way'!X80^(1/3))*SIN(('OddsRatio_working_3-way'!Y80+4*PI())/3)</f>
        <v>0.49549613019755895</v>
      </c>
      <c r="AL80" s="11">
        <f>'OddsRatio_working_3-way'!Z80+'OddsRatio_working_3-way'!AF80</f>
        <v>1.0385523185717433</v>
      </c>
      <c r="AM80" s="11">
        <f>'OddsRatio_working_3-way'!AA80+'OddsRatio_working_3-way'!AG80</f>
        <v>-0.67789662634012826</v>
      </c>
      <c r="AN80" s="11">
        <f>'OddsRatio_working_3-way'!AB80+'OddsRatio_working_3-way'!AH80</f>
        <v>-0.36065569223161514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1.0385523185717433</v>
      </c>
      <c r="AS80" s="11">
        <f>IF(('OddsRatio_working_3-way'!X80=0),IF(Q80&gt;0,-Q80^(1/3),(-Q80)^(1/3)),'OddsRatio_working_3-way'!AM80-'OddsRatio_working_3-way'!R80/3)</f>
        <v>-0.67789662634012826</v>
      </c>
      <c r="AT80" s="11">
        <f>IF(('OddsRatio_working_3-way'!X80=0),IF(Q80&gt;0,-Q80^(1/3),(-Q80)^(1/3)),'OddsRatio_working_3-way'!AN80-'OddsRatio_working_3-way'!R80/3)</f>
        <v>-0.36065569223161514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2.19</v>
      </c>
      <c r="B81" s="4">
        <f>IF('True_Odds_Calculator_3-way'!B82="","",'True_Odds_Calculator_3-way'!B82)</f>
        <v>3.35</v>
      </c>
      <c r="C81" s="4">
        <f>IF('True_Odds_Calculator_3-way'!C82="","",'True_Odds_Calculator_3-way'!C82)</f>
        <v>3.6</v>
      </c>
      <c r="D81" s="9">
        <f t="shared" si="26"/>
        <v>0.44415015541685898</v>
      </c>
      <c r="E81" s="9">
        <f t="shared" si="27"/>
        <v>0.28806560377044166</v>
      </c>
      <c r="F81" s="9">
        <f t="shared" si="28"/>
        <v>0.26778424081269914</v>
      </c>
      <c r="G81" s="9">
        <f t="shared" si="29"/>
        <v>1.0516729624811967</v>
      </c>
      <c r="H81" s="9">
        <f t="shared" si="30"/>
        <v>2.251490825352624</v>
      </c>
      <c r="I81" s="9">
        <f t="shared" si="31"/>
        <v>3.4714314618308126</v>
      </c>
      <c r="J81" s="9">
        <f t="shared" si="32"/>
        <v>3.7343497024511123</v>
      </c>
      <c r="K81" s="11">
        <f t="shared" si="33"/>
        <v>0.45662100456621008</v>
      </c>
      <c r="L81" s="11">
        <f t="shared" si="34"/>
        <v>0.29850746268656714</v>
      </c>
      <c r="M81" s="11">
        <f t="shared" si="35"/>
        <v>0.27777777777777779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-0.27529400183254182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0.23247537048395772</v>
      </c>
      <c r="Q81" s="11">
        <f>2*'OddsRatio_working_3-way'!K81*'OddsRatio_working_3-way'!L81*'OddsRatio_working_3-way'!M81</f>
        <v>7.5724876379139314E-2</v>
      </c>
      <c r="R81" s="11">
        <f t="shared" si="36"/>
        <v>0</v>
      </c>
      <c r="S81" s="11">
        <f t="shared" si="37"/>
        <v>-0.84446217112049471</v>
      </c>
      <c r="T81" s="11">
        <f t="shared" si="38"/>
        <v>-0.27506911111416765</v>
      </c>
      <c r="U81" s="11">
        <f>'OddsRatio_working_3-way'!S81-'OddsRatio_working_3-way'!R81^2/3</f>
        <v>-0.84446217112049471</v>
      </c>
      <c r="V81" s="11">
        <f>'OddsRatio_working_3-way'!S81*'OddsRatio_working_3-way'!R81/3-2*'OddsRatio_working_3-way'!R81^3/27-'OddsRatio_working_3-way'!T81</f>
        <v>0.27506911111416765</v>
      </c>
      <c r="W81" s="11">
        <f>'OddsRatio_working_3-way'!V81^2+4*'OddsRatio_working_3-way'!U81^3/27</f>
        <v>-1.3551767565856826E-2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0.14934421938511308</v>
      </c>
      <c r="Y81" s="11">
        <f>IF('OddsRatio_working_3-way'!W81&gt;=0,IF('OddsRatio_working_3-way'!V81+SQRT('OddsRatio_working_3-way'!W81)&gt;0,0,PI()),ACOS('OddsRatio_working_3-way'!V81/(2*'OddsRatio_working_3-way'!X81)))</f>
        <v>0.40035371253708218</v>
      </c>
      <c r="Z81" s="11">
        <f>'OddsRatio_working_3-way'!X81^(1/3)*COS('OddsRatio_working_3-way'!Y81/3)</f>
        <v>0.52583648124059834</v>
      </c>
      <c r="AA81" s="11">
        <f>'OddsRatio_working_3-way'!X81^(1/3)*COS(('OddsRatio_working_3-way'!Y81+2*PI())/3)</f>
        <v>-0.32405365611330961</v>
      </c>
      <c r="AB81" s="11">
        <f>'OddsRatio_working_3-way'!X81^(1/3)*COS(('OddsRatio_working_3-way'!Y81+4*PI())/3)</f>
        <v>-0.2017828251272889</v>
      </c>
      <c r="AC81" s="11">
        <f>'OddsRatio_working_3-way'!X81^(1/3)*SIN('OddsRatio_working_3-way'!Y81/3)</f>
        <v>7.0593097183818426E-2</v>
      </c>
      <c r="AD81" s="11">
        <f>'OddsRatio_working_3-way'!X81^(1/3)*SIN(('OddsRatio_working_3-way'!Y81+2*PI())/3)</f>
        <v>0.42009120239906844</v>
      </c>
      <c r="AE81" s="11">
        <f>'OddsRatio_working_3-way'!X81^(1/3)*SIN(('OddsRatio_working_3-way'!Y81+4*PI())/3)</f>
        <v>-0.49068429958288678</v>
      </c>
      <c r="AF81" s="11">
        <f>-'OddsRatio_working_3-way'!U81/(3*'OddsRatio_working_3-way'!X81^(1/3))*COS(('OddsRatio_working_3-way'!Y81)/3)</f>
        <v>0.52583648124059834</v>
      </c>
      <c r="AG81" s="11">
        <f>-'OddsRatio_working_3-way'!U81/(3*'OddsRatio_working_3-way'!X81^(1/3))*COS(('OddsRatio_working_3-way'!Y81+2*PI())/3)</f>
        <v>-0.32405365611330961</v>
      </c>
      <c r="AH81" s="11">
        <f>-'OddsRatio_working_3-way'!U81/(3*'OddsRatio_working_3-way'!X81^(1/3))*COS(('OddsRatio_working_3-way'!Y81+4*PI())/3)</f>
        <v>-0.2017828251272889</v>
      </c>
      <c r="AI81" s="11">
        <f>'OddsRatio_working_3-way'!U81/(3*'OddsRatio_working_3-way'!X81^(1/3))*SIN(('OddsRatio_working_3-way'!Y81)/3)</f>
        <v>-7.0593097183818426E-2</v>
      </c>
      <c r="AJ81" s="11">
        <f>'OddsRatio_working_3-way'!U81/(3*'OddsRatio_working_3-way'!X81^(1/3))*SIN(('OddsRatio_working_3-way'!Y81+2*PI())/3)</f>
        <v>-0.42009120239906844</v>
      </c>
      <c r="AK81" s="11">
        <f>'OddsRatio_working_3-way'!U81/(3*'OddsRatio_working_3-way'!X81^(1/3))*SIN(('OddsRatio_working_3-way'!Y81+4*PI())/3)</f>
        <v>0.49068429958288678</v>
      </c>
      <c r="AL81" s="11">
        <f>'OddsRatio_working_3-way'!Z81+'OddsRatio_working_3-way'!AF81</f>
        <v>1.0516729624811967</v>
      </c>
      <c r="AM81" s="11">
        <f>'OddsRatio_working_3-way'!AA81+'OddsRatio_working_3-way'!AG81</f>
        <v>-0.64810731222661921</v>
      </c>
      <c r="AN81" s="11">
        <f>'OddsRatio_working_3-way'!AB81+'OddsRatio_working_3-way'!AH81</f>
        <v>-0.4035656502545778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1.0516729624811967</v>
      </c>
      <c r="AS81" s="11">
        <f>IF(('OddsRatio_working_3-way'!X81=0),IF(Q81&gt;0,-Q81^(1/3),(-Q81)^(1/3)),'OddsRatio_working_3-way'!AM81-'OddsRatio_working_3-way'!R81/3)</f>
        <v>-0.64810731222661921</v>
      </c>
      <c r="AT81" s="11">
        <f>IF(('OddsRatio_working_3-way'!X81=0),IF(Q81&gt;0,-Q81^(1/3),(-Q81)^(1/3)),'OddsRatio_working_3-way'!AN81-'OddsRatio_working_3-way'!R81/3)</f>
        <v>-0.4035656502545778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2.2400000000000002</v>
      </c>
      <c r="B82" s="4">
        <f>IF('True_Odds_Calculator_3-way'!B83="","",'True_Odds_Calculator_3-way'!B83)</f>
        <v>3.09</v>
      </c>
      <c r="C82" s="4">
        <f>IF('True_Odds_Calculator_3-way'!C83="","",'True_Odds_Calculator_3-way'!C83)</f>
        <v>3.78</v>
      </c>
      <c r="D82" s="9">
        <f t="shared" si="26"/>
        <v>0.4334191298640771</v>
      </c>
      <c r="E82" s="9">
        <f t="shared" si="27"/>
        <v>0.31217569433743197</v>
      </c>
      <c r="F82" s="9">
        <f t="shared" si="28"/>
        <v>0.25440517579849098</v>
      </c>
      <c r="G82" s="9">
        <f t="shared" si="29"/>
        <v>1.0542221722066607</v>
      </c>
      <c r="H82" s="9">
        <f t="shared" si="30"/>
        <v>2.3072354935362593</v>
      </c>
      <c r="I82" s="9">
        <f t="shared" si="31"/>
        <v>3.2033243399119211</v>
      </c>
      <c r="J82" s="9">
        <f t="shared" si="32"/>
        <v>3.9307376387345165</v>
      </c>
      <c r="K82" s="11">
        <f t="shared" si="33"/>
        <v>0.4464285714285714</v>
      </c>
      <c r="L82" s="11">
        <f t="shared" si="34"/>
        <v>0.3236245954692557</v>
      </c>
      <c r="M82" s="11">
        <f t="shared" si="35"/>
        <v>0.26455026455026459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-0.27536863360950281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0.23353012546262664</v>
      </c>
      <c r="Q82" s="11">
        <f>2*'OddsRatio_working_3-way'!K82*'OddsRatio_working_3-way'!L82*'OddsRatio_working_3-way'!M82</f>
        <v>7.6441939594967812E-2</v>
      </c>
      <c r="R82" s="11">
        <f t="shared" si="36"/>
        <v>0</v>
      </c>
      <c r="S82" s="11">
        <f t="shared" si="37"/>
        <v>-0.84806363891754322</v>
      </c>
      <c r="T82" s="11">
        <f t="shared" si="38"/>
        <v>-0.2775985724771009</v>
      </c>
      <c r="U82" s="11">
        <f>'OddsRatio_working_3-way'!S82-'OddsRatio_working_3-way'!R82^2/3</f>
        <v>-0.84806363891754322</v>
      </c>
      <c r="V82" s="11">
        <f>'OddsRatio_working_3-way'!S82*'OddsRatio_working_3-way'!R82/3-2*'OddsRatio_working_3-way'!R82^3/27-'OddsRatio_working_3-way'!T82</f>
        <v>0.2775985724771009</v>
      </c>
      <c r="W82" s="11">
        <f>'OddsRatio_working_3-way'!V82^2+4*'OddsRatio_working_3-way'!U82^3/27</f>
        <v>-1.3300142381448554E-2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0.15030062360380678</v>
      </c>
      <c r="Y82" s="11">
        <f>IF('OddsRatio_working_3-way'!W82&gt;=0,IF('OddsRatio_working_3-way'!V82+SQRT('OddsRatio_working_3-way'!W82)&gt;0,0,PI()),ACOS('OddsRatio_working_3-way'!V82/(2*'OddsRatio_working_3-way'!X82)))</f>
        <v>0.39374758440036528</v>
      </c>
      <c r="Z82" s="11">
        <f>'OddsRatio_working_3-way'!X82^(1/3)*COS('OddsRatio_working_3-way'!Y82/3)</f>
        <v>0.52711108610333046</v>
      </c>
      <c r="AA82" s="11">
        <f>'OddsRatio_working_3-way'!X82^(1/3)*COS(('OddsRatio_working_3-way'!Y82+2*PI())/3)</f>
        <v>-0.32381611813696742</v>
      </c>
      <c r="AB82" s="11">
        <f>'OddsRatio_working_3-way'!X82^(1/3)*COS(('OddsRatio_working_3-way'!Y82+4*PI())/3)</f>
        <v>-0.20329496796636315</v>
      </c>
      <c r="AC82" s="11">
        <f>'OddsRatio_working_3-way'!X82^(1/3)*SIN('OddsRatio_working_3-way'!Y82/3)</f>
        <v>6.9582918494041648E-2</v>
      </c>
      <c r="AD82" s="11">
        <f>'OddsRatio_working_3-way'!X82^(1/3)*SIN(('OddsRatio_working_3-way'!Y82+2*PI())/3)</f>
        <v>0.42170013193486988</v>
      </c>
      <c r="AE82" s="11">
        <f>'OddsRatio_working_3-way'!X82^(1/3)*SIN(('OddsRatio_working_3-way'!Y82+4*PI())/3)</f>
        <v>-0.49128305042891163</v>
      </c>
      <c r="AF82" s="11">
        <f>-'OddsRatio_working_3-way'!U82/(3*'OddsRatio_working_3-way'!X82^(1/3))*COS(('OddsRatio_working_3-way'!Y82)/3)</f>
        <v>0.52711108610333035</v>
      </c>
      <c r="AG82" s="11">
        <f>-'OddsRatio_working_3-way'!U82/(3*'OddsRatio_working_3-way'!X82^(1/3))*COS(('OddsRatio_working_3-way'!Y82+2*PI())/3)</f>
        <v>-0.32381611813696737</v>
      </c>
      <c r="AH82" s="11">
        <f>-'OddsRatio_working_3-way'!U82/(3*'OddsRatio_working_3-way'!X82^(1/3))*COS(('OddsRatio_working_3-way'!Y82+4*PI())/3)</f>
        <v>-0.20329496796636309</v>
      </c>
      <c r="AI82" s="11">
        <f>'OddsRatio_working_3-way'!U82/(3*'OddsRatio_working_3-way'!X82^(1/3))*SIN(('OddsRatio_working_3-way'!Y82)/3)</f>
        <v>-6.9582918494041635E-2</v>
      </c>
      <c r="AJ82" s="11">
        <f>'OddsRatio_working_3-way'!U82/(3*'OddsRatio_working_3-way'!X82^(1/3))*SIN(('OddsRatio_working_3-way'!Y82+2*PI())/3)</f>
        <v>-0.42170013193486983</v>
      </c>
      <c r="AK82" s="11">
        <f>'OddsRatio_working_3-way'!U82/(3*'OddsRatio_working_3-way'!X82^(1/3))*SIN(('OddsRatio_working_3-way'!Y82+4*PI())/3)</f>
        <v>0.49128305042891152</v>
      </c>
      <c r="AL82" s="11">
        <f>'OddsRatio_working_3-way'!Z82+'OddsRatio_working_3-way'!AF82</f>
        <v>1.0542221722066607</v>
      </c>
      <c r="AM82" s="11">
        <f>'OddsRatio_working_3-way'!AA82+'OddsRatio_working_3-way'!AG82</f>
        <v>-0.64763223627393485</v>
      </c>
      <c r="AN82" s="11">
        <f>'OddsRatio_working_3-way'!AB82+'OddsRatio_working_3-way'!AH82</f>
        <v>-0.40658993593272624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1.0542221722066607</v>
      </c>
      <c r="AS82" s="11">
        <f>IF(('OddsRatio_working_3-way'!X82=0),IF(Q82&gt;0,-Q82^(1/3),(-Q82)^(1/3)),'OddsRatio_working_3-way'!AM82-'OddsRatio_working_3-way'!R82/3)</f>
        <v>-0.64763223627393485</v>
      </c>
      <c r="AT82" s="11">
        <f>IF(('OddsRatio_working_3-way'!X82=0),IF(Q82&gt;0,-Q82^(1/3),(-Q82)^(1/3)),'OddsRatio_working_3-way'!AN82-'OddsRatio_working_3-way'!R82/3)</f>
        <v>-0.40658993593272624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2.02</v>
      </c>
      <c r="B83" s="4">
        <f>IF('True_Odds_Calculator_3-way'!B84="","",'True_Odds_Calculator_3-way'!B84)</f>
        <v>3.38</v>
      </c>
      <c r="C83" s="4">
        <f>IF('True_Odds_Calculator_3-way'!C84="","",'True_Odds_Calculator_3-way'!C84)</f>
        <v>4.09</v>
      </c>
      <c r="D83" s="9">
        <f t="shared" si="26"/>
        <v>0.48118152772133177</v>
      </c>
      <c r="E83" s="9">
        <f t="shared" si="27"/>
        <v>0.28442693235927147</v>
      </c>
      <c r="F83" s="9">
        <f t="shared" si="28"/>
        <v>0.23439153991939682</v>
      </c>
      <c r="G83" s="9">
        <f t="shared" si="29"/>
        <v>1.0570762420291648</v>
      </c>
      <c r="H83" s="9">
        <f t="shared" si="30"/>
        <v>2.0782177668697481</v>
      </c>
      <c r="I83" s="9">
        <f t="shared" si="31"/>
        <v>3.5158414560294116</v>
      </c>
      <c r="J83" s="9">
        <f t="shared" si="32"/>
        <v>4.2663655878701192</v>
      </c>
      <c r="K83" s="11">
        <f t="shared" si="33"/>
        <v>0.49504950495049505</v>
      </c>
      <c r="L83" s="11">
        <f t="shared" si="34"/>
        <v>0.29585798816568049</v>
      </c>
      <c r="M83" s="11">
        <f t="shared" si="35"/>
        <v>0.24449877750611249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-0.26862364047779042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0.23240920177143798</v>
      </c>
      <c r="Q83" s="11">
        <f>2*'OddsRatio_working_3-way'!K83*'OddsRatio_working_3-way'!L83*'OddsRatio_working_3-way'!M83</f>
        <v>7.162070932864037E-2</v>
      </c>
      <c r="R83" s="11">
        <f t="shared" si="36"/>
        <v>0</v>
      </c>
      <c r="S83" s="11">
        <f t="shared" si="37"/>
        <v>-0.86518521362476053</v>
      </c>
      <c r="T83" s="11">
        <f t="shared" si="38"/>
        <v>-0.26662102114784614</v>
      </c>
      <c r="U83" s="11">
        <f>'OddsRatio_working_3-way'!S83-'OddsRatio_working_3-way'!R83^2/3</f>
        <v>-0.86518521362476053</v>
      </c>
      <c r="V83" s="11">
        <f>'OddsRatio_working_3-way'!S83*'OddsRatio_working_3-way'!R83/3-2*'OddsRatio_working_3-way'!R83^3/27-'OddsRatio_working_3-way'!T83</f>
        <v>0.26662102114784614</v>
      </c>
      <c r="W83" s="11">
        <f>'OddsRatio_working_3-way'!V83^2+4*'OddsRatio_working_3-way'!U83^3/27</f>
        <v>-2.485848418113433E-2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0.15487515383289741</v>
      </c>
      <c r="Y83" s="11">
        <f>IF('OddsRatio_working_3-way'!W83&gt;=0,IF('OddsRatio_working_3-way'!V83+SQRT('OddsRatio_working_3-way'!W83)&gt;0,0,PI()),ACOS('OddsRatio_working_3-way'!V83/(2*'OddsRatio_working_3-way'!X83)))</f>
        <v>0.53403324597349866</v>
      </c>
      <c r="Z83" s="11">
        <f>'OddsRatio_working_3-way'!X83^(1/3)*COS('OddsRatio_working_3-way'!Y83/3)</f>
        <v>0.52853812101458242</v>
      </c>
      <c r="AA83" s="11">
        <f>'OddsRatio_working_3-way'!X83^(1/3)*COS(('OddsRatio_working_3-way'!Y83+2*PI())/3)</f>
        <v>-0.34662131841180227</v>
      </c>
      <c r="AB83" s="11">
        <f>'OddsRatio_working_3-way'!X83^(1/3)*COS(('OddsRatio_working_3-way'!Y83+4*PI())/3)</f>
        <v>-0.18191680260278029</v>
      </c>
      <c r="AC83" s="11">
        <f>'OddsRatio_working_3-way'!X83^(1/3)*SIN('OddsRatio_working_3-way'!Y83/3)</f>
        <v>9.5092196539085891E-2</v>
      </c>
      <c r="AD83" s="11">
        <f>'OddsRatio_working_3-way'!X83^(1/3)*SIN(('OddsRatio_working_3-way'!Y83+2*PI())/3)</f>
        <v>0.41018134139757934</v>
      </c>
      <c r="AE83" s="11">
        <f>'OddsRatio_working_3-way'!X83^(1/3)*SIN(('OddsRatio_working_3-way'!Y83+4*PI())/3)</f>
        <v>-0.50527353793666518</v>
      </c>
      <c r="AF83" s="11">
        <f>-'OddsRatio_working_3-way'!U83/(3*'OddsRatio_working_3-way'!X83^(1/3))*COS(('OddsRatio_working_3-way'!Y83)/3)</f>
        <v>0.52853812101458242</v>
      </c>
      <c r="AG83" s="11">
        <f>-'OddsRatio_working_3-way'!U83/(3*'OddsRatio_working_3-way'!X83^(1/3))*COS(('OddsRatio_working_3-way'!Y83+2*PI())/3)</f>
        <v>-0.34662131841180227</v>
      </c>
      <c r="AH83" s="11">
        <f>-'OddsRatio_working_3-way'!U83/(3*'OddsRatio_working_3-way'!X83^(1/3))*COS(('OddsRatio_working_3-way'!Y83+4*PI())/3)</f>
        <v>-0.18191680260278029</v>
      </c>
      <c r="AI83" s="11">
        <f>'OddsRatio_working_3-way'!U83/(3*'OddsRatio_working_3-way'!X83^(1/3))*SIN(('OddsRatio_working_3-way'!Y83)/3)</f>
        <v>-9.5092196539085891E-2</v>
      </c>
      <c r="AJ83" s="11">
        <f>'OddsRatio_working_3-way'!U83/(3*'OddsRatio_working_3-way'!X83^(1/3))*SIN(('OddsRatio_working_3-way'!Y83+2*PI())/3)</f>
        <v>-0.41018134139757934</v>
      </c>
      <c r="AK83" s="11">
        <f>'OddsRatio_working_3-way'!U83/(3*'OddsRatio_working_3-way'!X83^(1/3))*SIN(('OddsRatio_working_3-way'!Y83+4*PI())/3)</f>
        <v>0.50527353793666518</v>
      </c>
      <c r="AL83" s="11">
        <f>'OddsRatio_working_3-way'!Z83+'OddsRatio_working_3-way'!AF83</f>
        <v>1.0570762420291648</v>
      </c>
      <c r="AM83" s="11">
        <f>'OddsRatio_working_3-way'!AA83+'OddsRatio_working_3-way'!AG83</f>
        <v>-0.69324263682360454</v>
      </c>
      <c r="AN83" s="11">
        <f>'OddsRatio_working_3-way'!AB83+'OddsRatio_working_3-way'!AH83</f>
        <v>-0.36383360520556057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1.0570762420291648</v>
      </c>
      <c r="AS83" s="11">
        <f>IF(('OddsRatio_working_3-way'!X83=0),IF(Q83&gt;0,-Q83^(1/3),(-Q83)^(1/3)),'OddsRatio_working_3-way'!AM83-'OddsRatio_working_3-way'!R83/3)</f>
        <v>-0.69324263682360454</v>
      </c>
      <c r="AT83" s="11">
        <f>IF(('OddsRatio_working_3-way'!X83=0),IF(Q83&gt;0,-Q83^(1/3),(-Q83)^(1/3)),'OddsRatio_working_3-way'!AN83-'OddsRatio_working_3-way'!R83/3)</f>
        <v>-0.36383360520556057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3</v>
      </c>
      <c r="B84" s="4">
        <f>IF('True_Odds_Calculator_3-way'!B85="","",'True_Odds_Calculator_3-way'!B85)</f>
        <v>3.13</v>
      </c>
      <c r="C84" s="4">
        <f>IF('True_Odds_Calculator_3-way'!C85="","",'True_Odds_Calculator_3-way'!C85)</f>
        <v>2.63</v>
      </c>
      <c r="D84" s="9">
        <f t="shared" si="26"/>
        <v>0.32246364765777685</v>
      </c>
      <c r="E84" s="9">
        <f t="shared" si="27"/>
        <v>0.30886143251406661</v>
      </c>
      <c r="F84" s="9">
        <f t="shared" si="28"/>
        <v>0.36867491982815653</v>
      </c>
      <c r="G84" s="9">
        <f t="shared" si="29"/>
        <v>1.0505623769741583</v>
      </c>
      <c r="H84" s="9">
        <f t="shared" si="30"/>
        <v>3.1011247539483171</v>
      </c>
      <c r="I84" s="9">
        <f t="shared" si="31"/>
        <v>3.2376978629549567</v>
      </c>
      <c r="J84" s="9">
        <f t="shared" si="32"/>
        <v>2.7124166744678782</v>
      </c>
      <c r="K84" s="11">
        <f t="shared" si="33"/>
        <v>0.33333333333333331</v>
      </c>
      <c r="L84" s="11">
        <f t="shared" si="34"/>
        <v>0.31948881789137379</v>
      </c>
      <c r="M84" s="11">
        <f t="shared" si="35"/>
        <v>0.38022813688212931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-0.28117445547200526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0.23323898492450099</v>
      </c>
      <c r="Q84" s="11">
        <f>2*'OddsRatio_working_3-way'!K84*'OddsRatio_working_3-way'!L84*'OddsRatio_working_3-way'!M84</f>
        <v>8.0985758654340628E-2</v>
      </c>
      <c r="R84" s="11">
        <f t="shared" si="36"/>
        <v>0</v>
      </c>
      <c r="S84" s="11">
        <f t="shared" si="37"/>
        <v>-0.82951697917566736</v>
      </c>
      <c r="T84" s="11">
        <f t="shared" si="38"/>
        <v>-0.28802672888044006</v>
      </c>
      <c r="U84" s="11">
        <f>'OddsRatio_working_3-way'!S84-'OddsRatio_working_3-way'!R84^2/3</f>
        <v>-0.82951697917566736</v>
      </c>
      <c r="V84" s="11">
        <f>'OddsRatio_working_3-way'!S84*'OddsRatio_working_3-way'!R84/3-2*'OddsRatio_working_3-way'!R84^3/27-'OddsRatio_working_3-way'!T84</f>
        <v>0.28802672888044006</v>
      </c>
      <c r="W84" s="11">
        <f>'OddsRatio_working_3-way'!V84^2+4*'OddsRatio_working_3-way'!U84^3/27</f>
        <v>-1.6019844414496692E-3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0.14539719821149941</v>
      </c>
      <c r="Y84" s="11">
        <f>IF('OddsRatio_working_3-way'!W84&gt;=0,IF('OddsRatio_working_3-way'!V84+SQRT('OddsRatio_working_3-way'!W84)&gt;0,0,PI()),ACOS('OddsRatio_working_3-way'!V84/(2*'OddsRatio_working_3-way'!X84)))</f>
        <v>0.13807784420215374</v>
      </c>
      <c r="Z84" s="11">
        <f>'OddsRatio_working_3-way'!X84^(1/3)*COS('OddsRatio_working_3-way'!Y84/3)</f>
        <v>0.52528118848707916</v>
      </c>
      <c r="AA84" s="11">
        <f>'OddsRatio_working_3-way'!X84^(1/3)*COS(('OddsRatio_working_3-way'!Y84+2*PI())/3)</f>
        <v>-0.28359291058608477</v>
      </c>
      <c r="AB84" s="11">
        <f>'OddsRatio_working_3-way'!X84^(1/3)*COS(('OddsRatio_working_3-way'!Y84+4*PI())/3)</f>
        <v>-0.24168827790099451</v>
      </c>
      <c r="AC84" s="11">
        <f>'OddsRatio_working_3-way'!X84^(1/3)*SIN('OddsRatio_working_3-way'!Y84/3)</f>
        <v>2.4193650961029305E-2</v>
      </c>
      <c r="AD84" s="11">
        <f>'OddsRatio_working_3-way'!X84^(1/3)*SIN(('OddsRatio_working_3-way'!Y84+2*PI())/3)</f>
        <v>0.4428100278793779</v>
      </c>
      <c r="AE84" s="11">
        <f>'OddsRatio_working_3-way'!X84^(1/3)*SIN(('OddsRatio_working_3-way'!Y84+4*PI())/3)</f>
        <v>-0.46700367884040711</v>
      </c>
      <c r="AF84" s="11">
        <f>-'OddsRatio_working_3-way'!U84/(3*'OddsRatio_working_3-way'!X84^(1/3))*COS(('OddsRatio_working_3-way'!Y84)/3)</f>
        <v>0.52528118848707916</v>
      </c>
      <c r="AG84" s="11">
        <f>-'OddsRatio_working_3-way'!U84/(3*'OddsRatio_working_3-way'!X84^(1/3))*COS(('OddsRatio_working_3-way'!Y84+2*PI())/3)</f>
        <v>-0.28359291058608477</v>
      </c>
      <c r="AH84" s="11">
        <f>-'OddsRatio_working_3-way'!U84/(3*'OddsRatio_working_3-way'!X84^(1/3))*COS(('OddsRatio_working_3-way'!Y84+4*PI())/3)</f>
        <v>-0.24168827790099451</v>
      </c>
      <c r="AI84" s="11">
        <f>'OddsRatio_working_3-way'!U84/(3*'OddsRatio_working_3-way'!X84^(1/3))*SIN(('OddsRatio_working_3-way'!Y84)/3)</f>
        <v>-2.4193650961029305E-2</v>
      </c>
      <c r="AJ84" s="11">
        <f>'OddsRatio_working_3-way'!U84/(3*'OddsRatio_working_3-way'!X84^(1/3))*SIN(('OddsRatio_working_3-way'!Y84+2*PI())/3)</f>
        <v>-0.4428100278793779</v>
      </c>
      <c r="AK84" s="11">
        <f>'OddsRatio_working_3-way'!U84/(3*'OddsRatio_working_3-way'!X84^(1/3))*SIN(('OddsRatio_working_3-way'!Y84+4*PI())/3)</f>
        <v>0.46700367884040711</v>
      </c>
      <c r="AL84" s="11">
        <f>'OddsRatio_working_3-way'!Z84+'OddsRatio_working_3-way'!AF84</f>
        <v>1.0505623769741583</v>
      </c>
      <c r="AM84" s="11">
        <f>'OddsRatio_working_3-way'!AA84+'OddsRatio_working_3-way'!AG84</f>
        <v>-0.56718582117216954</v>
      </c>
      <c r="AN84" s="11">
        <f>'OddsRatio_working_3-way'!AB84+'OddsRatio_working_3-way'!AH84</f>
        <v>-0.48337655580198902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1.0505623769741583</v>
      </c>
      <c r="AS84" s="11">
        <f>IF(('OddsRatio_working_3-way'!X84=0),IF(Q84&gt;0,-Q84^(1/3),(-Q84)^(1/3)),'OddsRatio_working_3-way'!AM84-'OddsRatio_working_3-way'!R84/3)</f>
        <v>-0.56718582117216954</v>
      </c>
      <c r="AT84" s="11">
        <f>IF(('OddsRatio_working_3-way'!X84=0),IF(Q84&gt;0,-Q84^(1/3),(-Q84)^(1/3)),'OddsRatio_working_3-way'!AN84-'OddsRatio_working_3-way'!R84/3)</f>
        <v>-0.48337655580198902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3.19</v>
      </c>
      <c r="B85" s="4">
        <f>IF('True_Odds_Calculator_3-way'!B86="","",'True_Odds_Calculator_3-way'!B86)</f>
        <v>3.15</v>
      </c>
      <c r="C85" s="4">
        <f>IF('True_Odds_Calculator_3-way'!C86="","",'True_Odds_Calculator_3-way'!C86)</f>
        <v>2.4900000000000002</v>
      </c>
      <c r="D85" s="9">
        <f t="shared" si="26"/>
        <v>0.30307633013894802</v>
      </c>
      <c r="E85" s="9">
        <f t="shared" si="27"/>
        <v>0.30698399058288622</v>
      </c>
      <c r="F85" s="9">
        <f t="shared" si="28"/>
        <v>0.38993967927816564</v>
      </c>
      <c r="G85" s="9">
        <f t="shared" si="29"/>
        <v>1.0499994707340816</v>
      </c>
      <c r="H85" s="9">
        <f t="shared" si="30"/>
        <v>3.2994988409076393</v>
      </c>
      <c r="I85" s="9">
        <f t="shared" si="31"/>
        <v>3.2574988620782759</v>
      </c>
      <c r="J85" s="9">
        <f t="shared" si="32"/>
        <v>2.5644992113937817</v>
      </c>
      <c r="K85" s="11">
        <f t="shared" si="33"/>
        <v>0.31347962382445144</v>
      </c>
      <c r="L85" s="11">
        <f t="shared" si="34"/>
        <v>0.31746031746031744</v>
      </c>
      <c r="M85" s="11">
        <f t="shared" si="35"/>
        <v>0.40160642570281119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-0.28039370498863636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0.23300646483031193</v>
      </c>
      <c r="Q85" s="11">
        <f>2*'OddsRatio_working_3-way'!K85*'OddsRatio_working_3-way'!L85*'OddsRatio_working_3-way'!M85</f>
        <v>7.9933607145904612E-2</v>
      </c>
      <c r="R85" s="11">
        <f t="shared" si="36"/>
        <v>0</v>
      </c>
      <c r="S85" s="11">
        <f t="shared" si="37"/>
        <v>-0.83099748919026228</v>
      </c>
      <c r="T85" s="11">
        <f t="shared" si="38"/>
        <v>-0.2850763256227315</v>
      </c>
      <c r="U85" s="11">
        <f>'OddsRatio_working_3-way'!S85-'OddsRatio_working_3-way'!R85^2/3</f>
        <v>-0.83099748919026228</v>
      </c>
      <c r="V85" s="11">
        <f>'OddsRatio_working_3-way'!S85*'OddsRatio_working_3-way'!R85/3-2*'OddsRatio_working_3-way'!R85^3/27-'OddsRatio_working_3-way'!T85</f>
        <v>0.2850763256227315</v>
      </c>
      <c r="W85" s="11">
        <f>'OddsRatio_working_3-way'!V85^2+4*'OddsRatio_working_3-way'!U85^3/27</f>
        <v>-3.7464499640892518E-3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0.14578662609670931</v>
      </c>
      <c r="Y85" s="11">
        <f>IF('OddsRatio_working_3-way'!W85&gt;=0,IF('OddsRatio_working_3-way'!V85+SQRT('OddsRatio_working_3-way'!W85)&gt;0,0,PI()),ACOS('OddsRatio_working_3-way'!V85/(2*'OddsRatio_working_3-way'!X85)))</f>
        <v>0.21149732314400649</v>
      </c>
      <c r="Z85" s="11">
        <f>'OddsRatio_working_3-way'!X85^(1/3)*COS('OddsRatio_working_3-way'!Y85/3)</f>
        <v>0.52499973536704092</v>
      </c>
      <c r="AA85" s="11">
        <f>'OddsRatio_working_3-way'!X85^(1/3)*COS(('OddsRatio_working_3-way'!Y85+2*PI())/3)</f>
        <v>-0.2946064199115061</v>
      </c>
      <c r="AB85" s="11">
        <f>'OddsRatio_working_3-way'!X85^(1/3)*COS(('OddsRatio_working_3-way'!Y85+4*PI())/3)</f>
        <v>-0.23039331545553493</v>
      </c>
      <c r="AC85" s="11">
        <f>'OddsRatio_working_3-way'!X85^(1/3)*SIN('OddsRatio_working_3-way'!Y85/3)</f>
        <v>3.707345314315659E-2</v>
      </c>
      <c r="AD85" s="11">
        <f>'OddsRatio_working_3-way'!X85^(1/3)*SIN(('OddsRatio_working_3-way'!Y85+2*PI())/3)</f>
        <v>0.43612638123638675</v>
      </c>
      <c r="AE85" s="11">
        <f>'OddsRatio_working_3-way'!X85^(1/3)*SIN(('OddsRatio_working_3-way'!Y85+4*PI())/3)</f>
        <v>-0.47319983437954327</v>
      </c>
      <c r="AF85" s="11">
        <f>-'OddsRatio_working_3-way'!U85/(3*'OddsRatio_working_3-way'!X85^(1/3))*COS(('OddsRatio_working_3-way'!Y85)/3)</f>
        <v>0.52499973536704081</v>
      </c>
      <c r="AG85" s="11">
        <f>-'OddsRatio_working_3-way'!U85/(3*'OddsRatio_working_3-way'!X85^(1/3))*COS(('OddsRatio_working_3-way'!Y85+2*PI())/3)</f>
        <v>-0.29460641991150605</v>
      </c>
      <c r="AH85" s="11">
        <f>-'OddsRatio_working_3-way'!U85/(3*'OddsRatio_working_3-way'!X85^(1/3))*COS(('OddsRatio_working_3-way'!Y85+4*PI())/3)</f>
        <v>-0.23039331545553488</v>
      </c>
      <c r="AI85" s="11">
        <f>'OddsRatio_working_3-way'!U85/(3*'OddsRatio_working_3-way'!X85^(1/3))*SIN(('OddsRatio_working_3-way'!Y85)/3)</f>
        <v>-3.7073453143156583E-2</v>
      </c>
      <c r="AJ85" s="11">
        <f>'OddsRatio_working_3-way'!U85/(3*'OddsRatio_working_3-way'!X85^(1/3))*SIN(('OddsRatio_working_3-way'!Y85+2*PI())/3)</f>
        <v>-0.4361263812363867</v>
      </c>
      <c r="AK85" s="11">
        <f>'OddsRatio_working_3-way'!U85/(3*'OddsRatio_working_3-way'!X85^(1/3))*SIN(('OddsRatio_working_3-way'!Y85+4*PI())/3)</f>
        <v>0.47319983437954316</v>
      </c>
      <c r="AL85" s="11">
        <f>'OddsRatio_working_3-way'!Z85+'OddsRatio_working_3-way'!AF85</f>
        <v>1.0499994707340816</v>
      </c>
      <c r="AM85" s="11">
        <f>'OddsRatio_working_3-way'!AA85+'OddsRatio_working_3-way'!AG85</f>
        <v>-0.58921283982301209</v>
      </c>
      <c r="AN85" s="11">
        <f>'OddsRatio_working_3-way'!AB85+'OddsRatio_working_3-way'!AH85</f>
        <v>-0.46078663091106981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1.0499994707340816</v>
      </c>
      <c r="AS85" s="11">
        <f>IF(('OddsRatio_working_3-way'!X85=0),IF(Q85&gt;0,-Q85^(1/3),(-Q85)^(1/3)),'OddsRatio_working_3-way'!AM85-'OddsRatio_working_3-way'!R85/3)</f>
        <v>-0.58921283982301209</v>
      </c>
      <c r="AT85" s="11">
        <f>IF(('OddsRatio_working_3-way'!X85=0),IF(Q85&gt;0,-Q85^(1/3),(-Q85)^(1/3)),'OddsRatio_working_3-way'!AN85-'OddsRatio_working_3-way'!R85/3)</f>
        <v>-0.46078663091106981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1.97</v>
      </c>
      <c r="B86" s="4">
        <f>IF('True_Odds_Calculator_3-way'!B87="","",'True_Odds_Calculator_3-way'!B87)</f>
        <v>3.31</v>
      </c>
      <c r="C86" s="4">
        <f>IF('True_Odds_Calculator_3-way'!C87="","",'True_Odds_Calculator_3-way'!C87)</f>
        <v>4.45</v>
      </c>
      <c r="D86" s="9">
        <f t="shared" si="26"/>
        <v>0.49394765244530331</v>
      </c>
      <c r="E86" s="9">
        <f t="shared" si="27"/>
        <v>0.29071432156111898</v>
      </c>
      <c r="F86" s="9">
        <f t="shared" si="28"/>
        <v>0.21533802599357774</v>
      </c>
      <c r="G86" s="9">
        <f t="shared" si="29"/>
        <v>1.0561917816687798</v>
      </c>
      <c r="H86" s="9">
        <f t="shared" si="30"/>
        <v>2.0245060282187164</v>
      </c>
      <c r="I86" s="9">
        <f t="shared" si="31"/>
        <v>3.4398030156548813</v>
      </c>
      <c r="J86" s="9">
        <f t="shared" si="32"/>
        <v>4.6438616467572897</v>
      </c>
      <c r="K86" s="11">
        <f t="shared" si="33"/>
        <v>0.50761421319796951</v>
      </c>
      <c r="L86" s="11">
        <f t="shared" si="34"/>
        <v>0.30211480362537763</v>
      </c>
      <c r="M86" s="11">
        <f t="shared" si="35"/>
        <v>0.2247191011235955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-0.26640880735386685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0.23193208559844769</v>
      </c>
      <c r="Q86" s="11">
        <f>2*'OddsRatio_working_3-way'!K86*'OddsRatio_working_3-way'!L86*'OddsRatio_working_3-way'!M86</f>
        <v>6.8924839702361851E-2</v>
      </c>
      <c r="R86" s="11">
        <f t="shared" si="36"/>
        <v>0</v>
      </c>
      <c r="S86" s="11">
        <f t="shared" si="37"/>
        <v>-0.87058715476465365</v>
      </c>
      <c r="T86" s="11">
        <f t="shared" si="38"/>
        <v>-0.25871832236691039</v>
      </c>
      <c r="U86" s="11">
        <f>'OddsRatio_working_3-way'!S86-'OddsRatio_working_3-way'!R86^2/3</f>
        <v>-0.87058715476465365</v>
      </c>
      <c r="V86" s="11">
        <f>'OddsRatio_working_3-way'!S86*'OddsRatio_working_3-way'!R86/3-2*'OddsRatio_working_3-way'!R86^3/27-'OddsRatio_working_3-way'!T86</f>
        <v>0.25871832236691039</v>
      </c>
      <c r="W86" s="11">
        <f>'OddsRatio_working_3-way'!V86^2+4*'OddsRatio_working_3-way'!U86^3/27</f>
        <v>-3.08184818680802E-2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0.15632790233706581</v>
      </c>
      <c r="Y86" s="11">
        <f>IF('OddsRatio_working_3-way'!W86&gt;=0,IF('OddsRatio_working_3-way'!V86+SQRT('OddsRatio_working_3-way'!W86)&gt;0,0,PI()),ACOS('OddsRatio_working_3-way'!V86/(2*'OddsRatio_working_3-way'!X86)))</f>
        <v>0.59618080921453953</v>
      </c>
      <c r="Z86" s="11">
        <f>'OddsRatio_working_3-way'!X86^(1/3)*COS('OddsRatio_working_3-way'!Y86/3)</f>
        <v>0.5280958908343899</v>
      </c>
      <c r="AA86" s="11">
        <f>'OddsRatio_working_3-way'!X86^(1/3)*COS(('OddsRatio_working_3-way'!Y86+2*PI())/3)</f>
        <v>-0.35615025947084672</v>
      </c>
      <c r="AB86" s="11">
        <f>'OddsRatio_working_3-way'!X86^(1/3)*COS(('OddsRatio_working_3-way'!Y86+4*PI())/3)</f>
        <v>-0.17194563136354338</v>
      </c>
      <c r="AC86" s="11">
        <f>'OddsRatio_working_3-way'!X86^(1/3)*SIN('OddsRatio_working_3-way'!Y86/3)</f>
        <v>0.10635059162372656</v>
      </c>
      <c r="AD86" s="11">
        <f>'OddsRatio_working_3-way'!X86^(1/3)*SIN(('OddsRatio_working_3-way'!Y86+2*PI())/3)</f>
        <v>0.40416916128489211</v>
      </c>
      <c r="AE86" s="11">
        <f>'OddsRatio_working_3-way'!X86^(1/3)*SIN(('OddsRatio_working_3-way'!Y86+4*PI())/3)</f>
        <v>-0.51051975290861862</v>
      </c>
      <c r="AF86" s="11">
        <f>-'OddsRatio_working_3-way'!U86/(3*'OddsRatio_working_3-way'!X86^(1/3))*COS(('OddsRatio_working_3-way'!Y86)/3)</f>
        <v>0.5280958908343899</v>
      </c>
      <c r="AG86" s="11">
        <f>-'OddsRatio_working_3-way'!U86/(3*'OddsRatio_working_3-way'!X86^(1/3))*COS(('OddsRatio_working_3-way'!Y86+2*PI())/3)</f>
        <v>-0.35615025947084672</v>
      </c>
      <c r="AH86" s="11">
        <f>-'OddsRatio_working_3-way'!U86/(3*'OddsRatio_working_3-way'!X86^(1/3))*COS(('OddsRatio_working_3-way'!Y86+4*PI())/3)</f>
        <v>-0.17194563136354338</v>
      </c>
      <c r="AI86" s="11">
        <f>'OddsRatio_working_3-way'!U86/(3*'OddsRatio_working_3-way'!X86^(1/3))*SIN(('OddsRatio_working_3-way'!Y86)/3)</f>
        <v>-0.10635059162372656</v>
      </c>
      <c r="AJ86" s="11">
        <f>'OddsRatio_working_3-way'!U86/(3*'OddsRatio_working_3-way'!X86^(1/3))*SIN(('OddsRatio_working_3-way'!Y86+2*PI())/3)</f>
        <v>-0.40416916128489211</v>
      </c>
      <c r="AK86" s="11">
        <f>'OddsRatio_working_3-way'!U86/(3*'OddsRatio_working_3-way'!X86^(1/3))*SIN(('OddsRatio_working_3-way'!Y86+4*PI())/3)</f>
        <v>0.51051975290861862</v>
      </c>
      <c r="AL86" s="11">
        <f>'OddsRatio_working_3-way'!Z86+'OddsRatio_working_3-way'!AF86</f>
        <v>1.0561917816687798</v>
      </c>
      <c r="AM86" s="11">
        <f>'OddsRatio_working_3-way'!AA86+'OddsRatio_working_3-way'!AG86</f>
        <v>-0.71230051894169344</v>
      </c>
      <c r="AN86" s="11">
        <f>'OddsRatio_working_3-way'!AB86+'OddsRatio_working_3-way'!AH86</f>
        <v>-0.34389126272708676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1.0561917816687798</v>
      </c>
      <c r="AS86" s="11">
        <f>IF(('OddsRatio_working_3-way'!X86=0),IF(Q86&gt;0,-Q86^(1/3),(-Q86)^(1/3)),'OddsRatio_working_3-way'!AM86-'OddsRatio_working_3-way'!R86/3)</f>
        <v>-0.71230051894169344</v>
      </c>
      <c r="AT86" s="11">
        <f>IF(('OddsRatio_working_3-way'!X86=0),IF(Q86&gt;0,-Q86^(1/3),(-Q86)^(1/3)),'OddsRatio_working_3-way'!AN86-'OddsRatio_working_3-way'!R86/3)</f>
        <v>-0.34389126272708676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2.85</v>
      </c>
      <c r="B87" s="4">
        <f>IF('True_Odds_Calculator_3-way'!B88="","",'True_Odds_Calculator_3-way'!B88)</f>
        <v>3.17</v>
      </c>
      <c r="C87" s="4">
        <f>IF('True_Odds_Calculator_3-way'!C88="","",'True_Odds_Calculator_3-way'!C88)</f>
        <v>2.73</v>
      </c>
      <c r="D87" s="9">
        <f t="shared" si="26"/>
        <v>0.33987566321561224</v>
      </c>
      <c r="E87" s="9">
        <f t="shared" si="27"/>
        <v>0.30504455652334639</v>
      </c>
      <c r="F87" s="9">
        <f t="shared" si="28"/>
        <v>0.35507978026104131</v>
      </c>
      <c r="G87" s="9">
        <f t="shared" si="29"/>
        <v>1.049866184749553</v>
      </c>
      <c r="H87" s="9">
        <f t="shared" si="30"/>
        <v>2.9422524417866729</v>
      </c>
      <c r="I87" s="9">
        <f t="shared" si="31"/>
        <v>3.2782096209065301</v>
      </c>
      <c r="J87" s="9">
        <f t="shared" si="32"/>
        <v>2.8162684996167271</v>
      </c>
      <c r="K87" s="11">
        <f t="shared" si="33"/>
        <v>0.35087719298245612</v>
      </c>
      <c r="L87" s="11">
        <f t="shared" si="34"/>
        <v>0.31545741324921134</v>
      </c>
      <c r="M87" s="11">
        <f t="shared" si="35"/>
        <v>0.36630036630036628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-0.28158582981760794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0.23313156303360516</v>
      </c>
      <c r="Q87" s="11">
        <f>2*'OddsRatio_working_3-way'!K87*'OddsRatio_working_3-way'!L87*'OddsRatio_working_3-way'!M87</f>
        <v>8.1089239316036579E-2</v>
      </c>
      <c r="R87" s="11">
        <f t="shared" si="36"/>
        <v>0</v>
      </c>
      <c r="S87" s="11">
        <f t="shared" si="37"/>
        <v>-0.82792363232415445</v>
      </c>
      <c r="T87" s="11">
        <f t="shared" si="38"/>
        <v>-0.28797343733014069</v>
      </c>
      <c r="U87" s="11">
        <f>'OddsRatio_working_3-way'!S87-'OddsRatio_working_3-way'!R87^2/3</f>
        <v>-0.82792363232415445</v>
      </c>
      <c r="V87" s="11">
        <f>'OddsRatio_working_3-way'!S87*'OddsRatio_working_3-way'!R87/3-2*'OddsRatio_working_3-way'!R87^3/27-'OddsRatio_working_3-way'!T87</f>
        <v>0.28797343733014069</v>
      </c>
      <c r="W87" s="11">
        <f>'OddsRatio_working_3-way'!V87^2+4*'OddsRatio_working_3-way'!U87^3/27</f>
        <v>-1.1463360020807639E-3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0.14497847823885554</v>
      </c>
      <c r="Y87" s="11">
        <f>IF('OddsRatio_working_3-way'!W87&gt;=0,IF('OddsRatio_working_3-way'!V87+SQRT('OddsRatio_working_3-way'!W87)&gt;0,0,PI()),ACOS('OddsRatio_working_3-way'!V87/(2*'OddsRatio_working_3-way'!X87)))</f>
        <v>0.11703461094432144</v>
      </c>
      <c r="Z87" s="11">
        <f>'OddsRatio_working_3-way'!X87^(1/3)*COS('OddsRatio_working_3-way'!Y87/3)</f>
        <v>0.52493309237477659</v>
      </c>
      <c r="AA87" s="11">
        <f>'OddsRatio_working_3-way'!X87^(1/3)*COS(('OddsRatio_working_3-way'!Y87+2*PI())/3)</f>
        <v>-0.28021040367186351</v>
      </c>
      <c r="AB87" s="11">
        <f>'OddsRatio_working_3-way'!X87^(1/3)*COS(('OddsRatio_working_3-way'!Y87+4*PI())/3)</f>
        <v>-0.24472268870291297</v>
      </c>
      <c r="AC87" s="11">
        <f>'OddsRatio_working_3-way'!X87^(1/3)*SIN('OddsRatio_working_3-way'!Y87/3)</f>
        <v>2.048884179024834E-2</v>
      </c>
      <c r="AD87" s="11">
        <f>'OddsRatio_working_3-way'!X87^(1/3)*SIN(('OddsRatio_working_3-way'!Y87+2*PI())/3)</f>
        <v>0.44436097238855582</v>
      </c>
      <c r="AE87" s="11">
        <f>'OddsRatio_working_3-way'!X87^(1/3)*SIN(('OddsRatio_working_3-way'!Y87+4*PI())/3)</f>
        <v>-0.46484981417880411</v>
      </c>
      <c r="AF87" s="11">
        <f>-'OddsRatio_working_3-way'!U87/(3*'OddsRatio_working_3-way'!X87^(1/3))*COS(('OddsRatio_working_3-way'!Y87)/3)</f>
        <v>0.52493309237477637</v>
      </c>
      <c r="AG87" s="11">
        <f>-'OddsRatio_working_3-way'!U87/(3*'OddsRatio_working_3-way'!X87^(1/3))*COS(('OddsRatio_working_3-way'!Y87+2*PI())/3)</f>
        <v>-0.2802104036718634</v>
      </c>
      <c r="AH87" s="11">
        <f>-'OddsRatio_working_3-way'!U87/(3*'OddsRatio_working_3-way'!X87^(1/3))*COS(('OddsRatio_working_3-way'!Y87+4*PI())/3)</f>
        <v>-0.24472268870291286</v>
      </c>
      <c r="AI87" s="11">
        <f>'OddsRatio_working_3-way'!U87/(3*'OddsRatio_working_3-way'!X87^(1/3))*SIN(('OddsRatio_working_3-way'!Y87)/3)</f>
        <v>-2.0488841790248333E-2</v>
      </c>
      <c r="AJ87" s="11">
        <f>'OddsRatio_working_3-way'!U87/(3*'OddsRatio_working_3-way'!X87^(1/3))*SIN(('OddsRatio_working_3-way'!Y87+2*PI())/3)</f>
        <v>-0.44436097238855565</v>
      </c>
      <c r="AK87" s="11">
        <f>'OddsRatio_working_3-way'!U87/(3*'OddsRatio_working_3-way'!X87^(1/3))*SIN(('OddsRatio_working_3-way'!Y87+4*PI())/3)</f>
        <v>0.46484981417880389</v>
      </c>
      <c r="AL87" s="11">
        <f>'OddsRatio_working_3-way'!Z87+'OddsRatio_working_3-way'!AF87</f>
        <v>1.049866184749553</v>
      </c>
      <c r="AM87" s="11">
        <f>'OddsRatio_working_3-way'!AA87+'OddsRatio_working_3-way'!AG87</f>
        <v>-0.5604208073437269</v>
      </c>
      <c r="AN87" s="11">
        <f>'OddsRatio_working_3-way'!AB87+'OddsRatio_working_3-way'!AH87</f>
        <v>-0.48944537740582583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1.049866184749553</v>
      </c>
      <c r="AS87" s="11">
        <f>IF(('OddsRatio_working_3-way'!X87=0),IF(Q87&gt;0,-Q87^(1/3),(-Q87)^(1/3)),'OddsRatio_working_3-way'!AM87-'OddsRatio_working_3-way'!R87/3)</f>
        <v>-0.5604208073437269</v>
      </c>
      <c r="AT87" s="11">
        <f>IF(('OddsRatio_working_3-way'!X87=0),IF(Q87&gt;0,-Q87^(1/3),(-Q87)^(1/3)),'OddsRatio_working_3-way'!AN87-'OddsRatio_working_3-way'!R87/3)</f>
        <v>-0.48944537740582583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3.01</v>
      </c>
      <c r="B88" s="4">
        <f>IF('True_Odds_Calculator_3-way'!B89="","",'True_Odds_Calculator_3-way'!B89)</f>
        <v>3.2</v>
      </c>
      <c r="C88" s="4">
        <f>IF('True_Odds_Calculator_3-way'!C89="","",'True_Odds_Calculator_3-way'!C89)</f>
        <v>2.57</v>
      </c>
      <c r="D88" s="9">
        <f t="shared" si="26"/>
        <v>0.32110448991434865</v>
      </c>
      <c r="E88" s="9">
        <f t="shared" si="27"/>
        <v>0.30174053193200812</v>
      </c>
      <c r="F88" s="9">
        <f t="shared" si="28"/>
        <v>0.37715497815364346</v>
      </c>
      <c r="G88" s="9">
        <f t="shared" si="29"/>
        <v>1.0518662019696812</v>
      </c>
      <c r="H88" s="9">
        <f t="shared" si="30"/>
        <v>3.1142510659590585</v>
      </c>
      <c r="I88" s="9">
        <f t="shared" si="31"/>
        <v>3.3141056443332984</v>
      </c>
      <c r="J88" s="9">
        <f t="shared" si="32"/>
        <v>2.651429937092399</v>
      </c>
      <c r="K88" s="11">
        <f t="shared" si="33"/>
        <v>0.33222591362126247</v>
      </c>
      <c r="L88" s="11">
        <f t="shared" si="34"/>
        <v>0.3125</v>
      </c>
      <c r="M88" s="11">
        <f t="shared" si="35"/>
        <v>0.38910505836575876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-0.28045862042219849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0.23349535271533281</v>
      </c>
      <c r="Q88" s="11">
        <f>2*'OddsRatio_working_3-way'!K88*'OddsRatio_working_3-way'!L88*'OddsRatio_working_3-way'!M88</f>
        <v>8.0794239693886785E-2</v>
      </c>
      <c r="R88" s="11">
        <f t="shared" si="36"/>
        <v>0</v>
      </c>
      <c r="S88" s="11">
        <f t="shared" si="37"/>
        <v>-0.83254831805074192</v>
      </c>
      <c r="T88" s="11">
        <f t="shared" si="38"/>
        <v>-0.28807900278572385</v>
      </c>
      <c r="U88" s="11">
        <f>'OddsRatio_working_3-way'!S88-'OddsRatio_working_3-way'!R88^2/3</f>
        <v>-0.83254831805074192</v>
      </c>
      <c r="V88" s="11">
        <f>'OddsRatio_working_3-way'!S88*'OddsRatio_working_3-way'!R88/3-2*'OddsRatio_working_3-way'!R88^3/27-'OddsRatio_working_3-way'!T88</f>
        <v>0.28807900278572385</v>
      </c>
      <c r="W88" s="11">
        <f>'OddsRatio_working_3-way'!V88^2+4*'OddsRatio_working_3-way'!U88^3/27</f>
        <v>-2.5023096853939997E-3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0.14619492256180711</v>
      </c>
      <c r="Y88" s="11">
        <f>IF('OddsRatio_working_3-way'!W88&gt;=0,IF('OddsRatio_working_3-way'!V88+SQRT('OddsRatio_working_3-way'!W88)&gt;0,0,PI()),ACOS('OddsRatio_working_3-way'!V88/(2*'OddsRatio_working_3-way'!X88)))</f>
        <v>0.17192932466285793</v>
      </c>
      <c r="Z88" s="11">
        <f>'OddsRatio_working_3-way'!X88^(1/3)*COS('OddsRatio_working_3-way'!Y88/3)</f>
        <v>0.52593310098484058</v>
      </c>
      <c r="AA88" s="11">
        <f>'OddsRatio_working_3-way'!X88^(1/3)*COS(('OddsRatio_working_3-way'!Y88+2*PI())/3)</f>
        <v>-0.28909813060227213</v>
      </c>
      <c r="AB88" s="11">
        <f>'OddsRatio_working_3-way'!X88^(1/3)*COS(('OddsRatio_working_3-way'!Y88+4*PI())/3)</f>
        <v>-0.23683497038256832</v>
      </c>
      <c r="AC88" s="11">
        <f>'OddsRatio_working_3-way'!X88^(1/3)*SIN('OddsRatio_working_3-way'!Y88/3)</f>
        <v>3.0174149621546537E-2</v>
      </c>
      <c r="AD88" s="11">
        <f>'OddsRatio_working_3-way'!X88^(1/3)*SIN(('OddsRatio_working_3-way'!Y88+2*PI())/3)</f>
        <v>0.44038435133322529</v>
      </c>
      <c r="AE88" s="11">
        <f>'OddsRatio_working_3-way'!X88^(1/3)*SIN(('OddsRatio_working_3-way'!Y88+4*PI())/3)</f>
        <v>-0.47055850095477181</v>
      </c>
      <c r="AF88" s="11">
        <f>-'OddsRatio_working_3-way'!U88/(3*'OddsRatio_working_3-way'!X88^(1/3))*COS(('OddsRatio_working_3-way'!Y88)/3)</f>
        <v>0.52593310098484058</v>
      </c>
      <c r="AG88" s="11">
        <f>-'OddsRatio_working_3-way'!U88/(3*'OddsRatio_working_3-way'!X88^(1/3))*COS(('OddsRatio_working_3-way'!Y88+2*PI())/3)</f>
        <v>-0.28909813060227213</v>
      </c>
      <c r="AH88" s="11">
        <f>-'OddsRatio_working_3-way'!U88/(3*'OddsRatio_working_3-way'!X88^(1/3))*COS(('OddsRatio_working_3-way'!Y88+4*PI())/3)</f>
        <v>-0.23683497038256832</v>
      </c>
      <c r="AI88" s="11">
        <f>'OddsRatio_working_3-way'!U88/(3*'OddsRatio_working_3-way'!X88^(1/3))*SIN(('OddsRatio_working_3-way'!Y88)/3)</f>
        <v>-3.0174149621546537E-2</v>
      </c>
      <c r="AJ88" s="11">
        <f>'OddsRatio_working_3-way'!U88/(3*'OddsRatio_working_3-way'!X88^(1/3))*SIN(('OddsRatio_working_3-way'!Y88+2*PI())/3)</f>
        <v>-0.44038435133322529</v>
      </c>
      <c r="AK88" s="11">
        <f>'OddsRatio_working_3-way'!U88/(3*'OddsRatio_working_3-way'!X88^(1/3))*SIN(('OddsRatio_working_3-way'!Y88+4*PI())/3)</f>
        <v>0.47055850095477181</v>
      </c>
      <c r="AL88" s="11">
        <f>'OddsRatio_working_3-way'!Z88+'OddsRatio_working_3-way'!AF88</f>
        <v>1.0518662019696812</v>
      </c>
      <c r="AM88" s="11">
        <f>'OddsRatio_working_3-way'!AA88+'OddsRatio_working_3-way'!AG88</f>
        <v>-0.57819626120454426</v>
      </c>
      <c r="AN88" s="11">
        <f>'OddsRatio_working_3-way'!AB88+'OddsRatio_working_3-way'!AH88</f>
        <v>-0.47366994076513663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1.0518662019696812</v>
      </c>
      <c r="AS88" s="11">
        <f>IF(('OddsRatio_working_3-way'!X88=0),IF(Q88&gt;0,-Q88^(1/3),(-Q88)^(1/3)),'OddsRatio_working_3-way'!AM88-'OddsRatio_working_3-way'!R88/3)</f>
        <v>-0.57819626120454426</v>
      </c>
      <c r="AT88" s="11">
        <f>IF(('OddsRatio_working_3-way'!X88=0),IF(Q88&gt;0,-Q88^(1/3),(-Q88)^(1/3)),'OddsRatio_working_3-way'!AN88-'OddsRatio_working_3-way'!R88/3)</f>
        <v>-0.47366994076513663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2.83</v>
      </c>
      <c r="B89" s="4">
        <f>IF('True_Odds_Calculator_3-way'!B90="","",'True_Odds_Calculator_3-way'!B90)</f>
        <v>3.03</v>
      </c>
      <c r="C89" s="4">
        <f>IF('True_Odds_Calculator_3-way'!C90="","",'True_Odds_Calculator_3-way'!C90)</f>
        <v>2.87</v>
      </c>
      <c r="D89" s="9">
        <f t="shared" si="26"/>
        <v>0.34260609894927113</v>
      </c>
      <c r="E89" s="9">
        <f t="shared" si="27"/>
        <v>0.31964106234684575</v>
      </c>
      <c r="F89" s="9">
        <f t="shared" si="28"/>
        <v>0.33775283870388301</v>
      </c>
      <c r="G89" s="9">
        <f t="shared" si="29"/>
        <v>1.0485266929577388</v>
      </c>
      <c r="H89" s="9">
        <f t="shared" si="30"/>
        <v>2.9188038481126619</v>
      </c>
      <c r="I89" s="9">
        <f t="shared" si="31"/>
        <v>3.1285091867042096</v>
      </c>
      <c r="J89" s="9">
        <f t="shared" si="32"/>
        <v>2.960744915830972</v>
      </c>
      <c r="K89" s="11">
        <f t="shared" si="33"/>
        <v>0.35335689045936397</v>
      </c>
      <c r="L89" s="11">
        <f t="shared" si="34"/>
        <v>0.33003300330033003</v>
      </c>
      <c r="M89" s="11">
        <f t="shared" si="35"/>
        <v>0.34843205574912889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-0.28227848209280115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0.23283253209279514</v>
      </c>
      <c r="Q89" s="11">
        <f>2*'OddsRatio_working_3-way'!K89*'OddsRatio_working_3-way'!L89*'OddsRatio_working_3-way'!M89</f>
        <v>8.1267899508829011E-2</v>
      </c>
      <c r="R89" s="11">
        <f t="shared" si="36"/>
        <v>0</v>
      </c>
      <c r="S89" s="11">
        <f t="shared" si="37"/>
        <v>-0.82483273385411537</v>
      </c>
      <c r="T89" s="11">
        <f t="shared" si="38"/>
        <v>-0.28789973258433343</v>
      </c>
      <c r="U89" s="11">
        <f>'OddsRatio_working_3-way'!S89-'OddsRatio_working_3-way'!R89^2/3</f>
        <v>-0.82483273385411537</v>
      </c>
      <c r="V89" s="11">
        <f>'OddsRatio_working_3-way'!S89*'OddsRatio_working_3-way'!R89/3-2*'OddsRatio_working_3-way'!R89^3/27-'OddsRatio_working_3-way'!T89</f>
        <v>0.28789973258433343</v>
      </c>
      <c r="W89" s="11">
        <f>'OddsRatio_working_3-way'!V89^2+4*'OddsRatio_working_3-way'!U89^3/27</f>
        <v>-2.5065622663253406E-4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0.1441673612930153</v>
      </c>
      <c r="Y89" s="11">
        <f>IF('OddsRatio_working_3-way'!W89&gt;=0,IF('OddsRatio_working_3-way'!V89+SQRT('OddsRatio_working_3-way'!W89)&gt;0,0,PI()),ACOS('OddsRatio_working_3-way'!V89/(2*'OddsRatio_working_3-way'!X89)))</f>
        <v>5.4936473394452845E-2</v>
      </c>
      <c r="Z89" s="11">
        <f>'OddsRatio_working_3-way'!X89^(1/3)*COS('OddsRatio_working_3-way'!Y89/3)</f>
        <v>0.52426334647886941</v>
      </c>
      <c r="AA89" s="11">
        <f>'OddsRatio_working_3-way'!X89^(1/3)*COS(('OddsRatio_working_3-way'!Y89+2*PI())/3)</f>
        <v>-0.27044678704572345</v>
      </c>
      <c r="AB89" s="11">
        <f>'OddsRatio_working_3-way'!X89^(1/3)*COS(('OddsRatio_working_3-way'!Y89+4*PI())/3)</f>
        <v>-0.25381655943314607</v>
      </c>
      <c r="AC89" s="11">
        <f>'OddsRatio_working_3-way'!X89^(1/3)*SIN('OddsRatio_working_3-way'!Y89/3)</f>
        <v>9.6014663888063043E-3</v>
      </c>
      <c r="AD89" s="11">
        <f>'OddsRatio_working_3-way'!X89^(1/3)*SIN(('OddsRatio_working_3-way'!Y89+2*PI())/3)</f>
        <v>0.44922464312934074</v>
      </c>
      <c r="AE89" s="11">
        <f>'OddsRatio_working_3-way'!X89^(1/3)*SIN(('OddsRatio_working_3-way'!Y89+4*PI())/3)</f>
        <v>-0.45882610951814712</v>
      </c>
      <c r="AF89" s="11">
        <f>-'OddsRatio_working_3-way'!U89/(3*'OddsRatio_working_3-way'!X89^(1/3))*COS(('OddsRatio_working_3-way'!Y89)/3)</f>
        <v>0.52426334647886941</v>
      </c>
      <c r="AG89" s="11">
        <f>-'OddsRatio_working_3-way'!U89/(3*'OddsRatio_working_3-way'!X89^(1/3))*COS(('OddsRatio_working_3-way'!Y89+2*PI())/3)</f>
        <v>-0.27044678704572345</v>
      </c>
      <c r="AH89" s="11">
        <f>-'OddsRatio_working_3-way'!U89/(3*'OddsRatio_working_3-way'!X89^(1/3))*COS(('OddsRatio_working_3-way'!Y89+4*PI())/3)</f>
        <v>-0.25381655943314607</v>
      </c>
      <c r="AI89" s="11">
        <f>'OddsRatio_working_3-way'!U89/(3*'OddsRatio_working_3-way'!X89^(1/3))*SIN(('OddsRatio_working_3-way'!Y89)/3)</f>
        <v>-9.6014663888063043E-3</v>
      </c>
      <c r="AJ89" s="11">
        <f>'OddsRatio_working_3-way'!U89/(3*'OddsRatio_working_3-way'!X89^(1/3))*SIN(('OddsRatio_working_3-way'!Y89+2*PI())/3)</f>
        <v>-0.44922464312934074</v>
      </c>
      <c r="AK89" s="11">
        <f>'OddsRatio_working_3-way'!U89/(3*'OddsRatio_working_3-way'!X89^(1/3))*SIN(('OddsRatio_working_3-way'!Y89+4*PI())/3)</f>
        <v>0.45882610951814712</v>
      </c>
      <c r="AL89" s="11">
        <f>'OddsRatio_working_3-way'!Z89+'OddsRatio_working_3-way'!AF89</f>
        <v>1.0485266929577388</v>
      </c>
      <c r="AM89" s="11">
        <f>'OddsRatio_working_3-way'!AA89+'OddsRatio_working_3-way'!AG89</f>
        <v>-0.54089357409144689</v>
      </c>
      <c r="AN89" s="11">
        <f>'OddsRatio_working_3-way'!AB89+'OddsRatio_working_3-way'!AH89</f>
        <v>-0.50763311886629214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1.0485266929577388</v>
      </c>
      <c r="AS89" s="11">
        <f>IF(('OddsRatio_working_3-way'!X89=0),IF(Q89&gt;0,-Q89^(1/3),(-Q89)^(1/3)),'OddsRatio_working_3-way'!AM89-'OddsRatio_working_3-way'!R89/3)</f>
        <v>-0.54089357409144689</v>
      </c>
      <c r="AT89" s="11">
        <f>IF(('OddsRatio_working_3-way'!X89=0),IF(Q89&gt;0,-Q89^(1/3),(-Q89)^(1/3)),'OddsRatio_working_3-way'!AN89-'OddsRatio_working_3-way'!R89/3)</f>
        <v>-0.50763311886629214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2.15</v>
      </c>
      <c r="B90" s="4">
        <f>IF('True_Odds_Calculator_3-way'!B91="","",'True_Odds_Calculator_3-way'!B91)</f>
        <v>3.29</v>
      </c>
      <c r="C90" s="4">
        <f>IF('True_Odds_Calculator_3-way'!C91="","",'True_Odds_Calculator_3-way'!C91)</f>
        <v>3.64</v>
      </c>
      <c r="D90" s="9">
        <f t="shared" si="26"/>
        <v>0.44847867639529509</v>
      </c>
      <c r="E90" s="9">
        <f t="shared" si="27"/>
        <v>0.28995363459921308</v>
      </c>
      <c r="F90" s="9">
        <f t="shared" si="28"/>
        <v>0.26156768900549182</v>
      </c>
      <c r="G90" s="9">
        <f t="shared" si="29"/>
        <v>1.0693568833884837</v>
      </c>
      <c r="H90" s="9">
        <f t="shared" si="30"/>
        <v>2.2297604158967563</v>
      </c>
      <c r="I90" s="9">
        <f t="shared" si="31"/>
        <v>3.4488272629596275</v>
      </c>
      <c r="J90" s="9">
        <f t="shared" si="32"/>
        <v>3.8231021721455978</v>
      </c>
      <c r="K90" s="11">
        <f t="shared" si="33"/>
        <v>0.46511627906976744</v>
      </c>
      <c r="L90" s="11">
        <f t="shared" si="34"/>
        <v>0.303951367781155</v>
      </c>
      <c r="M90" s="11">
        <f t="shared" si="35"/>
        <v>0.27472527472527469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-0.2700234663195008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0.23613906415913904</v>
      </c>
      <c r="Q90" s="11">
        <f>2*'OddsRatio_working_3-way'!K90*'OddsRatio_working_3-way'!L90*'OddsRatio_working_3-way'!M90</f>
        <v>7.767732373655889E-2</v>
      </c>
      <c r="R90" s="11">
        <f t="shared" si="36"/>
        <v>0</v>
      </c>
      <c r="S90" s="11">
        <f t="shared" si="37"/>
        <v>-0.87451312057349639</v>
      </c>
      <c r="T90" s="11">
        <f t="shared" si="38"/>
        <v>-0.28766878966233433</v>
      </c>
      <c r="U90" s="11">
        <f>'OddsRatio_working_3-way'!S90-'OddsRatio_working_3-way'!R90^2/3</f>
        <v>-0.87451312057349639</v>
      </c>
      <c r="V90" s="11">
        <f>'OddsRatio_working_3-way'!S90*'OddsRatio_working_3-way'!R90/3-2*'OddsRatio_working_3-way'!R90^3/27-'OddsRatio_working_3-way'!T90</f>
        <v>0.28766878966233433</v>
      </c>
      <c r="W90" s="11">
        <f>'OddsRatio_working_3-way'!V90^2+4*'OddsRatio_working_3-way'!U90^3/27</f>
        <v>-1.6328770559721845E-2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0.15738654890548479</v>
      </c>
      <c r="Y90" s="11">
        <f>IF('OddsRatio_working_3-way'!W90&gt;=0,IF('OddsRatio_working_3-way'!V90+SQRT('OddsRatio_working_3-way'!W90)&gt;0,0,PI()),ACOS('OddsRatio_working_3-way'!V90/(2*'OddsRatio_working_3-way'!X90)))</f>
        <v>0.4180248370910038</v>
      </c>
      <c r="Z90" s="11">
        <f>'OddsRatio_working_3-way'!X90^(1/3)*COS('OddsRatio_working_3-way'!Y90/3)</f>
        <v>0.53467844169424195</v>
      </c>
      <c r="AA90" s="11">
        <f>'OddsRatio_working_3-way'!X90^(1/3)*COS(('OddsRatio_working_3-way'!Y90+2*PI())/3)</f>
        <v>-0.3322815270422122</v>
      </c>
      <c r="AB90" s="11">
        <f>'OddsRatio_working_3-way'!X90^(1/3)*COS(('OddsRatio_working_3-way'!Y90+4*PI())/3)</f>
        <v>-0.2023969146520298</v>
      </c>
      <c r="AC90" s="11">
        <f>'OddsRatio_working_3-way'!X90^(1/3)*SIN('OddsRatio_working_3-way'!Y90/3)</f>
        <v>7.4988915927062097E-2</v>
      </c>
      <c r="AD90" s="11">
        <f>'OddsRatio_working_3-way'!X90^(1/3)*SIN(('OddsRatio_working_3-way'!Y90+2*PI())/3)</f>
        <v>0.42555065539955927</v>
      </c>
      <c r="AE90" s="11">
        <f>'OddsRatio_working_3-way'!X90^(1/3)*SIN(('OddsRatio_working_3-way'!Y90+4*PI())/3)</f>
        <v>-0.5005395713266213</v>
      </c>
      <c r="AF90" s="11">
        <f>-'OddsRatio_working_3-way'!U90/(3*'OddsRatio_working_3-way'!X90^(1/3))*COS(('OddsRatio_working_3-way'!Y90)/3)</f>
        <v>0.53467844169424183</v>
      </c>
      <c r="AG90" s="11">
        <f>-'OddsRatio_working_3-way'!U90/(3*'OddsRatio_working_3-way'!X90^(1/3))*COS(('OddsRatio_working_3-way'!Y90+2*PI())/3)</f>
        <v>-0.33228152704221214</v>
      </c>
      <c r="AH90" s="11">
        <f>-'OddsRatio_working_3-way'!U90/(3*'OddsRatio_working_3-way'!X90^(1/3))*COS(('OddsRatio_working_3-way'!Y90+4*PI())/3)</f>
        <v>-0.20239691465202975</v>
      </c>
      <c r="AI90" s="11">
        <f>'OddsRatio_working_3-way'!U90/(3*'OddsRatio_working_3-way'!X90^(1/3))*SIN(('OddsRatio_working_3-way'!Y90)/3)</f>
        <v>-7.4988915927062069E-2</v>
      </c>
      <c r="AJ90" s="11">
        <f>'OddsRatio_working_3-way'!U90/(3*'OddsRatio_working_3-way'!X90^(1/3))*SIN(('OddsRatio_working_3-way'!Y90+2*PI())/3)</f>
        <v>-0.42555065539955916</v>
      </c>
      <c r="AK90" s="11">
        <f>'OddsRatio_working_3-way'!U90/(3*'OddsRatio_working_3-way'!X90^(1/3))*SIN(('OddsRatio_working_3-way'!Y90+4*PI())/3)</f>
        <v>0.50053957132662119</v>
      </c>
      <c r="AL90" s="11">
        <f>'OddsRatio_working_3-way'!Z90+'OddsRatio_working_3-way'!AF90</f>
        <v>1.0693568833884837</v>
      </c>
      <c r="AM90" s="11">
        <f>'OddsRatio_working_3-way'!AA90+'OddsRatio_working_3-way'!AG90</f>
        <v>-0.66456305408442429</v>
      </c>
      <c r="AN90" s="11">
        <f>'OddsRatio_working_3-way'!AB90+'OddsRatio_working_3-way'!AH90</f>
        <v>-0.40479382930405955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1.0693568833884837</v>
      </c>
      <c r="AS90" s="11">
        <f>IF(('OddsRatio_working_3-way'!X90=0),IF(Q90&gt;0,-Q90^(1/3),(-Q90)^(1/3)),'OddsRatio_working_3-way'!AM90-'OddsRatio_working_3-way'!R90/3)</f>
        <v>-0.66456305408442429</v>
      </c>
      <c r="AT90" s="11">
        <f>IF(('OddsRatio_working_3-way'!X90=0),IF(Q90&gt;0,-Q90^(1/3),(-Q90)^(1/3)),'OddsRatio_working_3-way'!AN90-'OddsRatio_working_3-way'!R90/3)</f>
        <v>-0.40479382930405955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2.0699999999999998</v>
      </c>
      <c r="B91" s="4">
        <f>IF('True_Odds_Calculator_3-way'!B92="","",'True_Odds_Calculator_3-way'!B92)</f>
        <v>3.27</v>
      </c>
      <c r="C91" s="4">
        <f>IF('True_Odds_Calculator_3-way'!C92="","",'True_Odds_Calculator_3-way'!C92)</f>
        <v>3.9</v>
      </c>
      <c r="D91" s="9">
        <f t="shared" si="26"/>
        <v>0.46560546902125471</v>
      </c>
      <c r="E91" s="9">
        <f t="shared" si="27"/>
        <v>0.29112697072849048</v>
      </c>
      <c r="F91" s="9">
        <f t="shared" si="28"/>
        <v>0.24326756025025481</v>
      </c>
      <c r="G91" s="9">
        <f t="shared" si="29"/>
        <v>1.0726552292254805</v>
      </c>
      <c r="H91" s="9">
        <f t="shared" si="30"/>
        <v>2.1477410952712637</v>
      </c>
      <c r="I91" s="9">
        <f t="shared" si="31"/>
        <v>3.4349273703418413</v>
      </c>
      <c r="J91" s="9">
        <f t="shared" si="32"/>
        <v>4.1107001647538928</v>
      </c>
      <c r="K91" s="11">
        <f t="shared" si="33"/>
        <v>0.48309178743961356</v>
      </c>
      <c r="L91" s="11">
        <f t="shared" si="34"/>
        <v>0.3058103975535168</v>
      </c>
      <c r="M91" s="11">
        <f t="shared" si="35"/>
        <v>0.25641025641025644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-0.26682402284050999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0.23637518651479561</v>
      </c>
      <c r="Q91" s="11">
        <f>2*'OddsRatio_working_3-way'!K91*'OddsRatio_working_3-way'!L91*'OddsRatio_working_3-way'!M91</f>
        <v>7.576127772910117E-2</v>
      </c>
      <c r="R91" s="11">
        <f t="shared" si="36"/>
        <v>0</v>
      </c>
      <c r="S91" s="11">
        <f t="shared" si="37"/>
        <v>-0.88588420187370198</v>
      </c>
      <c r="T91" s="11">
        <f t="shared" si="38"/>
        <v>-0.28393724419028915</v>
      </c>
      <c r="U91" s="11">
        <f>'OddsRatio_working_3-way'!S91-'OddsRatio_working_3-way'!R91^2/3</f>
        <v>-0.88588420187370198</v>
      </c>
      <c r="V91" s="11">
        <f>'OddsRatio_working_3-way'!S91*'OddsRatio_working_3-way'!R91/3-2*'OddsRatio_working_3-way'!R91^3/27-'OddsRatio_working_3-way'!T91</f>
        <v>0.28393724419028915</v>
      </c>
      <c r="W91" s="11">
        <f>'OddsRatio_working_3-way'!V91^2+4*'OddsRatio_working_3-way'!U91^3/27</f>
        <v>-2.2377239649366706E-2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0.16046619448324825</v>
      </c>
      <c r="Y91" s="11">
        <f>IF('OddsRatio_working_3-way'!W91&gt;=0,IF('OddsRatio_working_3-way'!V91+SQRT('OddsRatio_working_3-way'!W91)&gt;0,0,PI()),ACOS('OddsRatio_working_3-way'!V91/(2*'OddsRatio_working_3-way'!X91)))</f>
        <v>0.48489038316719313</v>
      </c>
      <c r="Z91" s="11">
        <f>'OddsRatio_working_3-way'!X91^(1/3)*COS('OddsRatio_working_3-way'!Y91/3)</f>
        <v>0.53632761461274014</v>
      </c>
      <c r="AA91" s="11">
        <f>'OddsRatio_working_3-way'!X91^(1/3)*COS(('OddsRatio_working_3-way'!Y91+2*PI())/3)</f>
        <v>-0.34389733899004038</v>
      </c>
      <c r="AB91" s="11">
        <f>'OddsRatio_working_3-way'!X91^(1/3)*COS(('OddsRatio_working_3-way'!Y91+4*PI())/3)</f>
        <v>-0.19243027562269946</v>
      </c>
      <c r="AC91" s="11">
        <f>'OddsRatio_working_3-way'!X91^(1/3)*SIN('OddsRatio_working_3-way'!Y91/3)</f>
        <v>8.7449549808496341E-2</v>
      </c>
      <c r="AD91" s="11">
        <f>'OddsRatio_working_3-way'!X91^(1/3)*SIN(('OddsRatio_working_3-way'!Y91+2*PI())/3)</f>
        <v>0.42074856410149503</v>
      </c>
      <c r="AE91" s="11">
        <f>'OddsRatio_working_3-way'!X91^(1/3)*SIN(('OddsRatio_working_3-way'!Y91+4*PI())/3)</f>
        <v>-0.50819811390999137</v>
      </c>
      <c r="AF91" s="11">
        <f>-'OddsRatio_working_3-way'!U91/(3*'OddsRatio_working_3-way'!X91^(1/3))*COS(('OddsRatio_working_3-way'!Y91)/3)</f>
        <v>0.53632761461274026</v>
      </c>
      <c r="AG91" s="11">
        <f>-'OddsRatio_working_3-way'!U91/(3*'OddsRatio_working_3-way'!X91^(1/3))*COS(('OddsRatio_working_3-way'!Y91+2*PI())/3)</f>
        <v>-0.34389733899004044</v>
      </c>
      <c r="AH91" s="11">
        <f>-'OddsRatio_working_3-way'!U91/(3*'OddsRatio_working_3-way'!X91^(1/3))*COS(('OddsRatio_working_3-way'!Y91+4*PI())/3)</f>
        <v>-0.19243027562269951</v>
      </c>
      <c r="AI91" s="11">
        <f>'OddsRatio_working_3-way'!U91/(3*'OddsRatio_working_3-way'!X91^(1/3))*SIN(('OddsRatio_working_3-way'!Y91)/3)</f>
        <v>-8.7449549808496355E-2</v>
      </c>
      <c r="AJ91" s="11">
        <f>'OddsRatio_working_3-way'!U91/(3*'OddsRatio_working_3-way'!X91^(1/3))*SIN(('OddsRatio_working_3-way'!Y91+2*PI())/3)</f>
        <v>-0.42074856410149514</v>
      </c>
      <c r="AK91" s="11">
        <f>'OddsRatio_working_3-way'!U91/(3*'OddsRatio_working_3-way'!X91^(1/3))*SIN(('OddsRatio_working_3-way'!Y91+4*PI())/3)</f>
        <v>0.50819811390999137</v>
      </c>
      <c r="AL91" s="11">
        <f>'OddsRatio_working_3-way'!Z91+'OddsRatio_working_3-way'!AF91</f>
        <v>1.0726552292254805</v>
      </c>
      <c r="AM91" s="11">
        <f>'OddsRatio_working_3-way'!AA91+'OddsRatio_working_3-way'!AG91</f>
        <v>-0.68779467798008076</v>
      </c>
      <c r="AN91" s="11">
        <f>'OddsRatio_working_3-way'!AB91+'OddsRatio_working_3-way'!AH91</f>
        <v>-0.38486055124539897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1.0726552292254805</v>
      </c>
      <c r="AS91" s="11">
        <f>IF(('OddsRatio_working_3-way'!X91=0),IF(Q91&gt;0,-Q91^(1/3),(-Q91)^(1/3)),'OddsRatio_working_3-way'!AM91-'OddsRatio_working_3-way'!R91/3)</f>
        <v>-0.68779467798008076</v>
      </c>
      <c r="AT91" s="11">
        <f>IF(('OddsRatio_working_3-way'!X91=0),IF(Q91&gt;0,-Q91^(1/3),(-Q91)^(1/3)),'OddsRatio_working_3-way'!AN91-'OddsRatio_working_3-way'!R91/3)</f>
        <v>-0.38486055124539897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2.35</v>
      </c>
      <c r="B92" s="4">
        <f>IF('True_Odds_Calculator_3-way'!B93="","",'True_Odds_Calculator_3-way'!B93)</f>
        <v>3.19</v>
      </c>
      <c r="C92" s="4">
        <f>IF('True_Odds_Calculator_3-way'!C93="","",'True_Odds_Calculator_3-way'!C93)</f>
        <v>3.16</v>
      </c>
      <c r="D92" s="9">
        <f t="shared" si="26"/>
        <v>0.40535673994189014</v>
      </c>
      <c r="E92" s="9">
        <f t="shared" si="27"/>
        <v>0.29588077792973982</v>
      </c>
      <c r="F92" s="9">
        <f t="shared" si="28"/>
        <v>0.29876248212837003</v>
      </c>
      <c r="G92" s="9">
        <f t="shared" si="29"/>
        <v>1.0866391144626772</v>
      </c>
      <c r="H92" s="9">
        <f t="shared" si="30"/>
        <v>2.4669628045246141</v>
      </c>
      <c r="I92" s="9">
        <f t="shared" si="31"/>
        <v>3.379739660673263</v>
      </c>
      <c r="J92" s="9">
        <f t="shared" si="32"/>
        <v>3.3471404872393831</v>
      </c>
      <c r="K92" s="11">
        <f t="shared" si="33"/>
        <v>0.42553191489361702</v>
      </c>
      <c r="L92" s="11">
        <f t="shared" si="34"/>
        <v>0.31347962382445144</v>
      </c>
      <c r="M92" s="11">
        <f t="shared" si="35"/>
        <v>0.31645569620253161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-0.26957896807539727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0.24061861780223173</v>
      </c>
      <c r="Q92" s="11">
        <f>2*'OddsRatio_working_3-way'!K92*'OddsRatio_working_3-way'!L92*'OddsRatio_working_3-way'!M92</f>
        <v>8.4427585193765531E-2</v>
      </c>
      <c r="R92" s="11">
        <f t="shared" si="36"/>
        <v>0</v>
      </c>
      <c r="S92" s="11">
        <f t="shared" si="37"/>
        <v>-0.89257192250596584</v>
      </c>
      <c r="T92" s="11">
        <f t="shared" si="38"/>
        <v>-0.31318313070384768</v>
      </c>
      <c r="U92" s="11">
        <f>'OddsRatio_working_3-way'!S92-'OddsRatio_working_3-way'!R92^2/3</f>
        <v>-0.89257192250596584</v>
      </c>
      <c r="V92" s="11">
        <f>'OddsRatio_working_3-way'!S92*'OddsRatio_working_3-way'!R92/3-2*'OddsRatio_working_3-way'!R92^3/27-'OddsRatio_working_3-way'!T92</f>
        <v>0.31318313070384768</v>
      </c>
      <c r="W92" s="11">
        <f>'OddsRatio_working_3-way'!V92^2+4*'OddsRatio_working_3-way'!U92^3/27</f>
        <v>-7.2642285596622586E-3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0.1622867076481663</v>
      </c>
      <c r="Y92" s="11">
        <f>IF('OddsRatio_working_3-way'!W92&gt;=0,IF('OddsRatio_working_3-way'!V92+SQRT('OddsRatio_working_3-way'!W92)&gt;0,0,PI()),ACOS('OddsRatio_working_3-way'!V92/(2*'OddsRatio_working_3-way'!X92)))</f>
        <v>0.26570769095633051</v>
      </c>
      <c r="Z92" s="11">
        <f>'OddsRatio_working_3-way'!X92^(1/3)*COS('OddsRatio_working_3-way'!Y92/3)</f>
        <v>0.54331955723133862</v>
      </c>
      <c r="AA92" s="11">
        <f>'OddsRatio_working_3-way'!X92^(1/3)*COS(('OddsRatio_working_3-way'!Y92+2*PI())/3)</f>
        <v>-0.31344344377261935</v>
      </c>
      <c r="AB92" s="11">
        <f>'OddsRatio_working_3-way'!X92^(1/3)*COS(('OddsRatio_working_3-way'!Y92+4*PI())/3)</f>
        <v>-0.22987611345871933</v>
      </c>
      <c r="AC92" s="11">
        <f>'OddsRatio_working_3-way'!X92^(1/3)*SIN('OddsRatio_working_3-way'!Y92/3)</f>
        <v>4.8247620652188641E-2</v>
      </c>
      <c r="AD92" s="11">
        <f>'OddsRatio_working_3-way'!X92^(1/3)*SIN(('OddsRatio_working_3-way'!Y92+2*PI())/3)</f>
        <v>0.44640472860915809</v>
      </c>
      <c r="AE92" s="11">
        <f>'OddsRatio_working_3-way'!X92^(1/3)*SIN(('OddsRatio_working_3-way'!Y92+4*PI())/3)</f>
        <v>-0.49465234926134666</v>
      </c>
      <c r="AF92" s="11">
        <f>-'OddsRatio_working_3-way'!U92/(3*'OddsRatio_working_3-way'!X92^(1/3))*COS(('OddsRatio_working_3-way'!Y92)/3)</f>
        <v>0.54331955723133862</v>
      </c>
      <c r="AG92" s="11">
        <f>-'OddsRatio_working_3-way'!U92/(3*'OddsRatio_working_3-way'!X92^(1/3))*COS(('OddsRatio_working_3-way'!Y92+2*PI())/3)</f>
        <v>-0.31344344377261935</v>
      </c>
      <c r="AH92" s="11">
        <f>-'OddsRatio_working_3-way'!U92/(3*'OddsRatio_working_3-way'!X92^(1/3))*COS(('OddsRatio_working_3-way'!Y92+4*PI())/3)</f>
        <v>-0.22987611345871933</v>
      </c>
      <c r="AI92" s="11">
        <f>'OddsRatio_working_3-way'!U92/(3*'OddsRatio_working_3-way'!X92^(1/3))*SIN(('OddsRatio_working_3-way'!Y92)/3)</f>
        <v>-4.8247620652188641E-2</v>
      </c>
      <c r="AJ92" s="11">
        <f>'OddsRatio_working_3-way'!U92/(3*'OddsRatio_working_3-way'!X92^(1/3))*SIN(('OddsRatio_working_3-way'!Y92+2*PI())/3)</f>
        <v>-0.44640472860915809</v>
      </c>
      <c r="AK92" s="11">
        <f>'OddsRatio_working_3-way'!U92/(3*'OddsRatio_working_3-way'!X92^(1/3))*SIN(('OddsRatio_working_3-way'!Y92+4*PI())/3)</f>
        <v>0.49465234926134666</v>
      </c>
      <c r="AL92" s="11">
        <f>'OddsRatio_working_3-way'!Z92+'OddsRatio_working_3-way'!AF92</f>
        <v>1.0866391144626772</v>
      </c>
      <c r="AM92" s="11">
        <f>'OddsRatio_working_3-way'!AA92+'OddsRatio_working_3-way'!AG92</f>
        <v>-0.62688688754523869</v>
      </c>
      <c r="AN92" s="11">
        <f>'OddsRatio_working_3-way'!AB92+'OddsRatio_working_3-way'!AH92</f>
        <v>-0.45975222691743867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1.0866391144626772</v>
      </c>
      <c r="AS92" s="11">
        <f>IF(('OddsRatio_working_3-way'!X92=0),IF(Q92&gt;0,-Q92^(1/3),(-Q92)^(1/3)),'OddsRatio_working_3-way'!AM92-'OddsRatio_working_3-way'!R92/3)</f>
        <v>-0.62688688754523869</v>
      </c>
      <c r="AT92" s="11">
        <f>IF(('OddsRatio_working_3-way'!X92=0),IF(Q92&gt;0,-Q92^(1/3),(-Q92)^(1/3)),'OddsRatio_working_3-way'!AN92-'OddsRatio_working_3-way'!R92/3)</f>
        <v>-0.45975222691743867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1.26</v>
      </c>
      <c r="B93" s="4">
        <f>IF('True_Odds_Calculator_3-way'!B94="","",'True_Odds_Calculator_3-way'!B94)</f>
        <v>6.62</v>
      </c>
      <c r="C93" s="4">
        <f>IF('True_Odds_Calculator_3-way'!C94="","",'True_Odds_Calculator_3-way'!C94)</f>
        <v>11.46</v>
      </c>
      <c r="D93" s="9">
        <f t="shared" si="26"/>
        <v>0.77910924241663027</v>
      </c>
      <c r="E93" s="9">
        <f t="shared" si="27"/>
        <v>0.1402853087426342</v>
      </c>
      <c r="F93" s="9">
        <f t="shared" si="28"/>
        <v>8.0605448840735824E-2</v>
      </c>
      <c r="G93" s="9">
        <f t="shared" si="29"/>
        <v>1.0904502098112712</v>
      </c>
      <c r="H93" s="9">
        <f t="shared" si="30"/>
        <v>1.2835170545509302</v>
      </c>
      <c r="I93" s="9">
        <f t="shared" si="31"/>
        <v>7.1283301791393452</v>
      </c>
      <c r="J93" s="9">
        <f t="shared" si="32"/>
        <v>12.406109194625897</v>
      </c>
      <c r="K93" s="11">
        <f t="shared" si="33"/>
        <v>0.79365079365079361</v>
      </c>
      <c r="L93" s="11">
        <f t="shared" si="34"/>
        <v>0.15105740181268881</v>
      </c>
      <c r="M93" s="11">
        <f t="shared" si="35"/>
        <v>8.7260034904013961E-2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-0.15989253788402813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0.17093811086313576</v>
      </c>
      <c r="Q93" s="11">
        <f>2*'OddsRatio_working_3-way'!K93*'OddsRatio_working_3-way'!L93*'OddsRatio_working_3-way'!M93</f>
        <v>2.0922657388388711E-2</v>
      </c>
      <c r="R93" s="11">
        <f t="shared" si="36"/>
        <v>0</v>
      </c>
      <c r="S93" s="11">
        <f t="shared" si="37"/>
        <v>-1.0690812287132443</v>
      </c>
      <c r="T93" s="11">
        <f t="shared" si="38"/>
        <v>-0.13085449555853665</v>
      </c>
      <c r="U93" s="11">
        <f>'OddsRatio_working_3-way'!S93-'OddsRatio_working_3-way'!R93^2/3</f>
        <v>-1.0690812287132443</v>
      </c>
      <c r="V93" s="11">
        <f>'OddsRatio_working_3-way'!S93*'OddsRatio_working_3-way'!R93/3-2*'OddsRatio_working_3-way'!R93^3/27-'OddsRatio_working_3-way'!T93</f>
        <v>0.13085449555853665</v>
      </c>
      <c r="W93" s="11">
        <f>'OddsRatio_working_3-way'!V93^2+4*'OddsRatio_working_3-way'!U93^3/27</f>
        <v>-0.16389784249988124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0.21273266175399602</v>
      </c>
      <c r="Y93" s="11">
        <f>IF('OddsRatio_working_3-way'!W93&gt;=0,IF('OddsRatio_working_3-way'!V93+SQRT('OddsRatio_working_3-way'!W93)&gt;0,0,PI()),ACOS('OddsRatio_working_3-way'!V93/(2*'OddsRatio_working_3-way'!X93)))</f>
        <v>1.258172655408514</v>
      </c>
      <c r="Z93" s="11">
        <f>'OddsRatio_working_3-way'!X93^(1/3)*COS('OddsRatio_working_3-way'!Y93/3)</f>
        <v>0.54522510490563569</v>
      </c>
      <c r="AA93" s="11">
        <f>'OddsRatio_working_3-way'!X93^(1/3)*COS(('OddsRatio_working_3-way'!Y93+2*PI())/3)</f>
        <v>-0.4831297629459031</v>
      </c>
      <c r="AB93" s="11">
        <f>'OddsRatio_working_3-way'!X93^(1/3)*COS(('OddsRatio_working_3-way'!Y93+4*PI())/3)</f>
        <v>-6.2095341959732799E-2</v>
      </c>
      <c r="AC93" s="11">
        <f>'OddsRatio_working_3-way'!X93^(1/3)*SIN('OddsRatio_working_3-way'!Y93/3)</f>
        <v>0.24308433629446383</v>
      </c>
      <c r="AD93" s="11">
        <f>'OddsRatio_working_3-way'!X93^(1/3)*SIN(('OddsRatio_working_3-way'!Y93+2*PI())/3)</f>
        <v>0.35063662348208424</v>
      </c>
      <c r="AE93" s="11">
        <f>'OddsRatio_working_3-way'!X93^(1/3)*SIN(('OddsRatio_working_3-way'!Y93+4*PI())/3)</f>
        <v>-0.59372095977654793</v>
      </c>
      <c r="AF93" s="11">
        <f>-'OddsRatio_working_3-way'!U93/(3*'OddsRatio_working_3-way'!X93^(1/3))*COS(('OddsRatio_working_3-way'!Y93)/3)</f>
        <v>0.54522510490563558</v>
      </c>
      <c r="AG93" s="11">
        <f>-'OddsRatio_working_3-way'!U93/(3*'OddsRatio_working_3-way'!X93^(1/3))*COS(('OddsRatio_working_3-way'!Y93+2*PI())/3)</f>
        <v>-0.48312976294590299</v>
      </c>
      <c r="AH93" s="11">
        <f>-'OddsRatio_working_3-way'!U93/(3*'OddsRatio_working_3-way'!X93^(1/3))*COS(('OddsRatio_working_3-way'!Y93+4*PI())/3)</f>
        <v>-6.2095341959732792E-2</v>
      </c>
      <c r="AI93" s="11">
        <f>'OddsRatio_working_3-way'!U93/(3*'OddsRatio_working_3-way'!X93^(1/3))*SIN(('OddsRatio_working_3-way'!Y93)/3)</f>
        <v>-0.24308433629446377</v>
      </c>
      <c r="AJ93" s="11">
        <f>'OddsRatio_working_3-way'!U93/(3*'OddsRatio_working_3-way'!X93^(1/3))*SIN(('OddsRatio_working_3-way'!Y93+2*PI())/3)</f>
        <v>-0.35063662348208419</v>
      </c>
      <c r="AK93" s="11">
        <f>'OddsRatio_working_3-way'!U93/(3*'OddsRatio_working_3-way'!X93^(1/3))*SIN(('OddsRatio_working_3-way'!Y93+4*PI())/3)</f>
        <v>0.59372095977654782</v>
      </c>
      <c r="AL93" s="11">
        <f>'OddsRatio_working_3-way'!Z93+'OddsRatio_working_3-way'!AF93</f>
        <v>1.0904502098112712</v>
      </c>
      <c r="AM93" s="11">
        <f>'OddsRatio_working_3-way'!AA93+'OddsRatio_working_3-way'!AG93</f>
        <v>-0.96625952589180608</v>
      </c>
      <c r="AN93" s="11">
        <f>'OddsRatio_working_3-way'!AB93+'OddsRatio_working_3-way'!AH93</f>
        <v>-0.12419068391946558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1.0904502098112712</v>
      </c>
      <c r="AS93" s="11">
        <f>IF(('OddsRatio_working_3-way'!X93=0),IF(Q93&gt;0,-Q93^(1/3),(-Q93)^(1/3)),'OddsRatio_working_3-way'!AM93-'OddsRatio_working_3-way'!R93/3)</f>
        <v>-0.96625952589180608</v>
      </c>
      <c r="AT93" s="11">
        <f>IF(('OddsRatio_working_3-way'!X93=0),IF(Q93&gt;0,-Q93^(1/3),(-Q93)^(1/3)),'OddsRatio_working_3-way'!AN93-'OddsRatio_working_3-way'!R93/3)</f>
        <v>-0.12419068391946558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1.47</v>
      </c>
      <c r="B94" s="4">
        <f>IF('True_Odds_Calculator_3-way'!B95="","",'True_Odds_Calculator_3-way'!B95)</f>
        <v>4.9000000000000004</v>
      </c>
      <c r="C94" s="4">
        <f>IF('True_Odds_Calculator_3-way'!C95="","",'True_Odds_Calculator_3-way'!C95)</f>
        <v>7.14</v>
      </c>
      <c r="D94" s="9">
        <f t="shared" si="26"/>
        <v>0.66951396037079969</v>
      </c>
      <c r="E94" s="9">
        <f t="shared" si="27"/>
        <v>0.19623223639887469</v>
      </c>
      <c r="F94" s="9">
        <f t="shared" si="28"/>
        <v>0.13425380323032574</v>
      </c>
      <c r="G94" s="9">
        <f t="shared" si="29"/>
        <v>1.0502570940502451</v>
      </c>
      <c r="H94" s="9">
        <f t="shared" si="30"/>
        <v>1.4936208342036152</v>
      </c>
      <c r="I94" s="9">
        <f t="shared" si="31"/>
        <v>5.0960026667959566</v>
      </c>
      <c r="J94" s="9">
        <f t="shared" si="32"/>
        <v>7.4485785574685037</v>
      </c>
      <c r="K94" s="11">
        <f t="shared" si="33"/>
        <v>0.68027210884353739</v>
      </c>
      <c r="L94" s="11">
        <f t="shared" si="34"/>
        <v>0.2040816326530612</v>
      </c>
      <c r="M94" s="11">
        <f t="shared" si="35"/>
        <v>0.14005602240896359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-0.21883622253566148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0.2043577392084141</v>
      </c>
      <c r="Q94" s="11">
        <f>2*'OddsRatio_working_3-way'!K94*'OddsRatio_working_3-way'!L94*'OddsRatio_working_3-way'!M94</f>
        <v>3.8888247232809536E-2</v>
      </c>
      <c r="R94" s="11">
        <f t="shared" si="36"/>
        <v>0</v>
      </c>
      <c r="S94" s="11">
        <f t="shared" si="37"/>
        <v>-0.93383872578549931</v>
      </c>
      <c r="T94" s="11">
        <f t="shared" si="38"/>
        <v>-0.17770480033977154</v>
      </c>
      <c r="U94" s="11">
        <f>'OddsRatio_working_3-way'!S94-'OddsRatio_working_3-way'!R94^2/3</f>
        <v>-0.93383872578549931</v>
      </c>
      <c r="V94" s="11">
        <f>'OddsRatio_working_3-way'!S94*'OddsRatio_working_3-way'!R94/3-2*'OddsRatio_working_3-way'!R94^3/27-'OddsRatio_working_3-way'!T94</f>
        <v>0.17770480033977154</v>
      </c>
      <c r="W94" s="11">
        <f>'OddsRatio_working_3-way'!V94^2+4*'OddsRatio_working_3-way'!U94^3/27</f>
        <v>-8.9066709312212528E-2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0.17367045328438183</v>
      </c>
      <c r="Y94" s="11">
        <f>IF('OddsRatio_working_3-way'!W94&gt;=0,IF('OddsRatio_working_3-way'!V94+SQRT('OddsRatio_working_3-way'!W94)&gt;0,0,PI()),ACOS('OddsRatio_working_3-way'!V94/(2*'OddsRatio_working_3-way'!X94)))</f>
        <v>1.0337330218834921</v>
      </c>
      <c r="Z94" s="11">
        <f>'OddsRatio_working_3-way'!X94^(1/3)*COS('OddsRatio_working_3-way'!Y94/3)</f>
        <v>0.52512854702512257</v>
      </c>
      <c r="AA94" s="11">
        <f>'OddsRatio_working_3-way'!X94^(1/3)*COS(('OddsRatio_working_3-way'!Y94+2*PI())/3)</f>
        <v>-0.42578096466526644</v>
      </c>
      <c r="AB94" s="11">
        <f>'OddsRatio_working_3-way'!X94^(1/3)*COS(('OddsRatio_working_3-way'!Y94+4*PI())/3)</f>
        <v>-9.9347582359856315E-2</v>
      </c>
      <c r="AC94" s="11">
        <f>'OddsRatio_working_3-way'!X94^(1/3)*SIN('OddsRatio_working_3-way'!Y94/3)</f>
        <v>0.18846640114650862</v>
      </c>
      <c r="AD94" s="11">
        <f>'OddsRatio_working_3-way'!X94^(1/3)*SIN(('OddsRatio_working_3-way'!Y94+2*PI())/3)</f>
        <v>0.36054146140291304</v>
      </c>
      <c r="AE94" s="11">
        <f>'OddsRatio_working_3-way'!X94^(1/3)*SIN(('OddsRatio_working_3-way'!Y94+4*PI())/3)</f>
        <v>-0.54900786254942169</v>
      </c>
      <c r="AF94" s="11">
        <f>-'OddsRatio_working_3-way'!U94/(3*'OddsRatio_working_3-way'!X94^(1/3))*COS(('OddsRatio_working_3-way'!Y94)/3)</f>
        <v>0.52512854702512246</v>
      </c>
      <c r="AG94" s="11">
        <f>-'OddsRatio_working_3-way'!U94/(3*'OddsRatio_working_3-way'!X94^(1/3))*COS(('OddsRatio_working_3-way'!Y94+2*PI())/3)</f>
        <v>-0.42578096466526638</v>
      </c>
      <c r="AH94" s="11">
        <f>-'OddsRatio_working_3-way'!U94/(3*'OddsRatio_working_3-way'!X94^(1/3))*COS(('OddsRatio_working_3-way'!Y94+4*PI())/3)</f>
        <v>-9.9347582359856287E-2</v>
      </c>
      <c r="AI94" s="11">
        <f>'OddsRatio_working_3-way'!U94/(3*'OddsRatio_working_3-way'!X94^(1/3))*SIN(('OddsRatio_working_3-way'!Y94)/3)</f>
        <v>-0.18846640114650856</v>
      </c>
      <c r="AJ94" s="11">
        <f>'OddsRatio_working_3-way'!U94/(3*'OddsRatio_working_3-way'!X94^(1/3))*SIN(('OddsRatio_working_3-way'!Y94+2*PI())/3)</f>
        <v>-0.36054146140291299</v>
      </c>
      <c r="AK94" s="11">
        <f>'OddsRatio_working_3-way'!U94/(3*'OddsRatio_working_3-way'!X94^(1/3))*SIN(('OddsRatio_working_3-way'!Y94+4*PI())/3)</f>
        <v>0.54900786254942158</v>
      </c>
      <c r="AL94" s="11">
        <f>'OddsRatio_working_3-way'!Z94+'OddsRatio_working_3-way'!AF94</f>
        <v>1.0502570940502451</v>
      </c>
      <c r="AM94" s="11">
        <f>'OddsRatio_working_3-way'!AA94+'OddsRatio_working_3-way'!AG94</f>
        <v>-0.85156192933053276</v>
      </c>
      <c r="AN94" s="11">
        <f>'OddsRatio_working_3-way'!AB94+'OddsRatio_working_3-way'!AH94</f>
        <v>-0.1986951647197126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1.0502570940502451</v>
      </c>
      <c r="AS94" s="11">
        <f>IF(('OddsRatio_working_3-way'!X94=0),IF(Q94&gt;0,-Q94^(1/3),(-Q94)^(1/3)),'OddsRatio_working_3-way'!AM94-'OddsRatio_working_3-way'!R94/3)</f>
        <v>-0.85156192933053276</v>
      </c>
      <c r="AT94" s="11">
        <f>IF(('OddsRatio_working_3-way'!X94=0),IF(Q94&gt;0,-Q94^(1/3),(-Q94)^(1/3)),'OddsRatio_working_3-way'!AN94-'OddsRatio_working_3-way'!R94/3)</f>
        <v>-0.1986951647197126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6.6</v>
      </c>
      <c r="B95" s="4">
        <f>IF('True_Odds_Calculator_3-way'!B96="","",'True_Odds_Calculator_3-way'!B96)</f>
        <v>4.51</v>
      </c>
      <c r="C95" s="4">
        <f>IF('True_Odds_Calculator_3-way'!C96="","",'True_Odds_Calculator_3-way'!C96)</f>
        <v>1.53</v>
      </c>
      <c r="D95" s="9">
        <f t="shared" si="26"/>
        <v>0.14505373241270009</v>
      </c>
      <c r="E95" s="9">
        <f t="shared" si="27"/>
        <v>0.21302552512725195</v>
      </c>
      <c r="F95" s="9">
        <f t="shared" si="28"/>
        <v>0.64192074246004793</v>
      </c>
      <c r="G95" s="9">
        <f t="shared" si="29"/>
        <v>1.0524994690967922</v>
      </c>
      <c r="H95" s="9">
        <f t="shared" si="30"/>
        <v>6.8939970269420359</v>
      </c>
      <c r="I95" s="9">
        <f t="shared" si="31"/>
        <v>4.6942731365297403</v>
      </c>
      <c r="J95" s="9">
        <f t="shared" si="32"/>
        <v>1.5578247186212997</v>
      </c>
      <c r="K95" s="11">
        <f t="shared" si="33"/>
        <v>0.15151515151515152</v>
      </c>
      <c r="L95" s="11">
        <f t="shared" si="34"/>
        <v>0.22172949002217296</v>
      </c>
      <c r="M95" s="11">
        <f t="shared" si="35"/>
        <v>0.65359477124183007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-0.22874894767421172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0.21167283460227246</v>
      </c>
      <c r="Q95" s="11">
        <f>2*'OddsRatio_working_3-way'!K95*'OddsRatio_working_3-way'!L95*'OddsRatio_working_3-way'!M95</f>
        <v>4.391552585109388E-2</v>
      </c>
      <c r="R95" s="11">
        <f t="shared" si="36"/>
        <v>0</v>
      </c>
      <c r="S95" s="11">
        <f t="shared" si="37"/>
        <v>-0.92534998195375584</v>
      </c>
      <c r="T95" s="11">
        <f t="shared" si="38"/>
        <v>-0.19198132405679585</v>
      </c>
      <c r="U95" s="11">
        <f>'OddsRatio_working_3-way'!S95-'OddsRatio_working_3-way'!R95^2/3</f>
        <v>-0.92534998195375584</v>
      </c>
      <c r="V95" s="11">
        <f>'OddsRatio_working_3-way'!S95*'OddsRatio_working_3-way'!R95/3-2*'OddsRatio_working_3-way'!R95^3/27-'OddsRatio_working_3-way'!T95</f>
        <v>0.19198132405679585</v>
      </c>
      <c r="W95" s="11">
        <f>'OddsRatio_working_3-way'!V95^2+4*'OddsRatio_working_3-way'!U95^3/27</f>
        <v>-8.0528626750119764E-2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0.17130780450458191</v>
      </c>
      <c r="Y95" s="11">
        <f>IF('OddsRatio_working_3-way'!W95&gt;=0,IF('OddsRatio_working_3-way'!V95+SQRT('OddsRatio_working_3-way'!W95)&gt;0,0,PI()),ACOS('OddsRatio_working_3-way'!V95/(2*'OddsRatio_working_3-way'!X95)))</f>
        <v>0.97599975577474629</v>
      </c>
      <c r="Z95" s="11">
        <f>'OddsRatio_working_3-way'!X95^(1/3)*COS('OddsRatio_working_3-way'!Y95/3)</f>
        <v>0.52624973454839608</v>
      </c>
      <c r="AA95" s="11">
        <f>'OddsRatio_working_3-way'!X95^(1/3)*COS(('OddsRatio_working_3-way'!Y95+2*PI())/3)</f>
        <v>-0.41685647805820675</v>
      </c>
      <c r="AB95" s="11">
        <f>'OddsRatio_working_3-way'!X95^(1/3)*COS(('OddsRatio_working_3-way'!Y95+4*PI())/3)</f>
        <v>-0.10939325649018967</v>
      </c>
      <c r="AC95" s="11">
        <f>'OddsRatio_working_3-way'!X95^(1/3)*SIN('OddsRatio_working_3-way'!Y95/3)</f>
        <v>0.17751397373820443</v>
      </c>
      <c r="AD95" s="11">
        <f>'OddsRatio_working_3-way'!X95^(1/3)*SIN(('OddsRatio_working_3-way'!Y95+2*PI())/3)</f>
        <v>0.36698865198462616</v>
      </c>
      <c r="AE95" s="11">
        <f>'OddsRatio_working_3-way'!X95^(1/3)*SIN(('OddsRatio_working_3-way'!Y95+4*PI())/3)</f>
        <v>-0.54450262572283048</v>
      </c>
      <c r="AF95" s="11">
        <f>-'OddsRatio_working_3-way'!U95/(3*'OddsRatio_working_3-way'!X95^(1/3))*COS(('OddsRatio_working_3-way'!Y95)/3)</f>
        <v>0.52624973454839608</v>
      </c>
      <c r="AG95" s="11">
        <f>-'OddsRatio_working_3-way'!U95/(3*'OddsRatio_working_3-way'!X95^(1/3))*COS(('OddsRatio_working_3-way'!Y95+2*PI())/3)</f>
        <v>-0.41685647805820675</v>
      </c>
      <c r="AH95" s="11">
        <f>-'OddsRatio_working_3-way'!U95/(3*'OddsRatio_working_3-way'!X95^(1/3))*COS(('OddsRatio_working_3-way'!Y95+4*PI())/3)</f>
        <v>-0.10939325649018967</v>
      </c>
      <c r="AI95" s="11">
        <f>'OddsRatio_working_3-way'!U95/(3*'OddsRatio_working_3-way'!X95^(1/3))*SIN(('OddsRatio_working_3-way'!Y95)/3)</f>
        <v>-0.17751397373820443</v>
      </c>
      <c r="AJ95" s="11">
        <f>'OddsRatio_working_3-way'!U95/(3*'OddsRatio_working_3-way'!X95^(1/3))*SIN(('OddsRatio_working_3-way'!Y95+2*PI())/3)</f>
        <v>-0.36698865198462616</v>
      </c>
      <c r="AK95" s="11">
        <f>'OddsRatio_working_3-way'!U95/(3*'OddsRatio_working_3-way'!X95^(1/3))*SIN(('OddsRatio_working_3-way'!Y95+4*PI())/3)</f>
        <v>0.54450262572283048</v>
      </c>
      <c r="AL95" s="11">
        <f>'OddsRatio_working_3-way'!Z95+'OddsRatio_working_3-way'!AF95</f>
        <v>1.0524994690967922</v>
      </c>
      <c r="AM95" s="11">
        <f>'OddsRatio_working_3-way'!AA95+'OddsRatio_working_3-way'!AG95</f>
        <v>-0.83371295611641349</v>
      </c>
      <c r="AN95" s="11">
        <f>'OddsRatio_working_3-way'!AB95+'OddsRatio_working_3-way'!AH95</f>
        <v>-0.21878651298037935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1.0524994690967922</v>
      </c>
      <c r="AS95" s="11">
        <f>IF(('OddsRatio_working_3-way'!X95=0),IF(Q95&gt;0,-Q95^(1/3),(-Q95)^(1/3)),'OddsRatio_working_3-way'!AM95-'OddsRatio_working_3-way'!R95/3)</f>
        <v>-0.83371295611641349</v>
      </c>
      <c r="AT95" s="11">
        <f>IF(('OddsRatio_working_3-way'!X95=0),IF(Q95&gt;0,-Q95^(1/3),(-Q95)^(1/3)),'OddsRatio_working_3-way'!AN95-'OddsRatio_working_3-way'!R95/3)</f>
        <v>-0.21878651298037935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2.79</v>
      </c>
      <c r="B96" s="4">
        <f>IF('True_Odds_Calculator_3-way'!B97="","",'True_Odds_Calculator_3-way'!B97)</f>
        <v>3.13</v>
      </c>
      <c r="C96" s="4">
        <f>IF('True_Odds_Calculator_3-way'!C97="","",'True_Odds_Calculator_3-way'!C97)</f>
        <v>2.86</v>
      </c>
      <c r="D96" s="9">
        <f t="shared" si="26"/>
        <v>0.34902401136507116</v>
      </c>
      <c r="E96" s="9">
        <f t="shared" si="27"/>
        <v>0.31061656217988293</v>
      </c>
      <c r="F96" s="9">
        <f t="shared" si="28"/>
        <v>0.34035942645504591</v>
      </c>
      <c r="G96" s="9">
        <f t="shared" si="29"/>
        <v>1.0419734024750622</v>
      </c>
      <c r="H96" s="9">
        <f t="shared" si="30"/>
        <v>2.8651323904303614</v>
      </c>
      <c r="I96" s="9">
        <f t="shared" si="31"/>
        <v>3.2194033472718826</v>
      </c>
      <c r="J96" s="9">
        <f t="shared" si="32"/>
        <v>2.9380705286036153</v>
      </c>
      <c r="K96" s="11">
        <f t="shared" si="33"/>
        <v>0.35842293906810035</v>
      </c>
      <c r="L96" s="11">
        <f t="shared" si="34"/>
        <v>0.31948881789137379</v>
      </c>
      <c r="M96" s="11">
        <f t="shared" si="35"/>
        <v>0.34965034965034969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-0.2839428941665364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0.23142659440711594</v>
      </c>
      <c r="Q96" s="11">
        <f>2*'OddsRatio_working_3-way'!K96*'OddsRatio_working_3-way'!L96*'OddsRatio_working_3-way'!M96</f>
        <v>8.0078406369244265E-2</v>
      </c>
      <c r="R96" s="11">
        <f t="shared" si="36"/>
        <v>0</v>
      </c>
      <c r="S96" s="11">
        <f t="shared" si="37"/>
        <v>-0.81504626163097804</v>
      </c>
      <c r="T96" s="11">
        <f t="shared" si="38"/>
        <v>-0.28202292789999239</v>
      </c>
      <c r="U96" s="11">
        <f>'OddsRatio_working_3-way'!S96-'OddsRatio_working_3-way'!R96^2/3</f>
        <v>-0.81504626163097804</v>
      </c>
      <c r="V96" s="11">
        <f>'OddsRatio_working_3-way'!S96*'OddsRatio_working_3-way'!R96/3-2*'OddsRatio_working_3-way'!R96^3/27-'OddsRatio_working_3-way'!T96</f>
        <v>0.28202292789999239</v>
      </c>
      <c r="W96" s="11">
        <f>'OddsRatio_working_3-way'!V96^2+4*'OddsRatio_working_3-way'!U96^3/27</f>
        <v>-6.7574437993743464E-4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0.1416092124838827</v>
      </c>
      <c r="Y96" s="11">
        <f>IF('OddsRatio_working_3-way'!W96&gt;=0,IF('OddsRatio_working_3-way'!V96+SQRT('OddsRatio_working_3-way'!W96)&gt;0,0,PI()),ACOS('OddsRatio_working_3-way'!V96/(2*'OddsRatio_working_3-way'!X96)))</f>
        <v>9.191394133760622E-2</v>
      </c>
      <c r="Z96" s="11">
        <f>'OddsRatio_working_3-way'!X96^(1/3)*COS('OddsRatio_working_3-way'!Y96/3)</f>
        <v>0.5209867012375311</v>
      </c>
      <c r="AA96" s="11">
        <f>'OddsRatio_working_3-way'!X96^(1/3)*COS(('OddsRatio_working_3-way'!Y96+2*PI())/3)</f>
        <v>-0.2743211580361099</v>
      </c>
      <c r="AB96" s="11">
        <f>'OddsRatio_working_3-way'!X96^(1/3)*COS(('OddsRatio_working_3-way'!Y96+4*PI())/3)</f>
        <v>-0.24666554320142131</v>
      </c>
      <c r="AC96" s="11">
        <f>'OddsRatio_working_3-way'!X96^(1/3)*SIN('OddsRatio_working_3-way'!Y96/3)</f>
        <v>1.5966976669412141E-2</v>
      </c>
      <c r="AD96" s="11">
        <f>'OddsRatio_working_3-way'!X96^(1/3)*SIN(('OddsRatio_working_3-way'!Y96+2*PI())/3)</f>
        <v>0.44320422997084946</v>
      </c>
      <c r="AE96" s="11">
        <f>'OddsRatio_working_3-way'!X96^(1/3)*SIN(('OddsRatio_working_3-way'!Y96+4*PI())/3)</f>
        <v>-0.45917120664026156</v>
      </c>
      <c r="AF96" s="11">
        <f>-'OddsRatio_working_3-way'!U96/(3*'OddsRatio_working_3-way'!X96^(1/3))*COS(('OddsRatio_working_3-way'!Y96)/3)</f>
        <v>0.52098670123753099</v>
      </c>
      <c r="AG96" s="11">
        <f>-'OddsRatio_working_3-way'!U96/(3*'OddsRatio_working_3-way'!X96^(1/3))*COS(('OddsRatio_working_3-way'!Y96+2*PI())/3)</f>
        <v>-0.27432115803610985</v>
      </c>
      <c r="AH96" s="11">
        <f>-'OddsRatio_working_3-way'!U96/(3*'OddsRatio_working_3-way'!X96^(1/3))*COS(('OddsRatio_working_3-way'!Y96+4*PI())/3)</f>
        <v>-0.24666554320142126</v>
      </c>
      <c r="AI96" s="11">
        <f>'OddsRatio_working_3-way'!U96/(3*'OddsRatio_working_3-way'!X96^(1/3))*SIN(('OddsRatio_working_3-way'!Y96)/3)</f>
        <v>-1.5966976669412138E-2</v>
      </c>
      <c r="AJ96" s="11">
        <f>'OddsRatio_working_3-way'!U96/(3*'OddsRatio_working_3-way'!X96^(1/3))*SIN(('OddsRatio_working_3-way'!Y96+2*PI())/3)</f>
        <v>-0.44320422997084941</v>
      </c>
      <c r="AK96" s="11">
        <f>'OddsRatio_working_3-way'!U96/(3*'OddsRatio_working_3-way'!X96^(1/3))*SIN(('OddsRatio_working_3-way'!Y96+4*PI())/3)</f>
        <v>0.45917120664026145</v>
      </c>
      <c r="AL96" s="11">
        <f>'OddsRatio_working_3-way'!Z96+'OddsRatio_working_3-way'!AF96</f>
        <v>1.0419734024750622</v>
      </c>
      <c r="AM96" s="11">
        <f>'OddsRatio_working_3-way'!AA96+'OddsRatio_working_3-way'!AG96</f>
        <v>-0.5486423160722198</v>
      </c>
      <c r="AN96" s="11">
        <f>'OddsRatio_working_3-way'!AB96+'OddsRatio_working_3-way'!AH96</f>
        <v>-0.49333108640284257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1.0419734024750622</v>
      </c>
      <c r="AS96" s="11">
        <f>IF(('OddsRatio_working_3-way'!X96=0),IF(Q96&gt;0,-Q96^(1/3),(-Q96)^(1/3)),'OddsRatio_working_3-way'!AM96-'OddsRatio_working_3-way'!R96/3)</f>
        <v>-0.5486423160722198</v>
      </c>
      <c r="AT96" s="11">
        <f>IF(('OddsRatio_working_3-way'!X96=0),IF(Q96&gt;0,-Q96^(1/3),(-Q96)^(1/3)),'OddsRatio_working_3-way'!AN96-'OddsRatio_working_3-way'!R96/3)</f>
        <v>-0.49333108640284257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3.04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2.63</v>
      </c>
      <c r="D97" s="9">
        <f t="shared" si="26"/>
        <v>0.31989072075865027</v>
      </c>
      <c r="E97" s="9">
        <f t="shared" si="27"/>
        <v>0.30957006043145713</v>
      </c>
      <c r="F97" s="9">
        <f t="shared" si="28"/>
        <v>0.37053921880989243</v>
      </c>
      <c r="G97" s="9">
        <f t="shared" si="29"/>
        <v>1.0421899728702329</v>
      </c>
      <c r="H97" s="9">
        <f t="shared" si="30"/>
        <v>3.1260675446552746</v>
      </c>
      <c r="I97" s="9">
        <f t="shared" si="31"/>
        <v>3.2302865419422986</v>
      </c>
      <c r="J97" s="9">
        <f t="shared" si="32"/>
        <v>2.698769655778479</v>
      </c>
      <c r="K97" s="11">
        <f t="shared" si="33"/>
        <v>0.32894736842105265</v>
      </c>
      <c r="L97" s="11">
        <f t="shared" si="34"/>
        <v>0.31847133757961782</v>
      </c>
      <c r="M97" s="11">
        <f t="shared" si="35"/>
        <v>0.38022813688212931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-0.28344745700923735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0.23142866611686758</v>
      </c>
      <c r="Q97" s="11">
        <f>2*'OddsRatio_working_3-way'!K97*'OddsRatio_working_3-way'!L97*'OddsRatio_working_3-way'!M97</f>
        <v>7.9665633775169567E-2</v>
      </c>
      <c r="R97" s="11">
        <f t="shared" si="36"/>
        <v>0</v>
      </c>
      <c r="S97" s="11">
        <f t="shared" si="37"/>
        <v>-0.81647818808734451</v>
      </c>
      <c r="T97" s="11">
        <f t="shared" si="38"/>
        <v>-0.28105961724177092</v>
      </c>
      <c r="U97" s="11">
        <f>'OddsRatio_working_3-way'!S97-'OddsRatio_working_3-way'!R97^2/3</f>
        <v>-0.81647818808734451</v>
      </c>
      <c r="V97" s="11">
        <f>'OddsRatio_working_3-way'!S97*'OddsRatio_working_3-way'!R97/3-2*'OddsRatio_working_3-way'!R97^3/27-'OddsRatio_working_3-way'!T97</f>
        <v>0.28105961724177092</v>
      </c>
      <c r="W97" s="11">
        <f>'OddsRatio_working_3-way'!V97^2+4*'OddsRatio_working_3-way'!U97^3/27</f>
        <v>-1.6416795706799131E-3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0.14198255880104665</v>
      </c>
      <c r="Y97" s="11">
        <f>IF('OddsRatio_working_3-way'!W97&gt;=0,IF('OddsRatio_working_3-way'!V97+SQRT('OddsRatio_working_3-way'!W97)&gt;0,0,PI()),ACOS('OddsRatio_working_3-way'!V97/(2*'OddsRatio_working_3-way'!X97)))</f>
        <v>0.14317393739498252</v>
      </c>
      <c r="Z97" s="11">
        <f>'OddsRatio_working_3-way'!X97^(1/3)*COS('OddsRatio_working_3-way'!Y97/3)</f>
        <v>0.52109498643511643</v>
      </c>
      <c r="AA97" s="11">
        <f>'OddsRatio_working_3-way'!X97^(1/3)*COS(('OddsRatio_working_3-way'!Y97+2*PI())/3)</f>
        <v>-0.28210110906213492</v>
      </c>
      <c r="AB97" s="11">
        <f>'OddsRatio_working_3-way'!X97^(1/3)*COS(('OddsRatio_working_3-way'!Y97+4*PI())/3)</f>
        <v>-0.23899387737298161</v>
      </c>
      <c r="AC97" s="11">
        <f>'OddsRatio_working_3-way'!X97^(1/3)*SIN('OddsRatio_working_3-way'!Y97/3)</f>
        <v>2.4887971819752473E-2</v>
      </c>
      <c r="AD97" s="11">
        <f>'OddsRatio_working_3-way'!X97^(1/3)*SIN(('OddsRatio_working_3-way'!Y97+2*PI())/3)</f>
        <v>0.43883751012764211</v>
      </c>
      <c r="AE97" s="11">
        <f>'OddsRatio_working_3-way'!X97^(1/3)*SIN(('OddsRatio_working_3-way'!Y97+4*PI())/3)</f>
        <v>-0.46372548194739432</v>
      </c>
      <c r="AF97" s="11">
        <f>-'OddsRatio_working_3-way'!U97/(3*'OddsRatio_working_3-way'!X97^(1/3))*COS(('OddsRatio_working_3-way'!Y97)/3)</f>
        <v>0.52109498643511631</v>
      </c>
      <c r="AG97" s="11">
        <f>-'OddsRatio_working_3-way'!U97/(3*'OddsRatio_working_3-way'!X97^(1/3))*COS(('OddsRatio_working_3-way'!Y97+2*PI())/3)</f>
        <v>-0.28210110906213487</v>
      </c>
      <c r="AH97" s="11">
        <f>-'OddsRatio_working_3-way'!U97/(3*'OddsRatio_working_3-way'!X97^(1/3))*COS(('OddsRatio_working_3-way'!Y97+4*PI())/3)</f>
        <v>-0.23899387737298156</v>
      </c>
      <c r="AI97" s="11">
        <f>'OddsRatio_working_3-way'!U97/(3*'OddsRatio_working_3-way'!X97^(1/3))*SIN(('OddsRatio_working_3-way'!Y97)/3)</f>
        <v>-2.4887971819752469E-2</v>
      </c>
      <c r="AJ97" s="11">
        <f>'OddsRatio_working_3-way'!U97/(3*'OddsRatio_working_3-way'!X97^(1/3))*SIN(('OddsRatio_working_3-way'!Y97+2*PI())/3)</f>
        <v>-0.43883751012764199</v>
      </c>
      <c r="AK97" s="11">
        <f>'OddsRatio_working_3-way'!U97/(3*'OddsRatio_working_3-way'!X97^(1/3))*SIN(('OddsRatio_working_3-way'!Y97+4*PI())/3)</f>
        <v>0.46372548194739421</v>
      </c>
      <c r="AL97" s="11">
        <f>'OddsRatio_working_3-way'!Z97+'OddsRatio_working_3-way'!AF97</f>
        <v>1.0421899728702329</v>
      </c>
      <c r="AM97" s="11">
        <f>'OddsRatio_working_3-way'!AA97+'OddsRatio_working_3-way'!AG97</f>
        <v>-0.56420221812426985</v>
      </c>
      <c r="AN97" s="11">
        <f>'OddsRatio_working_3-way'!AB97+'OddsRatio_working_3-way'!AH97</f>
        <v>-0.47798775474596317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1.0421899728702329</v>
      </c>
      <c r="AS97" s="11">
        <f>IF(('OddsRatio_working_3-way'!X97=0),IF(Q97&gt;0,-Q97^(1/3),(-Q97)^(1/3)),'OddsRatio_working_3-way'!AM97-'OddsRatio_working_3-way'!R97/3)</f>
        <v>-0.56420221812426985</v>
      </c>
      <c r="AT97" s="11">
        <f>IF(('OddsRatio_working_3-way'!X97=0),IF(Q97&gt;0,-Q97^(1/3),(-Q97)^(1/3)),'OddsRatio_working_3-way'!AN97-'OddsRatio_working_3-way'!R97/3)</f>
        <v>-0.47798775474596317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2.16</v>
      </c>
      <c r="B98" s="4">
        <f>IF('True_Odds_Calculator_3-way'!B99="","",'True_Odds_Calculator_3-way'!B99)</f>
        <v>3.41</v>
      </c>
      <c r="C98" s="4">
        <f>IF('True_Odds_Calculator_3-way'!C99="","",'True_Odds_Calculator_3-way'!C99)</f>
        <v>3.69</v>
      </c>
      <c r="D98" s="9">
        <f t="shared" si="26"/>
        <v>0.45255741381349562</v>
      </c>
      <c r="E98" s="9">
        <f t="shared" si="27"/>
        <v>0.2846422381669258</v>
      </c>
      <c r="F98" s="9">
        <f t="shared" si="28"/>
        <v>0.26280034801957858</v>
      </c>
      <c r="G98" s="9">
        <f t="shared" si="29"/>
        <v>1.0428141260069435</v>
      </c>
      <c r="H98" s="9">
        <f t="shared" si="30"/>
        <v>2.2096643861680545</v>
      </c>
      <c r="I98" s="9">
        <f t="shared" si="31"/>
        <v>3.5131820436767338</v>
      </c>
      <c r="J98" s="9">
        <f t="shared" si="32"/>
        <v>3.8051699989586778</v>
      </c>
      <c r="K98" s="11">
        <f t="shared" si="33"/>
        <v>0.46296296296296291</v>
      </c>
      <c r="L98" s="11">
        <f t="shared" si="34"/>
        <v>0.29325513196480935</v>
      </c>
      <c r="M98" s="11">
        <f t="shared" si="35"/>
        <v>0.2710027100271003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-0.27668958724995096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0.23032434082351033</v>
      </c>
      <c r="Q98" s="11">
        <f>2*'OddsRatio_working_3-way'!K98*'OddsRatio_working_3-way'!L98*'OddsRatio_working_3-way'!M98</f>
        <v>7.3586051381313189E-2</v>
      </c>
      <c r="R98" s="11">
        <f t="shared" si="36"/>
        <v>0</v>
      </c>
      <c r="S98" s="11">
        <f t="shared" si="37"/>
        <v>-0.8324286544814713</v>
      </c>
      <c r="T98" s="11">
        <f t="shared" si="38"/>
        <v>-0.26595164679919203</v>
      </c>
      <c r="U98" s="11">
        <f>'OddsRatio_working_3-way'!S98-'OddsRatio_working_3-way'!R98^2/3</f>
        <v>-0.8324286544814713</v>
      </c>
      <c r="V98" s="11">
        <f>'OddsRatio_working_3-way'!S98*'OddsRatio_working_3-way'!R98/3-2*'OddsRatio_working_3-way'!R98^3/27-'OddsRatio_working_3-way'!T98</f>
        <v>0.26595164679919203</v>
      </c>
      <c r="W98" s="11">
        <f>'OddsRatio_working_3-way'!V98^2+4*'OddsRatio_working_3-way'!U98^3/27</f>
        <v>-1.472468474476693E-2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0.14616340443145226</v>
      </c>
      <c r="Y98" s="11">
        <f>IF('OddsRatio_working_3-way'!W98&gt;=0,IF('OddsRatio_working_3-way'!V98+SQRT('OddsRatio_working_3-way'!W98)&gt;0,0,PI()),ACOS('OddsRatio_working_3-way'!V98/(2*'OddsRatio_working_3-way'!X98)))</f>
        <v>0.42805442314203779</v>
      </c>
      <c r="Z98" s="11">
        <f>'OddsRatio_working_3-way'!X98^(1/3)*COS('OddsRatio_working_3-way'!Y98/3)</f>
        <v>0.52140706300347162</v>
      </c>
      <c r="AA98" s="11">
        <f>'OddsRatio_working_3-way'!X98^(1/3)*COS(('OddsRatio_working_3-way'!Y98+2*PI())/3)</f>
        <v>-0.32557393775865789</v>
      </c>
      <c r="AB98" s="11">
        <f>'OddsRatio_working_3-way'!X98^(1/3)*COS(('OddsRatio_working_3-way'!Y98+4*PI())/3)</f>
        <v>-0.19583312524481389</v>
      </c>
      <c r="AC98" s="11">
        <f>'OddsRatio_working_3-way'!X98^(1/3)*SIN('OddsRatio_working_3-way'!Y98/3)</f>
        <v>7.4905893029748566E-2</v>
      </c>
      <c r="AD98" s="11">
        <f>'OddsRatio_working_3-way'!X98^(1/3)*SIN(('OddsRatio_working_3-way'!Y98+2*PI())/3)</f>
        <v>0.41409881575876545</v>
      </c>
      <c r="AE98" s="11">
        <f>'OddsRatio_working_3-way'!X98^(1/3)*SIN(('OddsRatio_working_3-way'!Y98+4*PI())/3)</f>
        <v>-0.4890047087885141</v>
      </c>
      <c r="AF98" s="11">
        <f>-'OddsRatio_working_3-way'!U98/(3*'OddsRatio_working_3-way'!X98^(1/3))*COS(('OddsRatio_working_3-way'!Y98)/3)</f>
        <v>0.52140706300347173</v>
      </c>
      <c r="AG98" s="11">
        <f>-'OddsRatio_working_3-way'!U98/(3*'OddsRatio_working_3-way'!X98^(1/3))*COS(('OddsRatio_working_3-way'!Y98+2*PI())/3)</f>
        <v>-0.32557393775865795</v>
      </c>
      <c r="AH98" s="11">
        <f>-'OddsRatio_working_3-way'!U98/(3*'OddsRatio_working_3-way'!X98^(1/3))*COS(('OddsRatio_working_3-way'!Y98+4*PI())/3)</f>
        <v>-0.19583312524481394</v>
      </c>
      <c r="AI98" s="11">
        <f>'OddsRatio_working_3-way'!U98/(3*'OddsRatio_working_3-way'!X98^(1/3))*SIN(('OddsRatio_working_3-way'!Y98)/3)</f>
        <v>-7.490589302974858E-2</v>
      </c>
      <c r="AJ98" s="11">
        <f>'OddsRatio_working_3-way'!U98/(3*'OddsRatio_working_3-way'!X98^(1/3))*SIN(('OddsRatio_working_3-way'!Y98+2*PI())/3)</f>
        <v>-0.4140988157587655</v>
      </c>
      <c r="AK98" s="11">
        <f>'OddsRatio_working_3-way'!U98/(3*'OddsRatio_working_3-way'!X98^(1/3))*SIN(('OddsRatio_working_3-way'!Y98+4*PI())/3)</f>
        <v>0.48900470878851415</v>
      </c>
      <c r="AL98" s="11">
        <f>'OddsRatio_working_3-way'!Z98+'OddsRatio_working_3-way'!AF98</f>
        <v>1.0428141260069435</v>
      </c>
      <c r="AM98" s="11">
        <f>'OddsRatio_working_3-way'!AA98+'OddsRatio_working_3-way'!AG98</f>
        <v>-0.6511478755173159</v>
      </c>
      <c r="AN98" s="11">
        <f>'OddsRatio_working_3-way'!AB98+'OddsRatio_working_3-way'!AH98</f>
        <v>-0.39166625048962783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1.0428141260069435</v>
      </c>
      <c r="AS98" s="11">
        <f>IF(('OddsRatio_working_3-way'!X98=0),IF(Q98&gt;0,-Q98^(1/3),(-Q98)^(1/3)),'OddsRatio_working_3-way'!AM98-'OddsRatio_working_3-way'!R98/3)</f>
        <v>-0.6511478755173159</v>
      </c>
      <c r="AT98" s="11">
        <f>IF(('OddsRatio_working_3-way'!X98=0),IF(Q98&gt;0,-Q98^(1/3),(-Q98)^(1/3)),'OddsRatio_working_3-way'!AN98-'OddsRatio_working_3-way'!R98/3)</f>
        <v>-0.39166625048962783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3.29</v>
      </c>
      <c r="B99" s="4">
        <f>IF('True_Odds_Calculator_3-way'!B100="","",'True_Odds_Calculator_3-way'!B100)</f>
        <v>3.25</v>
      </c>
      <c r="C99" s="4">
        <f>IF('True_Odds_Calculator_3-way'!C100="","",'True_Odds_Calculator_3-way'!C100)</f>
        <v>2.41</v>
      </c>
      <c r="D99" s="9">
        <f t="shared" si="26"/>
        <v>0.29553838593893045</v>
      </c>
      <c r="E99" s="9">
        <f t="shared" si="27"/>
        <v>0.29922029355389645</v>
      </c>
      <c r="F99" s="9">
        <f t="shared" si="28"/>
        <v>0.40524132050717304</v>
      </c>
      <c r="G99" s="9">
        <f t="shared" si="29"/>
        <v>1.0408974725949818</v>
      </c>
      <c r="H99" s="9">
        <f t="shared" si="30"/>
        <v>3.3836552122425081</v>
      </c>
      <c r="I99" s="9">
        <f t="shared" si="31"/>
        <v>3.3420193133387093</v>
      </c>
      <c r="J99" s="9">
        <f t="shared" si="32"/>
        <v>2.4676654363589248</v>
      </c>
      <c r="K99" s="11">
        <f t="shared" si="33"/>
        <v>0.303951367781155</v>
      </c>
      <c r="L99" s="11">
        <f t="shared" si="34"/>
        <v>0.30769230769230771</v>
      </c>
      <c r="M99" s="11">
        <f t="shared" si="35"/>
        <v>0.41493775933609955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-0.28192968856869272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0.23089826215102105</v>
      </c>
      <c r="Q99" s="11">
        <f>2*'OddsRatio_working_3-way'!K99*'OddsRatio_working_3-way'!L99*'OddsRatio_working_3-way'!M99</f>
        <v>7.7612861227233959E-2</v>
      </c>
      <c r="R99" s="11">
        <f t="shared" si="36"/>
        <v>0</v>
      </c>
      <c r="S99" s="11">
        <f t="shared" si="37"/>
        <v>-0.81899236410060527</v>
      </c>
      <c r="T99" s="11">
        <f t="shared" si="38"/>
        <v>-0.27529155095818664</v>
      </c>
      <c r="U99" s="11">
        <f>'OddsRatio_working_3-way'!S99-'OddsRatio_working_3-way'!R99^2/3</f>
        <v>-0.81899236410060527</v>
      </c>
      <c r="V99" s="11">
        <f>'OddsRatio_working_3-way'!S99*'OddsRatio_working_3-way'!R99/3-2*'OddsRatio_working_3-way'!R99^3/27-'OddsRatio_working_3-way'!T99</f>
        <v>0.27529155095818664</v>
      </c>
      <c r="W99" s="11">
        <f>'OddsRatio_working_3-way'!V99^2+4*'OddsRatio_working_3-way'!U99^3/27</f>
        <v>-5.597953608475828E-3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0.142638872364303</v>
      </c>
      <c r="Y99" s="11">
        <f>IF('OddsRatio_working_3-way'!W99&gt;=0,IF('OddsRatio_working_3-way'!V99+SQRT('OddsRatio_working_3-way'!W99)&gt;0,0,PI()),ACOS('OddsRatio_working_3-way'!V99/(2*'OddsRatio_working_3-way'!X99)))</f>
        <v>0.26537263375450482</v>
      </c>
      <c r="Z99" s="11">
        <f>'OddsRatio_working_3-way'!X99^(1/3)*COS('OddsRatio_working_3-way'!Y99/3)</f>
        <v>0.52044873629749089</v>
      </c>
      <c r="AA99" s="11">
        <f>'OddsRatio_working_3-way'!X99^(1/3)*COS(('OddsRatio_working_3-way'!Y99+2*PI())/3)</f>
        <v>-0.30019843086333459</v>
      </c>
      <c r="AB99" s="11">
        <f>'OddsRatio_working_3-way'!X99^(1/3)*COS(('OddsRatio_working_3-way'!Y99+4*PI())/3)</f>
        <v>-0.22025030543415636</v>
      </c>
      <c r="AC99" s="11">
        <f>'OddsRatio_working_3-way'!X99^(1/3)*SIN('OddsRatio_working_3-way'!Y99/3)</f>
        <v>4.6158071737742161E-2</v>
      </c>
      <c r="AD99" s="11">
        <f>'OddsRatio_working_3-way'!X99^(1/3)*SIN(('OddsRatio_working_3-way'!Y99+2*PI())/3)</f>
        <v>0.42764279113226433</v>
      </c>
      <c r="AE99" s="11">
        <f>'OddsRatio_working_3-way'!X99^(1/3)*SIN(('OddsRatio_working_3-way'!Y99+4*PI())/3)</f>
        <v>-0.47380086287000639</v>
      </c>
      <c r="AF99" s="11">
        <f>-'OddsRatio_working_3-way'!U99/(3*'OddsRatio_working_3-way'!X99^(1/3))*COS(('OddsRatio_working_3-way'!Y99)/3)</f>
        <v>0.52044873629749089</v>
      </c>
      <c r="AG99" s="11">
        <f>-'OddsRatio_working_3-way'!U99/(3*'OddsRatio_working_3-way'!X99^(1/3))*COS(('OddsRatio_working_3-way'!Y99+2*PI())/3)</f>
        <v>-0.30019843086333459</v>
      </c>
      <c r="AH99" s="11">
        <f>-'OddsRatio_working_3-way'!U99/(3*'OddsRatio_working_3-way'!X99^(1/3))*COS(('OddsRatio_working_3-way'!Y99+4*PI())/3)</f>
        <v>-0.22025030543415636</v>
      </c>
      <c r="AI99" s="11">
        <f>'OddsRatio_working_3-way'!U99/(3*'OddsRatio_working_3-way'!X99^(1/3))*SIN(('OddsRatio_working_3-way'!Y99)/3)</f>
        <v>-4.6158071737742161E-2</v>
      </c>
      <c r="AJ99" s="11">
        <f>'OddsRatio_working_3-way'!U99/(3*'OddsRatio_working_3-way'!X99^(1/3))*SIN(('OddsRatio_working_3-way'!Y99+2*PI())/3)</f>
        <v>-0.42764279113226433</v>
      </c>
      <c r="AK99" s="11">
        <f>'OddsRatio_working_3-way'!U99/(3*'OddsRatio_working_3-way'!X99^(1/3))*SIN(('OddsRatio_working_3-way'!Y99+4*PI())/3)</f>
        <v>0.47380086287000639</v>
      </c>
      <c r="AL99" s="11">
        <f>'OddsRatio_working_3-way'!Z99+'OddsRatio_working_3-way'!AF99</f>
        <v>1.0408974725949818</v>
      </c>
      <c r="AM99" s="11">
        <f>'OddsRatio_working_3-way'!AA99+'OddsRatio_working_3-way'!AG99</f>
        <v>-0.60039686172666917</v>
      </c>
      <c r="AN99" s="11">
        <f>'OddsRatio_working_3-way'!AB99+'OddsRatio_working_3-way'!AH99</f>
        <v>-0.44050061086831271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1.0408974725949818</v>
      </c>
      <c r="AS99" s="11">
        <f>IF(('OddsRatio_working_3-way'!X99=0),IF(Q99&gt;0,-Q99^(1/3),(-Q99)^(1/3)),'OddsRatio_working_3-way'!AM99-'OddsRatio_working_3-way'!R99/3)</f>
        <v>-0.60039686172666917</v>
      </c>
      <c r="AT99" s="11">
        <f>IF(('OddsRatio_working_3-way'!X99=0),IF(Q99&gt;0,-Q99^(1/3),(-Q99)^(1/3)),'OddsRatio_working_3-way'!AN99-'OddsRatio_working_3-way'!R99/3)</f>
        <v>-0.44050061086831271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2.76</v>
      </c>
      <c r="B100" s="4">
        <f>IF('True_Odds_Calculator_3-way'!B101="","",'True_Odds_Calculator_3-way'!B101)</f>
        <v>3.13</v>
      </c>
      <c r="C100" s="4">
        <f>IF('True_Odds_Calculator_3-way'!C101="","",'True_Odds_Calculator_3-way'!C101)</f>
        <v>2.89</v>
      </c>
      <c r="D100" s="9">
        <f t="shared" si="26"/>
        <v>0.35278242541756194</v>
      </c>
      <c r="E100" s="9">
        <f t="shared" si="27"/>
        <v>0.31053074697972577</v>
      </c>
      <c r="F100" s="9">
        <f t="shared" si="28"/>
        <v>0.33668682760271246</v>
      </c>
      <c r="G100" s="9">
        <f t="shared" si="29"/>
        <v>1.0423910937462757</v>
      </c>
      <c r="H100" s="9">
        <f t="shared" si="30"/>
        <v>2.8346083249934444</v>
      </c>
      <c r="I100" s="9">
        <f t="shared" si="31"/>
        <v>3.2202930296795667</v>
      </c>
      <c r="J100" s="9">
        <f t="shared" si="32"/>
        <v>2.9701191671804619</v>
      </c>
      <c r="K100" s="11">
        <f t="shared" si="33"/>
        <v>0.3623188405797102</v>
      </c>
      <c r="L100" s="11">
        <f t="shared" si="34"/>
        <v>0.31948881789137379</v>
      </c>
      <c r="M100" s="11">
        <f t="shared" si="35"/>
        <v>0.34602076124567471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-0.2837937410568846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0.23151363615316942</v>
      </c>
      <c r="Q100" s="11">
        <f>2*'OddsRatio_working_3-way'!K100*'OddsRatio_working_3-way'!L100*'OddsRatio_working_3-way'!M100</f>
        <v>8.0108524620473853E-2</v>
      </c>
      <c r="R100" s="11">
        <f t="shared" si="36"/>
        <v>0</v>
      </c>
      <c r="S100" s="11">
        <f t="shared" si="37"/>
        <v>-0.81578133221325699</v>
      </c>
      <c r="T100" s="11">
        <f t="shared" si="38"/>
        <v>-0.28227727758244192</v>
      </c>
      <c r="U100" s="11">
        <f>'OddsRatio_working_3-way'!S100-'OddsRatio_working_3-way'!R100^2/3</f>
        <v>-0.81578133221325699</v>
      </c>
      <c r="V100" s="11">
        <f>'OddsRatio_working_3-way'!S100*'OddsRatio_working_3-way'!R100/3-2*'OddsRatio_working_3-way'!R100^3/27-'OddsRatio_working_3-way'!T100</f>
        <v>0.28227727758244192</v>
      </c>
      <c r="W100" s="11">
        <f>'OddsRatio_working_3-way'!V100^2+4*'OddsRatio_working_3-way'!U100^3/27</f>
        <v>-7.4943623008308369E-4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0.14180082657502216</v>
      </c>
      <c r="Y100" s="11">
        <f>IF('OddsRatio_working_3-way'!W100&gt;=0,IF('OddsRatio_working_3-way'!V100+SQRT('OddsRatio_working_3-way'!W100)&gt;0,0,PI()),ACOS('OddsRatio_working_3-way'!V100/(2*'OddsRatio_working_3-way'!X100)))</f>
        <v>9.6679712679877738E-2</v>
      </c>
      <c r="Z100" s="11">
        <f>'OddsRatio_working_3-way'!X100^(1/3)*COS('OddsRatio_working_3-way'!Y100/3)</f>
        <v>0.52119554687313785</v>
      </c>
      <c r="AA100" s="11">
        <f>'OddsRatio_working_3-way'!X100^(1/3)*COS(('OddsRatio_working_3-way'!Y100+2*PI())/3)</f>
        <v>-0.2751488728116091</v>
      </c>
      <c r="AB100" s="11">
        <f>'OddsRatio_working_3-way'!X100^(1/3)*COS(('OddsRatio_working_3-way'!Y100+4*PI())/3)</f>
        <v>-0.24604667406152866</v>
      </c>
      <c r="AC100" s="11">
        <f>'OddsRatio_working_3-way'!X100^(1/3)*SIN('OddsRatio_working_3-way'!Y100/3)</f>
        <v>1.6802162282368929E-2</v>
      </c>
      <c r="AD100" s="11">
        <f>'OddsRatio_working_3-way'!X100^(1/3)*SIN(('OddsRatio_working_3-way'!Y100+2*PI())/3)</f>
        <v>0.44296750279027614</v>
      </c>
      <c r="AE100" s="11">
        <f>'OddsRatio_working_3-way'!X100^(1/3)*SIN(('OddsRatio_working_3-way'!Y100+4*PI())/3)</f>
        <v>-0.45976966507264511</v>
      </c>
      <c r="AF100" s="11">
        <f>-'OddsRatio_working_3-way'!U100/(3*'OddsRatio_working_3-way'!X100^(1/3))*COS(('OddsRatio_working_3-way'!Y100)/3)</f>
        <v>0.52119554687313785</v>
      </c>
      <c r="AG100" s="11">
        <f>-'OddsRatio_working_3-way'!U100/(3*'OddsRatio_working_3-way'!X100^(1/3))*COS(('OddsRatio_working_3-way'!Y100+2*PI())/3)</f>
        <v>-0.2751488728116091</v>
      </c>
      <c r="AH100" s="11">
        <f>-'OddsRatio_working_3-way'!U100/(3*'OddsRatio_working_3-way'!X100^(1/3))*COS(('OddsRatio_working_3-way'!Y100+4*PI())/3)</f>
        <v>-0.24604667406152866</v>
      </c>
      <c r="AI100" s="11">
        <f>'OddsRatio_working_3-way'!U100/(3*'OddsRatio_working_3-way'!X100^(1/3))*SIN(('OddsRatio_working_3-way'!Y100)/3)</f>
        <v>-1.6802162282368929E-2</v>
      </c>
      <c r="AJ100" s="11">
        <f>'OddsRatio_working_3-way'!U100/(3*'OddsRatio_working_3-way'!X100^(1/3))*SIN(('OddsRatio_working_3-way'!Y100+2*PI())/3)</f>
        <v>-0.44296750279027614</v>
      </c>
      <c r="AK100" s="11">
        <f>'OddsRatio_working_3-way'!U100/(3*'OddsRatio_working_3-way'!X100^(1/3))*SIN(('OddsRatio_working_3-way'!Y100+4*PI())/3)</f>
        <v>0.45976966507264511</v>
      </c>
      <c r="AL100" s="11">
        <f>'OddsRatio_working_3-way'!Z100+'OddsRatio_working_3-way'!AF100</f>
        <v>1.0423910937462757</v>
      </c>
      <c r="AM100" s="11">
        <f>'OddsRatio_working_3-way'!AA100+'OddsRatio_working_3-way'!AG100</f>
        <v>-0.5502977456232182</v>
      </c>
      <c r="AN100" s="11">
        <f>'OddsRatio_working_3-way'!AB100+'OddsRatio_working_3-way'!AH100</f>
        <v>-0.49209334812305733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1.0423910937462757</v>
      </c>
      <c r="AS100" s="11">
        <f>IF(('OddsRatio_working_3-way'!X100=0),IF(Q100&gt;0,-Q100^(1/3),(-Q100)^(1/3)),'OddsRatio_working_3-way'!AM100-'OddsRatio_working_3-way'!R100/3)</f>
        <v>-0.5502977456232182</v>
      </c>
      <c r="AT100" s="11">
        <f>IF(('OddsRatio_working_3-way'!X100=0),IF(Q100&gt;0,-Q100^(1/3),(-Q100)^(1/3)),'OddsRatio_working_3-way'!AN100-'OddsRatio_working_3-way'!R100/3)</f>
        <v>-0.49209334812305733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1.66</v>
      </c>
      <c r="B101" s="4">
        <f>IF('True_Odds_Calculator_3-way'!B102="","",'True_Odds_Calculator_3-way'!B102)</f>
        <v>3.84</v>
      </c>
      <c r="C101" s="4">
        <f>IF('True_Odds_Calculator_3-way'!C102="","",'True_Odds_Calculator_3-way'!C102)</f>
        <v>5.96</v>
      </c>
      <c r="D101" s="9">
        <f t="shared" si="26"/>
        <v>0.58943361142661066</v>
      </c>
      <c r="E101" s="9">
        <f t="shared" si="27"/>
        <v>0.2501720230194257</v>
      </c>
      <c r="F101" s="9">
        <f t="shared" si="28"/>
        <v>0.16039436555396369</v>
      </c>
      <c r="G101" s="9">
        <f t="shared" si="29"/>
        <v>1.0553695507992074</v>
      </c>
      <c r="H101" s="9">
        <f t="shared" si="30"/>
        <v>1.6965439035274767</v>
      </c>
      <c r="I101" s="9">
        <f t="shared" si="31"/>
        <v>3.9972495242697486</v>
      </c>
      <c r="J101" s="9">
        <f t="shared" si="32"/>
        <v>6.2346329719640696</v>
      </c>
      <c r="K101" s="11">
        <f t="shared" si="33"/>
        <v>0.60240963855421692</v>
      </c>
      <c r="L101" s="11">
        <f t="shared" si="34"/>
        <v>0.26041666666666669</v>
      </c>
      <c r="M101" s="11">
        <f t="shared" si="35"/>
        <v>0.16778523489932887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-0.24471375434624409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0.22268183472143613</v>
      </c>
      <c r="Q101" s="11">
        <f>2*'OddsRatio_working_3-way'!K101*'OddsRatio_working_3-way'!L101*'OddsRatio_working_3-way'!M101</f>
        <v>5.2643459745020361E-2</v>
      </c>
      <c r="R101" s="11">
        <f t="shared" si="36"/>
        <v>0</v>
      </c>
      <c r="S101" s="11">
        <f t="shared" si="37"/>
        <v>-0.90996860930981782</v>
      </c>
      <c r="T101" s="11">
        <f t="shared" si="38"/>
        <v>-0.2151226026737158</v>
      </c>
      <c r="U101" s="11">
        <f>'OddsRatio_working_3-way'!S101-'OddsRatio_working_3-way'!R101^2/3</f>
        <v>-0.90996860930981782</v>
      </c>
      <c r="V101" s="11">
        <f>'OddsRatio_working_3-way'!S101*'OddsRatio_working_3-way'!R101/3-2*'OddsRatio_working_3-way'!R101^3/27-'OddsRatio_working_3-way'!T101</f>
        <v>0.2151226026737158</v>
      </c>
      <c r="W101" s="11">
        <f>'OddsRatio_working_3-way'!V101^2+4*'OddsRatio_working_3-way'!U101^3/27</f>
        <v>-6.5350861196430965E-2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0.1670543290201906</v>
      </c>
      <c r="Y101" s="11">
        <f>IF('OddsRatio_working_3-way'!W101&gt;=0,IF('OddsRatio_working_3-way'!V101+SQRT('OddsRatio_working_3-way'!W101)&gt;0,0,PI()),ACOS('OddsRatio_working_3-way'!V101/(2*'OddsRatio_working_3-way'!X101)))</f>
        <v>0.87125058801146726</v>
      </c>
      <c r="Z101" s="11">
        <f>'OddsRatio_working_3-way'!X101^(1/3)*COS('OddsRatio_working_3-way'!Y101/3)</f>
        <v>0.52768477539960368</v>
      </c>
      <c r="AA101" s="11">
        <f>'OddsRatio_working_3-way'!X101^(1/3)*COS(('OddsRatio_working_3-way'!Y101+2*PI())/3)</f>
        <v>-0.4004210671708554</v>
      </c>
      <c r="AB101" s="11">
        <f>'OddsRatio_working_3-way'!X101^(1/3)*COS(('OddsRatio_working_3-way'!Y101+4*PI())/3)</f>
        <v>-0.12726370822874841</v>
      </c>
      <c r="AC101" s="11">
        <f>'OddsRatio_working_3-way'!X101^(1/3)*SIN('OddsRatio_working_3-way'!Y101/3)</f>
        <v>0.15770747471635282</v>
      </c>
      <c r="AD101" s="11">
        <f>'OddsRatio_working_3-way'!X101^(1/3)*SIN(('OddsRatio_working_3-way'!Y101+2*PI())/3)</f>
        <v>0.37813468332816619</v>
      </c>
      <c r="AE101" s="11">
        <f>'OddsRatio_working_3-way'!X101^(1/3)*SIN(('OddsRatio_working_3-way'!Y101+4*PI())/3)</f>
        <v>-0.53584215804451896</v>
      </c>
      <c r="AF101" s="11">
        <f>-'OddsRatio_working_3-way'!U101/(3*'OddsRatio_working_3-way'!X101^(1/3))*COS(('OddsRatio_working_3-way'!Y101)/3)</f>
        <v>0.52768477539960368</v>
      </c>
      <c r="AG101" s="11">
        <f>-'OddsRatio_working_3-way'!U101/(3*'OddsRatio_working_3-way'!X101^(1/3))*COS(('OddsRatio_working_3-way'!Y101+2*PI())/3)</f>
        <v>-0.4004210671708554</v>
      </c>
      <c r="AH101" s="11">
        <f>-'OddsRatio_working_3-way'!U101/(3*'OddsRatio_working_3-way'!X101^(1/3))*COS(('OddsRatio_working_3-way'!Y101+4*PI())/3)</f>
        <v>-0.12726370822874841</v>
      </c>
      <c r="AI101" s="11">
        <f>'OddsRatio_working_3-way'!U101/(3*'OddsRatio_working_3-way'!X101^(1/3))*SIN(('OddsRatio_working_3-way'!Y101)/3)</f>
        <v>-0.15770747471635282</v>
      </c>
      <c r="AJ101" s="11">
        <f>'OddsRatio_working_3-way'!U101/(3*'OddsRatio_working_3-way'!X101^(1/3))*SIN(('OddsRatio_working_3-way'!Y101+2*PI())/3)</f>
        <v>-0.37813468332816619</v>
      </c>
      <c r="AK101" s="11">
        <f>'OddsRatio_working_3-way'!U101/(3*'OddsRatio_working_3-way'!X101^(1/3))*SIN(('OddsRatio_working_3-way'!Y101+4*PI())/3)</f>
        <v>0.53584215804451896</v>
      </c>
      <c r="AL101" s="11">
        <f>'OddsRatio_working_3-way'!Z101+'OddsRatio_working_3-way'!AF101</f>
        <v>1.0553695507992074</v>
      </c>
      <c r="AM101" s="11">
        <f>'OddsRatio_working_3-way'!AA101+'OddsRatio_working_3-way'!AG101</f>
        <v>-0.80084213434171081</v>
      </c>
      <c r="AN101" s="11">
        <f>'OddsRatio_working_3-way'!AB101+'OddsRatio_working_3-way'!AH101</f>
        <v>-0.25452741645749682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1.0553695507992074</v>
      </c>
      <c r="AS101" s="11">
        <f>IF(('OddsRatio_working_3-way'!X101=0),IF(Q101&gt;0,-Q101^(1/3),(-Q101)^(1/3)),'OddsRatio_working_3-way'!AM101-'OddsRatio_working_3-way'!R101/3)</f>
        <v>-0.80084213434171081</v>
      </c>
      <c r="AT101" s="11">
        <f>IF(('OddsRatio_working_3-way'!X101=0),IF(Q101&gt;0,-Q101^(1/3),(-Q101)^(1/3)),'OddsRatio_working_3-way'!AN101-'OddsRatio_working_3-way'!R101/3)</f>
        <v>-0.25452741645749682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2.21</v>
      </c>
      <c r="B102" s="4">
        <f>IF('True_Odds_Calculator_3-way'!B103="","",'True_Odds_Calculator_3-way'!B103)</f>
        <v>3.24</v>
      </c>
      <c r="C102" s="4">
        <f>IF('True_Odds_Calculator_3-way'!C103="","",'True_Odds_Calculator_3-way'!C103)</f>
        <v>3.73</v>
      </c>
      <c r="D102" s="9">
        <f t="shared" si="26"/>
        <v>0.44142353768831499</v>
      </c>
      <c r="E102" s="9">
        <f t="shared" si="27"/>
        <v>0.29917234172807528</v>
      </c>
      <c r="F102" s="9">
        <f t="shared" si="28"/>
        <v>0.2594041205836099</v>
      </c>
      <c r="G102" s="9">
        <f t="shared" si="29"/>
        <v>1.0457834721377444</v>
      </c>
      <c r="H102" s="9">
        <f t="shared" si="30"/>
        <v>2.2653980012866706</v>
      </c>
      <c r="I102" s="9">
        <f t="shared" si="31"/>
        <v>3.3425549775885477</v>
      </c>
      <c r="J102" s="9">
        <f t="shared" si="32"/>
        <v>3.8549888789360414</v>
      </c>
      <c r="K102" s="11">
        <f t="shared" si="33"/>
        <v>0.45248868778280543</v>
      </c>
      <c r="L102" s="11">
        <f t="shared" si="34"/>
        <v>0.30864197530864196</v>
      </c>
      <c r="M102" s="11">
        <f t="shared" si="35"/>
        <v>0.26809651474530832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-0.27704474700216708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0.2313888136313621</v>
      </c>
      <c r="Q102" s="11">
        <f>2*'OddsRatio_working_3-way'!K102*'OddsRatio_working_3-way'!L102*'OddsRatio_working_3-way'!M102</f>
        <v>7.4883111207560554E-2</v>
      </c>
      <c r="R102" s="11">
        <f t="shared" si="36"/>
        <v>0</v>
      </c>
      <c r="S102" s="11">
        <f t="shared" si="37"/>
        <v>-0.83520375728167895</v>
      </c>
      <c r="T102" s="11">
        <f t="shared" si="38"/>
        <v>-0.27029247808468576</v>
      </c>
      <c r="U102" s="11">
        <f>'OddsRatio_working_3-way'!S102-'OddsRatio_working_3-way'!R102^2/3</f>
        <v>-0.83520375728167895</v>
      </c>
      <c r="V102" s="11">
        <f>'OddsRatio_working_3-way'!S102*'OddsRatio_working_3-way'!R102/3-2*'OddsRatio_working_3-way'!R102^3/27-'OddsRatio_working_3-way'!T102</f>
        <v>0.27029247808468576</v>
      </c>
      <c r="W102" s="11">
        <f>'OddsRatio_working_3-way'!V102^2+4*'OddsRatio_working_3-way'!U102^3/27</f>
        <v>-1.3254446367991515E-2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0.14689491999142776</v>
      </c>
      <c r="Y102" s="11">
        <f>IF('OddsRatio_working_3-way'!W102&gt;=0,IF('OddsRatio_working_3-way'!V102+SQRT('OddsRatio_working_3-way'!W102)&gt;0,0,PI()),ACOS('OddsRatio_working_3-way'!V102/(2*'OddsRatio_working_3-way'!X102)))</f>
        <v>0.40266524609823495</v>
      </c>
      <c r="Z102" s="11">
        <f>'OddsRatio_working_3-way'!X102^(1/3)*COS('OddsRatio_working_3-way'!Y102/3)</f>
        <v>0.52289173606887218</v>
      </c>
      <c r="AA102" s="11">
        <f>'OddsRatio_working_3-way'!X102^(1/3)*COS(('OddsRatio_working_3-way'!Y102+2*PI())/3)</f>
        <v>-0.32259415978147066</v>
      </c>
      <c r="AB102" s="11">
        <f>'OddsRatio_working_3-way'!X102^(1/3)*COS(('OddsRatio_working_3-way'!Y102+4*PI())/3)</f>
        <v>-0.20029757628740158</v>
      </c>
      <c r="AC102" s="11">
        <f>'OddsRatio_working_3-way'!X102^(1/3)*SIN('OddsRatio_working_3-way'!Y102/3)</f>
        <v>7.0607965401272343E-2</v>
      </c>
      <c r="AD102" s="11">
        <f>'OddsRatio_working_3-way'!X102^(1/3)*SIN(('OddsRatio_working_3-way'!Y102+2*PI())/3)</f>
        <v>0.41753354416395494</v>
      </c>
      <c r="AE102" s="11">
        <f>'OddsRatio_working_3-way'!X102^(1/3)*SIN(('OddsRatio_working_3-way'!Y102+4*PI())/3)</f>
        <v>-0.48814150956522728</v>
      </c>
      <c r="AF102" s="11">
        <f>-'OddsRatio_working_3-way'!U102/(3*'OddsRatio_working_3-way'!X102^(1/3))*COS(('OddsRatio_working_3-way'!Y102)/3)</f>
        <v>0.52289173606887218</v>
      </c>
      <c r="AG102" s="11">
        <f>-'OddsRatio_working_3-way'!U102/(3*'OddsRatio_working_3-way'!X102^(1/3))*COS(('OddsRatio_working_3-way'!Y102+2*PI())/3)</f>
        <v>-0.32259415978147066</v>
      </c>
      <c r="AH102" s="11">
        <f>-'OddsRatio_working_3-way'!U102/(3*'OddsRatio_working_3-way'!X102^(1/3))*COS(('OddsRatio_working_3-way'!Y102+4*PI())/3)</f>
        <v>-0.20029757628740158</v>
      </c>
      <c r="AI102" s="11">
        <f>'OddsRatio_working_3-way'!U102/(3*'OddsRatio_working_3-way'!X102^(1/3))*SIN(('OddsRatio_working_3-way'!Y102)/3)</f>
        <v>-7.0607965401272343E-2</v>
      </c>
      <c r="AJ102" s="11">
        <f>'OddsRatio_working_3-way'!U102/(3*'OddsRatio_working_3-way'!X102^(1/3))*SIN(('OddsRatio_working_3-way'!Y102+2*PI())/3)</f>
        <v>-0.41753354416395494</v>
      </c>
      <c r="AK102" s="11">
        <f>'OddsRatio_working_3-way'!U102/(3*'OddsRatio_working_3-way'!X102^(1/3))*SIN(('OddsRatio_working_3-way'!Y102+4*PI())/3)</f>
        <v>0.48814150956522728</v>
      </c>
      <c r="AL102" s="11">
        <f>'OddsRatio_working_3-way'!Z102+'OddsRatio_working_3-way'!AF102</f>
        <v>1.0457834721377444</v>
      </c>
      <c r="AM102" s="11">
        <f>'OddsRatio_working_3-way'!AA102+'OddsRatio_working_3-way'!AG102</f>
        <v>-0.64518831956294131</v>
      </c>
      <c r="AN102" s="11">
        <f>'OddsRatio_working_3-way'!AB102+'OddsRatio_working_3-way'!AH102</f>
        <v>-0.40059515257480316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1.0457834721377444</v>
      </c>
      <c r="AS102" s="11">
        <f>IF(('OddsRatio_working_3-way'!X102=0),IF(Q102&gt;0,-Q102^(1/3),(-Q102)^(1/3)),'OddsRatio_working_3-way'!AM102-'OddsRatio_working_3-way'!R102/3)</f>
        <v>-0.64518831956294131</v>
      </c>
      <c r="AT102" s="11">
        <f>IF(('OddsRatio_working_3-way'!X102=0),IF(Q102&gt;0,-Q102^(1/3),(-Q102)^(1/3)),'OddsRatio_working_3-way'!AN102-'OddsRatio_working_3-way'!R102/3)</f>
        <v>-0.40059515257480316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2.34</v>
      </c>
      <c r="B103" s="4">
        <f>IF('True_Odds_Calculator_3-way'!B104="","",'True_Odds_Calculator_3-way'!B104)</f>
        <v>3.28</v>
      </c>
      <c r="C103" s="4">
        <f>IF('True_Odds_Calculator_3-way'!C104="","",'True_Odds_Calculator_3-way'!C104)</f>
        <v>3.39</v>
      </c>
      <c r="D103" s="9">
        <f t="shared" si="26"/>
        <v>0.41729687972556279</v>
      </c>
      <c r="E103" s="9">
        <f t="shared" si="27"/>
        <v>0.2962153381536502</v>
      </c>
      <c r="F103" s="9">
        <f t="shared" si="28"/>
        <v>0.28648778212078679</v>
      </c>
      <c r="G103" s="9">
        <f t="shared" si="29"/>
        <v>1.042071235034522</v>
      </c>
      <c r="H103" s="9">
        <f t="shared" si="30"/>
        <v>2.3963754549462593</v>
      </c>
      <c r="I103" s="9">
        <f t="shared" si="31"/>
        <v>3.3759224158787107</v>
      </c>
      <c r="J103" s="9">
        <f t="shared" si="32"/>
        <v>3.4905502517325071</v>
      </c>
      <c r="K103" s="11">
        <f t="shared" si="33"/>
        <v>0.42735042735042739</v>
      </c>
      <c r="L103" s="11">
        <f t="shared" si="34"/>
        <v>0.3048780487804878</v>
      </c>
      <c r="M103" s="11">
        <f t="shared" si="35"/>
        <v>0.29498525073746312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-0.28063907936560628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0.23098568857256535</v>
      </c>
      <c r="Q103" s="11">
        <f>2*'OddsRatio_working_3-way'!K103*'OddsRatio_working_3-way'!L103*'OddsRatio_working_3-way'!M103</f>
        <v>7.6867117661419418E-2</v>
      </c>
      <c r="R103" s="11">
        <f t="shared" si="36"/>
        <v>0</v>
      </c>
      <c r="S103" s="11">
        <f t="shared" si="37"/>
        <v>-0.82307029047670754</v>
      </c>
      <c r="T103" s="11">
        <f t="shared" si="38"/>
        <v>-0.27390026305381282</v>
      </c>
      <c r="U103" s="11">
        <f>'OddsRatio_working_3-way'!S103-'OddsRatio_working_3-way'!R103^2/3</f>
        <v>-0.82307029047670754</v>
      </c>
      <c r="V103" s="11">
        <f>'OddsRatio_working_3-way'!S103*'OddsRatio_working_3-way'!R103/3-2*'OddsRatio_working_3-way'!R103^3/27-'OddsRatio_working_3-way'!T103</f>
        <v>0.27390026305381282</v>
      </c>
      <c r="W103" s="11">
        <f>'OddsRatio_working_3-way'!V103^2+4*'OddsRatio_working_3-way'!U103^3/27</f>
        <v>-7.583773089267748E-3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0.14370553850688533</v>
      </c>
      <c r="Y103" s="11">
        <f>IF('OddsRatio_working_3-way'!W103&gt;=0,IF('OddsRatio_working_3-way'!V103+SQRT('OddsRatio_working_3-way'!W103)&gt;0,0,PI()),ACOS('OddsRatio_working_3-way'!V103/(2*'OddsRatio_working_3-way'!X103)))</f>
        <v>0.30783653331270933</v>
      </c>
      <c r="Z103" s="11">
        <f>'OddsRatio_working_3-way'!X103^(1/3)*COS('OddsRatio_working_3-way'!Y103/3)</f>
        <v>0.52103561751726102</v>
      </c>
      <c r="AA103" s="11">
        <f>'OddsRatio_working_3-way'!X103^(1/3)*COS(('OddsRatio_working_3-way'!Y103+2*PI())/3)</f>
        <v>-0.30698270494899971</v>
      </c>
      <c r="AB103" s="11">
        <f>'OddsRatio_working_3-way'!X103^(1/3)*COS(('OddsRatio_working_3-way'!Y103+4*PI())/3)</f>
        <v>-0.21405291256826134</v>
      </c>
      <c r="AC103" s="11">
        <f>'OddsRatio_working_3-way'!X103^(1/3)*SIN('OddsRatio_working_3-way'!Y103/3)</f>
        <v>5.3653040646755322E-2</v>
      </c>
      <c r="AD103" s="11">
        <f>'OddsRatio_working_3-way'!X103^(1/3)*SIN(('OddsRatio_working_3-way'!Y103+2*PI())/3)</f>
        <v>0.42440356072308261</v>
      </c>
      <c r="AE103" s="11">
        <f>'OddsRatio_working_3-way'!X103^(1/3)*SIN(('OddsRatio_working_3-way'!Y103+4*PI())/3)</f>
        <v>-0.47805660136983791</v>
      </c>
      <c r="AF103" s="11">
        <f>-'OddsRatio_working_3-way'!U103/(3*'OddsRatio_working_3-way'!X103^(1/3))*COS(('OddsRatio_working_3-way'!Y103)/3)</f>
        <v>0.52103561751726091</v>
      </c>
      <c r="AG103" s="11">
        <f>-'OddsRatio_working_3-way'!U103/(3*'OddsRatio_working_3-way'!X103^(1/3))*COS(('OddsRatio_working_3-way'!Y103+2*PI())/3)</f>
        <v>-0.30698270494899965</v>
      </c>
      <c r="AH103" s="11">
        <f>-'OddsRatio_working_3-way'!U103/(3*'OddsRatio_working_3-way'!X103^(1/3))*COS(('OddsRatio_working_3-way'!Y103+4*PI())/3)</f>
        <v>-0.21405291256826131</v>
      </c>
      <c r="AI103" s="11">
        <f>'OddsRatio_working_3-way'!U103/(3*'OddsRatio_working_3-way'!X103^(1/3))*SIN(('OddsRatio_working_3-way'!Y103)/3)</f>
        <v>-5.3653040646755315E-2</v>
      </c>
      <c r="AJ103" s="11">
        <f>'OddsRatio_working_3-way'!U103/(3*'OddsRatio_working_3-way'!X103^(1/3))*SIN(('OddsRatio_working_3-way'!Y103+2*PI())/3)</f>
        <v>-0.4244035607230825</v>
      </c>
      <c r="AK103" s="11">
        <f>'OddsRatio_working_3-way'!U103/(3*'OddsRatio_working_3-way'!X103^(1/3))*SIN(('OddsRatio_working_3-way'!Y103+4*PI())/3)</f>
        <v>0.4780566013698378</v>
      </c>
      <c r="AL103" s="11">
        <f>'OddsRatio_working_3-way'!Z103+'OddsRatio_working_3-way'!AF103</f>
        <v>1.042071235034522</v>
      </c>
      <c r="AM103" s="11">
        <f>'OddsRatio_working_3-way'!AA103+'OddsRatio_working_3-way'!AG103</f>
        <v>-0.61396540989799941</v>
      </c>
      <c r="AN103" s="11">
        <f>'OddsRatio_working_3-way'!AB103+'OddsRatio_working_3-way'!AH103</f>
        <v>-0.42810582513652262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1.042071235034522</v>
      </c>
      <c r="AS103" s="11">
        <f>IF(('OddsRatio_working_3-way'!X103=0),IF(Q103&gt;0,-Q103^(1/3),(-Q103)^(1/3)),'OddsRatio_working_3-way'!AM103-'OddsRatio_working_3-way'!R103/3)</f>
        <v>-0.61396540989799941</v>
      </c>
      <c r="AT103" s="11">
        <f>IF(('OddsRatio_working_3-way'!X103=0),IF(Q103&gt;0,-Q103^(1/3),(-Q103)^(1/3)),'OddsRatio_working_3-way'!AN103-'OddsRatio_working_3-way'!R103/3)</f>
        <v>-0.42810582513652262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1.91</v>
      </c>
      <c r="B104" s="4">
        <f>IF('True_Odds_Calculator_3-way'!B105="","",'True_Odds_Calculator_3-way'!B105)</f>
        <v>3.85</v>
      </c>
      <c r="C104" s="4">
        <f>IF('True_Odds_Calculator_3-way'!C105="","",'True_Odds_Calculator_3-way'!C105)</f>
        <v>4.07</v>
      </c>
      <c r="D104" s="9">
        <f t="shared" si="26"/>
        <v>0.51193635287083461</v>
      </c>
      <c r="E104" s="9">
        <f t="shared" si="27"/>
        <v>0.25088925764431019</v>
      </c>
      <c r="F104" s="9">
        <f t="shared" si="28"/>
        <v>0.23717438948485522</v>
      </c>
      <c r="G104" s="9">
        <f t="shared" si="29"/>
        <v>1.0476569502366226</v>
      </c>
      <c r="H104" s="9">
        <f t="shared" si="30"/>
        <v>1.9533678247153266</v>
      </c>
      <c r="I104" s="9">
        <f t="shared" si="31"/>
        <v>3.9858223081743756</v>
      </c>
      <c r="J104" s="9">
        <f t="shared" si="32"/>
        <v>4.2163068372264325</v>
      </c>
      <c r="K104" s="11">
        <f t="shared" si="33"/>
        <v>0.52356020942408377</v>
      </c>
      <c r="L104" s="11">
        <f t="shared" si="34"/>
        <v>0.25974025974025972</v>
      </c>
      <c r="M104" s="11">
        <f t="shared" si="35"/>
        <v>0.24570024570024568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-0.2660333736011985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0.2282087003648165</v>
      </c>
      <c r="Q104" s="11">
        <f>2*'OddsRatio_working_3-way'!K104*'OddsRatio_working_3-way'!L104*'OddsRatio_working_3-way'!M104</f>
        <v>6.6825388100971134E-2</v>
      </c>
      <c r="R104" s="11">
        <f t="shared" si="36"/>
        <v>0</v>
      </c>
      <c r="S104" s="11">
        <f t="shared" si="37"/>
        <v>-0.85781981890330916</v>
      </c>
      <c r="T104" s="11">
        <f t="shared" si="38"/>
        <v>-0.25119174784869952</v>
      </c>
      <c r="U104" s="11">
        <f>'OddsRatio_working_3-way'!S104-'OddsRatio_working_3-way'!R104^2/3</f>
        <v>-0.85781981890330916</v>
      </c>
      <c r="V104" s="11">
        <f>'OddsRatio_working_3-way'!S104*'OddsRatio_working_3-way'!R104/3-2*'OddsRatio_working_3-way'!R104^3/27-'OddsRatio_working_3-way'!T104</f>
        <v>0.25119174784869952</v>
      </c>
      <c r="W104" s="11">
        <f>'OddsRatio_working_3-way'!V104^2+4*'OddsRatio_working_3-way'!U104^3/27</f>
        <v>-3.0418389819982516E-2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0.15290167102362481</v>
      </c>
      <c r="Y104" s="11">
        <f>IF('OddsRatio_working_3-way'!W104&gt;=0,IF('OddsRatio_working_3-way'!V104+SQRT('OddsRatio_working_3-way'!W104)&gt;0,0,PI()),ACOS('OddsRatio_working_3-way'!V104/(2*'OddsRatio_working_3-way'!X104)))</f>
        <v>0.60690701168948236</v>
      </c>
      <c r="Z104" s="11">
        <f>'OddsRatio_working_3-way'!X104^(1/3)*COS('OddsRatio_working_3-way'!Y104/3)</f>
        <v>0.52382847511831143</v>
      </c>
      <c r="AA104" s="11">
        <f>'OddsRatio_working_3-way'!X104^(1/3)*COS(('OddsRatio_working_3-way'!Y104+2*PI())/3)</f>
        <v>-0.35496127521885656</v>
      </c>
      <c r="AB104" s="11">
        <f>'OddsRatio_working_3-way'!X104^(1/3)*COS(('OddsRatio_working_3-way'!Y104+4*PI())/3)</f>
        <v>-0.16886719989945492</v>
      </c>
      <c r="AC104" s="11">
        <f>'OddsRatio_working_3-way'!X104^(1/3)*SIN('OddsRatio_working_3-way'!Y104/3)</f>
        <v>0.10744146448025116</v>
      </c>
      <c r="AD104" s="11">
        <f>'OddsRatio_working_3-way'!X104^(1/3)*SIN(('OddsRatio_working_3-way'!Y104+2*PI())/3)</f>
        <v>0.39992803443799685</v>
      </c>
      <c r="AE104" s="11">
        <f>'OddsRatio_working_3-way'!X104^(1/3)*SIN(('OddsRatio_working_3-way'!Y104+4*PI())/3)</f>
        <v>-0.5073694989182479</v>
      </c>
      <c r="AF104" s="11">
        <f>-'OddsRatio_working_3-way'!U104/(3*'OddsRatio_working_3-way'!X104^(1/3))*COS(('OddsRatio_working_3-way'!Y104)/3)</f>
        <v>0.52382847511831132</v>
      </c>
      <c r="AG104" s="11">
        <f>-'OddsRatio_working_3-way'!U104/(3*'OddsRatio_working_3-way'!X104^(1/3))*COS(('OddsRatio_working_3-way'!Y104+2*PI())/3)</f>
        <v>-0.35496127521885651</v>
      </c>
      <c r="AH104" s="11">
        <f>-'OddsRatio_working_3-way'!U104/(3*'OddsRatio_working_3-way'!X104^(1/3))*COS(('OddsRatio_working_3-way'!Y104+4*PI())/3)</f>
        <v>-0.1688671998994549</v>
      </c>
      <c r="AI104" s="11">
        <f>'OddsRatio_working_3-way'!U104/(3*'OddsRatio_working_3-way'!X104^(1/3))*SIN(('OddsRatio_working_3-way'!Y104)/3)</f>
        <v>-0.10744146448025113</v>
      </c>
      <c r="AJ104" s="11">
        <f>'OddsRatio_working_3-way'!U104/(3*'OddsRatio_working_3-way'!X104^(1/3))*SIN(('OddsRatio_working_3-way'!Y104+2*PI())/3)</f>
        <v>-0.39992803443799679</v>
      </c>
      <c r="AK104" s="11">
        <f>'OddsRatio_working_3-way'!U104/(3*'OddsRatio_working_3-way'!X104^(1/3))*SIN(('OddsRatio_working_3-way'!Y104+4*PI())/3)</f>
        <v>0.50736949891824779</v>
      </c>
      <c r="AL104" s="11">
        <f>'OddsRatio_working_3-way'!Z104+'OddsRatio_working_3-way'!AF104</f>
        <v>1.0476569502366226</v>
      </c>
      <c r="AM104" s="11">
        <f>'OddsRatio_working_3-way'!AA104+'OddsRatio_working_3-way'!AG104</f>
        <v>-0.70992255043771313</v>
      </c>
      <c r="AN104" s="11">
        <f>'OddsRatio_working_3-way'!AB104+'OddsRatio_working_3-way'!AH104</f>
        <v>-0.33773439979890985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1.0476569502366226</v>
      </c>
      <c r="AS104" s="11">
        <f>IF(('OddsRatio_working_3-way'!X104=0),IF(Q104&gt;0,-Q104^(1/3),(-Q104)^(1/3)),'OddsRatio_working_3-way'!AM104-'OddsRatio_working_3-way'!R104/3)</f>
        <v>-0.70992255043771313</v>
      </c>
      <c r="AT104" s="11">
        <f>IF(('OddsRatio_working_3-way'!X104=0),IF(Q104&gt;0,-Q104^(1/3),(-Q104)^(1/3)),'OddsRatio_working_3-way'!AN104-'OddsRatio_working_3-way'!R104/3)</f>
        <v>-0.33773439979890985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1.21</v>
      </c>
      <c r="B105" s="4">
        <f>IF('True_Odds_Calculator_3-way'!B106="","",'True_Odds_Calculator_3-way'!B106)</f>
        <v>7.87</v>
      </c>
      <c r="C105" s="4">
        <f>IF('True_Odds_Calculator_3-way'!C106="","",'True_Odds_Calculator_3-way'!C106)</f>
        <v>11.72</v>
      </c>
      <c r="D105" s="9">
        <f t="shared" si="26"/>
        <v>0.80888297463736802</v>
      </c>
      <c r="E105" s="9">
        <f t="shared" si="27"/>
        <v>0.11455416273917834</v>
      </c>
      <c r="F105" s="9">
        <f t="shared" si="28"/>
        <v>7.6562862623453493E-2</v>
      </c>
      <c r="G105" s="9">
        <f t="shared" si="29"/>
        <v>1.1251084541164802</v>
      </c>
      <c r="H105" s="9">
        <f t="shared" si="30"/>
        <v>1.2362727753644611</v>
      </c>
      <c r="I105" s="9">
        <f t="shared" si="31"/>
        <v>8.7294950797802198</v>
      </c>
      <c r="J105" s="9">
        <f t="shared" si="32"/>
        <v>13.061162628128669</v>
      </c>
      <c r="K105" s="11">
        <f t="shared" si="33"/>
        <v>0.82644628099173556</v>
      </c>
      <c r="L105" s="11">
        <f t="shared" si="34"/>
        <v>0.12706480304955528</v>
      </c>
      <c r="M105" s="11">
        <f t="shared" si="35"/>
        <v>8.5324232081911255E-2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-0.13857443061058605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0.15948957029603167</v>
      </c>
      <c r="Q105" s="11">
        <f>2*'OddsRatio_working_3-way'!K105*'OddsRatio_working_3-way'!L105*'OddsRatio_working_3-way'!M105</f>
        <v>1.7920176437756365E-2</v>
      </c>
      <c r="R105" s="11">
        <f t="shared" si="36"/>
        <v>0</v>
      </c>
      <c r="S105" s="11">
        <f t="shared" si="37"/>
        <v>-1.1509307279365277</v>
      </c>
      <c r="T105" s="11">
        <f t="shared" si="38"/>
        <v>-0.12931805931871099</v>
      </c>
      <c r="U105" s="11">
        <f>'OddsRatio_working_3-way'!S105-'OddsRatio_working_3-way'!R105^2/3</f>
        <v>-1.1509307279365277</v>
      </c>
      <c r="V105" s="11">
        <f>'OddsRatio_working_3-way'!S105*'OddsRatio_working_3-way'!R105/3-2*'OddsRatio_working_3-way'!R105^3/27-'OddsRatio_working_3-way'!T105</f>
        <v>0.12931805931871099</v>
      </c>
      <c r="W105" s="11">
        <f>'OddsRatio_working_3-way'!V105^2+4*'OddsRatio_working_3-way'!U105^3/27</f>
        <v>-0.20913915841884501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0.23762487184888845</v>
      </c>
      <c r="Y105" s="11">
        <f>IF('OddsRatio_working_3-way'!W105&gt;=0,IF('OddsRatio_working_3-way'!V105+SQRT('OddsRatio_working_3-way'!W105)&gt;0,0,PI()),ACOS('OddsRatio_working_3-way'!V105/(2*'OddsRatio_working_3-way'!X105)))</f>
        <v>1.2952159303538173</v>
      </c>
      <c r="Z105" s="11">
        <f>'OddsRatio_working_3-way'!X105^(1/3)*COS('OddsRatio_working_3-way'!Y105/3)</f>
        <v>0.5625542270582401</v>
      </c>
      <c r="AA105" s="11">
        <f>'OddsRatio_working_3-way'!X105^(1/3)*COS(('OddsRatio_working_3-way'!Y105+2*PI())/3)</f>
        <v>-0.50573699457317556</v>
      </c>
      <c r="AB105" s="11">
        <f>'OddsRatio_working_3-way'!X105^(1/3)*COS(('OddsRatio_working_3-way'!Y105+4*PI())/3)</f>
        <v>-5.6817232485064567E-2</v>
      </c>
      <c r="AC105" s="11">
        <f>'OddsRatio_working_3-way'!X105^(1/3)*SIN('OddsRatio_working_3-way'!Y105/3)</f>
        <v>0.25918394548611362</v>
      </c>
      <c r="AD105" s="11">
        <f>'OddsRatio_working_3-way'!X105^(1/3)*SIN(('OddsRatio_working_3-way'!Y105+2*PI())/3)</f>
        <v>0.35759427889569817</v>
      </c>
      <c r="AE105" s="11">
        <f>'OddsRatio_working_3-way'!X105^(1/3)*SIN(('OddsRatio_working_3-way'!Y105+4*PI())/3)</f>
        <v>-0.61677822438181185</v>
      </c>
      <c r="AF105" s="11">
        <f>-'OddsRatio_working_3-way'!U105/(3*'OddsRatio_working_3-way'!X105^(1/3))*COS(('OddsRatio_working_3-way'!Y105)/3)</f>
        <v>0.5625542270582401</v>
      </c>
      <c r="AG105" s="11">
        <f>-'OddsRatio_working_3-way'!U105/(3*'OddsRatio_working_3-way'!X105^(1/3))*COS(('OddsRatio_working_3-way'!Y105+2*PI())/3)</f>
        <v>-0.50573699457317556</v>
      </c>
      <c r="AH105" s="11">
        <f>-'OddsRatio_working_3-way'!U105/(3*'OddsRatio_working_3-way'!X105^(1/3))*COS(('OddsRatio_working_3-way'!Y105+4*PI())/3)</f>
        <v>-5.6817232485064567E-2</v>
      </c>
      <c r="AI105" s="11">
        <f>'OddsRatio_working_3-way'!U105/(3*'OddsRatio_working_3-way'!X105^(1/3))*SIN(('OddsRatio_working_3-way'!Y105)/3)</f>
        <v>-0.25918394548611362</v>
      </c>
      <c r="AJ105" s="11">
        <f>'OddsRatio_working_3-way'!U105/(3*'OddsRatio_working_3-way'!X105^(1/3))*SIN(('OddsRatio_working_3-way'!Y105+2*PI())/3)</f>
        <v>-0.35759427889569817</v>
      </c>
      <c r="AK105" s="11">
        <f>'OddsRatio_working_3-way'!U105/(3*'OddsRatio_working_3-way'!X105^(1/3))*SIN(('OddsRatio_working_3-way'!Y105+4*PI())/3)</f>
        <v>0.61677822438181185</v>
      </c>
      <c r="AL105" s="11">
        <f>'OddsRatio_working_3-way'!Z105+'OddsRatio_working_3-way'!AF105</f>
        <v>1.1251084541164802</v>
      </c>
      <c r="AM105" s="11">
        <f>'OddsRatio_working_3-way'!AA105+'OddsRatio_working_3-way'!AG105</f>
        <v>-1.0114739891463511</v>
      </c>
      <c r="AN105" s="11">
        <f>'OddsRatio_working_3-way'!AB105+'OddsRatio_working_3-way'!AH105</f>
        <v>-0.11363446497012913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1.1251084541164802</v>
      </c>
      <c r="AS105" s="11">
        <f>IF(('OddsRatio_working_3-way'!X105=0),IF(Q105&gt;0,-Q105^(1/3),(-Q105)^(1/3)),'OddsRatio_working_3-way'!AM105-'OddsRatio_working_3-way'!R105/3)</f>
        <v>-1.0114739891463511</v>
      </c>
      <c r="AT105" s="11">
        <f>IF(('OddsRatio_working_3-way'!X105=0),IF(Q105&gt;0,-Q105^(1/3),(-Q105)^(1/3)),'OddsRatio_working_3-way'!AN105-'OddsRatio_working_3-way'!R105/3)</f>
        <v>-0.11363446497012913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3.22</v>
      </c>
      <c r="B106" s="4">
        <f>IF('True_Odds_Calculator_3-way'!B107="","",'True_Odds_Calculator_3-way'!B107)</f>
        <v>3.73</v>
      </c>
      <c r="C106" s="4">
        <f>IF('True_Odds_Calculator_3-way'!C107="","",'True_Odds_Calculator_3-way'!C107)</f>
        <v>2.2200000000000002</v>
      </c>
      <c r="D106" s="9">
        <f t="shared" si="26"/>
        <v>0.3011030506810794</v>
      </c>
      <c r="E106" s="9">
        <f t="shared" si="27"/>
        <v>0.2594469250666549</v>
      </c>
      <c r="F106" s="9">
        <f t="shared" si="28"/>
        <v>0.43945002425226598</v>
      </c>
      <c r="G106" s="9">
        <f t="shared" si="29"/>
        <v>1.0455505014879476</v>
      </c>
      <c r="H106" s="9">
        <f t="shared" si="30"/>
        <v>3.3211221133032431</v>
      </c>
      <c r="I106" s="9">
        <f t="shared" si="31"/>
        <v>3.8543528690620961</v>
      </c>
      <c r="J106" s="9">
        <f t="shared" si="32"/>
        <v>2.2755716118152964</v>
      </c>
      <c r="K106" s="11">
        <f t="shared" si="33"/>
        <v>0.3105590062111801</v>
      </c>
      <c r="L106" s="11">
        <f t="shared" si="34"/>
        <v>0.26809651474530832</v>
      </c>
      <c r="M106" s="11">
        <f t="shared" si="35"/>
        <v>0.4504504504504504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-0.27730504720829952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0.23140220132876615</v>
      </c>
      <c r="Q106" s="11">
        <f>2*'OddsRatio_working_3-way'!K106*'OddsRatio_working_3-way'!L106*'OddsRatio_working_3-way'!M106</f>
        <v>7.5008817286472018E-2</v>
      </c>
      <c r="R106" s="11">
        <f t="shared" si="36"/>
        <v>0</v>
      </c>
      <c r="S106" s="11">
        <f t="shared" si="37"/>
        <v>-0.83446804758280102</v>
      </c>
      <c r="T106" s="11">
        <f t="shared" si="38"/>
        <v>-0.27049207377076212</v>
      </c>
      <c r="U106" s="11">
        <f>'OddsRatio_working_3-way'!S106-'OddsRatio_working_3-way'!R106^2/3</f>
        <v>-0.83446804758280102</v>
      </c>
      <c r="V106" s="11">
        <f>'OddsRatio_working_3-way'!S106*'OddsRatio_working_3-way'!R106/3-2*'OddsRatio_working_3-way'!R106^3/27-'OddsRatio_working_3-way'!T106</f>
        <v>0.27049207377076212</v>
      </c>
      <c r="W106" s="11">
        <f>'OddsRatio_working_3-way'!V106^2+4*'OddsRatio_working_3-way'!U106^3/27</f>
        <v>-1.2918617601345064E-2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0.14670086875522625</v>
      </c>
      <c r="Y106" s="11">
        <f>IF('OddsRatio_working_3-way'!W106&gt;=0,IF('OddsRatio_working_3-way'!V106+SQRT('OddsRatio_working_3-way'!W106)&gt;0,0,PI()),ACOS('OddsRatio_working_3-way'!V106/(2*'OddsRatio_working_3-way'!X106)))</f>
        <v>0.3977958761232725</v>
      </c>
      <c r="Z106" s="11">
        <f>'OddsRatio_working_3-way'!X106^(1/3)*COS('OddsRatio_working_3-way'!Y106/3)</f>
        <v>0.5227752507439738</v>
      </c>
      <c r="AA106" s="11">
        <f>'OddsRatio_working_3-way'!X106^(1/3)*COS(('OddsRatio_working_3-way'!Y106+2*PI())/3)</f>
        <v>-0.32177421165471781</v>
      </c>
      <c r="AB106" s="11">
        <f>'OddsRatio_working_3-way'!X106^(1/3)*COS(('OddsRatio_working_3-way'!Y106+4*PI())/3)</f>
        <v>-0.20100103908925623</v>
      </c>
      <c r="AC106" s="11">
        <f>'OddsRatio_working_3-way'!X106^(1/3)*SIN('OddsRatio_working_3-way'!Y106/3)</f>
        <v>6.9728423691554617E-2</v>
      </c>
      <c r="AD106" s="11">
        <f>'OddsRatio_working_3-way'!X106^(1/3)*SIN(('OddsRatio_working_3-way'!Y106+2*PI())/3)</f>
        <v>0.41787243576828392</v>
      </c>
      <c r="AE106" s="11">
        <f>'OddsRatio_working_3-way'!X106^(1/3)*SIN(('OddsRatio_working_3-way'!Y106+4*PI())/3)</f>
        <v>-0.48760085945983833</v>
      </c>
      <c r="AF106" s="11">
        <f>-'OddsRatio_working_3-way'!U106/(3*'OddsRatio_working_3-way'!X106^(1/3))*COS(('OddsRatio_working_3-way'!Y106)/3)</f>
        <v>0.5227752507439738</v>
      </c>
      <c r="AG106" s="11">
        <f>-'OddsRatio_working_3-way'!U106/(3*'OddsRatio_working_3-way'!X106^(1/3))*COS(('OddsRatio_working_3-way'!Y106+2*PI())/3)</f>
        <v>-0.32177421165471781</v>
      </c>
      <c r="AH106" s="11">
        <f>-'OddsRatio_working_3-way'!U106/(3*'OddsRatio_working_3-way'!X106^(1/3))*COS(('OddsRatio_working_3-way'!Y106+4*PI())/3)</f>
        <v>-0.20100103908925623</v>
      </c>
      <c r="AI106" s="11">
        <f>'OddsRatio_working_3-way'!U106/(3*'OddsRatio_working_3-way'!X106^(1/3))*SIN(('OddsRatio_working_3-way'!Y106)/3)</f>
        <v>-6.9728423691554617E-2</v>
      </c>
      <c r="AJ106" s="11">
        <f>'OddsRatio_working_3-way'!U106/(3*'OddsRatio_working_3-way'!X106^(1/3))*SIN(('OddsRatio_working_3-way'!Y106+2*PI())/3)</f>
        <v>-0.41787243576828392</v>
      </c>
      <c r="AK106" s="11">
        <f>'OddsRatio_working_3-way'!U106/(3*'OddsRatio_working_3-way'!X106^(1/3))*SIN(('OddsRatio_working_3-way'!Y106+4*PI())/3)</f>
        <v>0.48760085945983833</v>
      </c>
      <c r="AL106" s="11">
        <f>'OddsRatio_working_3-way'!Z106+'OddsRatio_working_3-way'!AF106</f>
        <v>1.0455505014879476</v>
      </c>
      <c r="AM106" s="11">
        <f>'OddsRatio_working_3-way'!AA106+'OddsRatio_working_3-way'!AG106</f>
        <v>-0.64354842330943562</v>
      </c>
      <c r="AN106" s="11">
        <f>'OddsRatio_working_3-way'!AB106+'OddsRatio_working_3-way'!AH106</f>
        <v>-0.40200207817851247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1.0455505014879476</v>
      </c>
      <c r="AS106" s="11">
        <f>IF(('OddsRatio_working_3-way'!X106=0),IF(Q106&gt;0,-Q106^(1/3),(-Q106)^(1/3)),'OddsRatio_working_3-way'!AM106-'OddsRatio_working_3-way'!R106/3)</f>
        <v>-0.64354842330943562</v>
      </c>
      <c r="AT106" s="11">
        <f>IF(('OddsRatio_working_3-way'!X106=0),IF(Q106&gt;0,-Q106^(1/3),(-Q106)^(1/3)),'OddsRatio_working_3-way'!AN106-'OddsRatio_working_3-way'!R106/3)</f>
        <v>-0.40200207817851247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8.58</v>
      </c>
      <c r="B107" s="4">
        <f>IF('True_Odds_Calculator_3-way'!B108="","",'True_Odds_Calculator_3-way'!B108)</f>
        <v>4.8</v>
      </c>
      <c r="C107" s="4">
        <f>IF('True_Odds_Calculator_3-way'!C108="","",'True_Odds_Calculator_3-way'!C108)</f>
        <v>1.41</v>
      </c>
      <c r="D107" s="9">
        <f t="shared" si="26"/>
        <v>0.10929768742737218</v>
      </c>
      <c r="E107" s="9">
        <f t="shared" si="27"/>
        <v>0.19664085140023554</v>
      </c>
      <c r="F107" s="9">
        <f t="shared" si="28"/>
        <v>0.69406146117239242</v>
      </c>
      <c r="G107" s="9">
        <f t="shared" si="29"/>
        <v>1.075108761774018</v>
      </c>
      <c r="H107" s="9">
        <f t="shared" si="30"/>
        <v>9.149324414247058</v>
      </c>
      <c r="I107" s="9">
        <f t="shared" si="31"/>
        <v>5.0854132947412687</v>
      </c>
      <c r="J107" s="9">
        <f t="shared" si="32"/>
        <v>1.4407945923273471</v>
      </c>
      <c r="K107" s="11">
        <f t="shared" si="33"/>
        <v>0.11655011655011654</v>
      </c>
      <c r="L107" s="11">
        <f t="shared" si="34"/>
        <v>0.20833333333333334</v>
      </c>
      <c r="M107" s="11">
        <f t="shared" si="35"/>
        <v>0.70921985815602839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-0.20337099858376462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0.20303278282001691</v>
      </c>
      <c r="Q107" s="11">
        <f>2*'OddsRatio_working_3-way'!K107*'OddsRatio_working_3-way'!L107*'OddsRatio_working_3-way'!M107</f>
        <v>3.4441523803225932E-2</v>
      </c>
      <c r="R107" s="11">
        <f t="shared" si="36"/>
        <v>0</v>
      </c>
      <c r="S107" s="11">
        <f t="shared" si="37"/>
        <v>-0.99833695184611881</v>
      </c>
      <c r="T107" s="11">
        <f t="shared" si="38"/>
        <v>-0.16935317249298026</v>
      </c>
      <c r="U107" s="11">
        <f>'OddsRatio_working_3-way'!S107-'OddsRatio_working_3-way'!R107^2/3</f>
        <v>-0.99833695184611881</v>
      </c>
      <c r="V107" s="11">
        <f>'OddsRatio_working_3-way'!S107*'OddsRatio_working_3-way'!R107/3-2*'OddsRatio_working_3-way'!R107^3/27-'OddsRatio_working_3-way'!T107</f>
        <v>0.16935317249298026</v>
      </c>
      <c r="W107" s="11">
        <f>'OddsRatio_working_3-way'!V107^2+4*'OddsRatio_working_3-way'!U107^3/27</f>
        <v>-0.11872974713342245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0.19197020873488391</v>
      </c>
      <c r="Y107" s="11">
        <f>IF('OddsRatio_working_3-way'!W107&gt;=0,IF('OddsRatio_working_3-way'!V107+SQRT('OddsRatio_working_3-way'!W107)&gt;0,0,PI()),ACOS('OddsRatio_working_3-way'!V107/(2*'OddsRatio_working_3-way'!X107)))</f>
        <v>1.1139808866589886</v>
      </c>
      <c r="Z107" s="11">
        <f>'OddsRatio_working_3-way'!X107^(1/3)*COS('OddsRatio_working_3-way'!Y107/3)</f>
        <v>0.53755438088700902</v>
      </c>
      <c r="AA107" s="11">
        <f>'OddsRatio_working_3-way'!X107^(1/3)*COS(('OddsRatio_working_3-way'!Y107+2*PI())/3)</f>
        <v>-0.45005240566449944</v>
      </c>
      <c r="AB107" s="11">
        <f>'OddsRatio_working_3-way'!X107^(1/3)*COS(('OddsRatio_working_3-way'!Y107+4*PI())/3)</f>
        <v>-8.7501975222509312E-2</v>
      </c>
      <c r="AC107" s="11">
        <f>'OddsRatio_working_3-way'!X107^(1/3)*SIN('OddsRatio_working_3-way'!Y107/3)</f>
        <v>0.2093185886104976</v>
      </c>
      <c r="AD107" s="11">
        <f>'OddsRatio_working_3-way'!X107^(1/3)*SIN(('OddsRatio_working_3-way'!Y107+2*PI())/3)</f>
        <v>0.36087645545851726</v>
      </c>
      <c r="AE107" s="11">
        <f>'OddsRatio_working_3-way'!X107^(1/3)*SIN(('OddsRatio_working_3-way'!Y107+4*PI())/3)</f>
        <v>-0.57019504406901489</v>
      </c>
      <c r="AF107" s="11">
        <f>-'OddsRatio_working_3-way'!U107/(3*'OddsRatio_working_3-way'!X107^(1/3))*COS(('OddsRatio_working_3-way'!Y107)/3)</f>
        <v>0.53755438088700902</v>
      </c>
      <c r="AG107" s="11">
        <f>-'OddsRatio_working_3-way'!U107/(3*'OddsRatio_working_3-way'!X107^(1/3))*COS(('OddsRatio_working_3-way'!Y107+2*PI())/3)</f>
        <v>-0.45005240566449939</v>
      </c>
      <c r="AH107" s="11">
        <f>-'OddsRatio_working_3-way'!U107/(3*'OddsRatio_working_3-way'!X107^(1/3))*COS(('OddsRatio_working_3-way'!Y107+4*PI())/3)</f>
        <v>-8.7501975222509298E-2</v>
      </c>
      <c r="AI107" s="11">
        <f>'OddsRatio_working_3-way'!U107/(3*'OddsRatio_working_3-way'!X107^(1/3))*SIN(('OddsRatio_working_3-way'!Y107)/3)</f>
        <v>-0.20931858861049754</v>
      </c>
      <c r="AJ107" s="11">
        <f>'OddsRatio_working_3-way'!U107/(3*'OddsRatio_working_3-way'!X107^(1/3))*SIN(('OddsRatio_working_3-way'!Y107+2*PI())/3)</f>
        <v>-0.36087645545851721</v>
      </c>
      <c r="AK107" s="11">
        <f>'OddsRatio_working_3-way'!U107/(3*'OddsRatio_working_3-way'!X107^(1/3))*SIN(('OddsRatio_working_3-way'!Y107+4*PI())/3)</f>
        <v>0.57019504406901478</v>
      </c>
      <c r="AL107" s="11">
        <f>'OddsRatio_working_3-way'!Z107+'OddsRatio_working_3-way'!AF107</f>
        <v>1.075108761774018</v>
      </c>
      <c r="AM107" s="11">
        <f>'OddsRatio_working_3-way'!AA107+'OddsRatio_working_3-way'!AG107</f>
        <v>-0.90010481132899889</v>
      </c>
      <c r="AN107" s="11">
        <f>'OddsRatio_working_3-way'!AB107+'OddsRatio_working_3-way'!AH107</f>
        <v>-0.1750039504450186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1.075108761774018</v>
      </c>
      <c r="AS107" s="11">
        <f>IF(('OddsRatio_working_3-way'!X107=0),IF(Q107&gt;0,-Q107^(1/3),(-Q107)^(1/3)),'OddsRatio_working_3-way'!AM107-'OddsRatio_working_3-way'!R107/3)</f>
        <v>-0.90010481132899889</v>
      </c>
      <c r="AT107" s="11">
        <f>IF(('OddsRatio_working_3-way'!X107=0),IF(Q107&gt;0,-Q107^(1/3),(-Q107)^(1/3)),'OddsRatio_working_3-way'!AN107-'OddsRatio_working_3-way'!R107/3)</f>
        <v>-0.1750039504450186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1.32</v>
      </c>
      <c r="B108" s="4">
        <f>IF('True_Odds_Calculator_3-way'!B109="","",'True_Odds_Calculator_3-way'!B109)</f>
        <v>5.6</v>
      </c>
      <c r="C108" s="4">
        <f>IF('True_Odds_Calculator_3-way'!C109="","",'True_Odds_Calculator_3-way'!C109)</f>
        <v>10.39</v>
      </c>
      <c r="D108" s="9">
        <f t="shared" si="26"/>
        <v>0.74294039800231992</v>
      </c>
      <c r="E108" s="9">
        <f t="shared" si="27"/>
        <v>0.16739783145401932</v>
      </c>
      <c r="F108" s="9">
        <f t="shared" si="28"/>
        <v>8.9661770543660396E-2</v>
      </c>
      <c r="G108" s="9">
        <f t="shared" si="29"/>
        <v>1.0812593559359001</v>
      </c>
      <c r="H108" s="9">
        <f t="shared" si="30"/>
        <v>1.3460029938994882</v>
      </c>
      <c r="I108" s="9">
        <f t="shared" si="31"/>
        <v>5.97379303730514</v>
      </c>
      <c r="J108" s="9">
        <f t="shared" si="32"/>
        <v>11.153025352238103</v>
      </c>
      <c r="K108" s="11">
        <f t="shared" si="33"/>
        <v>0.75757575757575757</v>
      </c>
      <c r="L108" s="11">
        <f t="shared" si="34"/>
        <v>0.17857142857142858</v>
      </c>
      <c r="M108" s="11">
        <f t="shared" si="35"/>
        <v>9.6246390760346481E-2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-0.17996825119058013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0.1863211379573266</v>
      </c>
      <c r="Q108" s="11">
        <f>2*'OddsRatio_working_3-way'!K108*'OddsRatio_working_3-way'!L108*'OddsRatio_working_3-way'!M108</f>
        <v>2.6040690140786384E-2</v>
      </c>
      <c r="R108" s="11">
        <f t="shared" si="36"/>
        <v>0</v>
      </c>
      <c r="S108" s="11">
        <f t="shared" si="37"/>
        <v>-1.0353000416724558</v>
      </c>
      <c r="T108" s="11">
        <f t="shared" si="38"/>
        <v>-0.14469602259573106</v>
      </c>
      <c r="U108" s="11">
        <f>'OddsRatio_working_3-way'!S108-'OddsRatio_working_3-way'!R108^2/3</f>
        <v>-1.0353000416724558</v>
      </c>
      <c r="V108" s="11">
        <f>'OddsRatio_working_3-way'!S108*'OddsRatio_working_3-way'!R108/3-2*'OddsRatio_working_3-way'!R108^3/27-'OddsRatio_working_3-way'!T108</f>
        <v>0.14469602259573106</v>
      </c>
      <c r="W108" s="11">
        <f>'OddsRatio_working_3-way'!V108^2+4*'OddsRatio_working_3-way'!U108^3/27</f>
        <v>-0.14346045230073601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0.20272974082245573</v>
      </c>
      <c r="Y108" s="11">
        <f>IF('OddsRatio_working_3-way'!W108&gt;=0,IF('OddsRatio_working_3-way'!V108+SQRT('OddsRatio_working_3-way'!W108)&gt;0,0,PI()),ACOS('OddsRatio_working_3-way'!V108/(2*'OddsRatio_working_3-way'!X108)))</f>
        <v>1.2058820108663102</v>
      </c>
      <c r="Z108" s="11">
        <f>'OddsRatio_working_3-way'!X108^(1/3)*COS('OddsRatio_working_3-way'!Y108/3)</f>
        <v>0.54062967796795003</v>
      </c>
      <c r="AA108" s="11">
        <f>'OddsRatio_working_3-way'!X108^(1/3)*COS(('OddsRatio_working_3-way'!Y108+2*PI())/3)</f>
        <v>-0.46934919253460439</v>
      </c>
      <c r="AB108" s="11">
        <f>'OddsRatio_working_3-way'!X108^(1/3)*COS(('OddsRatio_working_3-way'!Y108+4*PI())/3)</f>
        <v>-7.1280485433345919E-2</v>
      </c>
      <c r="AC108" s="11">
        <f>'OddsRatio_working_3-way'!X108^(1/3)*SIN('OddsRatio_working_3-way'!Y108/3)</f>
        <v>0.22982507520087803</v>
      </c>
      <c r="AD108" s="11">
        <f>'OddsRatio_working_3-way'!X108^(1/3)*SIN(('OddsRatio_working_3-way'!Y108+2*PI())/3)</f>
        <v>0.35328649755960606</v>
      </c>
      <c r="AE108" s="11">
        <f>'OddsRatio_working_3-way'!X108^(1/3)*SIN(('OddsRatio_working_3-way'!Y108+4*PI())/3)</f>
        <v>-0.58311157276048398</v>
      </c>
      <c r="AF108" s="11">
        <f>-'OddsRatio_working_3-way'!U108/(3*'OddsRatio_working_3-way'!X108^(1/3))*COS(('OddsRatio_working_3-way'!Y108)/3)</f>
        <v>0.54062967796794992</v>
      </c>
      <c r="AG108" s="11">
        <f>-'OddsRatio_working_3-way'!U108/(3*'OddsRatio_working_3-way'!X108^(1/3))*COS(('OddsRatio_working_3-way'!Y108+2*PI())/3)</f>
        <v>-0.46934919253460428</v>
      </c>
      <c r="AH108" s="11">
        <f>-'OddsRatio_working_3-way'!U108/(3*'OddsRatio_working_3-way'!X108^(1/3))*COS(('OddsRatio_working_3-way'!Y108+4*PI())/3)</f>
        <v>-7.1280485433345905E-2</v>
      </c>
      <c r="AI108" s="11">
        <f>'OddsRatio_working_3-way'!U108/(3*'OddsRatio_working_3-way'!X108^(1/3))*SIN(('OddsRatio_working_3-way'!Y108)/3)</f>
        <v>-0.22982507520087797</v>
      </c>
      <c r="AJ108" s="11">
        <f>'OddsRatio_working_3-way'!U108/(3*'OddsRatio_working_3-way'!X108^(1/3))*SIN(('OddsRatio_working_3-way'!Y108+2*PI())/3)</f>
        <v>-0.35328649755960601</v>
      </c>
      <c r="AK108" s="11">
        <f>'OddsRatio_working_3-way'!U108/(3*'OddsRatio_working_3-way'!X108^(1/3))*SIN(('OddsRatio_working_3-way'!Y108+4*PI())/3)</f>
        <v>0.58311157276048386</v>
      </c>
      <c r="AL108" s="11">
        <f>'OddsRatio_working_3-way'!Z108+'OddsRatio_working_3-way'!AF108</f>
        <v>1.0812593559359001</v>
      </c>
      <c r="AM108" s="11">
        <f>'OddsRatio_working_3-way'!AA108+'OddsRatio_working_3-way'!AG108</f>
        <v>-0.93869838506920866</v>
      </c>
      <c r="AN108" s="11">
        <f>'OddsRatio_working_3-way'!AB108+'OddsRatio_working_3-way'!AH108</f>
        <v>-0.14256097086669184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1.0812593559359001</v>
      </c>
      <c r="AS108" s="11">
        <f>IF(('OddsRatio_working_3-way'!X108=0),IF(Q108&gt;0,-Q108^(1/3),(-Q108)^(1/3)),'OddsRatio_working_3-way'!AM108-'OddsRatio_working_3-way'!R108/3)</f>
        <v>-0.93869838506920866</v>
      </c>
      <c r="AT108" s="11">
        <f>IF(('OddsRatio_working_3-way'!X108=0),IF(Q108&gt;0,-Q108^(1/3),(-Q108)^(1/3)),'OddsRatio_working_3-way'!AN108-'OddsRatio_working_3-way'!R108/3)</f>
        <v>-0.14256097086669184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1.1499999999999999</v>
      </c>
      <c r="B109" s="4">
        <f>IF('True_Odds_Calculator_3-way'!B110="","",'True_Odds_Calculator_3-way'!B110)</f>
        <v>8.59</v>
      </c>
      <c r="C109" s="4">
        <f>IF('True_Odds_Calculator_3-way'!C110="","",'True_Odds_Calculator_3-way'!C110)</f>
        <v>20.96</v>
      </c>
      <c r="D109" s="9">
        <f t="shared" si="26"/>
        <v>0.85413168125753491</v>
      </c>
      <c r="E109" s="9">
        <f t="shared" si="27"/>
        <v>0.10371883001182389</v>
      </c>
      <c r="F109" s="9">
        <f t="shared" si="28"/>
        <v>4.214948873064131E-2</v>
      </c>
      <c r="G109" s="9">
        <f t="shared" si="29"/>
        <v>1.138531071522086</v>
      </c>
      <c r="H109" s="9">
        <f t="shared" si="30"/>
        <v>1.1707796607283127</v>
      </c>
      <c r="I109" s="9">
        <f t="shared" si="31"/>
        <v>9.641450832852632</v>
      </c>
      <c r="J109" s="9">
        <f t="shared" si="32"/>
        <v>23.72508018758084</v>
      </c>
      <c r="K109" s="11">
        <f t="shared" si="33"/>
        <v>0.86956521739130443</v>
      </c>
      <c r="L109" s="11">
        <f t="shared" si="34"/>
        <v>0.11641443538998836</v>
      </c>
      <c r="M109" s="11">
        <f t="shared" si="35"/>
        <v>4.7709923664122134E-2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-0.10975170844848881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0.13378193910980243</v>
      </c>
      <c r="Q109" s="11">
        <f>2*'OddsRatio_working_3-way'!K109*'OddsRatio_working_3-way'!L109*'OddsRatio_working_3-way'!M109</f>
        <v>9.6593457841012576E-3</v>
      </c>
      <c r="R109" s="11">
        <f t="shared" si="36"/>
        <v>0</v>
      </c>
      <c r="S109" s="11">
        <f t="shared" si="37"/>
        <v>-1.2189508573581072</v>
      </c>
      <c r="T109" s="11">
        <f t="shared" si="38"/>
        <v>-8.8010892228022164E-2</v>
      </c>
      <c r="U109" s="11">
        <f>'OddsRatio_working_3-way'!S109-'OddsRatio_working_3-way'!R109^2/3</f>
        <v>-1.2189508573581072</v>
      </c>
      <c r="V109" s="11">
        <f>'OddsRatio_working_3-way'!S109*'OddsRatio_working_3-way'!R109/3-2*'OddsRatio_working_3-way'!R109^3/27-'OddsRatio_working_3-way'!T109</f>
        <v>8.8010892228022164E-2</v>
      </c>
      <c r="W109" s="11">
        <f>'OddsRatio_working_3-way'!V109^2+4*'OddsRatio_working_3-way'!U109^3/27</f>
        <v>-0.2605751785060666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0.25899859828618721</v>
      </c>
      <c r="Y109" s="11">
        <f>IF('OddsRatio_working_3-way'!W109&gt;=0,IF('OddsRatio_working_3-way'!V109+SQRT('OddsRatio_working_3-way'!W109)&gt;0,0,PI()),ACOS('OddsRatio_working_3-way'!V109/(2*'OddsRatio_working_3-way'!X109)))</f>
        <v>1.4000619267380219</v>
      </c>
      <c r="Z109" s="11">
        <f>'OddsRatio_working_3-way'!X109^(1/3)*COS('OddsRatio_working_3-way'!Y109/3)</f>
        <v>0.569265535761043</v>
      </c>
      <c r="AA109" s="11">
        <f>'OddsRatio_working_3-way'!X109^(1/3)*COS(('OddsRatio_working_3-way'!Y109+2*PI())/3)</f>
        <v>-0.53300804178182271</v>
      </c>
      <c r="AB109" s="11">
        <f>'OddsRatio_working_3-way'!X109^(1/3)*COS(('OddsRatio_working_3-way'!Y109+4*PI())/3)</f>
        <v>-3.625749397922038E-2</v>
      </c>
      <c r="AC109" s="11">
        <f>'OddsRatio_working_3-way'!X109^(1/3)*SIN('OddsRatio_working_3-way'!Y109/3)</f>
        <v>0.28679906249392645</v>
      </c>
      <c r="AD109" s="11">
        <f>'OddsRatio_working_3-way'!X109^(1/3)*SIN(('OddsRatio_working_3-way'!Y109+2*PI())/3)</f>
        <v>0.34959888422105873</v>
      </c>
      <c r="AE109" s="11">
        <f>'OddsRatio_working_3-way'!X109^(1/3)*SIN(('OddsRatio_working_3-way'!Y109+4*PI())/3)</f>
        <v>-0.63639794671498529</v>
      </c>
      <c r="AF109" s="11">
        <f>-'OddsRatio_working_3-way'!U109/(3*'OddsRatio_working_3-way'!X109^(1/3))*COS(('OddsRatio_working_3-way'!Y109)/3)</f>
        <v>0.56926553576104288</v>
      </c>
      <c r="AG109" s="11">
        <f>-'OddsRatio_working_3-way'!U109/(3*'OddsRatio_working_3-way'!X109^(1/3))*COS(('OddsRatio_working_3-way'!Y109+2*PI())/3)</f>
        <v>-0.53300804178182259</v>
      </c>
      <c r="AH109" s="11">
        <f>-'OddsRatio_working_3-way'!U109/(3*'OddsRatio_working_3-way'!X109^(1/3))*COS(('OddsRatio_working_3-way'!Y109+4*PI())/3)</f>
        <v>-3.6257493979220373E-2</v>
      </c>
      <c r="AI109" s="11">
        <f>'OddsRatio_working_3-way'!U109/(3*'OddsRatio_working_3-way'!X109^(1/3))*SIN(('OddsRatio_working_3-way'!Y109)/3)</f>
        <v>-0.28679906249392639</v>
      </c>
      <c r="AJ109" s="11">
        <f>'OddsRatio_working_3-way'!U109/(3*'OddsRatio_working_3-way'!X109^(1/3))*SIN(('OddsRatio_working_3-way'!Y109+2*PI())/3)</f>
        <v>-0.34959888422105867</v>
      </c>
      <c r="AK109" s="11">
        <f>'OddsRatio_working_3-way'!U109/(3*'OddsRatio_working_3-way'!X109^(1/3))*SIN(('OddsRatio_working_3-way'!Y109+4*PI())/3)</f>
        <v>0.63639794671498517</v>
      </c>
      <c r="AL109" s="11">
        <f>'OddsRatio_working_3-way'!Z109+'OddsRatio_working_3-way'!AF109</f>
        <v>1.138531071522086</v>
      </c>
      <c r="AM109" s="11">
        <f>'OddsRatio_working_3-way'!AA109+'OddsRatio_working_3-way'!AG109</f>
        <v>-1.0660160835636452</v>
      </c>
      <c r="AN109" s="11">
        <f>'OddsRatio_working_3-way'!AB109+'OddsRatio_working_3-way'!AH109</f>
        <v>-7.2514987958440746E-2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1.138531071522086</v>
      </c>
      <c r="AS109" s="11">
        <f>IF(('OddsRatio_working_3-way'!X109=0),IF(Q109&gt;0,-Q109^(1/3),(-Q109)^(1/3)),'OddsRatio_working_3-way'!AM109-'OddsRatio_working_3-way'!R109/3)</f>
        <v>-1.0660160835636452</v>
      </c>
      <c r="AT109" s="11">
        <f>IF(('OddsRatio_working_3-way'!X109=0),IF(Q109&gt;0,-Q109^(1/3),(-Q109)^(1/3)),'OddsRatio_working_3-way'!AN109-'OddsRatio_working_3-way'!R109/3)</f>
        <v>-7.2514987958440746E-2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4.8600000000000003</v>
      </c>
      <c r="B110" s="4">
        <f>IF('True_Odds_Calculator_3-way'!B111="","",'True_Odds_Calculator_3-way'!B111)</f>
        <v>3.9</v>
      </c>
      <c r="C110" s="4">
        <f>IF('True_Odds_Calculator_3-way'!C111="","",'True_Odds_Calculator_3-way'!C111)</f>
        <v>1.76</v>
      </c>
      <c r="D110" s="9">
        <f t="shared" si="26"/>
        <v>0.19755505908299603</v>
      </c>
      <c r="E110" s="9">
        <f t="shared" si="27"/>
        <v>0.24681171750472555</v>
      </c>
      <c r="F110" s="9">
        <f t="shared" si="28"/>
        <v>0.55563322341227828</v>
      </c>
      <c r="G110" s="9">
        <f t="shared" si="29"/>
        <v>1.0523005148942777</v>
      </c>
      <c r="H110" s="9">
        <f t="shared" si="30"/>
        <v>5.0618799874919125</v>
      </c>
      <c r="I110" s="9">
        <f t="shared" si="31"/>
        <v>4.0516714931934041</v>
      </c>
      <c r="J110" s="9">
        <f t="shared" si="32"/>
        <v>1.7997483913196508</v>
      </c>
      <c r="K110" s="11">
        <f t="shared" si="33"/>
        <v>0.20576131687242796</v>
      </c>
      <c r="L110" s="11">
        <f t="shared" si="34"/>
        <v>0.25641025641025644</v>
      </c>
      <c r="M110" s="11">
        <f t="shared" si="35"/>
        <v>0.56818181818181823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-0.25502652354504196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0.22542615135207728</v>
      </c>
      <c r="Q110" s="11">
        <f>2*'OddsRatio_working_3-way'!K110*'OddsRatio_working_3-way'!L110*'OddsRatio_working_3-way'!M110</f>
        <v>5.9953763657467365E-2</v>
      </c>
      <c r="R110" s="11">
        <f t="shared" si="36"/>
        <v>0</v>
      </c>
      <c r="S110" s="11">
        <f t="shared" si="37"/>
        <v>-0.88393218171388843</v>
      </c>
      <c r="T110" s="11">
        <f t="shared" si="38"/>
        <v>-0.23508834620050226</v>
      </c>
      <c r="U110" s="11">
        <f>'OddsRatio_working_3-way'!S110-'OddsRatio_working_3-way'!R110^2/3</f>
        <v>-0.88393218171388843</v>
      </c>
      <c r="V110" s="11">
        <f>'OddsRatio_working_3-way'!S110*'OddsRatio_working_3-way'!R110/3-2*'OddsRatio_working_3-way'!R110^3/27-'OddsRatio_working_3-way'!T110</f>
        <v>0.23508834620050226</v>
      </c>
      <c r="W110" s="11">
        <f>'OddsRatio_working_3-way'!V110^2+4*'OddsRatio_working_3-way'!U110^3/27</f>
        <v>-4.7051710247721631E-2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0.1599361128443236</v>
      </c>
      <c r="Y110" s="11">
        <f>IF('OddsRatio_working_3-way'!W110&gt;=0,IF('OddsRatio_working_3-way'!V110+SQRT('OddsRatio_working_3-way'!W110)&gt;0,0,PI()),ACOS('OddsRatio_working_3-way'!V110/(2*'OddsRatio_working_3-way'!X110)))</f>
        <v>0.74521143150226177</v>
      </c>
      <c r="Z110" s="11">
        <f>'OddsRatio_working_3-way'!X110^(1/3)*COS('OddsRatio_working_3-way'!Y110/3)</f>
        <v>0.52615025744713884</v>
      </c>
      <c r="AA110" s="11">
        <f>'OddsRatio_working_3-way'!X110^(1/3)*COS(('OddsRatio_working_3-way'!Y110+2*PI())/3)</f>
        <v>-0.37864967336772681</v>
      </c>
      <c r="AB110" s="11">
        <f>'OddsRatio_working_3-way'!X110^(1/3)*COS(('OddsRatio_working_3-way'!Y110+4*PI())/3)</f>
        <v>-0.14750058407941208</v>
      </c>
      <c r="AC110" s="11">
        <f>'OddsRatio_working_3-way'!X110^(1/3)*SIN('OddsRatio_working_3-way'!Y110/3)</f>
        <v>0.13345398892354537</v>
      </c>
      <c r="AD110" s="11">
        <f>'OddsRatio_working_3-way'!X110^(1/3)*SIN(('OddsRatio_working_3-way'!Y110+2*PI())/3)</f>
        <v>0.38893249469517199</v>
      </c>
      <c r="AE110" s="11">
        <f>'OddsRatio_working_3-way'!X110^(1/3)*SIN(('OddsRatio_working_3-way'!Y110+4*PI())/3)</f>
        <v>-0.52238648361871742</v>
      </c>
      <c r="AF110" s="11">
        <f>-'OddsRatio_working_3-way'!U110/(3*'OddsRatio_working_3-way'!X110^(1/3))*COS(('OddsRatio_working_3-way'!Y110)/3)</f>
        <v>0.52615025744713873</v>
      </c>
      <c r="AG110" s="11">
        <f>-'OddsRatio_working_3-way'!U110/(3*'OddsRatio_working_3-way'!X110^(1/3))*COS(('OddsRatio_working_3-way'!Y110+2*PI())/3)</f>
        <v>-0.37864967336772676</v>
      </c>
      <c r="AH110" s="11">
        <f>-'OddsRatio_working_3-way'!U110/(3*'OddsRatio_working_3-way'!X110^(1/3))*COS(('OddsRatio_working_3-way'!Y110+4*PI())/3)</f>
        <v>-0.14750058407941205</v>
      </c>
      <c r="AI110" s="11">
        <f>'OddsRatio_working_3-way'!U110/(3*'OddsRatio_working_3-way'!X110^(1/3))*SIN(('OddsRatio_working_3-way'!Y110)/3)</f>
        <v>-0.13345398892354535</v>
      </c>
      <c r="AJ110" s="11">
        <f>'OddsRatio_working_3-way'!U110/(3*'OddsRatio_working_3-way'!X110^(1/3))*SIN(('OddsRatio_working_3-way'!Y110+2*PI())/3)</f>
        <v>-0.38893249469517188</v>
      </c>
      <c r="AK110" s="11">
        <f>'OddsRatio_working_3-way'!U110/(3*'OddsRatio_working_3-way'!X110^(1/3))*SIN(('OddsRatio_working_3-way'!Y110+4*PI())/3)</f>
        <v>0.52238648361871731</v>
      </c>
      <c r="AL110" s="11">
        <f>'OddsRatio_working_3-way'!Z110+'OddsRatio_working_3-way'!AF110</f>
        <v>1.0523005148942777</v>
      </c>
      <c r="AM110" s="11">
        <f>'OddsRatio_working_3-way'!AA110+'OddsRatio_working_3-way'!AG110</f>
        <v>-0.75729934673545363</v>
      </c>
      <c r="AN110" s="11">
        <f>'OddsRatio_working_3-way'!AB110+'OddsRatio_working_3-way'!AH110</f>
        <v>-0.29500116815882416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1.0523005148942777</v>
      </c>
      <c r="AS110" s="11">
        <f>IF(('OddsRatio_working_3-way'!X110=0),IF(Q110&gt;0,-Q110^(1/3),(-Q110)^(1/3)),'OddsRatio_working_3-way'!AM110-'OddsRatio_working_3-way'!R110/3)</f>
        <v>-0.75729934673545363</v>
      </c>
      <c r="AT110" s="11">
        <f>IF(('OddsRatio_working_3-way'!X110=0),IF(Q110&gt;0,-Q110^(1/3),(-Q110)^(1/3)),'OddsRatio_working_3-way'!AN110-'OddsRatio_working_3-way'!R110/3)</f>
        <v>-0.29500116815882416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1.08</v>
      </c>
      <c r="B111" s="4">
        <f>IF('True_Odds_Calculator_3-way'!B112="","",'True_Odds_Calculator_3-way'!B112)</f>
        <v>12.4</v>
      </c>
      <c r="C111" s="4">
        <f>IF('True_Odds_Calculator_3-way'!C112="","",'True_Odds_Calculator_3-way'!C112)</f>
        <v>31.13</v>
      </c>
      <c r="D111" s="9">
        <f t="shared" si="26"/>
        <v>0.90883177555589956</v>
      </c>
      <c r="E111" s="9">
        <f t="shared" si="27"/>
        <v>6.53821521690061E-2</v>
      </c>
      <c r="F111" s="9">
        <f t="shared" si="28"/>
        <v>2.5786072275094704E-2</v>
      </c>
      <c r="G111" s="9">
        <f t="shared" si="29"/>
        <v>1.2539205122468386</v>
      </c>
      <c r="H111" s="9">
        <f t="shared" si="30"/>
        <v>1.1003136409797469</v>
      </c>
      <c r="I111" s="9">
        <f t="shared" si="31"/>
        <v>15.294693839613958</v>
      </c>
      <c r="J111" s="9">
        <f t="shared" si="32"/>
        <v>38.780625033997246</v>
      </c>
      <c r="K111" s="11">
        <f t="shared" si="33"/>
        <v>0.92592592592592582</v>
      </c>
      <c r="L111" s="11">
        <f t="shared" si="34"/>
        <v>8.0645161290322578E-2</v>
      </c>
      <c r="M111" s="11">
        <f t="shared" si="35"/>
        <v>3.2123353678123995E-2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-6.5912746523712151E-2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9.9809792902235614E-2</v>
      </c>
      <c r="Q111" s="11">
        <f>2*'OddsRatio_working_3-way'!K111*'OddsRatio_working_3-way'!L111*'OddsRatio_working_3-way'!M111</f>
        <v>4.7973945158488636E-3</v>
      </c>
      <c r="R111" s="11">
        <f t="shared" si="36"/>
        <v>0</v>
      </c>
      <c r="S111" s="11">
        <f t="shared" si="37"/>
        <v>-1.5142714902090899</v>
      </c>
      <c r="T111" s="11">
        <f t="shared" si="38"/>
        <v>-7.2784017794236475E-2</v>
      </c>
      <c r="U111" s="11">
        <f>'OddsRatio_working_3-way'!S111-'OddsRatio_working_3-way'!R111^2/3</f>
        <v>-1.5142714902090899</v>
      </c>
      <c r="V111" s="11">
        <f>'OddsRatio_working_3-way'!S111*'OddsRatio_working_3-way'!R111/3-2*'OddsRatio_working_3-way'!R111^3/27-'OddsRatio_working_3-way'!T111</f>
        <v>7.2784017794236475E-2</v>
      </c>
      <c r="W111" s="11">
        <f>'OddsRatio_working_3-way'!V111^2+4*'OddsRatio_working_3-way'!U111^3/27</f>
        <v>-0.50911019121459467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0.35861110707173666</v>
      </c>
      <c r="Y111" s="11">
        <f>IF('OddsRatio_working_3-way'!W111&gt;=0,IF('OddsRatio_working_3-way'!V111+SQRT('OddsRatio_working_3-way'!W111)&gt;0,0,PI()),ACOS('OddsRatio_working_3-way'!V111/(2*'OddsRatio_working_3-way'!X111)))</f>
        <v>1.4691409069514811</v>
      </c>
      <c r="Z111" s="11">
        <f>'OddsRatio_working_3-way'!X111^(1/3)*COS('OddsRatio_working_3-way'!Y111/3)</f>
        <v>0.62696025612341932</v>
      </c>
      <c r="AA111" s="11">
        <f>'OddsRatio_working_3-way'!X111^(1/3)*COS(('OddsRatio_working_3-way'!Y111+2*PI())/3)</f>
        <v>-0.60289073685743932</v>
      </c>
      <c r="AB111" s="11">
        <f>'OddsRatio_working_3-way'!X111^(1/3)*COS(('OddsRatio_working_3-way'!Y111+4*PI())/3)</f>
        <v>-2.4069519265980135E-2</v>
      </c>
      <c r="AC111" s="11">
        <f>'OddsRatio_working_3-way'!X111^(1/3)*SIN('OddsRatio_working_3-way'!Y111/3)</f>
        <v>0.33418258578909588</v>
      </c>
      <c r="AD111" s="11">
        <f>'OddsRatio_working_3-way'!X111^(1/3)*SIN(('OddsRatio_working_3-way'!Y111+2*PI())/3)</f>
        <v>0.37587221607153126</v>
      </c>
      <c r="AE111" s="11">
        <f>'OddsRatio_working_3-way'!X111^(1/3)*SIN(('OddsRatio_working_3-way'!Y111+4*PI())/3)</f>
        <v>-0.7100548018606273</v>
      </c>
      <c r="AF111" s="11">
        <f>-'OddsRatio_working_3-way'!U111/(3*'OddsRatio_working_3-way'!X111^(1/3))*COS(('OddsRatio_working_3-way'!Y111)/3)</f>
        <v>0.62696025612341932</v>
      </c>
      <c r="AG111" s="11">
        <f>-'OddsRatio_working_3-way'!U111/(3*'OddsRatio_working_3-way'!X111^(1/3))*COS(('OddsRatio_working_3-way'!Y111+2*PI())/3)</f>
        <v>-0.60289073685743932</v>
      </c>
      <c r="AH111" s="11">
        <f>-'OddsRatio_working_3-way'!U111/(3*'OddsRatio_working_3-way'!X111^(1/3))*COS(('OddsRatio_working_3-way'!Y111+4*PI())/3)</f>
        <v>-2.4069519265980135E-2</v>
      </c>
      <c r="AI111" s="11">
        <f>'OddsRatio_working_3-way'!U111/(3*'OddsRatio_working_3-way'!X111^(1/3))*SIN(('OddsRatio_working_3-way'!Y111)/3)</f>
        <v>-0.33418258578909588</v>
      </c>
      <c r="AJ111" s="11">
        <f>'OddsRatio_working_3-way'!U111/(3*'OddsRatio_working_3-way'!X111^(1/3))*SIN(('OddsRatio_working_3-way'!Y111+2*PI())/3)</f>
        <v>-0.37587221607153126</v>
      </c>
      <c r="AK111" s="11">
        <f>'OddsRatio_working_3-way'!U111/(3*'OddsRatio_working_3-way'!X111^(1/3))*SIN(('OddsRatio_working_3-way'!Y111+4*PI())/3)</f>
        <v>0.7100548018606273</v>
      </c>
      <c r="AL111" s="11">
        <f>'OddsRatio_working_3-way'!Z111+'OddsRatio_working_3-way'!AF111</f>
        <v>1.2539205122468386</v>
      </c>
      <c r="AM111" s="11">
        <f>'OddsRatio_working_3-way'!AA111+'OddsRatio_working_3-way'!AG111</f>
        <v>-1.2057814737148786</v>
      </c>
      <c r="AN111" s="11">
        <f>'OddsRatio_working_3-way'!AB111+'OddsRatio_working_3-way'!AH111</f>
        <v>-4.813903853196027E-2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1.2539205122468386</v>
      </c>
      <c r="AS111" s="11">
        <f>IF(('OddsRatio_working_3-way'!X111=0),IF(Q111&gt;0,-Q111^(1/3),(-Q111)^(1/3)),'OddsRatio_working_3-way'!AM111-'OddsRatio_working_3-way'!R111/3)</f>
        <v>-1.2057814737148786</v>
      </c>
      <c r="AT111" s="11">
        <f>IF(('OddsRatio_working_3-way'!X111=0),IF(Q111&gt;0,-Q111^(1/3),(-Q111)^(1/3)),'OddsRatio_working_3-way'!AN111-'OddsRatio_working_3-way'!R111/3)</f>
        <v>-4.813903853196027E-2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4.09</v>
      </c>
      <c r="B112" s="4">
        <f>IF('True_Odds_Calculator_3-way'!B113="","",'True_Odds_Calculator_3-way'!B113)</f>
        <v>3.52</v>
      </c>
      <c r="C112" s="4">
        <f>IF('True_Odds_Calculator_3-way'!C113="","",'True_Odds_Calculator_3-way'!C113)</f>
        <v>2</v>
      </c>
      <c r="D112" s="9">
        <f t="shared" si="26"/>
        <v>0.23626438752812365</v>
      </c>
      <c r="E112" s="9">
        <f t="shared" si="27"/>
        <v>0.27500848117126586</v>
      </c>
      <c r="F112" s="9">
        <f t="shared" si="28"/>
        <v>0.48872713130061046</v>
      </c>
      <c r="G112" s="9">
        <f t="shared" si="29"/>
        <v>1.0461315444853243</v>
      </c>
      <c r="H112" s="9">
        <f t="shared" si="30"/>
        <v>4.232546472459652</v>
      </c>
      <c r="I112" s="9">
        <f t="shared" si="31"/>
        <v>3.6362514921030171</v>
      </c>
      <c r="J112" s="9">
        <f t="shared" si="32"/>
        <v>2.0461315444853243</v>
      </c>
      <c r="K112" s="11">
        <f t="shared" si="33"/>
        <v>0.24449877750611249</v>
      </c>
      <c r="L112" s="11">
        <f t="shared" si="34"/>
        <v>0.28409090909090912</v>
      </c>
      <c r="M112" s="11">
        <f t="shared" si="35"/>
        <v>0.5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-0.27043509668815291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0.22956490331184706</v>
      </c>
      <c r="Q112" s="11">
        <f>2*'OddsRatio_working_3-way'!K112*'OddsRatio_working_3-way'!L112*'OddsRatio_working_3-way'!M112</f>
        <v>6.9459879973327421E-2</v>
      </c>
      <c r="R112" s="11">
        <f t="shared" si="36"/>
        <v>0</v>
      </c>
      <c r="S112" s="11">
        <f t="shared" si="37"/>
        <v>-0.84887245081419838</v>
      </c>
      <c r="T112" s="11">
        <f t="shared" si="38"/>
        <v>-0.25684491703909185</v>
      </c>
      <c r="U112" s="11">
        <f>'OddsRatio_working_3-way'!S112-'OddsRatio_working_3-way'!R112^2/3</f>
        <v>-0.84887245081419838</v>
      </c>
      <c r="V112" s="11">
        <f>'OddsRatio_working_3-way'!S112*'OddsRatio_working_3-way'!R112/3-2*'OddsRatio_working_3-way'!R112^3/27-'OddsRatio_working_3-way'!T112</f>
        <v>0.25684491703909185</v>
      </c>
      <c r="W112" s="11">
        <f>'OddsRatio_working_3-way'!V112^2+4*'OddsRatio_working_3-way'!U112^3/27</f>
        <v>-2.4650581582666517E-2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0.15051569103542367</v>
      </c>
      <c r="Y112" s="11">
        <f>IF('OddsRatio_working_3-way'!W112&gt;=0,IF('OddsRatio_working_3-way'!V112+SQRT('OddsRatio_working_3-way'!W112)&gt;0,0,PI()),ACOS('OddsRatio_working_3-way'!V112/(2*'OddsRatio_working_3-way'!X112)))</f>
        <v>0.54867484213258177</v>
      </c>
      <c r="Z112" s="11">
        <f>'OddsRatio_working_3-way'!X112^(1/3)*COS('OddsRatio_working_3-way'!Y112/3)</f>
        <v>0.52306577224266226</v>
      </c>
      <c r="AA112" s="11">
        <f>'OddsRatio_working_3-way'!X112^(1/3)*COS(('OddsRatio_working_3-way'!Y112+2*PI())/3)</f>
        <v>-0.345316900913475</v>
      </c>
      <c r="AB112" s="11">
        <f>'OddsRatio_working_3-way'!X112^(1/3)*COS(('OddsRatio_working_3-way'!Y112+4*PI())/3)</f>
        <v>-0.17774887132918696</v>
      </c>
      <c r="AC112" s="11">
        <f>'OddsRatio_working_3-way'!X112^(1/3)*SIN('OddsRatio_working_3-way'!Y112/3)</f>
        <v>9.6745446988063838E-2</v>
      </c>
      <c r="AD112" s="11">
        <f>'OddsRatio_working_3-way'!X112^(1/3)*SIN(('OddsRatio_working_3-way'!Y112+2*PI())/3)</f>
        <v>0.40461552311823901</v>
      </c>
      <c r="AE112" s="11">
        <f>'OddsRatio_working_3-way'!X112^(1/3)*SIN(('OddsRatio_working_3-way'!Y112+4*PI())/3)</f>
        <v>-0.50136097010630276</v>
      </c>
      <c r="AF112" s="11">
        <f>-'OddsRatio_working_3-way'!U112/(3*'OddsRatio_working_3-way'!X112^(1/3))*COS(('OddsRatio_working_3-way'!Y112)/3)</f>
        <v>0.52306577224266215</v>
      </c>
      <c r="AG112" s="11">
        <f>-'OddsRatio_working_3-way'!U112/(3*'OddsRatio_working_3-way'!X112^(1/3))*COS(('OddsRatio_working_3-way'!Y112+2*PI())/3)</f>
        <v>-0.34531690091347489</v>
      </c>
      <c r="AH112" s="11">
        <f>-'OddsRatio_working_3-way'!U112/(3*'OddsRatio_working_3-way'!X112^(1/3))*COS(('OddsRatio_working_3-way'!Y112+4*PI())/3)</f>
        <v>-0.17774887132918693</v>
      </c>
      <c r="AI112" s="11">
        <f>'OddsRatio_working_3-way'!U112/(3*'OddsRatio_working_3-way'!X112^(1/3))*SIN(('OddsRatio_working_3-way'!Y112)/3)</f>
        <v>-9.674544698806381E-2</v>
      </c>
      <c r="AJ112" s="11">
        <f>'OddsRatio_working_3-way'!U112/(3*'OddsRatio_working_3-way'!X112^(1/3))*SIN(('OddsRatio_working_3-way'!Y112+2*PI())/3)</f>
        <v>-0.4046155231182389</v>
      </c>
      <c r="AK112" s="11">
        <f>'OddsRatio_working_3-way'!U112/(3*'OddsRatio_working_3-way'!X112^(1/3))*SIN(('OddsRatio_working_3-way'!Y112+4*PI())/3)</f>
        <v>0.50136097010630265</v>
      </c>
      <c r="AL112" s="11">
        <f>'OddsRatio_working_3-way'!Z112+'OddsRatio_working_3-way'!AF112</f>
        <v>1.0461315444853243</v>
      </c>
      <c r="AM112" s="11">
        <f>'OddsRatio_working_3-way'!AA112+'OddsRatio_working_3-way'!AG112</f>
        <v>-0.69063380182694989</v>
      </c>
      <c r="AN112" s="11">
        <f>'OddsRatio_working_3-way'!AB112+'OddsRatio_working_3-way'!AH112</f>
        <v>-0.35549774265837386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1.0461315444853243</v>
      </c>
      <c r="AS112" s="11">
        <f>IF(('OddsRatio_working_3-way'!X112=0),IF(Q112&gt;0,-Q112^(1/3),(-Q112)^(1/3)),'OddsRatio_working_3-way'!AM112-'OddsRatio_working_3-way'!R112/3)</f>
        <v>-0.69063380182694989</v>
      </c>
      <c r="AT112" s="11">
        <f>IF(('OddsRatio_working_3-way'!X112=0),IF(Q112&gt;0,-Q112^(1/3),(-Q112)^(1/3)),'OddsRatio_working_3-way'!AN112-'OddsRatio_working_3-way'!R112/3)</f>
        <v>-0.35549774265837386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2.39</v>
      </c>
      <c r="B113" s="4">
        <f>IF('True_Odds_Calculator_3-way'!B114="","",'True_Odds_Calculator_3-way'!B114)</f>
        <v>3.22</v>
      </c>
      <c r="C113" s="4">
        <f>IF('True_Odds_Calculator_3-way'!C114="","",'True_Odds_Calculator_3-way'!C114)</f>
        <v>3.34</v>
      </c>
      <c r="D113" s="9">
        <f t="shared" si="26"/>
        <v>0.40803127416741902</v>
      </c>
      <c r="E113" s="9">
        <f t="shared" si="27"/>
        <v>0.30146877603767508</v>
      </c>
      <c r="F113" s="9">
        <f t="shared" si="28"/>
        <v>0.29049994979490601</v>
      </c>
      <c r="G113" s="9">
        <f t="shared" si="29"/>
        <v>1.0437356353223488</v>
      </c>
      <c r="H113" s="9">
        <f t="shared" si="30"/>
        <v>2.4507925330980651</v>
      </c>
      <c r="I113" s="9">
        <f t="shared" si="31"/>
        <v>3.3170931104156147</v>
      </c>
      <c r="J113" s="9">
        <f t="shared" si="32"/>
        <v>3.4423413866542956</v>
      </c>
      <c r="K113" s="11">
        <f t="shared" si="33"/>
        <v>0.41841004184100417</v>
      </c>
      <c r="L113" s="11">
        <f t="shared" si="34"/>
        <v>0.3105590062111801</v>
      </c>
      <c r="M113" s="11">
        <f t="shared" si="35"/>
        <v>0.29940119760479045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-0.28092047408081533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0.2314817336402327</v>
      </c>
      <c r="Q113" s="11">
        <f>2*'OddsRatio_working_3-way'!K113*'OddsRatio_working_3-way'!L113*'OddsRatio_working_3-way'!M113</f>
        <v>7.7808986097557209E-2</v>
      </c>
      <c r="R113" s="11">
        <f t="shared" si="36"/>
        <v>0</v>
      </c>
      <c r="S113" s="11">
        <f t="shared" si="37"/>
        <v>-0.82401161537852141</v>
      </c>
      <c r="T113" s="11">
        <f t="shared" si="38"/>
        <v>-0.27697869424488114</v>
      </c>
      <c r="U113" s="11">
        <f>'OddsRatio_working_3-way'!S113-'OddsRatio_working_3-way'!R113^2/3</f>
        <v>-0.82401161537852141</v>
      </c>
      <c r="V113" s="11">
        <f>'OddsRatio_working_3-way'!S113*'OddsRatio_working_3-way'!R113/3-2*'OddsRatio_working_3-way'!R113^3/27-'OddsRatio_working_3-way'!T113</f>
        <v>0.27697869424488114</v>
      </c>
      <c r="W113" s="11">
        <f>'OddsRatio_working_3-way'!V113^2+4*'OddsRatio_working_3-way'!U113^3/27</f>
        <v>-6.1716746415498708E-3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0.14395213762493181</v>
      </c>
      <c r="Y113" s="11">
        <f>IF('OddsRatio_working_3-way'!W113&gt;=0,IF('OddsRatio_working_3-way'!V113+SQRT('OddsRatio_working_3-way'!W113)&gt;0,0,PI()),ACOS('OddsRatio_working_3-way'!V113/(2*'OddsRatio_working_3-way'!X113)))</f>
        <v>0.27637342179189806</v>
      </c>
      <c r="Z113" s="11">
        <f>'OddsRatio_working_3-way'!X113^(1/3)*COS('OddsRatio_working_3-way'!Y113/3)</f>
        <v>0.5218678176611744</v>
      </c>
      <c r="AA113" s="11">
        <f>'OddsRatio_working_3-way'!X113^(1/3)*COS(('OddsRatio_working_3-way'!Y113+2*PI())/3)</f>
        <v>-0.30268782495593716</v>
      </c>
      <c r="AB113" s="11">
        <f>'OddsRatio_working_3-way'!X113^(1/3)*COS(('OddsRatio_working_3-way'!Y113+4*PI())/3)</f>
        <v>-0.21917999270523694</v>
      </c>
      <c r="AC113" s="11">
        <f>'OddsRatio_working_3-way'!X113^(1/3)*SIN('OddsRatio_working_3-way'!Y113/3)</f>
        <v>4.821326942938383E-2</v>
      </c>
      <c r="AD113" s="11">
        <f>'OddsRatio_working_3-way'!X113^(1/3)*SIN(('OddsRatio_working_3-way'!Y113+2*PI())/3)</f>
        <v>0.42784415279743054</v>
      </c>
      <c r="AE113" s="11">
        <f>'OddsRatio_working_3-way'!X113^(1/3)*SIN(('OddsRatio_working_3-way'!Y113+4*PI())/3)</f>
        <v>-0.47605742222681435</v>
      </c>
      <c r="AF113" s="11">
        <f>-'OddsRatio_working_3-way'!U113/(3*'OddsRatio_working_3-way'!X113^(1/3))*COS(('OddsRatio_working_3-way'!Y113)/3)</f>
        <v>0.52186781766117452</v>
      </c>
      <c r="AG113" s="11">
        <f>-'OddsRatio_working_3-way'!U113/(3*'OddsRatio_working_3-way'!X113^(1/3))*COS(('OddsRatio_working_3-way'!Y113+2*PI())/3)</f>
        <v>-0.30268782495593721</v>
      </c>
      <c r="AH113" s="11">
        <f>-'OddsRatio_working_3-way'!U113/(3*'OddsRatio_working_3-way'!X113^(1/3))*COS(('OddsRatio_working_3-way'!Y113+4*PI())/3)</f>
        <v>-0.219179992705237</v>
      </c>
      <c r="AI113" s="11">
        <f>'OddsRatio_working_3-way'!U113/(3*'OddsRatio_working_3-way'!X113^(1/3))*SIN(('OddsRatio_working_3-way'!Y113)/3)</f>
        <v>-4.8213269429383844E-2</v>
      </c>
      <c r="AJ113" s="11">
        <f>'OddsRatio_working_3-way'!U113/(3*'OddsRatio_working_3-way'!X113^(1/3))*SIN(('OddsRatio_working_3-way'!Y113+2*PI())/3)</f>
        <v>-0.42784415279743065</v>
      </c>
      <c r="AK113" s="11">
        <f>'OddsRatio_working_3-way'!U113/(3*'OddsRatio_working_3-way'!X113^(1/3))*SIN(('OddsRatio_working_3-way'!Y113+4*PI())/3)</f>
        <v>0.47605742222681446</v>
      </c>
      <c r="AL113" s="11">
        <f>'OddsRatio_working_3-way'!Z113+'OddsRatio_working_3-way'!AF113</f>
        <v>1.0437356353223488</v>
      </c>
      <c r="AM113" s="11">
        <f>'OddsRatio_working_3-way'!AA113+'OddsRatio_working_3-way'!AG113</f>
        <v>-0.60537564991187431</v>
      </c>
      <c r="AN113" s="11">
        <f>'OddsRatio_working_3-way'!AB113+'OddsRatio_working_3-way'!AH113</f>
        <v>-0.43835998541047394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1.0437356353223488</v>
      </c>
      <c r="AS113" s="11">
        <f>IF(('OddsRatio_working_3-way'!X113=0),IF(Q113&gt;0,-Q113^(1/3),(-Q113)^(1/3)),'OddsRatio_working_3-way'!AM113-'OddsRatio_working_3-way'!R113/3)</f>
        <v>-0.60537564991187431</v>
      </c>
      <c r="AT113" s="11">
        <f>IF(('OddsRatio_working_3-way'!X113=0),IF(Q113&gt;0,-Q113^(1/3),(-Q113)^(1/3)),'OddsRatio_working_3-way'!AN113-'OddsRatio_working_3-way'!R113/3)</f>
        <v>-0.43835998541047394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2.71</v>
      </c>
      <c r="B114" s="4">
        <f>IF('True_Odds_Calculator_3-way'!B115="","",'True_Odds_Calculator_3-way'!B115)</f>
        <v>3.33</v>
      </c>
      <c r="C114" s="4">
        <f>IF('True_Odds_Calculator_3-way'!C115="","",'True_Odds_Calculator_3-way'!C115)</f>
        <v>2.79</v>
      </c>
      <c r="D114" s="9">
        <f t="shared" si="26"/>
        <v>0.35939981124238041</v>
      </c>
      <c r="E114" s="9">
        <f t="shared" si="27"/>
        <v>0.29165803412906555</v>
      </c>
      <c r="F114" s="9">
        <f t="shared" si="28"/>
        <v>0.34894215462855388</v>
      </c>
      <c r="G114" s="9">
        <f t="shared" si="29"/>
        <v>1.0423488875258857</v>
      </c>
      <c r="H114" s="9">
        <f t="shared" si="30"/>
        <v>2.7824165976692647</v>
      </c>
      <c r="I114" s="9">
        <f t="shared" si="31"/>
        <v>3.4286729079353133</v>
      </c>
      <c r="J114" s="9">
        <f t="shared" si="32"/>
        <v>2.8658045086713355</v>
      </c>
      <c r="K114" s="11">
        <f t="shared" si="33"/>
        <v>0.36900369003690037</v>
      </c>
      <c r="L114" s="11">
        <f t="shared" si="34"/>
        <v>0.3003003003003003</v>
      </c>
      <c r="M114" s="11">
        <f t="shared" si="35"/>
        <v>0.35842293906810035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-0.28326135920469919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0.23155322127666689</v>
      </c>
      <c r="Q114" s="11">
        <f>2*'OddsRatio_working_3-way'!K114*'OddsRatio_working_3-way'!L114*'OddsRatio_working_3-way'!M114</f>
        <v>7.9435067333333415E-2</v>
      </c>
      <c r="R114" s="11">
        <f t="shared" si="36"/>
        <v>0</v>
      </c>
      <c r="S114" s="11">
        <f t="shared" si="37"/>
        <v>-0.81745431825501713</v>
      </c>
      <c r="T114" s="11">
        <f t="shared" si="38"/>
        <v>-0.28043029785763879</v>
      </c>
      <c r="U114" s="11">
        <f>'OddsRatio_working_3-way'!S114-'OddsRatio_working_3-way'!R114^2/3</f>
        <v>-0.81745431825501713</v>
      </c>
      <c r="V114" s="11">
        <f>'OddsRatio_working_3-way'!S114*'OddsRatio_working_3-way'!R114/3-2*'OddsRatio_working_3-way'!R114^3/27-'OddsRatio_working_3-way'!T114</f>
        <v>0.28043029785763879</v>
      </c>
      <c r="W114" s="11">
        <f>'OddsRatio_working_3-way'!V114^2+4*'OddsRatio_working_3-way'!U114^3/27</f>
        <v>-2.2845926813702538E-3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0.14223725306498844</v>
      </c>
      <c r="Y114" s="11">
        <f>IF('OddsRatio_working_3-way'!W114&gt;=0,IF('OddsRatio_working_3-way'!V114+SQRT('OddsRatio_working_3-way'!W114)&gt;0,0,PI()),ACOS('OddsRatio_working_3-way'!V114/(2*'OddsRatio_working_3-way'!X114)))</f>
        <v>0.16882079221552759</v>
      </c>
      <c r="Z114" s="11">
        <f>'OddsRatio_working_3-way'!X114^(1/3)*COS('OddsRatio_working_3-way'!Y114/3)</f>
        <v>0.52117444376294286</v>
      </c>
      <c r="AA114" s="11">
        <f>'OddsRatio_working_3-way'!X114^(1/3)*COS(('OddsRatio_working_3-way'!Y114+2*PI())/3)</f>
        <v>-0.28601317201208959</v>
      </c>
      <c r="AB114" s="11">
        <f>'OddsRatio_working_3-way'!X114^(1/3)*COS(('OddsRatio_working_3-way'!Y114+4*PI())/3)</f>
        <v>-0.23516127175085338</v>
      </c>
      <c r="AC114" s="11">
        <f>'OddsRatio_working_3-way'!X114^(1/3)*SIN('OddsRatio_working_3-way'!Y114/3)</f>
        <v>2.9359358304628835E-2</v>
      </c>
      <c r="AD114" s="11">
        <f>'OddsRatio_working_3-way'!X114^(1/3)*SIN(('OddsRatio_working_3-way'!Y114+2*PI())/3)</f>
        <v>0.43667062894961839</v>
      </c>
      <c r="AE114" s="11">
        <f>'OddsRatio_working_3-way'!X114^(1/3)*SIN(('OddsRatio_working_3-way'!Y114+4*PI())/3)</f>
        <v>-0.4660299872542471</v>
      </c>
      <c r="AF114" s="11">
        <f>-'OddsRatio_working_3-way'!U114/(3*'OddsRatio_working_3-way'!X114^(1/3))*COS(('OddsRatio_working_3-way'!Y114)/3)</f>
        <v>0.52117444376294275</v>
      </c>
      <c r="AG114" s="11">
        <f>-'OddsRatio_working_3-way'!U114/(3*'OddsRatio_working_3-way'!X114^(1/3))*COS(('OddsRatio_working_3-way'!Y114+2*PI())/3)</f>
        <v>-0.28601317201208953</v>
      </c>
      <c r="AH114" s="11">
        <f>-'OddsRatio_working_3-way'!U114/(3*'OddsRatio_working_3-way'!X114^(1/3))*COS(('OddsRatio_working_3-way'!Y114+4*PI())/3)</f>
        <v>-0.23516127175085333</v>
      </c>
      <c r="AI114" s="11">
        <f>'OddsRatio_working_3-way'!U114/(3*'OddsRatio_working_3-way'!X114^(1/3))*SIN(('OddsRatio_working_3-way'!Y114)/3)</f>
        <v>-2.9359358304628831E-2</v>
      </c>
      <c r="AJ114" s="11">
        <f>'OddsRatio_working_3-way'!U114/(3*'OddsRatio_working_3-way'!X114^(1/3))*SIN(('OddsRatio_working_3-way'!Y114+2*PI())/3)</f>
        <v>-0.43667062894961828</v>
      </c>
      <c r="AK114" s="11">
        <f>'OddsRatio_working_3-way'!U114/(3*'OddsRatio_working_3-way'!X114^(1/3))*SIN(('OddsRatio_working_3-way'!Y114+4*PI())/3)</f>
        <v>0.46602998725424705</v>
      </c>
      <c r="AL114" s="11">
        <f>'OddsRatio_working_3-way'!Z114+'OddsRatio_working_3-way'!AF114</f>
        <v>1.0423488875258857</v>
      </c>
      <c r="AM114" s="11">
        <f>'OddsRatio_working_3-way'!AA114+'OddsRatio_working_3-way'!AG114</f>
        <v>-0.57202634402417907</v>
      </c>
      <c r="AN114" s="11">
        <f>'OddsRatio_working_3-way'!AB114+'OddsRatio_working_3-way'!AH114</f>
        <v>-0.47032254350170671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1.0423488875258857</v>
      </c>
      <c r="AS114" s="11">
        <f>IF(('OddsRatio_working_3-way'!X114=0),IF(Q114&gt;0,-Q114^(1/3),(-Q114)^(1/3)),'OddsRatio_working_3-way'!AM114-'OddsRatio_working_3-way'!R114/3)</f>
        <v>-0.57202634402417907</v>
      </c>
      <c r="AT114" s="11">
        <f>IF(('OddsRatio_working_3-way'!X114=0),IF(Q114&gt;0,-Q114^(1/3),(-Q114)^(1/3)),'OddsRatio_working_3-way'!AN114-'OddsRatio_working_3-way'!R114/3)</f>
        <v>-0.47032254350170671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2.3199999999999998</v>
      </c>
      <c r="B115" s="4">
        <f>IF('True_Odds_Calculator_3-way'!B116="","",'True_Odds_Calculator_3-way'!B116)</f>
        <v>3.35</v>
      </c>
      <c r="C115" s="4">
        <f>IF('True_Odds_Calculator_3-way'!C116="","",'True_Odds_Calculator_3-way'!C116)</f>
        <v>3.18</v>
      </c>
      <c r="D115" s="9">
        <f t="shared" si="26"/>
        <v>0.41484794927607849</v>
      </c>
      <c r="E115" s="9">
        <f t="shared" si="27"/>
        <v>0.2848064751828418</v>
      </c>
      <c r="F115" s="9">
        <f t="shared" si="28"/>
        <v>0.3003455755410796</v>
      </c>
      <c r="G115" s="9">
        <f t="shared" si="29"/>
        <v>1.0685770747999332</v>
      </c>
      <c r="H115" s="9">
        <f t="shared" si="30"/>
        <v>2.4105217387359117</v>
      </c>
      <c r="I115" s="9">
        <f t="shared" si="31"/>
        <v>3.5111561257798436</v>
      </c>
      <c r="J115" s="9">
        <f t="shared" si="32"/>
        <v>3.329498023063854</v>
      </c>
      <c r="K115" s="11">
        <f t="shared" si="33"/>
        <v>0.43103448275862072</v>
      </c>
      <c r="L115" s="11">
        <f t="shared" si="34"/>
        <v>0.29850746268656714</v>
      </c>
      <c r="M115" s="11">
        <f t="shared" si="35"/>
        <v>0.31446540880503143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-0.27361403781353466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0.23669874440419891</v>
      </c>
      <c r="Q115" s="11">
        <f>2*'OddsRatio_working_3-way'!K115*'OddsRatio_working_3-way'!L115*'OddsRatio_working_3-way'!M115</f>
        <v>8.0922647659555189E-2</v>
      </c>
      <c r="R115" s="11">
        <f t="shared" si="36"/>
        <v>0</v>
      </c>
      <c r="S115" s="11">
        <f t="shared" si="37"/>
        <v>-0.86508260429790829</v>
      </c>
      <c r="T115" s="11">
        <f t="shared" si="38"/>
        <v>-0.29575473651210543</v>
      </c>
      <c r="U115" s="11">
        <f>'OddsRatio_working_3-way'!S115-'OddsRatio_working_3-way'!R115^2/3</f>
        <v>-0.86508260429790829</v>
      </c>
      <c r="V115" s="11">
        <f>'OddsRatio_working_3-way'!S115*'OddsRatio_working_3-way'!R115/3-2*'OddsRatio_working_3-way'!R115^3/27-'OddsRatio_working_3-way'!T115</f>
        <v>0.29575473651210543</v>
      </c>
      <c r="W115" s="11">
        <f>'OddsRatio_working_3-way'!V115^2+4*'OddsRatio_working_3-way'!U115^3/27</f>
        <v>-8.440256202488533E-3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0.15484760280016724</v>
      </c>
      <c r="Y115" s="11">
        <f>IF('OddsRatio_working_3-way'!W115&gt;=0,IF('OddsRatio_working_3-way'!V115+SQRT('OddsRatio_working_3-way'!W115)&gt;0,0,PI()),ACOS('OddsRatio_working_3-way'!V115/(2*'OddsRatio_working_3-way'!X115)))</f>
        <v>0.30118210018054592</v>
      </c>
      <c r="Z115" s="11">
        <f>'OddsRatio_working_3-way'!X115^(1/3)*COS('OddsRatio_working_3-way'!Y115/3)</f>
        <v>0.53428853739996662</v>
      </c>
      <c r="AA115" s="11">
        <f>'OddsRatio_working_3-way'!X115^(1/3)*COS(('OddsRatio_working_3-way'!Y115+2*PI())/3)</f>
        <v>-0.31375403352164272</v>
      </c>
      <c r="AB115" s="11">
        <f>'OddsRatio_working_3-way'!X115^(1/3)*COS(('OddsRatio_working_3-way'!Y115+4*PI())/3)</f>
        <v>-0.22053450387832413</v>
      </c>
      <c r="AC115" s="11">
        <f>'OddsRatio_working_3-way'!X115^(1/3)*SIN('OddsRatio_working_3-way'!Y115/3)</f>
        <v>5.3820320533300547E-2</v>
      </c>
      <c r="AD115" s="11">
        <f>'OddsRatio_working_3-way'!X115^(1/3)*SIN(('OddsRatio_working_3-way'!Y115+2*PI())/3)</f>
        <v>0.43579728607255314</v>
      </c>
      <c r="AE115" s="11">
        <f>'OddsRatio_working_3-way'!X115^(1/3)*SIN(('OddsRatio_working_3-way'!Y115+4*PI())/3)</f>
        <v>-0.48961760660585341</v>
      </c>
      <c r="AF115" s="11">
        <f>-'OddsRatio_working_3-way'!U115/(3*'OddsRatio_working_3-way'!X115^(1/3))*COS(('OddsRatio_working_3-way'!Y115)/3)</f>
        <v>0.53428853739996651</v>
      </c>
      <c r="AG115" s="11">
        <f>-'OddsRatio_working_3-way'!U115/(3*'OddsRatio_working_3-way'!X115^(1/3))*COS(('OddsRatio_working_3-way'!Y115+2*PI())/3)</f>
        <v>-0.31375403352164266</v>
      </c>
      <c r="AH115" s="11">
        <f>-'OddsRatio_working_3-way'!U115/(3*'OddsRatio_working_3-way'!X115^(1/3))*COS(('OddsRatio_working_3-way'!Y115+4*PI())/3)</f>
        <v>-0.22053450387832407</v>
      </c>
      <c r="AI115" s="11">
        <f>'OddsRatio_working_3-way'!U115/(3*'OddsRatio_working_3-way'!X115^(1/3))*SIN(('OddsRatio_working_3-way'!Y115)/3)</f>
        <v>-5.3820320533300534E-2</v>
      </c>
      <c r="AJ115" s="11">
        <f>'OddsRatio_working_3-way'!U115/(3*'OddsRatio_working_3-way'!X115^(1/3))*SIN(('OddsRatio_working_3-way'!Y115+2*PI())/3)</f>
        <v>-0.43579728607255308</v>
      </c>
      <c r="AK115" s="11">
        <f>'OddsRatio_working_3-way'!U115/(3*'OddsRatio_working_3-way'!X115^(1/3))*SIN(('OddsRatio_working_3-way'!Y115+4*PI())/3)</f>
        <v>0.48961760660585329</v>
      </c>
      <c r="AL115" s="11">
        <f>'OddsRatio_working_3-way'!Z115+'OddsRatio_working_3-way'!AF115</f>
        <v>1.0685770747999332</v>
      </c>
      <c r="AM115" s="11">
        <f>'OddsRatio_working_3-way'!AA115+'OddsRatio_working_3-way'!AG115</f>
        <v>-0.62750806704328532</v>
      </c>
      <c r="AN115" s="11">
        <f>'OddsRatio_working_3-way'!AB115+'OddsRatio_working_3-way'!AH115</f>
        <v>-0.4410690077566482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1.0685770747999332</v>
      </c>
      <c r="AS115" s="11">
        <f>IF(('OddsRatio_working_3-way'!X115=0),IF(Q115&gt;0,-Q115^(1/3),(-Q115)^(1/3)),'OddsRatio_working_3-way'!AM115-'OddsRatio_working_3-way'!R115/3)</f>
        <v>-0.62750806704328532</v>
      </c>
      <c r="AT115" s="11">
        <f>IF(('OddsRatio_working_3-way'!X115=0),IF(Q115&gt;0,-Q115^(1/3),(-Q115)^(1/3)),'OddsRatio_working_3-way'!AN115-'OddsRatio_working_3-way'!R115/3)</f>
        <v>-0.4410690077566482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2.3199999999999998</v>
      </c>
      <c r="B116" s="4">
        <f>IF('True_Odds_Calculator_3-way'!B117="","",'True_Odds_Calculator_3-way'!B117)</f>
        <v>3.24</v>
      </c>
      <c r="C116" s="4">
        <f>IF('True_Odds_Calculator_3-way'!C117="","",'True_Odds_Calculator_3-way'!C117)</f>
        <v>3.18</v>
      </c>
      <c r="D116" s="9">
        <f t="shared" si="26"/>
        <v>0.41121965307975172</v>
      </c>
      <c r="E116" s="9">
        <f t="shared" si="27"/>
        <v>0.29157027457695722</v>
      </c>
      <c r="F116" s="9">
        <f t="shared" si="28"/>
        <v>0.29721007234329089</v>
      </c>
      <c r="G116" s="9">
        <f t="shared" si="29"/>
        <v>1.084689688401927</v>
      </c>
      <c r="H116" s="9">
        <f t="shared" si="30"/>
        <v>2.4317903886905436</v>
      </c>
      <c r="I116" s="9">
        <f t="shared" si="31"/>
        <v>3.4297049020203172</v>
      </c>
      <c r="J116" s="9">
        <f t="shared" si="32"/>
        <v>3.3646235207162003</v>
      </c>
      <c r="K116" s="11">
        <f t="shared" si="33"/>
        <v>0.43103448275862072</v>
      </c>
      <c r="L116" s="11">
        <f t="shared" si="34"/>
        <v>0.30864197530864196</v>
      </c>
      <c r="M116" s="11">
        <f t="shared" si="35"/>
        <v>0.31446540880503143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-0.26966111633212031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0.2401329617045658</v>
      </c>
      <c r="Q116" s="11">
        <f>2*'OddsRatio_working_3-way'!K116*'OddsRatio_working_3-way'!L116*'OddsRatio_working_3-way'!M116</f>
        <v>8.3670021499848715E-2</v>
      </c>
      <c r="R116" s="11">
        <f t="shared" si="36"/>
        <v>0</v>
      </c>
      <c r="S116" s="11">
        <f t="shared" si="37"/>
        <v>-0.89049902696691718</v>
      </c>
      <c r="T116" s="11">
        <f t="shared" si="38"/>
        <v>-0.31027840660868194</v>
      </c>
      <c r="U116" s="11">
        <f>'OddsRatio_working_3-way'!S116-'OddsRatio_working_3-way'!R116^2/3</f>
        <v>-0.89049902696691718</v>
      </c>
      <c r="V116" s="11">
        <f>'OddsRatio_working_3-way'!S116*'OddsRatio_working_3-way'!R116/3-2*'OddsRatio_working_3-way'!R116^3/27-'OddsRatio_working_3-way'!T116</f>
        <v>0.31027840660868194</v>
      </c>
      <c r="W116" s="11">
        <f>'OddsRatio_working_3-way'!V116^2+4*'OddsRatio_working_3-way'!U116^3/27</f>
        <v>-8.3429404383458111E-3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0.16172169771398051</v>
      </c>
      <c r="Y116" s="11">
        <f>IF('OddsRatio_working_3-way'!W116&gt;=0,IF('OddsRatio_working_3-way'!V116+SQRT('OddsRatio_working_3-way'!W116)&gt;0,0,PI()),ACOS('OddsRatio_working_3-way'!V116/(2*'OddsRatio_working_3-way'!X116)))</f>
        <v>0.2862927136686404</v>
      </c>
      <c r="Z116" s="11">
        <f>'OddsRatio_working_3-way'!X116^(1/3)*COS('OddsRatio_working_3-way'!Y116/3)</f>
        <v>0.54234484420096352</v>
      </c>
      <c r="AA116" s="11">
        <f>'OddsRatio_working_3-way'!X116^(1/3)*COS(('OddsRatio_working_3-way'!Y116+2*PI())/3)</f>
        <v>-0.31613139471111612</v>
      </c>
      <c r="AB116" s="11">
        <f>'OddsRatio_working_3-way'!X116^(1/3)*COS(('OddsRatio_working_3-way'!Y116+4*PI())/3)</f>
        <v>-0.22621344948984745</v>
      </c>
      <c r="AC116" s="11">
        <f>'OddsRatio_working_3-way'!X116^(1/3)*SIN('OddsRatio_working_3-way'!Y116/3)</f>
        <v>5.1914149878477735E-2</v>
      </c>
      <c r="AD116" s="11">
        <f>'OddsRatio_working_3-way'!X116^(1/3)*SIN(('OddsRatio_working_3-way'!Y116+2*PI())/3)</f>
        <v>0.44372733775030909</v>
      </c>
      <c r="AE116" s="11">
        <f>'OddsRatio_working_3-way'!X116^(1/3)*SIN(('OddsRatio_working_3-way'!Y116+4*PI())/3)</f>
        <v>-0.49564148762878657</v>
      </c>
      <c r="AF116" s="11">
        <f>-'OddsRatio_working_3-way'!U116/(3*'OddsRatio_working_3-way'!X116^(1/3))*COS(('OddsRatio_working_3-way'!Y116)/3)</f>
        <v>0.54234484420096352</v>
      </c>
      <c r="AG116" s="11">
        <f>-'OddsRatio_working_3-way'!U116/(3*'OddsRatio_working_3-way'!X116^(1/3))*COS(('OddsRatio_working_3-way'!Y116+2*PI())/3)</f>
        <v>-0.31613139471111612</v>
      </c>
      <c r="AH116" s="11">
        <f>-'OddsRatio_working_3-way'!U116/(3*'OddsRatio_working_3-way'!X116^(1/3))*COS(('OddsRatio_working_3-way'!Y116+4*PI())/3)</f>
        <v>-0.22621344948984745</v>
      </c>
      <c r="AI116" s="11">
        <f>'OddsRatio_working_3-way'!U116/(3*'OddsRatio_working_3-way'!X116^(1/3))*SIN(('OddsRatio_working_3-way'!Y116)/3)</f>
        <v>-5.1914149878477735E-2</v>
      </c>
      <c r="AJ116" s="11">
        <f>'OddsRatio_working_3-way'!U116/(3*'OddsRatio_working_3-way'!X116^(1/3))*SIN(('OddsRatio_working_3-way'!Y116+2*PI())/3)</f>
        <v>-0.44372733775030909</v>
      </c>
      <c r="AK116" s="11">
        <f>'OddsRatio_working_3-way'!U116/(3*'OddsRatio_working_3-way'!X116^(1/3))*SIN(('OddsRatio_working_3-way'!Y116+4*PI())/3)</f>
        <v>0.49564148762878657</v>
      </c>
      <c r="AL116" s="11">
        <f>'OddsRatio_working_3-way'!Z116+'OddsRatio_working_3-way'!AF116</f>
        <v>1.084689688401927</v>
      </c>
      <c r="AM116" s="11">
        <f>'OddsRatio_working_3-way'!AA116+'OddsRatio_working_3-way'!AG116</f>
        <v>-0.63226278942223224</v>
      </c>
      <c r="AN116" s="11">
        <f>'OddsRatio_working_3-way'!AB116+'OddsRatio_working_3-way'!AH116</f>
        <v>-0.4524268989796949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1.084689688401927</v>
      </c>
      <c r="AS116" s="11">
        <f>IF(('OddsRatio_working_3-way'!X116=0),IF(Q116&gt;0,-Q116^(1/3),(-Q116)^(1/3)),'OddsRatio_working_3-way'!AM116-'OddsRatio_working_3-way'!R116/3)</f>
        <v>-0.63226278942223224</v>
      </c>
      <c r="AT116" s="11">
        <f>IF(('OddsRatio_working_3-way'!X116=0),IF(Q116&gt;0,-Q116^(1/3),(-Q116)^(1/3)),'OddsRatio_working_3-way'!AN116-'OddsRatio_working_3-way'!R116/3)</f>
        <v>-0.4524268989796949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1.89</v>
      </c>
      <c r="B117" s="4">
        <f>IF('True_Odds_Calculator_3-way'!B118="","",'True_Odds_Calculator_3-way'!B118)</f>
        <v>3.54</v>
      </c>
      <c r="C117" s="4">
        <f>IF('True_Odds_Calculator_3-way'!C118="","",'True_Odds_Calculator_3-way'!C118)</f>
        <v>4.26</v>
      </c>
      <c r="D117" s="9">
        <f t="shared" si="26"/>
        <v>0.51060220459246874</v>
      </c>
      <c r="E117" s="9">
        <f t="shared" si="27"/>
        <v>0.26770795806549685</v>
      </c>
      <c r="F117" s="9">
        <f t="shared" si="28"/>
        <v>0.22168983734203435</v>
      </c>
      <c r="G117" s="9">
        <f t="shared" si="29"/>
        <v>1.0769345655648572</v>
      </c>
      <c r="H117" s="9">
        <f t="shared" si="30"/>
        <v>1.9584717633527229</v>
      </c>
      <c r="I117" s="9">
        <f t="shared" si="31"/>
        <v>3.735413796534738</v>
      </c>
      <c r="J117" s="9">
        <f t="shared" si="32"/>
        <v>4.5108066837414347</v>
      </c>
      <c r="K117" s="11">
        <f t="shared" si="33"/>
        <v>0.52910052910052918</v>
      </c>
      <c r="L117" s="11">
        <f t="shared" si="34"/>
        <v>0.2824858757062147</v>
      </c>
      <c r="M117" s="11">
        <f t="shared" si="35"/>
        <v>0.23474178403755869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-0.25856316668231472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0.23472073285075595</v>
      </c>
      <c r="Q117" s="11">
        <f>2*'OddsRatio_working_3-way'!K117*'OddsRatio_working_3-way'!L117*'OddsRatio_working_3-way'!M117</f>
        <v>7.0170622675861272E-2</v>
      </c>
      <c r="R117" s="11">
        <f t="shared" si="36"/>
        <v>0</v>
      </c>
      <c r="S117" s="11">
        <f t="shared" si="37"/>
        <v>-0.90778874602486237</v>
      </c>
      <c r="T117" s="11">
        <f t="shared" si="38"/>
        <v>-0.27138677011206647</v>
      </c>
      <c r="U117" s="11">
        <f>'OddsRatio_working_3-way'!S117-'OddsRatio_working_3-way'!R117^2/3</f>
        <v>-0.90778874602486237</v>
      </c>
      <c r="V117" s="11">
        <f>'OddsRatio_working_3-way'!S117*'OddsRatio_working_3-way'!R117/3-2*'OddsRatio_working_3-way'!R117^3/27-'OddsRatio_working_3-way'!T117</f>
        <v>0.27138677011206647</v>
      </c>
      <c r="W117" s="11">
        <f>'OddsRatio_working_3-way'!V117^2+4*'OddsRatio_working_3-way'!U117^3/27</f>
        <v>-3.7177505403078126E-2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0.16645441147273457</v>
      </c>
      <c r="Y117" s="11">
        <f>IF('OddsRatio_working_3-way'!W117&gt;=0,IF('OddsRatio_working_3-way'!V117+SQRT('OddsRatio_working_3-way'!W117)&gt;0,0,PI()),ACOS('OddsRatio_working_3-way'!V117/(2*'OddsRatio_working_3-way'!X117)))</f>
        <v>0.6177245050424568</v>
      </c>
      <c r="Z117" s="11">
        <f>'OddsRatio_working_3-way'!X117^(1/3)*COS('OddsRatio_working_3-way'!Y117/3)</f>
        <v>0.53846728278242861</v>
      </c>
      <c r="AA117" s="11">
        <f>'OddsRatio_working_3-way'!X117^(1/3)*COS(('OddsRatio_working_3-way'!Y117+2*PI())/3)</f>
        <v>-0.36663449116110414</v>
      </c>
      <c r="AB117" s="11">
        <f>'OddsRatio_working_3-way'!X117^(1/3)*COS(('OddsRatio_working_3-way'!Y117+4*PI())/3)</f>
        <v>-0.17183279162132442</v>
      </c>
      <c r="AC117" s="11">
        <f>'OddsRatio_working_3-way'!X117^(1/3)*SIN('OddsRatio_working_3-way'!Y117/3)</f>
        <v>0.11246881366788843</v>
      </c>
      <c r="AD117" s="11">
        <f>'OddsRatio_working_3-way'!X117^(1/3)*SIN(('OddsRatio_working_3-way'!Y117+2*PI())/3)</f>
        <v>0.4100919391624181</v>
      </c>
      <c r="AE117" s="11">
        <f>'OddsRatio_working_3-way'!X117^(1/3)*SIN(('OddsRatio_working_3-way'!Y117+4*PI())/3)</f>
        <v>-0.52256075283030645</v>
      </c>
      <c r="AF117" s="11">
        <f>-'OddsRatio_working_3-way'!U117/(3*'OddsRatio_working_3-way'!X117^(1/3))*COS(('OddsRatio_working_3-way'!Y117)/3)</f>
        <v>0.5384672827824285</v>
      </c>
      <c r="AG117" s="11">
        <f>-'OddsRatio_working_3-way'!U117/(3*'OddsRatio_working_3-way'!X117^(1/3))*COS(('OddsRatio_working_3-way'!Y117+2*PI())/3)</f>
        <v>-0.36663449116110408</v>
      </c>
      <c r="AH117" s="11">
        <f>-'OddsRatio_working_3-way'!U117/(3*'OddsRatio_working_3-way'!X117^(1/3))*COS(('OddsRatio_working_3-way'!Y117+4*PI())/3)</f>
        <v>-0.17183279162132437</v>
      </c>
      <c r="AI117" s="11">
        <f>'OddsRatio_working_3-way'!U117/(3*'OddsRatio_working_3-way'!X117^(1/3))*SIN(('OddsRatio_working_3-way'!Y117)/3)</f>
        <v>-0.1124688136678884</v>
      </c>
      <c r="AJ117" s="11">
        <f>'OddsRatio_working_3-way'!U117/(3*'OddsRatio_working_3-way'!X117^(1/3))*SIN(('OddsRatio_working_3-way'!Y117+2*PI())/3)</f>
        <v>-0.41009193916241804</v>
      </c>
      <c r="AK117" s="11">
        <f>'OddsRatio_working_3-way'!U117/(3*'OddsRatio_working_3-way'!X117^(1/3))*SIN(('OddsRatio_working_3-way'!Y117+4*PI())/3)</f>
        <v>0.52256075283030634</v>
      </c>
      <c r="AL117" s="11">
        <f>'OddsRatio_working_3-way'!Z117+'OddsRatio_working_3-way'!AF117</f>
        <v>1.0769345655648572</v>
      </c>
      <c r="AM117" s="11">
        <f>'OddsRatio_working_3-way'!AA117+'OddsRatio_working_3-way'!AG117</f>
        <v>-0.73326898232220827</v>
      </c>
      <c r="AN117" s="11">
        <f>'OddsRatio_working_3-way'!AB117+'OddsRatio_working_3-way'!AH117</f>
        <v>-0.34366558324264879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1.0769345655648572</v>
      </c>
      <c r="AS117" s="11">
        <f>IF(('OddsRatio_working_3-way'!X117=0),IF(Q117&gt;0,-Q117^(1/3),(-Q117)^(1/3)),'OddsRatio_working_3-way'!AM117-'OddsRatio_working_3-way'!R117/3)</f>
        <v>-0.73326898232220827</v>
      </c>
      <c r="AT117" s="11">
        <f>IF(('OddsRatio_working_3-way'!X117=0),IF(Q117&gt;0,-Q117^(1/3),(-Q117)^(1/3)),'OddsRatio_working_3-way'!AN117-'OddsRatio_working_3-way'!R117/3)</f>
        <v>-0.34366558324264879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2.2599999999999998</v>
      </c>
      <c r="B118" s="4">
        <f>IF('True_Odds_Calculator_3-way'!B119="","",'True_Odds_Calculator_3-way'!B119)</f>
        <v>3.29</v>
      </c>
      <c r="C118" s="4">
        <f>IF('True_Odds_Calculator_3-way'!C119="","",'True_Odds_Calculator_3-way'!C119)</f>
        <v>3.37</v>
      </c>
      <c r="D118" s="9">
        <f t="shared" si="26"/>
        <v>0.42641897352021774</v>
      </c>
      <c r="E118" s="9">
        <f t="shared" si="27"/>
        <v>0.29030217069042402</v>
      </c>
      <c r="F118" s="9">
        <f t="shared" si="28"/>
        <v>0.28327885578935819</v>
      </c>
      <c r="G118" s="9">
        <f t="shared" si="29"/>
        <v>1.0675487376434312</v>
      </c>
      <c r="H118" s="9">
        <f t="shared" si="30"/>
        <v>2.3451114094307233</v>
      </c>
      <c r="I118" s="9">
        <f t="shared" si="31"/>
        <v>3.4446866092034574</v>
      </c>
      <c r="J118" s="9">
        <f t="shared" si="32"/>
        <v>3.5300905082149323</v>
      </c>
      <c r="K118" s="11">
        <f t="shared" si="33"/>
        <v>0.44247787610619471</v>
      </c>
      <c r="L118" s="11">
        <f t="shared" si="34"/>
        <v>0.303951367781155</v>
      </c>
      <c r="M118" s="11">
        <f t="shared" si="35"/>
        <v>0.29673590504451036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-0.2729104311246966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0.23625851438570911</v>
      </c>
      <c r="Q118" s="11">
        <f>2*'OddsRatio_working_3-way'!K118*'OddsRatio_working_3-way'!L118*'OddsRatio_working_3-way'!M118</f>
        <v>7.9817065670847662E-2</v>
      </c>
      <c r="R118" s="11">
        <f t="shared" si="36"/>
        <v>0</v>
      </c>
      <c r="S118" s="11">
        <f t="shared" si="37"/>
        <v>-0.86569983203668488</v>
      </c>
      <c r="T118" s="11">
        <f t="shared" si="38"/>
        <v>-0.29246615947185295</v>
      </c>
      <c r="U118" s="11">
        <f>'OddsRatio_working_3-way'!S118-'OddsRatio_working_3-way'!R118^2/3</f>
        <v>-0.86569983203668488</v>
      </c>
      <c r="V118" s="11">
        <f>'OddsRatio_working_3-way'!S118*'OddsRatio_working_3-way'!R118/3-2*'OddsRatio_working_3-way'!R118^3/27-'OddsRatio_working_3-way'!T118</f>
        <v>0.29246615947185295</v>
      </c>
      <c r="W118" s="11">
        <f>'OddsRatio_working_3-way'!V118^2+4*'OddsRatio_working_3-way'!U118^3/27</f>
        <v>-1.0580107305941888E-2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0.15501335566827557</v>
      </c>
      <c r="Y118" s="11">
        <f>IF('OddsRatio_working_3-way'!W118&gt;=0,IF('OddsRatio_working_3-way'!V118+SQRT('OddsRatio_working_3-way'!W118)&gt;0,0,PI()),ACOS('OddsRatio_working_3-way'!V118/(2*'OddsRatio_working_3-way'!X118)))</f>
        <v>0.3381863634118718</v>
      </c>
      <c r="Z118" s="11">
        <f>'OddsRatio_working_3-way'!X118^(1/3)*COS('OddsRatio_working_3-way'!Y118/3)</f>
        <v>0.53377436882171558</v>
      </c>
      <c r="AA118" s="11">
        <f>'OddsRatio_working_3-way'!X118^(1/3)*COS(('OddsRatio_working_3-way'!Y118+2*PI())/3)</f>
        <v>-0.31921930075355454</v>
      </c>
      <c r="AB118" s="11">
        <f>'OddsRatio_working_3-way'!X118^(1/3)*COS(('OddsRatio_working_3-way'!Y118+4*PI())/3)</f>
        <v>-0.21455506806816099</v>
      </c>
      <c r="AC118" s="11">
        <f>'OddsRatio_working_3-way'!X118^(1/3)*SIN('OddsRatio_working_3-way'!Y118/3)</f>
        <v>6.0427922915437617E-2</v>
      </c>
      <c r="AD118" s="11">
        <f>'OddsRatio_working_3-way'!X118^(1/3)*SIN(('OddsRatio_working_3-way'!Y118+2*PI())/3)</f>
        <v>0.43204820183089138</v>
      </c>
      <c r="AE118" s="11">
        <f>'OddsRatio_working_3-way'!X118^(1/3)*SIN(('OddsRatio_working_3-way'!Y118+4*PI())/3)</f>
        <v>-0.49247612474632896</v>
      </c>
      <c r="AF118" s="11">
        <f>-'OddsRatio_working_3-way'!U118/(3*'OddsRatio_working_3-way'!X118^(1/3))*COS(('OddsRatio_working_3-way'!Y118)/3)</f>
        <v>0.53377436882171558</v>
      </c>
      <c r="AG118" s="11">
        <f>-'OddsRatio_working_3-way'!U118/(3*'OddsRatio_working_3-way'!X118^(1/3))*COS(('OddsRatio_working_3-way'!Y118+2*PI())/3)</f>
        <v>-0.31921930075355454</v>
      </c>
      <c r="AH118" s="11">
        <f>-'OddsRatio_working_3-way'!U118/(3*'OddsRatio_working_3-way'!X118^(1/3))*COS(('OddsRatio_working_3-way'!Y118+4*PI())/3)</f>
        <v>-0.21455506806816099</v>
      </c>
      <c r="AI118" s="11">
        <f>'OddsRatio_working_3-way'!U118/(3*'OddsRatio_working_3-way'!X118^(1/3))*SIN(('OddsRatio_working_3-way'!Y118)/3)</f>
        <v>-6.0427922915437617E-2</v>
      </c>
      <c r="AJ118" s="11">
        <f>'OddsRatio_working_3-way'!U118/(3*'OddsRatio_working_3-way'!X118^(1/3))*SIN(('OddsRatio_working_3-way'!Y118+2*PI())/3)</f>
        <v>-0.43204820183089138</v>
      </c>
      <c r="AK118" s="11">
        <f>'OddsRatio_working_3-way'!U118/(3*'OddsRatio_working_3-way'!X118^(1/3))*SIN(('OddsRatio_working_3-way'!Y118+4*PI())/3)</f>
        <v>0.49247612474632896</v>
      </c>
      <c r="AL118" s="11">
        <f>'OddsRatio_working_3-way'!Z118+'OddsRatio_working_3-way'!AF118</f>
        <v>1.0675487376434312</v>
      </c>
      <c r="AM118" s="11">
        <f>'OddsRatio_working_3-way'!AA118+'OddsRatio_working_3-way'!AG118</f>
        <v>-0.63843860150710907</v>
      </c>
      <c r="AN118" s="11">
        <f>'OddsRatio_working_3-way'!AB118+'OddsRatio_working_3-way'!AH118</f>
        <v>-0.42911013613632198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1.0675487376434312</v>
      </c>
      <c r="AS118" s="11">
        <f>IF(('OddsRatio_working_3-way'!X118=0),IF(Q118&gt;0,-Q118^(1/3),(-Q118)^(1/3)),'OddsRatio_working_3-way'!AM118-'OddsRatio_working_3-way'!R118/3)</f>
        <v>-0.63843860150710907</v>
      </c>
      <c r="AT118" s="11">
        <f>IF(('OddsRatio_working_3-way'!X118=0),IF(Q118&gt;0,-Q118^(1/3),(-Q118)^(1/3)),'OddsRatio_working_3-way'!AN118-'OddsRatio_working_3-way'!R118/3)</f>
        <v>-0.42911013613632198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4</v>
      </c>
      <c r="B119" s="4">
        <f>IF('True_Odds_Calculator_3-way'!B120="","",'True_Odds_Calculator_3-way'!B120)</f>
        <v>3.88</v>
      </c>
      <c r="C119" s="4">
        <f>IF('True_Odds_Calculator_3-way'!C120="","",'True_Odds_Calculator_3-way'!C120)</f>
        <v>1.79</v>
      </c>
      <c r="D119" s="9">
        <f t="shared" si="26"/>
        <v>0.23035792268214236</v>
      </c>
      <c r="E119" s="9">
        <f t="shared" si="27"/>
        <v>0.23767490704966368</v>
      </c>
      <c r="F119" s="9">
        <f t="shared" si="28"/>
        <v>0.53196717026819385</v>
      </c>
      <c r="G119" s="9">
        <f t="shared" si="29"/>
        <v>1.1136901918496092</v>
      </c>
      <c r="H119" s="9">
        <f t="shared" si="30"/>
        <v>4.3410705755488275</v>
      </c>
      <c r="I119" s="9">
        <f t="shared" si="31"/>
        <v>4.2074277525268737</v>
      </c>
      <c r="J119" s="9">
        <f t="shared" si="32"/>
        <v>1.8798152515611914</v>
      </c>
      <c r="K119" s="11">
        <f t="shared" si="33"/>
        <v>0.25</v>
      </c>
      <c r="L119" s="11">
        <f t="shared" si="34"/>
        <v>0.25773195876288663</v>
      </c>
      <c r="M119" s="11">
        <f t="shared" si="35"/>
        <v>0.55865921787709494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-0.24569486839831822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0.24009387778609692</v>
      </c>
      <c r="Q119" s="11">
        <f>2*'OddsRatio_working_3-way'!K119*'OddsRatio_working_3-way'!L119*'OddsRatio_working_3-way'!M119</f>
        <v>7.1992167252202963E-2</v>
      </c>
      <c r="R119" s="11">
        <f t="shared" si="36"/>
        <v>0</v>
      </c>
      <c r="S119" s="11">
        <f t="shared" si="37"/>
        <v>-0.97720346929207724</v>
      </c>
      <c r="T119" s="11">
        <f t="shared" si="38"/>
        <v>-0.29301453352086271</v>
      </c>
      <c r="U119" s="11">
        <f>'OddsRatio_working_3-way'!S119-'OddsRatio_working_3-way'!R119^2/3</f>
        <v>-0.97720346929207724</v>
      </c>
      <c r="V119" s="11">
        <f>'OddsRatio_working_3-way'!S119*'OddsRatio_working_3-way'!R119/3-2*'OddsRatio_working_3-way'!R119^3/27-'OddsRatio_working_3-way'!T119</f>
        <v>0.29301453352086271</v>
      </c>
      <c r="W119" s="11">
        <f>'OddsRatio_working_3-way'!V119^2+4*'OddsRatio_working_3-way'!U119^3/27</f>
        <v>-5.2388054459742442E-2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0.18590694669255317</v>
      </c>
      <c r="Y119" s="11">
        <f>IF('OddsRatio_working_3-way'!W119&gt;=0,IF('OddsRatio_working_3-way'!V119+SQRT('OddsRatio_working_3-way'!W119)&gt;0,0,PI()),ACOS('OddsRatio_working_3-way'!V119/(2*'OddsRatio_working_3-way'!X119)))</f>
        <v>0.66313255400758742</v>
      </c>
      <c r="Z119" s="11">
        <f>'OddsRatio_working_3-way'!X119^(1/3)*COS('OddsRatio_working_3-way'!Y119/3)</f>
        <v>0.55684509592480458</v>
      </c>
      <c r="AA119" s="11">
        <f>'OddsRatio_working_3-way'!X119^(1/3)*COS(('OddsRatio_working_3-way'!Y119+2*PI())/3)</f>
        <v>-0.38679007853032982</v>
      </c>
      <c r="AB119" s="11">
        <f>'OddsRatio_working_3-way'!X119^(1/3)*COS(('OddsRatio_working_3-way'!Y119+4*PI())/3)</f>
        <v>-0.17005501739447471</v>
      </c>
      <c r="AC119" s="11">
        <f>'OddsRatio_working_3-way'!X119^(1/3)*SIN('OddsRatio_working_3-way'!Y119/3)</f>
        <v>0.12513204588961593</v>
      </c>
      <c r="AD119" s="11">
        <f>'OddsRatio_working_3-way'!X119^(1/3)*SIN(('OddsRatio_working_3-way'!Y119+2*PI())/3)</f>
        <v>0.41967597609885543</v>
      </c>
      <c r="AE119" s="11">
        <f>'OddsRatio_working_3-way'!X119^(1/3)*SIN(('OddsRatio_working_3-way'!Y119+4*PI())/3)</f>
        <v>-0.54480802198847145</v>
      </c>
      <c r="AF119" s="11">
        <f>-'OddsRatio_working_3-way'!U119/(3*'OddsRatio_working_3-way'!X119^(1/3))*COS(('OddsRatio_working_3-way'!Y119)/3)</f>
        <v>0.55684509592480447</v>
      </c>
      <c r="AG119" s="11">
        <f>-'OddsRatio_working_3-way'!U119/(3*'OddsRatio_working_3-way'!X119^(1/3))*COS(('OddsRatio_working_3-way'!Y119+2*PI())/3)</f>
        <v>-0.38679007853032976</v>
      </c>
      <c r="AH119" s="11">
        <f>-'OddsRatio_working_3-way'!U119/(3*'OddsRatio_working_3-way'!X119^(1/3))*COS(('OddsRatio_working_3-way'!Y119+4*PI())/3)</f>
        <v>-0.17005501739447468</v>
      </c>
      <c r="AI119" s="11">
        <f>'OddsRatio_working_3-way'!U119/(3*'OddsRatio_working_3-way'!X119^(1/3))*SIN(('OddsRatio_working_3-way'!Y119)/3)</f>
        <v>-0.12513204588961591</v>
      </c>
      <c r="AJ119" s="11">
        <f>'OddsRatio_working_3-way'!U119/(3*'OddsRatio_working_3-way'!X119^(1/3))*SIN(('OddsRatio_working_3-way'!Y119+2*PI())/3)</f>
        <v>-0.41967597609885537</v>
      </c>
      <c r="AK119" s="11">
        <f>'OddsRatio_working_3-way'!U119/(3*'OddsRatio_working_3-way'!X119^(1/3))*SIN(('OddsRatio_working_3-way'!Y119+4*PI())/3)</f>
        <v>0.54480802198847134</v>
      </c>
      <c r="AL119" s="11">
        <f>'OddsRatio_working_3-way'!Z119+'OddsRatio_working_3-way'!AF119</f>
        <v>1.1136901918496092</v>
      </c>
      <c r="AM119" s="11">
        <f>'OddsRatio_working_3-way'!AA119+'OddsRatio_working_3-way'!AG119</f>
        <v>-0.77358015706065952</v>
      </c>
      <c r="AN119" s="11">
        <f>'OddsRatio_working_3-way'!AB119+'OddsRatio_working_3-way'!AH119</f>
        <v>-0.34011003478894941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1.1136901918496092</v>
      </c>
      <c r="AS119" s="11">
        <f>IF(('OddsRatio_working_3-way'!X119=0),IF(Q119&gt;0,-Q119^(1/3),(-Q119)^(1/3)),'OddsRatio_working_3-way'!AM119-'OddsRatio_working_3-way'!R119/3)</f>
        <v>-0.77358015706065952</v>
      </c>
      <c r="AT119" s="11">
        <f>IF(('OddsRatio_working_3-way'!X119=0),IF(Q119&gt;0,-Q119^(1/3),(-Q119)^(1/3)),'OddsRatio_working_3-way'!AN119-'OddsRatio_working_3-way'!R119/3)</f>
        <v>-0.34011003478894941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2.0299999999999998</v>
      </c>
      <c r="B120" s="4">
        <f>IF('True_Odds_Calculator_3-way'!B121="","",'True_Odds_Calculator_3-way'!B121)</f>
        <v>3.34</v>
      </c>
      <c r="C120" s="4">
        <f>IF('True_Odds_Calculator_3-way'!C121="","",'True_Odds_Calculator_3-way'!C121)</f>
        <v>3.18</v>
      </c>
      <c r="D120" s="9">
        <f t="shared" si="26"/>
        <v>0.45246810506105828</v>
      </c>
      <c r="E120" s="9">
        <f t="shared" si="27"/>
        <v>0.26672638255089187</v>
      </c>
      <c r="F120" s="9">
        <f t="shared" si="28"/>
        <v>0.28080551238804979</v>
      </c>
      <c r="G120" s="9">
        <f t="shared" si="29"/>
        <v>1.1748548860624228</v>
      </c>
      <c r="H120" s="9">
        <f t="shared" si="30"/>
        <v>2.2101005326442955</v>
      </c>
      <c r="I120" s="9">
        <f t="shared" si="31"/>
        <v>3.7491604333860682</v>
      </c>
      <c r="J120" s="9">
        <f t="shared" si="32"/>
        <v>3.5611836516160817</v>
      </c>
      <c r="K120" s="11">
        <f t="shared" si="33"/>
        <v>0.49261083743842371</v>
      </c>
      <c r="L120" s="11">
        <f t="shared" si="34"/>
        <v>0.29940119760479045</v>
      </c>
      <c r="M120" s="11">
        <f t="shared" si="35"/>
        <v>0.31446540880503143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-0.2436912586204113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0.25740878128490674</v>
      </c>
      <c r="Q120" s="11">
        <f>2*'OddsRatio_working_3-way'!K120*'OddsRatio_working_3-way'!L120*'OddsRatio_working_3-way'!M120</f>
        <v>9.2759921183750191E-2</v>
      </c>
      <c r="R120" s="11">
        <f t="shared" si="36"/>
        <v>0</v>
      </c>
      <c r="S120" s="11">
        <f t="shared" si="37"/>
        <v>-1.0562905815422075</v>
      </c>
      <c r="T120" s="11">
        <f t="shared" si="38"/>
        <v>-0.38064525460980458</v>
      </c>
      <c r="U120" s="11">
        <f>'OddsRatio_working_3-way'!S120-'OddsRatio_working_3-way'!R120^2/3</f>
        <v>-1.0562905815422075</v>
      </c>
      <c r="V120" s="11">
        <f>'OddsRatio_working_3-way'!S120*'OddsRatio_working_3-way'!R120/3-2*'OddsRatio_working_3-way'!R120^3/27-'OddsRatio_working_3-way'!T120</f>
        <v>0.38064525460980458</v>
      </c>
      <c r="W120" s="11">
        <f>'OddsRatio_working_3-way'!V120^2+4*'OddsRatio_working_3-way'!U120^3/27</f>
        <v>-2.971007863769029E-2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0.20892635574207316</v>
      </c>
      <c r="Y120" s="11">
        <f>IF('OddsRatio_working_3-way'!W120&gt;=0,IF('OddsRatio_working_3-way'!V120+SQRT('OddsRatio_working_3-way'!W120)&gt;0,0,PI()),ACOS('OddsRatio_working_3-way'!V120/(2*'OddsRatio_working_3-way'!X120)))</f>
        <v>0.42520165193682624</v>
      </c>
      <c r="Z120" s="11">
        <f>'OddsRatio_working_3-way'!X120^(1/3)*COS('OddsRatio_working_3-way'!Y120/3)</f>
        <v>0.58742744303121142</v>
      </c>
      <c r="AA120" s="11">
        <f>'OddsRatio_working_3-way'!X120^(1/3)*COS(('OddsRatio_working_3-way'!Y120+2*PI())/3)</f>
        <v>-0.36630431846804506</v>
      </c>
      <c r="AB120" s="11">
        <f>'OddsRatio_working_3-way'!X120^(1/3)*COS(('OddsRatio_working_3-way'!Y120+4*PI())/3)</f>
        <v>-0.22112312456316649</v>
      </c>
      <c r="AC120" s="11">
        <f>'OddsRatio_working_3-way'!X120^(1/3)*SIN('OddsRatio_working_3-way'!Y120/3)</f>
        <v>8.3820401382253204E-2</v>
      </c>
      <c r="AD120" s="11">
        <f>'OddsRatio_working_3-way'!X120^(1/3)*SIN(('OddsRatio_working_3-way'!Y120+2*PI())/3)</f>
        <v>0.46681688785403874</v>
      </c>
      <c r="AE120" s="11">
        <f>'OddsRatio_working_3-way'!X120^(1/3)*SIN(('OddsRatio_working_3-way'!Y120+4*PI())/3)</f>
        <v>-0.55063728923629163</v>
      </c>
      <c r="AF120" s="11">
        <f>-'OddsRatio_working_3-way'!U120/(3*'OddsRatio_working_3-way'!X120^(1/3))*COS(('OddsRatio_working_3-way'!Y120)/3)</f>
        <v>0.58742744303121142</v>
      </c>
      <c r="AG120" s="11">
        <f>-'OddsRatio_working_3-way'!U120/(3*'OddsRatio_working_3-way'!X120^(1/3))*COS(('OddsRatio_working_3-way'!Y120+2*PI())/3)</f>
        <v>-0.36630431846804506</v>
      </c>
      <c r="AH120" s="11">
        <f>-'OddsRatio_working_3-way'!U120/(3*'OddsRatio_working_3-way'!X120^(1/3))*COS(('OddsRatio_working_3-way'!Y120+4*PI())/3)</f>
        <v>-0.22112312456316649</v>
      </c>
      <c r="AI120" s="11">
        <f>'OddsRatio_working_3-way'!U120/(3*'OddsRatio_working_3-way'!X120^(1/3))*SIN(('OddsRatio_working_3-way'!Y120)/3)</f>
        <v>-8.3820401382253204E-2</v>
      </c>
      <c r="AJ120" s="11">
        <f>'OddsRatio_working_3-way'!U120/(3*'OddsRatio_working_3-way'!X120^(1/3))*SIN(('OddsRatio_working_3-way'!Y120+2*PI())/3)</f>
        <v>-0.46681688785403874</v>
      </c>
      <c r="AK120" s="11">
        <f>'OddsRatio_working_3-way'!U120/(3*'OddsRatio_working_3-way'!X120^(1/3))*SIN(('OddsRatio_working_3-way'!Y120+4*PI())/3)</f>
        <v>0.55063728923629163</v>
      </c>
      <c r="AL120" s="11">
        <f>'OddsRatio_working_3-way'!Z120+'OddsRatio_working_3-way'!AF120</f>
        <v>1.1748548860624228</v>
      </c>
      <c r="AM120" s="11">
        <f>'OddsRatio_working_3-way'!AA120+'OddsRatio_working_3-way'!AG120</f>
        <v>-0.73260863693609013</v>
      </c>
      <c r="AN120" s="11">
        <f>'OddsRatio_working_3-way'!AB120+'OddsRatio_working_3-way'!AH120</f>
        <v>-0.44224624912633298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1.1748548860624228</v>
      </c>
      <c r="AS120" s="11">
        <f>IF(('OddsRatio_working_3-way'!X120=0),IF(Q120&gt;0,-Q120^(1/3),(-Q120)^(1/3)),'OddsRatio_working_3-way'!AM120-'OddsRatio_working_3-way'!R120/3)</f>
        <v>-0.73260863693609013</v>
      </c>
      <c r="AT120" s="11">
        <f>IF(('OddsRatio_working_3-way'!X120=0),IF(Q120&gt;0,-Q120^(1/3),(-Q120)^(1/3)),'OddsRatio_working_3-way'!AN120-'OddsRatio_working_3-way'!R120/3)</f>
        <v>-0.44224624912633298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1.88</v>
      </c>
      <c r="B121" s="4">
        <f>IF('True_Odds_Calculator_3-way'!B122="","",'True_Odds_Calculator_3-way'!B122)</f>
        <v>3.72</v>
      </c>
      <c r="C121" s="4">
        <f>IF('True_Odds_Calculator_3-way'!C122="","",'True_Odds_Calculator_3-way'!C122)</f>
        <v>3.61</v>
      </c>
      <c r="D121" s="9">
        <f t="shared" si="26"/>
        <v>0.50136529946795982</v>
      </c>
      <c r="E121" s="9">
        <f t="shared" si="27"/>
        <v>0.24545449015548274</v>
      </c>
      <c r="F121" s="9">
        <f t="shared" si="28"/>
        <v>0.25318021037655758</v>
      </c>
      <c r="G121" s="9">
        <f t="shared" si="29"/>
        <v>1.130174629386957</v>
      </c>
      <c r="H121" s="9">
        <f t="shared" si="30"/>
        <v>1.9945536738605218</v>
      </c>
      <c r="I121" s="9">
        <f t="shared" si="31"/>
        <v>4.0740749919325232</v>
      </c>
      <c r="J121" s="9">
        <f t="shared" si="32"/>
        <v>3.949755782699957</v>
      </c>
      <c r="K121" s="11">
        <f t="shared" si="33"/>
        <v>0.53191489361702127</v>
      </c>
      <c r="L121" s="11">
        <f t="shared" si="34"/>
        <v>0.26881720430107525</v>
      </c>
      <c r="M121" s="11">
        <f t="shared" si="35"/>
        <v>0.2770083102493075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-0.24744808233059623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0.24597083142418774</v>
      </c>
      <c r="Q121" s="11">
        <f>2*'OddsRatio_working_3-way'!K121*'OddsRatio_working_3-way'!L121*'OddsRatio_working_3-way'!M121</f>
        <v>7.921765907381248E-2</v>
      </c>
      <c r="R121" s="11">
        <f t="shared" si="36"/>
        <v>0</v>
      </c>
      <c r="S121" s="11">
        <f t="shared" si="37"/>
        <v>-0.99403005716393122</v>
      </c>
      <c r="T121" s="11">
        <f t="shared" si="38"/>
        <v>-0.32013850472268318</v>
      </c>
      <c r="U121" s="11">
        <f>'OddsRatio_working_3-way'!S121-'OddsRatio_working_3-way'!R121^2/3</f>
        <v>-0.99403005716393122</v>
      </c>
      <c r="V121" s="11">
        <f>'OddsRatio_working_3-way'!S121*'OddsRatio_working_3-way'!R121/3-2*'OddsRatio_working_3-way'!R121^3/27-'OddsRatio_working_3-way'!T121</f>
        <v>0.32013850472268318</v>
      </c>
      <c r="W121" s="11">
        <f>'OddsRatio_working_3-way'!V121^2+4*'OddsRatio_working_3-way'!U121^3/27</f>
        <v>-4.3021986590092043E-2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0.19072929035426592</v>
      </c>
      <c r="Y121" s="11">
        <f>IF('OddsRatio_working_3-way'!W121&gt;=0,IF('OddsRatio_working_3-way'!V121+SQRT('OddsRatio_working_3-way'!W121)&gt;0,0,PI()),ACOS('OddsRatio_working_3-way'!V121/(2*'OddsRatio_working_3-way'!X121)))</f>
        <v>0.57489683414224224</v>
      </c>
      <c r="Z121" s="11">
        <f>'OddsRatio_working_3-way'!X121^(1/3)*COS('OddsRatio_working_3-way'!Y121/3)</f>
        <v>0.5650873146934785</v>
      </c>
      <c r="AA121" s="11">
        <f>'OddsRatio_working_3-way'!X121^(1/3)*COS(('OddsRatio_working_3-way'!Y121+2*PI())/3)</f>
        <v>-0.37748974399789087</v>
      </c>
      <c r="AB121" s="11">
        <f>'OddsRatio_working_3-way'!X121^(1/3)*COS(('OddsRatio_working_3-way'!Y121+4*PI())/3)</f>
        <v>-0.18759757069558747</v>
      </c>
      <c r="AC121" s="11">
        <f>'OddsRatio_working_3-way'!X121^(1/3)*SIN('OddsRatio_working_3-way'!Y121/3)</f>
        <v>0.10963429737308793</v>
      </c>
      <c r="AD121" s="11">
        <f>'OddsRatio_working_3-way'!X121^(1/3)*SIN(('OddsRatio_working_3-way'!Y121+2*PI())/3)</f>
        <v>0.43456282119433992</v>
      </c>
      <c r="AE121" s="11">
        <f>'OddsRatio_working_3-way'!X121^(1/3)*SIN(('OddsRatio_working_3-way'!Y121+4*PI())/3)</f>
        <v>-0.54419711856742781</v>
      </c>
      <c r="AF121" s="11">
        <f>-'OddsRatio_working_3-way'!U121/(3*'OddsRatio_working_3-way'!X121^(1/3))*COS(('OddsRatio_working_3-way'!Y121)/3)</f>
        <v>0.5650873146934785</v>
      </c>
      <c r="AG121" s="11">
        <f>-'OddsRatio_working_3-way'!U121/(3*'OddsRatio_working_3-way'!X121^(1/3))*COS(('OddsRatio_working_3-way'!Y121+2*PI())/3)</f>
        <v>-0.37748974399789087</v>
      </c>
      <c r="AH121" s="11">
        <f>-'OddsRatio_working_3-way'!U121/(3*'OddsRatio_working_3-way'!X121^(1/3))*COS(('OddsRatio_working_3-way'!Y121+4*PI())/3)</f>
        <v>-0.18759757069558747</v>
      </c>
      <c r="AI121" s="11">
        <f>'OddsRatio_working_3-way'!U121/(3*'OddsRatio_working_3-way'!X121^(1/3))*SIN(('OddsRatio_working_3-way'!Y121)/3)</f>
        <v>-0.10963429737308793</v>
      </c>
      <c r="AJ121" s="11">
        <f>'OddsRatio_working_3-way'!U121/(3*'OddsRatio_working_3-way'!X121^(1/3))*SIN(('OddsRatio_working_3-way'!Y121+2*PI())/3)</f>
        <v>-0.43456282119433992</v>
      </c>
      <c r="AK121" s="11">
        <f>'OddsRatio_working_3-way'!U121/(3*'OddsRatio_working_3-way'!X121^(1/3))*SIN(('OddsRatio_working_3-way'!Y121+4*PI())/3)</f>
        <v>0.54419711856742781</v>
      </c>
      <c r="AL121" s="11">
        <f>'OddsRatio_working_3-way'!Z121+'OddsRatio_working_3-way'!AF121</f>
        <v>1.130174629386957</v>
      </c>
      <c r="AM121" s="11">
        <f>'OddsRatio_working_3-way'!AA121+'OddsRatio_working_3-way'!AG121</f>
        <v>-0.75497948799578174</v>
      </c>
      <c r="AN121" s="11">
        <f>'OddsRatio_working_3-way'!AB121+'OddsRatio_working_3-way'!AH121</f>
        <v>-0.37519514139117494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1.130174629386957</v>
      </c>
      <c r="AS121" s="11">
        <f>IF(('OddsRatio_working_3-way'!X121=0),IF(Q121&gt;0,-Q121^(1/3),(-Q121)^(1/3)),'OddsRatio_working_3-way'!AM121-'OddsRatio_working_3-way'!R121/3)</f>
        <v>-0.75497948799578174</v>
      </c>
      <c r="AT121" s="11">
        <f>IF(('OddsRatio_working_3-way'!X121=0),IF(Q121&gt;0,-Q121^(1/3),(-Q121)^(1/3)),'OddsRatio_working_3-way'!AN121-'OddsRatio_working_3-way'!R121/3)</f>
        <v>-0.37519514139117494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2.72</v>
      </c>
      <c r="B122" s="4">
        <f>IF('True_Odds_Calculator_3-way'!B123="","",'True_Odds_Calculator_3-way'!B123)</f>
        <v>3.71</v>
      </c>
      <c r="C122" s="4">
        <f>IF('True_Odds_Calculator_3-way'!C123="","",'True_Odds_Calculator_3-way'!C123)</f>
        <v>2.34</v>
      </c>
      <c r="D122" s="9">
        <f t="shared" si="26"/>
        <v>0.34537457946995775</v>
      </c>
      <c r="E122" s="9">
        <f t="shared" si="27"/>
        <v>0.25085490600818211</v>
      </c>
      <c r="F122" s="9">
        <f t="shared" si="28"/>
        <v>0.40377051452185997</v>
      </c>
      <c r="G122" s="9">
        <f t="shared" si="29"/>
        <v>1.1019808560052828</v>
      </c>
      <c r="H122" s="9">
        <f t="shared" si="30"/>
        <v>2.8954070723290872</v>
      </c>
      <c r="I122" s="9">
        <f t="shared" si="31"/>
        <v>3.9863681197743173</v>
      </c>
      <c r="J122" s="9">
        <f t="shared" si="32"/>
        <v>2.4766543470470785</v>
      </c>
      <c r="K122" s="11">
        <f t="shared" si="33"/>
        <v>0.36764705882352938</v>
      </c>
      <c r="L122" s="11">
        <f t="shared" si="34"/>
        <v>0.26954177897574122</v>
      </c>
      <c r="M122" s="11">
        <f t="shared" si="35"/>
        <v>0.42735042735042739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-0.26451107777411875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0.24435269995758344</v>
      </c>
      <c r="Q122" s="11">
        <f>2*'OddsRatio_working_3-way'!K122*'OddsRatio_working_3-way'!L122*'OddsRatio_working_3-way'!M122</f>
        <v>8.4697642966233416E-2</v>
      </c>
      <c r="R122" s="11">
        <f t="shared" si="36"/>
        <v>0</v>
      </c>
      <c r="S122" s="11">
        <f t="shared" si="37"/>
        <v>-0.92379004317637803</v>
      </c>
      <c r="T122" s="11">
        <f t="shared" si="38"/>
        <v>-0.32020452103167346</v>
      </c>
      <c r="U122" s="11">
        <f>'OddsRatio_working_3-way'!S122-'OddsRatio_working_3-way'!R122^2/3</f>
        <v>-0.92379004317637803</v>
      </c>
      <c r="V122" s="11">
        <f>'OddsRatio_working_3-way'!S122*'OddsRatio_working_3-way'!R122/3-2*'OddsRatio_working_3-way'!R122^3/27-'OddsRatio_working_3-way'!T122</f>
        <v>0.32020452103167346</v>
      </c>
      <c r="W122" s="11">
        <f>'OddsRatio_working_3-way'!V122^2+4*'OddsRatio_working_3-way'!U122^3/27</f>
        <v>-1.4261861435994824E-2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0.1708748055778837</v>
      </c>
      <c r="Y122" s="11">
        <f>IF('OddsRatio_working_3-way'!W122&gt;=0,IF('OddsRatio_working_3-way'!V122+SQRT('OddsRatio_working_3-way'!W122)&gt;0,0,PI()),ACOS('OddsRatio_working_3-way'!V122/(2*'OddsRatio_working_3-way'!X122)))</f>
        <v>0.35697976540376297</v>
      </c>
      <c r="Z122" s="11">
        <f>'OddsRatio_working_3-way'!X122^(1/3)*COS('OddsRatio_working_3-way'!Y122/3)</f>
        <v>0.55099042800264142</v>
      </c>
      <c r="AA122" s="11">
        <f>'OddsRatio_working_3-way'!X122^(1/3)*COS(('OddsRatio_working_3-way'!Y122+2*PI())/3)</f>
        <v>-0.3325449465264958</v>
      </c>
      <c r="AB122" s="11">
        <f>'OddsRatio_working_3-way'!X122^(1/3)*COS(('OddsRatio_working_3-way'!Y122+4*PI())/3)</f>
        <v>-0.21844548147614568</v>
      </c>
      <c r="AC122" s="11">
        <f>'OddsRatio_working_3-way'!X122^(1/3)*SIN('OddsRatio_working_3-way'!Y122/3)</f>
        <v>6.5875356861212056E-2</v>
      </c>
      <c r="AD122" s="11">
        <f>'OddsRatio_working_3-way'!X122^(1/3)*SIN(('OddsRatio_working_3-way'!Y122+2*PI())/3)</f>
        <v>0.44423402946174217</v>
      </c>
      <c r="AE122" s="11">
        <f>'OddsRatio_working_3-way'!X122^(1/3)*SIN(('OddsRatio_working_3-way'!Y122+4*PI())/3)</f>
        <v>-0.51010938632295411</v>
      </c>
      <c r="AF122" s="11">
        <f>-'OddsRatio_working_3-way'!U122/(3*'OddsRatio_working_3-way'!X122^(1/3))*COS(('OddsRatio_working_3-way'!Y122)/3)</f>
        <v>0.55099042800264153</v>
      </c>
      <c r="AG122" s="11">
        <f>-'OddsRatio_working_3-way'!U122/(3*'OddsRatio_working_3-way'!X122^(1/3))*COS(('OddsRatio_working_3-way'!Y122+2*PI())/3)</f>
        <v>-0.33254494652649585</v>
      </c>
      <c r="AH122" s="11">
        <f>-'OddsRatio_working_3-way'!U122/(3*'OddsRatio_working_3-way'!X122^(1/3))*COS(('OddsRatio_working_3-way'!Y122+4*PI())/3)</f>
        <v>-0.2184454814761457</v>
      </c>
      <c r="AI122" s="11">
        <f>'OddsRatio_working_3-way'!U122/(3*'OddsRatio_working_3-way'!X122^(1/3))*SIN(('OddsRatio_working_3-way'!Y122)/3)</f>
        <v>-6.587535686121207E-2</v>
      </c>
      <c r="AJ122" s="11">
        <f>'OddsRatio_working_3-way'!U122/(3*'OddsRatio_working_3-way'!X122^(1/3))*SIN(('OddsRatio_working_3-way'!Y122+2*PI())/3)</f>
        <v>-0.44423402946174229</v>
      </c>
      <c r="AK122" s="11">
        <f>'OddsRatio_working_3-way'!U122/(3*'OddsRatio_working_3-way'!X122^(1/3))*SIN(('OddsRatio_working_3-way'!Y122+4*PI())/3)</f>
        <v>0.51010938632295422</v>
      </c>
      <c r="AL122" s="11">
        <f>'OddsRatio_working_3-way'!Z122+'OddsRatio_working_3-way'!AF122</f>
        <v>1.1019808560052828</v>
      </c>
      <c r="AM122" s="11">
        <f>'OddsRatio_working_3-way'!AA122+'OddsRatio_working_3-way'!AG122</f>
        <v>-0.6650898930529916</v>
      </c>
      <c r="AN122" s="11">
        <f>'OddsRatio_working_3-way'!AB122+'OddsRatio_working_3-way'!AH122</f>
        <v>-0.43689096295229135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1.1019808560052828</v>
      </c>
      <c r="AS122" s="11">
        <f>IF(('OddsRatio_working_3-way'!X122=0),IF(Q122&gt;0,-Q122^(1/3),(-Q122)^(1/3)),'OddsRatio_working_3-way'!AM122-'OddsRatio_working_3-way'!R122/3)</f>
        <v>-0.6650898930529916</v>
      </c>
      <c r="AT122" s="11">
        <f>IF(('OddsRatio_working_3-way'!X122=0),IF(Q122&gt;0,-Q122^(1/3),(-Q122)^(1/3)),'OddsRatio_working_3-way'!AN122-'OddsRatio_working_3-way'!R122/3)</f>
        <v>-0.43689096295229135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2.71</v>
      </c>
      <c r="B123" s="4">
        <f>IF('True_Odds_Calculator_3-way'!B124="","",'True_Odds_Calculator_3-way'!B124)</f>
        <v>3.22</v>
      </c>
      <c r="C123" s="4">
        <f>IF('True_Odds_Calculator_3-way'!C124="","",'True_Odds_Calculator_3-way'!C124)</f>
        <v>2.6</v>
      </c>
      <c r="D123" s="9">
        <f t="shared" si="26"/>
        <v>0.3471190088684345</v>
      </c>
      <c r="E123" s="9">
        <f t="shared" si="27"/>
        <v>0.29054450479196242</v>
      </c>
      <c r="F123" s="9">
        <f t="shared" si="28"/>
        <v>0.36233648633960297</v>
      </c>
      <c r="G123" s="9">
        <f t="shared" si="29"/>
        <v>1.0999159926285018</v>
      </c>
      <c r="H123" s="9">
        <f t="shared" si="30"/>
        <v>2.8808563473947384</v>
      </c>
      <c r="I123" s="9">
        <f t="shared" si="31"/>
        <v>3.4418135036352746</v>
      </c>
      <c r="J123" s="9">
        <f t="shared" si="32"/>
        <v>2.7598655882056038</v>
      </c>
      <c r="K123" s="11">
        <f t="shared" si="33"/>
        <v>0.36900369003690037</v>
      </c>
      <c r="L123" s="11">
        <f t="shared" si="34"/>
        <v>0.3105590062111801</v>
      </c>
      <c r="M123" s="11">
        <f t="shared" si="35"/>
        <v>0.38461538461538458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-0.26771367570340776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0.2437398955929358</v>
      </c>
      <c r="Q123" s="11">
        <f>2*'OddsRatio_working_3-way'!K123*'OddsRatio_working_3-way'!L123*'OddsRatio_working_3-way'!M123</f>
        <v>8.8151860973937013E-2</v>
      </c>
      <c r="R123" s="11">
        <f t="shared" si="36"/>
        <v>0</v>
      </c>
      <c r="S123" s="11">
        <f t="shared" si="37"/>
        <v>-0.91044992360781818</v>
      </c>
      <c r="T123" s="11">
        <f t="shared" si="38"/>
        <v>-0.32927664506611876</v>
      </c>
      <c r="U123" s="11">
        <f>'OddsRatio_working_3-way'!S123-'OddsRatio_working_3-way'!R123^2/3</f>
        <v>-0.91044992360781818</v>
      </c>
      <c r="V123" s="11">
        <f>'OddsRatio_working_3-way'!S123*'OddsRatio_working_3-way'!R123/3-2*'OddsRatio_working_3-way'!R123^3/27-'OddsRatio_working_3-way'!T123</f>
        <v>0.32927664506611876</v>
      </c>
      <c r="W123" s="11">
        <f>'OddsRatio_working_3-way'!V123^2+4*'OddsRatio_working_3-way'!U123^3/27</f>
        <v>-3.3827129321200161E-3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0.16718688788158506</v>
      </c>
      <c r="Y123" s="11">
        <f>IF('OddsRatio_working_3-way'!W123&gt;=0,IF('OddsRatio_working_3-way'!V123+SQRT('OddsRatio_working_3-way'!W123)&gt;0,0,PI()),ACOS('OddsRatio_working_3-way'!V123/(2*'OddsRatio_working_3-way'!X123)))</f>
        <v>0.17482962186070417</v>
      </c>
      <c r="Z123" s="11">
        <f>'OddsRatio_working_3-way'!X123^(1/3)*COS('OddsRatio_working_3-way'!Y123/3)</f>
        <v>0.5499579963142508</v>
      </c>
      <c r="AA123" s="11">
        <f>'OddsRatio_working_3-way'!X123^(1/3)*COS(('OddsRatio_working_3-way'!Y123+2*PI())/3)</f>
        <v>-0.30276627257303979</v>
      </c>
      <c r="AB123" s="11">
        <f>'OddsRatio_working_3-way'!X123^(1/3)*COS(('OddsRatio_working_3-way'!Y123+4*PI())/3)</f>
        <v>-0.24719172374121121</v>
      </c>
      <c r="AC123" s="11">
        <f>'OddsRatio_working_3-way'!X123^(1/3)*SIN('OddsRatio_working_3-way'!Y123/3)</f>
        <v>3.2085980728148271E-2</v>
      </c>
      <c r="AD123" s="11">
        <f>'OddsRatio_working_3-way'!X123^(1/3)*SIN(('OddsRatio_working_3-way'!Y123+2*PI())/3)</f>
        <v>0.46023460545845574</v>
      </c>
      <c r="AE123" s="11">
        <f>'OddsRatio_working_3-way'!X123^(1/3)*SIN(('OddsRatio_working_3-way'!Y123+4*PI())/3)</f>
        <v>-0.49232058618660407</v>
      </c>
      <c r="AF123" s="11">
        <f>-'OddsRatio_working_3-way'!U123/(3*'OddsRatio_working_3-way'!X123^(1/3))*COS(('OddsRatio_working_3-way'!Y123)/3)</f>
        <v>0.54995799631425091</v>
      </c>
      <c r="AG123" s="11">
        <f>-'OddsRatio_working_3-way'!U123/(3*'OddsRatio_working_3-way'!X123^(1/3))*COS(('OddsRatio_working_3-way'!Y123+2*PI())/3)</f>
        <v>-0.30276627257303984</v>
      </c>
      <c r="AH123" s="11">
        <f>-'OddsRatio_working_3-way'!U123/(3*'OddsRatio_working_3-way'!X123^(1/3))*COS(('OddsRatio_working_3-way'!Y123+4*PI())/3)</f>
        <v>-0.24719172374121123</v>
      </c>
      <c r="AI123" s="11">
        <f>'OddsRatio_working_3-way'!U123/(3*'OddsRatio_working_3-way'!X123^(1/3))*SIN(('OddsRatio_working_3-way'!Y123)/3)</f>
        <v>-3.2085980728148271E-2</v>
      </c>
      <c r="AJ123" s="11">
        <f>'OddsRatio_working_3-way'!U123/(3*'OddsRatio_working_3-way'!X123^(1/3))*SIN(('OddsRatio_working_3-way'!Y123+2*PI())/3)</f>
        <v>-0.46023460545845585</v>
      </c>
      <c r="AK123" s="11">
        <f>'OddsRatio_working_3-way'!U123/(3*'OddsRatio_working_3-way'!X123^(1/3))*SIN(('OddsRatio_working_3-way'!Y123+4*PI())/3)</f>
        <v>0.49232058618660413</v>
      </c>
      <c r="AL123" s="11">
        <f>'OddsRatio_working_3-way'!Z123+'OddsRatio_working_3-way'!AF123</f>
        <v>1.0999159926285018</v>
      </c>
      <c r="AM123" s="11">
        <f>'OddsRatio_working_3-way'!AA123+'OddsRatio_working_3-way'!AG123</f>
        <v>-0.60553254514607957</v>
      </c>
      <c r="AN123" s="11">
        <f>'OddsRatio_working_3-way'!AB123+'OddsRatio_working_3-way'!AH123</f>
        <v>-0.49438344748242247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1.0999159926285018</v>
      </c>
      <c r="AS123" s="11">
        <f>IF(('OddsRatio_working_3-way'!X123=0),IF(Q123&gt;0,-Q123^(1/3),(-Q123)^(1/3)),'OddsRatio_working_3-way'!AM123-'OddsRatio_working_3-way'!R123/3)</f>
        <v>-0.60553254514607957</v>
      </c>
      <c r="AT123" s="11">
        <f>IF(('OddsRatio_working_3-way'!X123=0),IF(Q123&gt;0,-Q123^(1/3),(-Q123)^(1/3)),'OddsRatio_working_3-way'!AN123-'OddsRatio_working_3-way'!R123/3)</f>
        <v>-0.49438344748242247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1.92</v>
      </c>
      <c r="B124" s="4">
        <f>IF('True_Odds_Calculator_3-way'!B125="","",'True_Odds_Calculator_3-way'!B125)</f>
        <v>3.26</v>
      </c>
      <c r="C124" s="4">
        <f>IF('True_Odds_Calculator_3-way'!C125="","",'True_Odds_Calculator_3-way'!C125)</f>
        <v>4.25</v>
      </c>
      <c r="D124" s="9">
        <f t="shared" si="26"/>
        <v>0.49603439870963867</v>
      </c>
      <c r="E124" s="9">
        <f t="shared" si="27"/>
        <v>0.2860575872710816</v>
      </c>
      <c r="F124" s="9">
        <f t="shared" si="28"/>
        <v>0.21790801401927959</v>
      </c>
      <c r="G124" s="9">
        <f t="shared" si="29"/>
        <v>1.1043361074952327</v>
      </c>
      <c r="H124" s="9">
        <f t="shared" si="30"/>
        <v>2.0159892188956139</v>
      </c>
      <c r="I124" s="9">
        <f t="shared" si="31"/>
        <v>3.495799602939226</v>
      </c>
      <c r="J124" s="9">
        <f t="shared" si="32"/>
        <v>4.5890923493595066</v>
      </c>
      <c r="K124" s="11">
        <f t="shared" si="33"/>
        <v>0.52083333333333337</v>
      </c>
      <c r="L124" s="11">
        <f t="shared" si="34"/>
        <v>0.30674846625766872</v>
      </c>
      <c r="M124" s="11">
        <f t="shared" si="35"/>
        <v>0.23529411764705882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-0.25402231444725121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0.24171478407313851</v>
      </c>
      <c r="Q124" s="11">
        <f>2*'OddsRatio_working_3-way'!K124*'OddsRatio_working_3-way'!L124*'OddsRatio_working_3-way'!M124</f>
        <v>7.5183447612173701E-2</v>
      </c>
      <c r="R124" s="11">
        <f t="shared" si="36"/>
        <v>0</v>
      </c>
      <c r="S124" s="11">
        <f t="shared" si="37"/>
        <v>-0.95154941249593095</v>
      </c>
      <c r="T124" s="11">
        <f t="shared" si="38"/>
        <v>-0.29597182348240458</v>
      </c>
      <c r="U124" s="11">
        <f>'OddsRatio_working_3-way'!S124-'OddsRatio_working_3-way'!R124^2/3</f>
        <v>-0.95154941249593095</v>
      </c>
      <c r="V124" s="11">
        <f>'OddsRatio_working_3-way'!S124*'OddsRatio_working_3-way'!R124/3-2*'OddsRatio_working_3-way'!R124^3/27-'OddsRatio_working_3-way'!T124</f>
        <v>0.29597182348240458</v>
      </c>
      <c r="W124" s="11">
        <f>'OddsRatio_working_3-way'!V124^2+4*'OddsRatio_working_3-way'!U124^3/27</f>
        <v>-4.0041698961946343E-2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0.17863441665692953</v>
      </c>
      <c r="Y124" s="11">
        <f>IF('OddsRatio_working_3-way'!W124&gt;=0,IF('OddsRatio_working_3-way'!V124+SQRT('OddsRatio_working_3-way'!W124)&gt;0,0,PI()),ACOS('OddsRatio_working_3-way'!V124/(2*'OddsRatio_working_3-way'!X124)))</f>
        <v>0.59449956859945763</v>
      </c>
      <c r="Z124" s="11">
        <f>'OddsRatio_working_3-way'!X124^(1/3)*COS('OddsRatio_working_3-way'!Y124/3)</f>
        <v>0.55216805374761635</v>
      </c>
      <c r="AA124" s="11">
        <f>'OddsRatio_working_3-way'!X124^(1/3)*COS(('OddsRatio_working_3-way'!Y124+2*PI())/3)</f>
        <v>-0.37210581314864194</v>
      </c>
      <c r="AB124" s="11">
        <f>'OddsRatio_working_3-way'!X124^(1/3)*COS(('OddsRatio_working_3-way'!Y124+4*PI())/3)</f>
        <v>-0.18006224059897427</v>
      </c>
      <c r="AC124" s="11">
        <f>'OddsRatio_working_3-way'!X124^(1/3)*SIN('OddsRatio_working_3-way'!Y124/3)</f>
        <v>0.11087640830768794</v>
      </c>
      <c r="AD124" s="11">
        <f>'OddsRatio_working_3-way'!X124^(1/3)*SIN(('OddsRatio_working_3-way'!Y124+2*PI())/3)</f>
        <v>0.42275335754980303</v>
      </c>
      <c r="AE124" s="11">
        <f>'OddsRatio_working_3-way'!X124^(1/3)*SIN(('OddsRatio_working_3-way'!Y124+4*PI())/3)</f>
        <v>-0.533629765857491</v>
      </c>
      <c r="AF124" s="11">
        <f>-'OddsRatio_working_3-way'!U124/(3*'OddsRatio_working_3-way'!X124^(1/3))*COS(('OddsRatio_working_3-way'!Y124)/3)</f>
        <v>0.55216805374761635</v>
      </c>
      <c r="AG124" s="11">
        <f>-'OddsRatio_working_3-way'!U124/(3*'OddsRatio_working_3-way'!X124^(1/3))*COS(('OddsRatio_working_3-way'!Y124+2*PI())/3)</f>
        <v>-0.37210581314864194</v>
      </c>
      <c r="AH124" s="11">
        <f>-'OddsRatio_working_3-way'!U124/(3*'OddsRatio_working_3-way'!X124^(1/3))*COS(('OddsRatio_working_3-way'!Y124+4*PI())/3)</f>
        <v>-0.18006224059897427</v>
      </c>
      <c r="AI124" s="11">
        <f>'OddsRatio_working_3-way'!U124/(3*'OddsRatio_working_3-way'!X124^(1/3))*SIN(('OddsRatio_working_3-way'!Y124)/3)</f>
        <v>-0.11087640830768794</v>
      </c>
      <c r="AJ124" s="11">
        <f>'OddsRatio_working_3-way'!U124/(3*'OddsRatio_working_3-way'!X124^(1/3))*SIN(('OddsRatio_working_3-way'!Y124+2*PI())/3)</f>
        <v>-0.42275335754980303</v>
      </c>
      <c r="AK124" s="11">
        <f>'OddsRatio_working_3-way'!U124/(3*'OddsRatio_working_3-way'!X124^(1/3))*SIN(('OddsRatio_working_3-way'!Y124+4*PI())/3)</f>
        <v>0.533629765857491</v>
      </c>
      <c r="AL124" s="11">
        <f>'OddsRatio_working_3-way'!Z124+'OddsRatio_working_3-way'!AF124</f>
        <v>1.1043361074952327</v>
      </c>
      <c r="AM124" s="11">
        <f>'OddsRatio_working_3-way'!AA124+'OddsRatio_working_3-way'!AG124</f>
        <v>-0.74421162629728388</v>
      </c>
      <c r="AN124" s="11">
        <f>'OddsRatio_working_3-way'!AB124+'OddsRatio_working_3-way'!AH124</f>
        <v>-0.36012448119794854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1.1043361074952327</v>
      </c>
      <c r="AS124" s="11">
        <f>IF(('OddsRatio_working_3-way'!X124=0),IF(Q124&gt;0,-Q124^(1/3),(-Q124)^(1/3)),'OddsRatio_working_3-way'!AM124-'OddsRatio_working_3-way'!R124/3)</f>
        <v>-0.74421162629728388</v>
      </c>
      <c r="AT124" s="11">
        <f>IF(('OddsRatio_working_3-way'!X124=0),IF(Q124&gt;0,-Q124^(1/3),(-Q124)^(1/3)),'OddsRatio_working_3-way'!AN124-'OddsRatio_working_3-way'!R124/3)</f>
        <v>-0.36012448119794854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2.2000000000000002</v>
      </c>
      <c r="B125" s="4">
        <f>IF('True_Odds_Calculator_3-way'!B126="","",'True_Odds_Calculator_3-way'!B126)</f>
        <v>3.34</v>
      </c>
      <c r="C125" s="4">
        <f>IF('True_Odds_Calculator_3-way'!C126="","",'True_Odds_Calculator_3-way'!C126)</f>
        <v>3.22</v>
      </c>
      <c r="D125" s="9">
        <f t="shared" si="26"/>
        <v>0.43052284883715275</v>
      </c>
      <c r="E125" s="9">
        <f t="shared" si="27"/>
        <v>0.27937827947796051</v>
      </c>
      <c r="F125" s="9">
        <f t="shared" si="28"/>
        <v>0.29009887168488691</v>
      </c>
      <c r="G125" s="9">
        <f t="shared" si="29"/>
        <v>1.1022975758836253</v>
      </c>
      <c r="H125" s="9">
        <f t="shared" si="30"/>
        <v>2.3227570910603506</v>
      </c>
      <c r="I125" s="9">
        <f t="shared" si="31"/>
        <v>3.5793763275676826</v>
      </c>
      <c r="J125" s="9">
        <f t="shared" si="32"/>
        <v>3.4471006184616484</v>
      </c>
      <c r="K125" s="11">
        <f t="shared" si="33"/>
        <v>0.45454545454545453</v>
      </c>
      <c r="L125" s="11">
        <f t="shared" si="34"/>
        <v>0.29940119760479045</v>
      </c>
      <c r="M125" s="11">
        <f t="shared" si="35"/>
        <v>0.3105590062111801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-0.26346629158396939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0.24344309686668444</v>
      </c>
      <c r="Q125" s="11">
        <f>2*'OddsRatio_working_3-way'!K125*'OddsRatio_working_3-way'!L125*'OddsRatio_working_3-way'!M125</f>
        <v>8.4528853078709887E-2</v>
      </c>
      <c r="R125" s="11">
        <f t="shared" si="36"/>
        <v>0</v>
      </c>
      <c r="S125" s="11">
        <f t="shared" si="37"/>
        <v>-0.92400092400092348</v>
      </c>
      <c r="T125" s="11">
        <f t="shared" si="38"/>
        <v>-0.32083365416698734</v>
      </c>
      <c r="U125" s="11">
        <f>'OddsRatio_working_3-way'!S125-'OddsRatio_working_3-way'!R125^2/3</f>
        <v>-0.92400092400092348</v>
      </c>
      <c r="V125" s="11">
        <f>'OddsRatio_working_3-way'!S125*'OddsRatio_working_3-way'!R125/3-2*'OddsRatio_working_3-way'!R125^3/27-'OddsRatio_working_3-way'!T125</f>
        <v>0.32083365416698734</v>
      </c>
      <c r="W125" s="11">
        <f>'OddsRatio_working_3-way'!V125^2+4*'OddsRatio_working_3-way'!U125^3/27</f>
        <v>-1.3938564971903017E-2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0.17093331932221775</v>
      </c>
      <c r="Y125" s="11">
        <f>IF('OddsRatio_working_3-way'!W125&gt;=0,IF('OddsRatio_working_3-way'!V125+SQRT('OddsRatio_working_3-way'!W125)&gt;0,0,PI()),ACOS('OddsRatio_working_3-way'!V125/(2*'OddsRatio_working_3-way'!X125)))</f>
        <v>0.35260564678939099</v>
      </c>
      <c r="Z125" s="11">
        <f>'OddsRatio_working_3-way'!X125^(1/3)*COS('OddsRatio_working_3-way'!Y125/3)</f>
        <v>0.55114878794181266</v>
      </c>
      <c r="AA125" s="11">
        <f>'OddsRatio_working_3-way'!X125^(1/3)*COS(('OddsRatio_working_3-way'!Y125+2*PI())/3)</f>
        <v>-0.33193476269693528</v>
      </c>
      <c r="AB125" s="11">
        <f>'OddsRatio_working_3-way'!X125^(1/3)*COS(('OddsRatio_working_3-way'!Y125+4*PI())/3)</f>
        <v>-0.21921402524487749</v>
      </c>
      <c r="AC125" s="11">
        <f>'OddsRatio_working_3-way'!X125^(1/3)*SIN('OddsRatio_working_3-way'!Y125/3)</f>
        <v>6.5079348111198976E-2</v>
      </c>
      <c r="AD125" s="11">
        <f>'OddsRatio_working_3-way'!X125^(1/3)*SIN(('OddsRatio_working_3-way'!Y125+2*PI())/3)</f>
        <v>0.4447691775670129</v>
      </c>
      <c r="AE125" s="11">
        <f>'OddsRatio_working_3-way'!X125^(1/3)*SIN(('OddsRatio_working_3-way'!Y125+4*PI())/3)</f>
        <v>-0.50984852567821171</v>
      </c>
      <c r="AF125" s="11">
        <f>-'OddsRatio_working_3-way'!U125/(3*'OddsRatio_working_3-way'!X125^(1/3))*COS(('OddsRatio_working_3-way'!Y125)/3)</f>
        <v>0.55114878794181266</v>
      </c>
      <c r="AG125" s="11">
        <f>-'OddsRatio_working_3-way'!U125/(3*'OddsRatio_working_3-way'!X125^(1/3))*COS(('OddsRatio_working_3-way'!Y125+2*PI())/3)</f>
        <v>-0.33193476269693528</v>
      </c>
      <c r="AH125" s="11">
        <f>-'OddsRatio_working_3-way'!U125/(3*'OddsRatio_working_3-way'!X125^(1/3))*COS(('OddsRatio_working_3-way'!Y125+4*PI())/3)</f>
        <v>-0.21921402524487749</v>
      </c>
      <c r="AI125" s="11">
        <f>'OddsRatio_working_3-way'!U125/(3*'OddsRatio_working_3-way'!X125^(1/3))*SIN(('OddsRatio_working_3-way'!Y125)/3)</f>
        <v>-6.5079348111198976E-2</v>
      </c>
      <c r="AJ125" s="11">
        <f>'OddsRatio_working_3-way'!U125/(3*'OddsRatio_working_3-way'!X125^(1/3))*SIN(('OddsRatio_working_3-way'!Y125+2*PI())/3)</f>
        <v>-0.4447691775670129</v>
      </c>
      <c r="AK125" s="11">
        <f>'OddsRatio_working_3-way'!U125/(3*'OddsRatio_working_3-way'!X125^(1/3))*SIN(('OddsRatio_working_3-way'!Y125+4*PI())/3)</f>
        <v>0.50984852567821171</v>
      </c>
      <c r="AL125" s="11">
        <f>'OddsRatio_working_3-way'!Z125+'OddsRatio_working_3-way'!AF125</f>
        <v>1.1022975758836253</v>
      </c>
      <c r="AM125" s="11">
        <f>'OddsRatio_working_3-way'!AA125+'OddsRatio_working_3-way'!AG125</f>
        <v>-0.66386952539387056</v>
      </c>
      <c r="AN125" s="11">
        <f>'OddsRatio_working_3-way'!AB125+'OddsRatio_working_3-way'!AH125</f>
        <v>-0.43842805048975497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1.1022975758836253</v>
      </c>
      <c r="AS125" s="11">
        <f>IF(('OddsRatio_working_3-way'!X125=0),IF(Q125&gt;0,-Q125^(1/3),(-Q125)^(1/3)),'OddsRatio_working_3-way'!AM125-'OddsRatio_working_3-way'!R125/3)</f>
        <v>-0.66386952539387056</v>
      </c>
      <c r="AT125" s="11">
        <f>IF(('OddsRatio_working_3-way'!X125=0),IF(Q125&gt;0,-Q125^(1/3),(-Q125)^(1/3)),'OddsRatio_working_3-way'!AN125-'OddsRatio_working_3-way'!R125/3)</f>
        <v>-0.43842805048975497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</v>
      </c>
      <c r="B126" s="4">
        <f>IF('True_Odds_Calculator_3-way'!B127="","",'True_Odds_Calculator_3-way'!B127)</f>
        <v>3.62</v>
      </c>
      <c r="C126" s="4">
        <f>IF('True_Odds_Calculator_3-way'!C127="","",'True_Odds_Calculator_3-way'!C127)</f>
        <v>3.32</v>
      </c>
      <c r="D126" s="9">
        <f t="shared" si="26"/>
        <v>0.47022867214142039</v>
      </c>
      <c r="E126" s="9">
        <f t="shared" si="27"/>
        <v>0.25305198265480394</v>
      </c>
      <c r="F126" s="9">
        <f t="shared" si="28"/>
        <v>0.27671934520377583</v>
      </c>
      <c r="G126" s="9">
        <f t="shared" si="29"/>
        <v>1.12662489389684</v>
      </c>
      <c r="H126" s="9">
        <f t="shared" si="30"/>
        <v>2.1266248938968397</v>
      </c>
      <c r="I126" s="9">
        <f t="shared" si="31"/>
        <v>3.9517572220097206</v>
      </c>
      <c r="J126" s="9">
        <f t="shared" si="32"/>
        <v>3.6137697538406686</v>
      </c>
      <c r="K126" s="11">
        <f t="shared" si="33"/>
        <v>0.5</v>
      </c>
      <c r="L126" s="11">
        <f t="shared" si="34"/>
        <v>0.27624309392265195</v>
      </c>
      <c r="M126" s="11">
        <f t="shared" si="35"/>
        <v>0.30120481927710846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-0.25287891899088077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0.24712108100911936</v>
      </c>
      <c r="Q126" s="11">
        <f>2*'OddsRatio_working_3-way'!K126*'OddsRatio_working_3-way'!L126*'OddsRatio_working_3-way'!M126</f>
        <v>8.3205751181521681E-2</v>
      </c>
      <c r="R126" s="11">
        <f t="shared" si="36"/>
        <v>0</v>
      </c>
      <c r="S126" s="11">
        <f t="shared" si="37"/>
        <v>-0.97723085022374268</v>
      </c>
      <c r="T126" s="11">
        <f t="shared" si="38"/>
        <v>-0.3290339563042905</v>
      </c>
      <c r="U126" s="11">
        <f>'OddsRatio_working_3-way'!S126-'OddsRatio_working_3-way'!R126^2/3</f>
        <v>-0.97723085022374268</v>
      </c>
      <c r="V126" s="11">
        <f>'OddsRatio_working_3-way'!S126*'OddsRatio_working_3-way'!R126/3-2*'OddsRatio_working_3-way'!R126^3/27-'OddsRatio_working_3-way'!T126</f>
        <v>0.3290339563042905</v>
      </c>
      <c r="W126" s="11">
        <f>'OddsRatio_working_3-way'!V126^2+4*'OddsRatio_working_3-way'!U126^3/27</f>
        <v>-2.9993848029901862E-2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0.18591476032792259</v>
      </c>
      <c r="Y126" s="11">
        <f>IF('OddsRatio_working_3-way'!W126&gt;=0,IF('OddsRatio_working_3-way'!V126+SQRT('OddsRatio_working_3-way'!W126)&gt;0,0,PI()),ACOS('OddsRatio_working_3-way'!V126/(2*'OddsRatio_working_3-way'!X126)))</f>
        <v>0.48450542682383335</v>
      </c>
      <c r="Z126" s="11">
        <f>'OddsRatio_working_3-way'!X126^(1/3)*COS('OddsRatio_working_3-way'!Y126/3)</f>
        <v>0.56331244694841998</v>
      </c>
      <c r="AA126" s="11">
        <f>'OddsRatio_working_3-way'!X126^(1/3)*COS(('OddsRatio_working_3-way'!Y126+2*PI())/3)</f>
        <v>-0.36113595605222826</v>
      </c>
      <c r="AB126" s="11">
        <f>'OddsRatio_working_3-way'!X126^(1/3)*COS(('OddsRatio_working_3-way'!Y126+4*PI())/3)</f>
        <v>-0.20217649089619188</v>
      </c>
      <c r="AC126" s="11">
        <f>'OddsRatio_working_3-way'!X126^(1/3)*SIN('OddsRatio_working_3-way'!Y126/3)</f>
        <v>9.1775289998076701E-2</v>
      </c>
      <c r="AD126" s="11">
        <f>'OddsRatio_working_3-way'!X126^(1/3)*SIN(('OddsRatio_working_3-way'!Y126+2*PI())/3)</f>
        <v>0.44195524432626732</v>
      </c>
      <c r="AE126" s="11">
        <f>'OddsRatio_working_3-way'!X126^(1/3)*SIN(('OddsRatio_working_3-way'!Y126+4*PI())/3)</f>
        <v>-0.53373053432434392</v>
      </c>
      <c r="AF126" s="11">
        <f>-'OddsRatio_working_3-way'!U126/(3*'OddsRatio_working_3-way'!X126^(1/3))*COS(('OddsRatio_working_3-way'!Y126)/3)</f>
        <v>0.56331244694841998</v>
      </c>
      <c r="AG126" s="11">
        <f>-'OddsRatio_working_3-way'!U126/(3*'OddsRatio_working_3-way'!X126^(1/3))*COS(('OddsRatio_working_3-way'!Y126+2*PI())/3)</f>
        <v>-0.36113595605222826</v>
      </c>
      <c r="AH126" s="11">
        <f>-'OddsRatio_working_3-way'!U126/(3*'OddsRatio_working_3-way'!X126^(1/3))*COS(('OddsRatio_working_3-way'!Y126+4*PI())/3)</f>
        <v>-0.20217649089619188</v>
      </c>
      <c r="AI126" s="11">
        <f>'OddsRatio_working_3-way'!U126/(3*'OddsRatio_working_3-way'!X126^(1/3))*SIN(('OddsRatio_working_3-way'!Y126)/3)</f>
        <v>-9.1775289998076701E-2</v>
      </c>
      <c r="AJ126" s="11">
        <f>'OddsRatio_working_3-way'!U126/(3*'OddsRatio_working_3-way'!X126^(1/3))*SIN(('OddsRatio_working_3-way'!Y126+2*PI())/3)</f>
        <v>-0.44195524432626732</v>
      </c>
      <c r="AK126" s="11">
        <f>'OddsRatio_working_3-way'!U126/(3*'OddsRatio_working_3-way'!X126^(1/3))*SIN(('OddsRatio_working_3-way'!Y126+4*PI())/3)</f>
        <v>0.53373053432434392</v>
      </c>
      <c r="AL126" s="11">
        <f>'OddsRatio_working_3-way'!Z126+'OddsRatio_working_3-way'!AF126</f>
        <v>1.12662489389684</v>
      </c>
      <c r="AM126" s="11">
        <f>'OddsRatio_working_3-way'!AA126+'OddsRatio_working_3-way'!AG126</f>
        <v>-0.72227191210445651</v>
      </c>
      <c r="AN126" s="11">
        <f>'OddsRatio_working_3-way'!AB126+'OddsRatio_working_3-way'!AH126</f>
        <v>-0.40435298179238377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1.12662489389684</v>
      </c>
      <c r="AS126" s="11">
        <f>IF(('OddsRatio_working_3-way'!X126=0),IF(Q126&gt;0,-Q126^(1/3),(-Q126)^(1/3)),'OddsRatio_working_3-way'!AM126-'OddsRatio_working_3-way'!R126/3)</f>
        <v>-0.72227191210445651</v>
      </c>
      <c r="AT126" s="11">
        <f>IF(('OddsRatio_working_3-way'!X126=0),IF(Q126&gt;0,-Q126^(1/3),(-Q126)^(1/3)),'OddsRatio_working_3-way'!AN126-'OddsRatio_working_3-way'!R126/3)</f>
        <v>-0.40435298179238377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2.2200000000000002</v>
      </c>
      <c r="B127" s="4">
        <f>IF('True_Odds_Calculator_3-way'!B128="","",'True_Odds_Calculator_3-way'!B128)</f>
        <v>3.3</v>
      </c>
      <c r="C127" s="4">
        <f>IF('True_Odds_Calculator_3-way'!C128="","",'True_Odds_Calculator_3-way'!C128)</f>
        <v>3.21</v>
      </c>
      <c r="D127" s="9">
        <f t="shared" si="26"/>
        <v>0.42633765311791888</v>
      </c>
      <c r="E127" s="9">
        <f t="shared" si="27"/>
        <v>0.28274873118058691</v>
      </c>
      <c r="F127" s="9">
        <f t="shared" si="28"/>
        <v>0.2909136157014941</v>
      </c>
      <c r="G127" s="9">
        <f t="shared" si="29"/>
        <v>1.1029169837313915</v>
      </c>
      <c r="H127" s="9">
        <f t="shared" si="30"/>
        <v>2.3455587201522974</v>
      </c>
      <c r="I127" s="9">
        <f t="shared" si="31"/>
        <v>3.5367090625822</v>
      </c>
      <c r="J127" s="9">
        <f t="shared" si="32"/>
        <v>3.4374465340463751</v>
      </c>
      <c r="K127" s="11">
        <f t="shared" si="33"/>
        <v>0.4504504504504504</v>
      </c>
      <c r="L127" s="11">
        <f t="shared" si="34"/>
        <v>0.30303030303030304</v>
      </c>
      <c r="M127" s="11">
        <f t="shared" si="35"/>
        <v>0.3115264797507788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-0.26369870295103937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0.24365912216379504</v>
      </c>
      <c r="Q127" s="11">
        <f>2*'OddsRatio_working_3-way'!K127*'OddsRatio_working_3-way'!L127*'OddsRatio_working_3-way'!M127</f>
        <v>8.5046814018776618E-2</v>
      </c>
      <c r="R127" s="11">
        <f t="shared" si="36"/>
        <v>0</v>
      </c>
      <c r="S127" s="11">
        <f t="shared" si="37"/>
        <v>-0.92400576657001965</v>
      </c>
      <c r="T127" s="11">
        <f t="shared" si="38"/>
        <v>-0.32251510176964032</v>
      </c>
      <c r="U127" s="11">
        <f>'OddsRatio_working_3-way'!S127-'OddsRatio_working_3-way'!R127^2/3</f>
        <v>-0.92400576657001965</v>
      </c>
      <c r="V127" s="11">
        <f>'OddsRatio_working_3-way'!S127*'OddsRatio_working_3-way'!R127/3-2*'OddsRatio_working_3-way'!R127^3/27-'OddsRatio_working_3-way'!T127</f>
        <v>0.32251510176964032</v>
      </c>
      <c r="W127" s="11">
        <f>'OddsRatio_working_3-way'!V127^2+4*'OddsRatio_working_3-way'!U127^3/27</f>
        <v>-1.2858645303767985E-2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0.17093466308303989</v>
      </c>
      <c r="Y127" s="11">
        <f>IF('OddsRatio_working_3-way'!W127&gt;=0,IF('OddsRatio_working_3-way'!V127+SQRT('OddsRatio_working_3-way'!W127)&gt;0,0,PI()),ACOS('OddsRatio_working_3-way'!V127/(2*'OddsRatio_working_3-way'!X127)))</f>
        <v>0.3380985511771315</v>
      </c>
      <c r="Z127" s="11">
        <f>'OddsRatio_working_3-way'!X127^(1/3)*COS('OddsRatio_working_3-way'!Y127/3)</f>
        <v>0.55145849186569573</v>
      </c>
      <c r="AA127" s="11">
        <f>'OddsRatio_working_3-way'!X127^(1/3)*COS(('OddsRatio_working_3-way'!Y127+2*PI())/3)</f>
        <v>-0.32978098461361838</v>
      </c>
      <c r="AB127" s="11">
        <f>'OddsRatio_working_3-way'!X127^(1/3)*COS(('OddsRatio_working_3-way'!Y127+4*PI())/3)</f>
        <v>-0.22167750725207752</v>
      </c>
      <c r="AC127" s="11">
        <f>'OddsRatio_working_3-way'!X127^(1/3)*SIN('OddsRatio_working_3-way'!Y127/3)</f>
        <v>6.2413571755020492E-2</v>
      </c>
      <c r="AD127" s="11">
        <f>'OddsRatio_working_3-way'!X127^(1/3)*SIN(('OddsRatio_working_3-way'!Y127+2*PI())/3)</f>
        <v>0.44637027721083661</v>
      </c>
      <c r="AE127" s="11">
        <f>'OddsRatio_working_3-way'!X127^(1/3)*SIN(('OddsRatio_working_3-way'!Y127+4*PI())/3)</f>
        <v>-0.50878384896585682</v>
      </c>
      <c r="AF127" s="11">
        <f>-'OddsRatio_working_3-way'!U127/(3*'OddsRatio_working_3-way'!X127^(1/3))*COS(('OddsRatio_working_3-way'!Y127)/3)</f>
        <v>0.55145849186569562</v>
      </c>
      <c r="AG127" s="11">
        <f>-'OddsRatio_working_3-way'!U127/(3*'OddsRatio_working_3-way'!X127^(1/3))*COS(('OddsRatio_working_3-way'!Y127+2*PI())/3)</f>
        <v>-0.32978098461361832</v>
      </c>
      <c r="AH127" s="11">
        <f>-'OddsRatio_working_3-way'!U127/(3*'OddsRatio_working_3-way'!X127^(1/3))*COS(('OddsRatio_working_3-way'!Y127+4*PI())/3)</f>
        <v>-0.22167750725207747</v>
      </c>
      <c r="AI127" s="11">
        <f>'OddsRatio_working_3-way'!U127/(3*'OddsRatio_working_3-way'!X127^(1/3))*SIN(('OddsRatio_working_3-way'!Y127)/3)</f>
        <v>-6.2413571755020478E-2</v>
      </c>
      <c r="AJ127" s="11">
        <f>'OddsRatio_working_3-way'!U127/(3*'OddsRatio_working_3-way'!X127^(1/3))*SIN(('OddsRatio_working_3-way'!Y127+2*PI())/3)</f>
        <v>-0.4463702772108365</v>
      </c>
      <c r="AK127" s="11">
        <f>'OddsRatio_working_3-way'!U127/(3*'OddsRatio_working_3-way'!X127^(1/3))*SIN(('OddsRatio_working_3-way'!Y127+4*PI())/3)</f>
        <v>0.50878384896585671</v>
      </c>
      <c r="AL127" s="11">
        <f>'OddsRatio_working_3-way'!Z127+'OddsRatio_working_3-way'!AF127</f>
        <v>1.1029169837313915</v>
      </c>
      <c r="AM127" s="11">
        <f>'OddsRatio_working_3-way'!AA127+'OddsRatio_working_3-way'!AG127</f>
        <v>-0.65956196922723676</v>
      </c>
      <c r="AN127" s="11">
        <f>'OddsRatio_working_3-way'!AB127+'OddsRatio_working_3-way'!AH127</f>
        <v>-0.44335501450415499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1.1029169837313915</v>
      </c>
      <c r="AS127" s="11">
        <f>IF(('OddsRatio_working_3-way'!X127=0),IF(Q127&gt;0,-Q127^(1/3),(-Q127)^(1/3)),'OddsRatio_working_3-way'!AM127-'OddsRatio_working_3-way'!R127/3)</f>
        <v>-0.65956196922723676</v>
      </c>
      <c r="AT127" s="11">
        <f>IF(('OddsRatio_working_3-way'!X127=0),IF(Q127&gt;0,-Q127^(1/3),(-Q127)^(1/3)),'OddsRatio_working_3-way'!AN127-'OddsRatio_working_3-way'!R127/3)</f>
        <v>-0.44335501450415499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3.21</v>
      </c>
      <c r="B128" s="4">
        <f>IF('True_Odds_Calculator_3-way'!B129="","",'True_Odds_Calculator_3-way'!B129)</f>
        <v>3.54</v>
      </c>
      <c r="C128" s="4">
        <f>IF('True_Odds_Calculator_3-way'!C129="","",'True_Odds_Calculator_3-way'!C129)</f>
        <v>2.13</v>
      </c>
      <c r="D128" s="9">
        <f t="shared" si="26"/>
        <v>0.29118419015069352</v>
      </c>
      <c r="E128" s="9">
        <f t="shared" si="27"/>
        <v>0.26331463365774138</v>
      </c>
      <c r="F128" s="9">
        <f t="shared" si="28"/>
        <v>0.4455011761915651</v>
      </c>
      <c r="G128" s="9">
        <f t="shared" si="29"/>
        <v>1.1014716681988626</v>
      </c>
      <c r="H128" s="9">
        <f t="shared" si="30"/>
        <v>3.4342523867194865</v>
      </c>
      <c r="I128" s="9">
        <f t="shared" si="31"/>
        <v>3.7977380372251113</v>
      </c>
      <c r="J128" s="9">
        <f t="shared" si="32"/>
        <v>2.2446629850647151</v>
      </c>
      <c r="K128" s="11">
        <f t="shared" si="33"/>
        <v>0.3115264797507788</v>
      </c>
      <c r="L128" s="11">
        <f t="shared" si="34"/>
        <v>0.2824858757062147</v>
      </c>
      <c r="M128" s="11">
        <f t="shared" si="35"/>
        <v>0.46948356807511737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-0.26206953367540842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0.24293463050510322</v>
      </c>
      <c r="Q128" s="11">
        <f>2*'OddsRatio_working_3-way'!K128*'OddsRatio_working_3-way'!L128*'OddsRatio_working_3-way'!M128</f>
        <v>8.263082670241606E-2</v>
      </c>
      <c r="R128" s="11">
        <f t="shared" si="36"/>
        <v>0</v>
      </c>
      <c r="S128" s="11">
        <f t="shared" si="37"/>
        <v>-0.92698539619639597</v>
      </c>
      <c r="T128" s="11">
        <f t="shared" si="38"/>
        <v>-0.31530115516884216</v>
      </c>
      <c r="U128" s="11">
        <f>'OddsRatio_working_3-way'!S128-'OddsRatio_working_3-way'!R128^2/3</f>
        <v>-0.92698539619639597</v>
      </c>
      <c r="V128" s="11">
        <f>'OddsRatio_working_3-way'!S128*'OddsRatio_working_3-way'!R128/3-2*'OddsRatio_working_3-way'!R128^3/27-'OddsRatio_working_3-way'!T128</f>
        <v>0.31530115516884216</v>
      </c>
      <c r="W128" s="11">
        <f>'OddsRatio_working_3-way'!V128^2+4*'OddsRatio_working_3-way'!U128^3/27</f>
        <v>-1.8594120093973265E-2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0.17176214552745575</v>
      </c>
      <c r="Y128" s="11">
        <f>IF('OddsRatio_working_3-way'!W128&gt;=0,IF('OddsRatio_working_3-way'!V128+SQRT('OddsRatio_working_3-way'!W128)&gt;0,0,PI()),ACOS('OddsRatio_working_3-way'!V128/(2*'OddsRatio_working_3-way'!X128)))</f>
        <v>0.40818601050433134</v>
      </c>
      <c r="Z128" s="11">
        <f>'OddsRatio_working_3-way'!X128^(1/3)*COS('OddsRatio_working_3-way'!Y128/3)</f>
        <v>0.55073583409943139</v>
      </c>
      <c r="AA128" s="11">
        <f>'OddsRatio_working_3-way'!X128^(1/3)*COS(('OddsRatio_working_3-way'!Y128+2*PI())/3)</f>
        <v>-0.34066630775118489</v>
      </c>
      <c r="AB128" s="11">
        <f>'OddsRatio_working_3-way'!X128^(1/3)*COS(('OddsRatio_working_3-way'!Y128+4*PI())/3)</f>
        <v>-0.21006952634824683</v>
      </c>
      <c r="AC128" s="11">
        <f>'OddsRatio_working_3-way'!X128^(1/3)*SIN('OddsRatio_working_3-way'!Y128/3)</f>
        <v>7.5400086898285243E-2</v>
      </c>
      <c r="AD128" s="11">
        <f>'OddsRatio_working_3-way'!X128^(1/3)*SIN(('OddsRatio_working_3-way'!Y128+2*PI())/3)</f>
        <v>0.43925117965537708</v>
      </c>
      <c r="AE128" s="11">
        <f>'OddsRatio_working_3-way'!X128^(1/3)*SIN(('OddsRatio_working_3-way'!Y128+4*PI())/3)</f>
        <v>-0.51465126655366211</v>
      </c>
      <c r="AF128" s="11">
        <f>-'OddsRatio_working_3-way'!U128/(3*'OddsRatio_working_3-way'!X128^(1/3))*COS(('OddsRatio_working_3-way'!Y128)/3)</f>
        <v>0.55073583409943128</v>
      </c>
      <c r="AG128" s="11">
        <f>-'OddsRatio_working_3-way'!U128/(3*'OddsRatio_working_3-way'!X128^(1/3))*COS(('OddsRatio_working_3-way'!Y128+2*PI())/3)</f>
        <v>-0.34066630775118484</v>
      </c>
      <c r="AH128" s="11">
        <f>-'OddsRatio_working_3-way'!U128/(3*'OddsRatio_working_3-way'!X128^(1/3))*COS(('OddsRatio_working_3-way'!Y128+4*PI())/3)</f>
        <v>-0.2100695263482468</v>
      </c>
      <c r="AI128" s="11">
        <f>'OddsRatio_working_3-way'!U128/(3*'OddsRatio_working_3-way'!X128^(1/3))*SIN(('OddsRatio_working_3-way'!Y128)/3)</f>
        <v>-7.5400086898285229E-2</v>
      </c>
      <c r="AJ128" s="11">
        <f>'OddsRatio_working_3-way'!U128/(3*'OddsRatio_working_3-way'!X128^(1/3))*SIN(('OddsRatio_working_3-way'!Y128+2*PI())/3)</f>
        <v>-0.43925117965537697</v>
      </c>
      <c r="AK128" s="11">
        <f>'OddsRatio_working_3-way'!U128/(3*'OddsRatio_working_3-way'!X128^(1/3))*SIN(('OddsRatio_working_3-way'!Y128+4*PI())/3)</f>
        <v>0.51465126655366211</v>
      </c>
      <c r="AL128" s="11">
        <f>'OddsRatio_working_3-way'!Z128+'OddsRatio_working_3-way'!AF128</f>
        <v>1.1014716681988626</v>
      </c>
      <c r="AM128" s="11">
        <f>'OddsRatio_working_3-way'!AA128+'OddsRatio_working_3-way'!AG128</f>
        <v>-0.68133261550236979</v>
      </c>
      <c r="AN128" s="11">
        <f>'OddsRatio_working_3-way'!AB128+'OddsRatio_working_3-way'!AH128</f>
        <v>-0.42013905269649365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1.1014716681988626</v>
      </c>
      <c r="AS128" s="11">
        <f>IF(('OddsRatio_working_3-way'!X128=0),IF(Q128&gt;0,-Q128^(1/3),(-Q128)^(1/3)),'OddsRatio_working_3-way'!AM128-'OddsRatio_working_3-way'!R128/3)</f>
        <v>-0.68133261550236979</v>
      </c>
      <c r="AT128" s="11">
        <f>IF(('OddsRatio_working_3-way'!X128=0),IF(Q128&gt;0,-Q128^(1/3),(-Q128)^(1/3)),'OddsRatio_working_3-way'!AN128-'OddsRatio_working_3-way'!R128/3)</f>
        <v>-0.42013905269649365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2.69</v>
      </c>
      <c r="B129" s="4">
        <f>IF('True_Odds_Calculator_3-way'!B130="","",'True_Odds_Calculator_3-way'!B130)</f>
        <v>3.16</v>
      </c>
      <c r="C129" s="4">
        <f>IF('True_Odds_Calculator_3-way'!C130="","",'True_Odds_Calculator_3-way'!C130)</f>
        <v>3</v>
      </c>
      <c r="D129" s="9">
        <f t="shared" si="26"/>
        <v>0.36425599667853142</v>
      </c>
      <c r="E129" s="9">
        <f t="shared" si="27"/>
        <v>0.30952973298120917</v>
      </c>
      <c r="F129" s="9">
        <f t="shared" si="28"/>
        <v>0.3262142703402594</v>
      </c>
      <c r="G129" s="9">
        <f t="shared" si="29"/>
        <v>1.0327349091088887</v>
      </c>
      <c r="H129" s="9">
        <f t="shared" si="30"/>
        <v>2.7453219963940216</v>
      </c>
      <c r="I129" s="9">
        <f t="shared" si="31"/>
        <v>3.2307074036751993</v>
      </c>
      <c r="J129" s="9">
        <f t="shared" si="32"/>
        <v>3.0654698182177778</v>
      </c>
      <c r="K129" s="11">
        <f t="shared" si="33"/>
        <v>0.37174721189591081</v>
      </c>
      <c r="L129" s="11">
        <f t="shared" si="34"/>
        <v>0.31645569620253161</v>
      </c>
      <c r="M129" s="11">
        <f t="shared" si="35"/>
        <v>0.33333333333333331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-0.28629240976895209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0.22940096936614748</v>
      </c>
      <c r="Q129" s="11">
        <f>2*'OddsRatio_working_3-way'!K129*'OddsRatio_working_3-way'!L129*'OddsRatio_working_3-way'!M129</f>
        <v>7.8427681834580321E-2</v>
      </c>
      <c r="R129" s="11">
        <f t="shared" si="36"/>
        <v>0</v>
      </c>
      <c r="S129" s="11">
        <f t="shared" si="37"/>
        <v>-0.80128205128205121</v>
      </c>
      <c r="T129" s="11">
        <f t="shared" si="38"/>
        <v>-0.27394258163488922</v>
      </c>
      <c r="U129" s="11">
        <f>'OddsRatio_working_3-way'!S129-'OddsRatio_working_3-way'!R129^2/3</f>
        <v>-0.80128205128205121</v>
      </c>
      <c r="V129" s="11">
        <f>'OddsRatio_working_3-way'!S129*'OddsRatio_working_3-way'!R129/3-2*'OddsRatio_working_3-way'!R129^3/27-'OddsRatio_working_3-way'!T129</f>
        <v>0.27394258163488922</v>
      </c>
      <c r="W129" s="11">
        <f>'OddsRatio_working_3-way'!V129^2+4*'OddsRatio_working_3-way'!U129^3/27</f>
        <v>-1.1725709067623435E-3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0.13803723133592463</v>
      </c>
      <c r="Y129" s="11">
        <f>IF('OddsRatio_working_3-way'!W129&gt;=0,IF('OddsRatio_working_3-way'!V129+SQRT('OddsRatio_working_3-way'!W129)&gt;0,0,PI()),ACOS('OddsRatio_working_3-way'!V129/(2*'OddsRatio_working_3-way'!X129)))</f>
        <v>0.12435499454676324</v>
      </c>
      <c r="Z129" s="11">
        <f>'OddsRatio_working_3-way'!X129^(1/3)*COS('OddsRatio_working_3-way'!Y129/3)</f>
        <v>0.51636745455444433</v>
      </c>
      <c r="AA129" s="11">
        <f>'OddsRatio_working_3-way'!X129^(1/3)*COS(('OddsRatio_working_3-way'!Y129+2*PI())/3)</f>
        <v>-0.27673101085826796</v>
      </c>
      <c r="AB129" s="11">
        <f>'OddsRatio_working_3-way'!X129^(1/3)*COS(('OddsRatio_working_3-way'!Y129+4*PI())/3)</f>
        <v>-0.23963644369617651</v>
      </c>
      <c r="AC129" s="11">
        <f>'OddsRatio_working_3-way'!X129^(1/3)*SIN('OddsRatio_working_3-way'!Y129/3)</f>
        <v>2.1416558336506283E-2</v>
      </c>
      <c r="AD129" s="11">
        <f>'OddsRatio_working_3-way'!X129^(1/3)*SIN(('OddsRatio_working_3-way'!Y129+2*PI())/3)</f>
        <v>0.43647905416340238</v>
      </c>
      <c r="AE129" s="11">
        <f>'OddsRatio_working_3-way'!X129^(1/3)*SIN(('OddsRatio_working_3-way'!Y129+4*PI())/3)</f>
        <v>-0.45789561249990851</v>
      </c>
      <c r="AF129" s="11">
        <f>-'OddsRatio_working_3-way'!U129/(3*'OddsRatio_working_3-way'!X129^(1/3))*COS(('OddsRatio_working_3-way'!Y129)/3)</f>
        <v>0.51636745455444422</v>
      </c>
      <c r="AG129" s="11">
        <f>-'OddsRatio_working_3-way'!U129/(3*'OddsRatio_working_3-way'!X129^(1/3))*COS(('OddsRatio_working_3-way'!Y129+2*PI())/3)</f>
        <v>-0.2767310108582679</v>
      </c>
      <c r="AH129" s="11">
        <f>-'OddsRatio_working_3-way'!U129/(3*'OddsRatio_working_3-way'!X129^(1/3))*COS(('OddsRatio_working_3-way'!Y129+4*PI())/3)</f>
        <v>-0.23963644369617648</v>
      </c>
      <c r="AI129" s="11">
        <f>'OddsRatio_working_3-way'!U129/(3*'OddsRatio_working_3-way'!X129^(1/3))*SIN(('OddsRatio_working_3-way'!Y129)/3)</f>
        <v>-2.141655833650628E-2</v>
      </c>
      <c r="AJ129" s="11">
        <f>'OddsRatio_working_3-way'!U129/(3*'OddsRatio_working_3-way'!X129^(1/3))*SIN(('OddsRatio_working_3-way'!Y129+2*PI())/3)</f>
        <v>-0.43647905416340227</v>
      </c>
      <c r="AK129" s="11">
        <f>'OddsRatio_working_3-way'!U129/(3*'OddsRatio_working_3-way'!X129^(1/3))*SIN(('OddsRatio_working_3-way'!Y129+4*PI())/3)</f>
        <v>0.4578956124999084</v>
      </c>
      <c r="AL129" s="11">
        <f>'OddsRatio_working_3-way'!Z129+'OddsRatio_working_3-way'!AF129</f>
        <v>1.0327349091088887</v>
      </c>
      <c r="AM129" s="11">
        <f>'OddsRatio_working_3-way'!AA129+'OddsRatio_working_3-way'!AG129</f>
        <v>-0.5534620217165358</v>
      </c>
      <c r="AN129" s="11">
        <f>'OddsRatio_working_3-way'!AB129+'OddsRatio_working_3-way'!AH129</f>
        <v>-0.47927288739235296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1.0327349091088887</v>
      </c>
      <c r="AS129" s="11">
        <f>IF(('OddsRatio_working_3-way'!X129=0),IF(Q129&gt;0,-Q129^(1/3),(-Q129)^(1/3)),'OddsRatio_working_3-way'!AM129-'OddsRatio_working_3-way'!R129/3)</f>
        <v>-0.5534620217165358</v>
      </c>
      <c r="AT129" s="11">
        <f>IF(('OddsRatio_working_3-way'!X129=0),IF(Q129&gt;0,-Q129^(1/3),(-Q129)^(1/3)),'OddsRatio_working_3-way'!AN129-'OddsRatio_working_3-way'!R129/3)</f>
        <v>-0.47927288739235296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</v>
      </c>
      <c r="B130" s="4">
        <f>IF('True_Odds_Calculator_3-way'!B131="","",'True_Odds_Calculator_3-way'!B131)</f>
        <v>3.27</v>
      </c>
      <c r="C130" s="4">
        <f>IF('True_Odds_Calculator_3-way'!C131="","",'True_Odds_Calculator_3-way'!C131)</f>
        <v>2.61</v>
      </c>
      <c r="D130" s="9">
        <f t="shared" si="26"/>
        <v>0.32595340837899173</v>
      </c>
      <c r="E130" s="9">
        <f t="shared" si="27"/>
        <v>0.29876674321062907</v>
      </c>
      <c r="F130" s="9">
        <f t="shared" si="28"/>
        <v>0.37527984841037931</v>
      </c>
      <c r="G130" s="9">
        <f t="shared" si="29"/>
        <v>1.0339615636681465</v>
      </c>
      <c r="H130" s="9">
        <f t="shared" si="30"/>
        <v>3.0679231273362926</v>
      </c>
      <c r="I130" s="9">
        <f t="shared" si="31"/>
        <v>3.3470927495266936</v>
      </c>
      <c r="J130" s="9">
        <f t="shared" si="32"/>
        <v>2.6646781175057161</v>
      </c>
      <c r="K130" s="11">
        <f t="shared" si="33"/>
        <v>0.33333333333333331</v>
      </c>
      <c r="L130" s="11">
        <f t="shared" si="34"/>
        <v>0.3058103975535168</v>
      </c>
      <c r="M130" s="11">
        <f t="shared" si="35"/>
        <v>0.38314176245210729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-0.2854777164594734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0.2296507200018747</v>
      </c>
      <c r="Q130" s="11">
        <f>2*'OddsRatio_working_3-way'!K130*'OddsRatio_working_3-way'!L130*'OddsRatio_working_3-way'!M130</f>
        <v>7.8112489796556023E-2</v>
      </c>
      <c r="R130" s="11">
        <f t="shared" si="36"/>
        <v>0</v>
      </c>
      <c r="S130" s="11">
        <f t="shared" si="37"/>
        <v>-0.80444359318138259</v>
      </c>
      <c r="T130" s="11">
        <f t="shared" si="38"/>
        <v>-0.27362026978958592</v>
      </c>
      <c r="U130" s="11">
        <f>'OddsRatio_working_3-way'!S130-'OddsRatio_working_3-way'!R130^2/3</f>
        <v>-0.80444359318138259</v>
      </c>
      <c r="V130" s="11">
        <f>'OddsRatio_working_3-way'!S130*'OddsRatio_working_3-way'!R130/3-2*'OddsRatio_working_3-way'!R130^3/27-'OddsRatio_working_3-way'!T130</f>
        <v>0.27362026978958592</v>
      </c>
      <c r="W130" s="11">
        <f>'OddsRatio_working_3-way'!V130^2+4*'OddsRatio_working_3-way'!U130^3/27</f>
        <v>-2.2547888340789801E-3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0.13885499709571561</v>
      </c>
      <c r="Y130" s="11">
        <f>IF('OddsRatio_working_3-way'!W130&gt;=0,IF('OddsRatio_working_3-way'!V130+SQRT('OddsRatio_working_3-way'!W130)&gt;0,0,PI()),ACOS('OddsRatio_working_3-way'!V130/(2*'OddsRatio_working_3-way'!X130)))</f>
        <v>0.17183066974461347</v>
      </c>
      <c r="Z130" s="11">
        <f>'OddsRatio_working_3-way'!X130^(1/3)*COS('OddsRatio_working_3-way'!Y130/3)</f>
        <v>0.51698078183407326</v>
      </c>
      <c r="AA130" s="11">
        <f>'OddsRatio_working_3-way'!X130^(1/3)*COS(('OddsRatio_working_3-way'!Y130+2*PI())/3)</f>
        <v>-0.28416239329352438</v>
      </c>
      <c r="AB130" s="11">
        <f>'OddsRatio_working_3-way'!X130^(1/3)*COS(('OddsRatio_working_3-way'!Y130+4*PI())/3)</f>
        <v>-0.23281838854054906</v>
      </c>
      <c r="AC130" s="11">
        <f>'OddsRatio_working_3-way'!X130^(1/3)*SIN('OddsRatio_working_3-way'!Y130/3)</f>
        <v>2.9643474965403756E-2</v>
      </c>
      <c r="AD130" s="11">
        <f>'OddsRatio_working_3-way'!X130^(1/3)*SIN(('OddsRatio_working_3-way'!Y130+2*PI())/3)</f>
        <v>0.43289675285394624</v>
      </c>
      <c r="AE130" s="11">
        <f>'OddsRatio_working_3-way'!X130^(1/3)*SIN(('OddsRatio_working_3-way'!Y130+4*PI())/3)</f>
        <v>-0.46254022781935</v>
      </c>
      <c r="AF130" s="11">
        <f>-'OddsRatio_working_3-way'!U130/(3*'OddsRatio_working_3-way'!X130^(1/3))*COS(('OddsRatio_working_3-way'!Y130)/3)</f>
        <v>0.51698078183407314</v>
      </c>
      <c r="AG130" s="11">
        <f>-'OddsRatio_working_3-way'!U130/(3*'OddsRatio_working_3-way'!X130^(1/3))*COS(('OddsRatio_working_3-way'!Y130+2*PI())/3)</f>
        <v>-0.28416239329352433</v>
      </c>
      <c r="AH130" s="11">
        <f>-'OddsRatio_working_3-way'!U130/(3*'OddsRatio_working_3-way'!X130^(1/3))*COS(('OddsRatio_working_3-way'!Y130+4*PI())/3)</f>
        <v>-0.23281838854054901</v>
      </c>
      <c r="AI130" s="11">
        <f>'OddsRatio_working_3-way'!U130/(3*'OddsRatio_working_3-way'!X130^(1/3))*SIN(('OddsRatio_working_3-way'!Y130)/3)</f>
        <v>-2.964347496540375E-2</v>
      </c>
      <c r="AJ130" s="11">
        <f>'OddsRatio_working_3-way'!U130/(3*'OddsRatio_working_3-way'!X130^(1/3))*SIN(('OddsRatio_working_3-way'!Y130+2*PI())/3)</f>
        <v>-0.43289675285394613</v>
      </c>
      <c r="AK130" s="11">
        <f>'OddsRatio_working_3-way'!U130/(3*'OddsRatio_working_3-way'!X130^(1/3))*SIN(('OddsRatio_working_3-way'!Y130+4*PI())/3)</f>
        <v>0.46254022781934989</v>
      </c>
      <c r="AL130" s="11">
        <f>'OddsRatio_working_3-way'!Z130+'OddsRatio_working_3-way'!AF130</f>
        <v>1.0339615636681465</v>
      </c>
      <c r="AM130" s="11">
        <f>'OddsRatio_working_3-way'!AA130+'OddsRatio_working_3-way'!AG130</f>
        <v>-0.56832478658704866</v>
      </c>
      <c r="AN130" s="11">
        <f>'OddsRatio_working_3-way'!AB130+'OddsRatio_working_3-way'!AH130</f>
        <v>-0.46563677708109807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1.0339615636681465</v>
      </c>
      <c r="AS130" s="11">
        <f>IF(('OddsRatio_working_3-way'!X130=0),IF(Q130&gt;0,-Q130^(1/3),(-Q130)^(1/3)),'OddsRatio_working_3-way'!AM130-'OddsRatio_working_3-way'!R130/3)</f>
        <v>-0.56832478658704866</v>
      </c>
      <c r="AT130" s="11">
        <f>IF(('OddsRatio_working_3-way'!X130=0),IF(Q130&gt;0,-Q130^(1/3),(-Q130)^(1/3)),'OddsRatio_working_3-way'!AN130-'OddsRatio_working_3-way'!R130/3)</f>
        <v>-0.46563677708109807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14</v>
      </c>
      <c r="B131" s="4">
        <f>IF('True_Odds_Calculator_3-way'!B132="","",'True_Odds_Calculator_3-way'!B132)</f>
        <v>6.18</v>
      </c>
      <c r="C131" s="4">
        <f>IF('True_Odds_Calculator_3-way'!C132="","",'True_Odds_Calculator_3-way'!C132)</f>
        <v>1.25</v>
      </c>
      <c r="D131" s="9">
        <f t="shared" si="26"/>
        <v>6.553552614499554E-2</v>
      </c>
      <c r="E131" s="9">
        <f t="shared" si="27"/>
        <v>0.14966423603432499</v>
      </c>
      <c r="F131" s="9">
        <f t="shared" si="28"/>
        <v>0.78480023782067954</v>
      </c>
      <c r="G131" s="9">
        <f t="shared" si="29"/>
        <v>1.0968384147125703</v>
      </c>
      <c r="H131" s="9">
        <f t="shared" si="30"/>
        <v>15.258899391263414</v>
      </c>
      <c r="I131" s="9">
        <f t="shared" si="31"/>
        <v>6.6816229882111138</v>
      </c>
      <c r="J131" s="9">
        <f t="shared" si="32"/>
        <v>1.2742096036781425</v>
      </c>
      <c r="K131" s="11">
        <f t="shared" si="33"/>
        <v>7.1428571428571425E-2</v>
      </c>
      <c r="L131" s="11">
        <f t="shared" si="34"/>
        <v>0.16181229773462785</v>
      </c>
      <c r="M131" s="11">
        <f t="shared" si="35"/>
        <v>0.8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-0.15566343042071196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0.17041146555709663</v>
      </c>
      <c r="Q131" s="11">
        <f>2*'OddsRatio_working_3-way'!K131*'OddsRatio_working_3-way'!L131*'OddsRatio_working_3-way'!M131</f>
        <v>1.8492834026814613E-2</v>
      </c>
      <c r="R131" s="11">
        <f t="shared" si="36"/>
        <v>0</v>
      </c>
      <c r="S131" s="11">
        <f t="shared" si="37"/>
        <v>-1.0947430947430949</v>
      </c>
      <c r="T131" s="11">
        <f t="shared" si="38"/>
        <v>-0.11880011880011883</v>
      </c>
      <c r="U131" s="11">
        <f>'OddsRatio_working_3-way'!S131-'OddsRatio_working_3-way'!R131^2/3</f>
        <v>-1.0947430947430949</v>
      </c>
      <c r="V131" s="11">
        <f>'OddsRatio_working_3-way'!S131*'OddsRatio_working_3-way'!R131/3-2*'OddsRatio_working_3-way'!R131^3/27-'OddsRatio_working_3-way'!T131</f>
        <v>0.11880011880011883</v>
      </c>
      <c r="W131" s="11">
        <f>'OddsRatio_working_3-way'!V131^2+4*'OddsRatio_working_3-way'!U131^3/27</f>
        <v>-0.18025815907931231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0.22043798861938171</v>
      </c>
      <c r="Y131" s="11">
        <f>IF('OddsRatio_working_3-way'!W131&gt;=0,IF('OddsRatio_working_3-way'!V131+SQRT('OddsRatio_working_3-way'!W131)&gt;0,0,PI()),ACOS('OddsRatio_working_3-way'!V131/(2*'OddsRatio_working_3-way'!X131)))</f>
        <v>1.2979601280873538</v>
      </c>
      <c r="Z131" s="11">
        <f>'OddsRatio_working_3-way'!X131^(1/3)*COS('OddsRatio_working_3-way'!Y131/3)</f>
        <v>0.54841920735628513</v>
      </c>
      <c r="AA131" s="11">
        <f>'OddsRatio_working_3-way'!X131^(1/3)*COS(('OddsRatio_working_3-way'!Y131+2*PI())/3)</f>
        <v>-0.49355648293062176</v>
      </c>
      <c r="AB131" s="11">
        <f>'OddsRatio_working_3-way'!X131^(1/3)*COS(('OddsRatio_working_3-way'!Y131+4*PI())/3)</f>
        <v>-5.4862724425663562E-2</v>
      </c>
      <c r="AC131" s="11">
        <f>'OddsRatio_working_3-way'!X131^(1/3)*SIN('OddsRatio_working_3-way'!Y131/3)</f>
        <v>0.25327995956464638</v>
      </c>
      <c r="AD131" s="11">
        <f>'OddsRatio_working_3-way'!X131^(1/3)*SIN(('OddsRatio_working_3-way'!Y131+2*PI())/3)</f>
        <v>0.3483049857115455</v>
      </c>
      <c r="AE131" s="11">
        <f>'OddsRatio_working_3-way'!X131^(1/3)*SIN(('OddsRatio_working_3-way'!Y131+4*PI())/3)</f>
        <v>-0.60158494527619188</v>
      </c>
      <c r="AF131" s="11">
        <f>-'OddsRatio_working_3-way'!U131/(3*'OddsRatio_working_3-way'!X131^(1/3))*COS(('OddsRatio_working_3-way'!Y131)/3)</f>
        <v>0.54841920735628513</v>
      </c>
      <c r="AG131" s="11">
        <f>-'OddsRatio_working_3-way'!U131/(3*'OddsRatio_working_3-way'!X131^(1/3))*COS(('OddsRatio_working_3-way'!Y131+2*PI())/3)</f>
        <v>-0.49355648293062176</v>
      </c>
      <c r="AH131" s="11">
        <f>-'OddsRatio_working_3-way'!U131/(3*'OddsRatio_working_3-way'!X131^(1/3))*COS(('OddsRatio_working_3-way'!Y131+4*PI())/3)</f>
        <v>-5.4862724425663562E-2</v>
      </c>
      <c r="AI131" s="11">
        <f>'OddsRatio_working_3-way'!U131/(3*'OddsRatio_working_3-way'!X131^(1/3))*SIN(('OddsRatio_working_3-way'!Y131)/3)</f>
        <v>-0.25327995956464638</v>
      </c>
      <c r="AJ131" s="11">
        <f>'OddsRatio_working_3-way'!U131/(3*'OddsRatio_working_3-way'!X131^(1/3))*SIN(('OddsRatio_working_3-way'!Y131+2*PI())/3)</f>
        <v>-0.3483049857115455</v>
      </c>
      <c r="AK131" s="11">
        <f>'OddsRatio_working_3-way'!U131/(3*'OddsRatio_working_3-way'!X131^(1/3))*SIN(('OddsRatio_working_3-way'!Y131+4*PI())/3)</f>
        <v>0.60158494527619188</v>
      </c>
      <c r="AL131" s="11">
        <f>'OddsRatio_working_3-way'!Z131+'OddsRatio_working_3-way'!AF131</f>
        <v>1.0968384147125703</v>
      </c>
      <c r="AM131" s="11">
        <f>'OddsRatio_working_3-way'!AA131+'OddsRatio_working_3-way'!AG131</f>
        <v>-0.98711296586124353</v>
      </c>
      <c r="AN131" s="11">
        <f>'OddsRatio_working_3-way'!AB131+'OddsRatio_working_3-way'!AH131</f>
        <v>-0.10972544885132712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1.0968384147125703</v>
      </c>
      <c r="AS131" s="11">
        <f>IF(('OddsRatio_working_3-way'!X131=0),IF(Q131&gt;0,-Q131^(1/3),(-Q131)^(1/3)),'OddsRatio_working_3-way'!AM131-'OddsRatio_working_3-way'!R131/3)</f>
        <v>-0.98711296586124353</v>
      </c>
      <c r="AT131" s="11">
        <f>IF(('OddsRatio_working_3-way'!X131=0),IF(Q131&gt;0,-Q131^(1/3),(-Q131)^(1/3)),'OddsRatio_working_3-way'!AN131-'OddsRatio_working_3-way'!R131/3)</f>
        <v>-0.10972544885132712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1.66</v>
      </c>
      <c r="B132" s="4">
        <f>IF('True_Odds_Calculator_3-way'!B133="","",'True_Odds_Calculator_3-way'!B133)</f>
        <v>3.87</v>
      </c>
      <c r="C132" s="4">
        <f>IF('True_Odds_Calculator_3-way'!C133="","",'True_Odds_Calculator_3-way'!C133)</f>
        <v>6.07</v>
      </c>
      <c r="D132" s="9">
        <f t="shared" ref="D132:D195" si="39">(K132/(AR132+K132-(AR132*K132)))</f>
        <v>0.59154148815799545</v>
      </c>
      <c r="E132" s="9">
        <f t="shared" ref="E132:E195" si="40">(L132/(AR132+L132-(AR132*L132)))</f>
        <v>0.24983621507393605</v>
      </c>
      <c r="F132" s="9">
        <f t="shared" ref="F132:F195" si="41">(M132/(AR132+M132-(AR132*M132)))</f>
        <v>0.15862229676806863</v>
      </c>
      <c r="G132" s="9">
        <f t="shared" ref="G132:G195" si="42">AR132</f>
        <v>1.0462098525347225</v>
      </c>
      <c r="H132" s="9">
        <f t="shared" ref="H132:H195" si="43">IF(A132="","",1/D132)</f>
        <v>1.6904985026729165</v>
      </c>
      <c r="I132" s="9">
        <f t="shared" ref="I132:I195" si="44">IF(B132="","",1/E132)</f>
        <v>4.0026222767746535</v>
      </c>
      <c r="J132" s="9">
        <f t="shared" ref="J132:J195" si="45">IF(C132="","",1/F132)</f>
        <v>6.3042839523510441</v>
      </c>
      <c r="K132" s="11">
        <f t="shared" ref="K132:K195" si="46">1/A132</f>
        <v>0.60240963855421692</v>
      </c>
      <c r="L132" s="11">
        <f t="shared" ref="L132:L195" si="47">1/B132</f>
        <v>0.25839793281653745</v>
      </c>
      <c r="M132" s="11">
        <f t="shared" ref="M132:M195" si="48">1/C132</f>
        <v>0.16474464579901152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-0.24627824350541894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0.22054169451005559</v>
      </c>
      <c r="Q132" s="11">
        <f>2*'OddsRatio_working_3-way'!K132*'OddsRatio_working_3-way'!L132*'OddsRatio_working_3-way'!M132</f>
        <v>5.1288766165129208E-2</v>
      </c>
      <c r="R132" s="11">
        <f t="shared" ref="R132:R195" si="49">O132/N132</f>
        <v>0</v>
      </c>
      <c r="S132" s="11">
        <f t="shared" ref="S132:S195" si="50">P132/N132</f>
        <v>-0.89549808123916941</v>
      </c>
      <c r="T132" s="11">
        <f t="shared" ref="T132:T195" si="51">Q132/N132</f>
        <v>-0.20825536773003939</v>
      </c>
      <c r="U132" s="11">
        <f>'OddsRatio_working_3-way'!S132-'OddsRatio_working_3-way'!R132^2/3</f>
        <v>-0.89549808123916941</v>
      </c>
      <c r="V132" s="11">
        <f>'OddsRatio_working_3-way'!S132*'OddsRatio_working_3-way'!R132/3-2*'OddsRatio_working_3-way'!R132^3/27-'OddsRatio_working_3-way'!T132</f>
        <v>0.20825536773003939</v>
      </c>
      <c r="W132" s="11">
        <f>'OddsRatio_working_3-way'!V132^2+4*'OddsRatio_working_3-way'!U132^3/27</f>
        <v>-6.3017104449462499E-2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0.16308540909431202</v>
      </c>
      <c r="Y132" s="11">
        <f>IF('OddsRatio_working_3-way'!W132&gt;=0,IF('OddsRatio_working_3-way'!V132+SQRT('OddsRatio_working_3-way'!W132)&gt;0,0,PI()),ACOS('OddsRatio_working_3-way'!V132/(2*'OddsRatio_working_3-way'!X132)))</f>
        <v>0.87826737146208478</v>
      </c>
      <c r="Z132" s="11">
        <f>'OddsRatio_working_3-way'!X132^(1/3)*COS('OddsRatio_working_3-way'!Y132/3)</f>
        <v>0.52310492626736116</v>
      </c>
      <c r="AA132" s="11">
        <f>'OddsRatio_working_3-way'!X132^(1/3)*COS(('OddsRatio_working_3-way'!Y132+2*PI())/3)</f>
        <v>-0.39810079668596632</v>
      </c>
      <c r="AB132" s="11">
        <f>'OddsRatio_working_3-way'!X132^(1/3)*COS(('OddsRatio_working_3-way'!Y132+4*PI())/3)</f>
        <v>-0.12500412958139481</v>
      </c>
      <c r="AC132" s="11">
        <f>'OddsRatio_working_3-way'!X132^(1/3)*SIN('OddsRatio_working_3-way'!Y132/3)</f>
        <v>0.15767243426761388</v>
      </c>
      <c r="AD132" s="11">
        <f>'OddsRatio_working_3-way'!X132^(1/3)*SIN(('OddsRatio_working_3-way'!Y132+2*PI())/3)</f>
        <v>0.37418593785851356</v>
      </c>
      <c r="AE132" s="11">
        <f>'OddsRatio_working_3-way'!X132^(1/3)*SIN(('OddsRatio_working_3-way'!Y132+4*PI())/3)</f>
        <v>-0.53185837212612752</v>
      </c>
      <c r="AF132" s="11">
        <f>-'OddsRatio_working_3-way'!U132/(3*'OddsRatio_working_3-way'!X132^(1/3))*COS(('OddsRatio_working_3-way'!Y132)/3)</f>
        <v>0.52310492626736127</v>
      </c>
      <c r="AG132" s="11">
        <f>-'OddsRatio_working_3-way'!U132/(3*'OddsRatio_working_3-way'!X132^(1/3))*COS(('OddsRatio_working_3-way'!Y132+2*PI())/3)</f>
        <v>-0.39810079668596643</v>
      </c>
      <c r="AH132" s="11">
        <f>-'OddsRatio_working_3-way'!U132/(3*'OddsRatio_working_3-way'!X132^(1/3))*COS(('OddsRatio_working_3-way'!Y132+4*PI())/3)</f>
        <v>-0.12500412958139484</v>
      </c>
      <c r="AI132" s="11">
        <f>'OddsRatio_working_3-way'!U132/(3*'OddsRatio_working_3-way'!X132^(1/3))*SIN(('OddsRatio_working_3-way'!Y132)/3)</f>
        <v>-0.1576724342676139</v>
      </c>
      <c r="AJ132" s="11">
        <f>'OddsRatio_working_3-way'!U132/(3*'OddsRatio_working_3-way'!X132^(1/3))*SIN(('OddsRatio_working_3-way'!Y132+2*PI())/3)</f>
        <v>-0.37418593785851362</v>
      </c>
      <c r="AK132" s="11">
        <f>'OddsRatio_working_3-way'!U132/(3*'OddsRatio_working_3-way'!X132^(1/3))*SIN(('OddsRatio_working_3-way'!Y132+4*PI())/3)</f>
        <v>0.53185837212612752</v>
      </c>
      <c r="AL132" s="11">
        <f>'OddsRatio_working_3-way'!Z132+'OddsRatio_working_3-way'!AF132</f>
        <v>1.0462098525347225</v>
      </c>
      <c r="AM132" s="11">
        <f>'OddsRatio_working_3-way'!AA132+'OddsRatio_working_3-way'!AG132</f>
        <v>-0.79620159337193275</v>
      </c>
      <c r="AN132" s="11">
        <f>'OddsRatio_working_3-way'!AB132+'OddsRatio_working_3-way'!AH132</f>
        <v>-0.25000825916278968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1.0462098525347225</v>
      </c>
      <c r="AS132" s="11">
        <f>IF(('OddsRatio_working_3-way'!X132=0),IF(Q132&gt;0,-Q132^(1/3),(-Q132)^(1/3)),'OddsRatio_working_3-way'!AM132-'OddsRatio_working_3-way'!R132/3)</f>
        <v>-0.79620159337193275</v>
      </c>
      <c r="AT132" s="11">
        <f>IF(('OddsRatio_working_3-way'!X132=0),IF(Q132&gt;0,-Q132^(1/3),(-Q132)^(1/3)),'OddsRatio_working_3-way'!AN132-'OddsRatio_working_3-way'!R132/3)</f>
        <v>-0.25000825916278968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3.56</v>
      </c>
      <c r="B133" s="4">
        <f>IF('True_Odds_Calculator_3-way'!B134="","",'True_Odds_Calculator_3-way'!B134)</f>
        <v>3.18</v>
      </c>
      <c r="C133" s="4">
        <f>IF('True_Odds_Calculator_3-way'!C134="","",'True_Odds_Calculator_3-way'!C134)</f>
        <v>2.31</v>
      </c>
      <c r="D133" s="9">
        <f t="shared" si="39"/>
        <v>0.27231308852861746</v>
      </c>
      <c r="E133" s="9">
        <f t="shared" si="40"/>
        <v>0.3052892164457906</v>
      </c>
      <c r="F133" s="9">
        <f t="shared" si="41"/>
        <v>0.4223976950255921</v>
      </c>
      <c r="G133" s="9">
        <f t="shared" si="42"/>
        <v>1.0438451612054505</v>
      </c>
      <c r="H133" s="9">
        <f t="shared" si="43"/>
        <v>3.672243612685953</v>
      </c>
      <c r="I133" s="9">
        <f t="shared" si="44"/>
        <v>3.2755824514278817</v>
      </c>
      <c r="J133" s="9">
        <f t="shared" si="45"/>
        <v>2.36743716117914</v>
      </c>
      <c r="K133" s="11">
        <f t="shared" si="46"/>
        <v>0.2808988764044944</v>
      </c>
      <c r="L133" s="11">
        <f t="shared" si="47"/>
        <v>0.31446540880503143</v>
      </c>
      <c r="M133" s="11">
        <f t="shared" si="48"/>
        <v>0.4329004329004329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-0.27956233341011805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0.23134828095608248</v>
      </c>
      <c r="Q133" s="11">
        <f>2*'OddsRatio_working_3-way'!K133*'OddsRatio_working_3-way'!L133*'OddsRatio_working_3-way'!M133</f>
        <v>7.6478770563994228E-2</v>
      </c>
      <c r="R133" s="11">
        <f t="shared" si="49"/>
        <v>0</v>
      </c>
      <c r="S133" s="11">
        <f t="shared" si="50"/>
        <v>-0.82753738006863198</v>
      </c>
      <c r="T133" s="11">
        <f t="shared" si="51"/>
        <v>-0.27356607605574618</v>
      </c>
      <c r="U133" s="11">
        <f>'OddsRatio_working_3-way'!S133-'OddsRatio_working_3-way'!R133^2/3</f>
        <v>-0.82753738006863198</v>
      </c>
      <c r="V133" s="11">
        <f>'OddsRatio_working_3-way'!S133*'OddsRatio_working_3-way'!R133/3-2*'OddsRatio_working_3-way'!R133^3/27-'OddsRatio_working_3-way'!T133</f>
        <v>0.27356607605574618</v>
      </c>
      <c r="W133" s="11">
        <f>'OddsRatio_working_3-way'!V133^2+4*'OddsRatio_working_3-way'!U133^3/27</f>
        <v>-9.1190226315561174E-3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0.14487703458458695</v>
      </c>
      <c r="Y133" s="11">
        <f>IF('OddsRatio_working_3-way'!W133&gt;=0,IF('OddsRatio_working_3-way'!V133+SQRT('OddsRatio_working_3-way'!W133)&gt;0,0,PI()),ACOS('OddsRatio_working_3-way'!V133/(2*'OddsRatio_working_3-way'!X133)))</f>
        <v>0.3358456270256609</v>
      </c>
      <c r="Z133" s="11">
        <f>'OddsRatio_working_3-way'!X133^(1/3)*COS('OddsRatio_working_3-way'!Y133/3)</f>
        <v>0.52192258060272523</v>
      </c>
      <c r="AA133" s="11">
        <f>'OddsRatio_working_3-way'!X133^(1/3)*COS(('OddsRatio_working_3-way'!Y133+2*PI())/3)</f>
        <v>-0.31177427987983319</v>
      </c>
      <c r="AB133" s="11">
        <f>'OddsRatio_working_3-way'!X133^(1/3)*COS(('OddsRatio_working_3-way'!Y133+4*PI())/3)</f>
        <v>-0.2101483007228922</v>
      </c>
      <c r="AC133" s="11">
        <f>'OddsRatio_working_3-way'!X133^(1/3)*SIN('OddsRatio_working_3-way'!Y133/3)</f>
        <v>5.8673786422919379E-2</v>
      </c>
      <c r="AD133" s="11">
        <f>'OddsRatio_working_3-way'!X133^(1/3)*SIN(('OddsRatio_working_3-way'!Y133+2*PI())/3)</f>
        <v>0.42266132039923177</v>
      </c>
      <c r="AE133" s="11">
        <f>'OddsRatio_working_3-way'!X133^(1/3)*SIN(('OddsRatio_working_3-way'!Y133+4*PI())/3)</f>
        <v>-0.48133510682215097</v>
      </c>
      <c r="AF133" s="11">
        <f>-'OddsRatio_working_3-way'!U133/(3*'OddsRatio_working_3-way'!X133^(1/3))*COS(('OddsRatio_working_3-way'!Y133)/3)</f>
        <v>0.52192258060272523</v>
      </c>
      <c r="AG133" s="11">
        <f>-'OddsRatio_working_3-way'!U133/(3*'OddsRatio_working_3-way'!X133^(1/3))*COS(('OddsRatio_working_3-way'!Y133+2*PI())/3)</f>
        <v>-0.31177427987983319</v>
      </c>
      <c r="AH133" s="11">
        <f>-'OddsRatio_working_3-way'!U133/(3*'OddsRatio_working_3-way'!X133^(1/3))*COS(('OddsRatio_working_3-way'!Y133+4*PI())/3)</f>
        <v>-0.2101483007228922</v>
      </c>
      <c r="AI133" s="11">
        <f>'OddsRatio_working_3-way'!U133/(3*'OddsRatio_working_3-way'!X133^(1/3))*SIN(('OddsRatio_working_3-way'!Y133)/3)</f>
        <v>-5.8673786422919379E-2</v>
      </c>
      <c r="AJ133" s="11">
        <f>'OddsRatio_working_3-way'!U133/(3*'OddsRatio_working_3-way'!X133^(1/3))*SIN(('OddsRatio_working_3-way'!Y133+2*PI())/3)</f>
        <v>-0.42266132039923177</v>
      </c>
      <c r="AK133" s="11">
        <f>'OddsRatio_working_3-way'!U133/(3*'OddsRatio_working_3-way'!X133^(1/3))*SIN(('OddsRatio_working_3-way'!Y133+4*PI())/3)</f>
        <v>0.48133510682215097</v>
      </c>
      <c r="AL133" s="11">
        <f>'OddsRatio_working_3-way'!Z133+'OddsRatio_working_3-way'!AF133</f>
        <v>1.0438451612054505</v>
      </c>
      <c r="AM133" s="11">
        <f>'OddsRatio_working_3-way'!AA133+'OddsRatio_working_3-way'!AG133</f>
        <v>-0.62354855975966639</v>
      </c>
      <c r="AN133" s="11">
        <f>'OddsRatio_working_3-way'!AB133+'OddsRatio_working_3-way'!AH133</f>
        <v>-0.4202966014457844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1.0438451612054505</v>
      </c>
      <c r="AS133" s="11">
        <f>IF(('OddsRatio_working_3-way'!X133=0),IF(Q133&gt;0,-Q133^(1/3),(-Q133)^(1/3)),'OddsRatio_working_3-way'!AM133-'OddsRatio_working_3-way'!R133/3)</f>
        <v>-0.62354855975966639</v>
      </c>
      <c r="AT133" s="11">
        <f>IF(('OddsRatio_working_3-way'!X133=0),IF(Q133&gt;0,-Q133^(1/3),(-Q133)^(1/3)),'OddsRatio_working_3-way'!AN133-'OddsRatio_working_3-way'!R133/3)</f>
        <v>-0.4202966014457844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2.96</v>
      </c>
      <c r="B134" s="4">
        <f>IF('True_Odds_Calculator_3-way'!B135="","",'True_Odds_Calculator_3-way'!B135)</f>
        <v>2.88</v>
      </c>
      <c r="C134" s="4">
        <f>IF('True_Odds_Calculator_3-way'!C135="","",'True_Odds_Calculator_3-way'!C135)</f>
        <v>2.91</v>
      </c>
      <c r="D134" s="9">
        <f t="shared" si="39"/>
        <v>0.3283403381633101</v>
      </c>
      <c r="E134" s="9">
        <f t="shared" si="40"/>
        <v>0.33759540827597367</v>
      </c>
      <c r="F134" s="9">
        <f t="shared" si="41"/>
        <v>0.33406425356071606</v>
      </c>
      <c r="G134" s="9">
        <f t="shared" si="42"/>
        <v>1.0436838277441338</v>
      </c>
      <c r="H134" s="9">
        <f t="shared" si="43"/>
        <v>3.0456203023785018</v>
      </c>
      <c r="I134" s="9">
        <f t="shared" si="44"/>
        <v>2.9621255961589719</v>
      </c>
      <c r="J134" s="9">
        <f t="shared" si="45"/>
        <v>2.9934361109912957</v>
      </c>
      <c r="K134" s="11">
        <f t="shared" si="46"/>
        <v>0.33783783783783783</v>
      </c>
      <c r="L134" s="11">
        <f t="shared" si="47"/>
        <v>0.34722222222222221</v>
      </c>
      <c r="M134" s="11">
        <f t="shared" si="48"/>
        <v>0.3436426116838488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-0.283707031774042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0.23178784454557647</v>
      </c>
      <c r="Q134" s="11">
        <f>2*'OddsRatio_working_3-way'!K134*'OddsRatio_working_3-way'!L134*'OddsRatio_working_3-way'!M134</f>
        <v>8.0621858972374422E-2</v>
      </c>
      <c r="R134" s="11">
        <f t="shared" si="49"/>
        <v>0</v>
      </c>
      <c r="S134" s="11">
        <f t="shared" si="50"/>
        <v>-0.81699717873113387</v>
      </c>
      <c r="T134" s="11">
        <f t="shared" si="51"/>
        <v>-0.2841729317325683</v>
      </c>
      <c r="U134" s="11">
        <f>'OddsRatio_working_3-way'!S134-'OddsRatio_working_3-way'!R134^2/3</f>
        <v>-0.81699717873113387</v>
      </c>
      <c r="V134" s="11">
        <f>'OddsRatio_working_3-way'!S134*'OddsRatio_working_3-way'!R134/3-2*'OddsRatio_working_3-way'!R134^3/27-'OddsRatio_working_3-way'!T134</f>
        <v>0.2841729317325683</v>
      </c>
      <c r="W134" s="11">
        <f>'OddsRatio_working_3-way'!V134^2+4*'OddsRatio_working_3-way'!U134^3/27</f>
        <v>-3.5798725584679225E-5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0.14211795616236148</v>
      </c>
      <c r="Y134" s="11">
        <f>IF('OddsRatio_working_3-way'!W134&gt;=0,IF('OddsRatio_working_3-way'!V134+SQRT('OddsRatio_working_3-way'!W134)&gt;0,0,PI()),ACOS('OddsRatio_working_3-way'!V134/(2*'OddsRatio_working_3-way'!X134)))</f>
        <v>2.1051687413573772E-2</v>
      </c>
      <c r="Z134" s="11">
        <f>'OddsRatio_working_3-way'!X134^(1/3)*COS('OddsRatio_working_3-way'!Y134/3)</f>
        <v>0.52184191387206691</v>
      </c>
      <c r="AA134" s="11">
        <f>'OddsRatio_working_3-way'!X134^(1/3)*COS(('OddsRatio_working_3-way'!Y134+2*PI())/3)</f>
        <v>-0.26409229380512911</v>
      </c>
      <c r="AB134" s="11">
        <f>'OddsRatio_working_3-way'!X134^(1/3)*COS(('OddsRatio_working_3-way'!Y134+4*PI())/3)</f>
        <v>-0.25774962006693786</v>
      </c>
      <c r="AC134" s="11">
        <f>'OddsRatio_working_3-way'!X134^(1/3)*SIN('OddsRatio_working_3-way'!Y134/3)</f>
        <v>3.6619443901266513E-3</v>
      </c>
      <c r="AD134" s="11">
        <f>'OddsRatio_working_3-way'!X134^(1/3)*SIN(('OddsRatio_working_3-way'!Y134+2*PI())/3)</f>
        <v>0.4500973819776376</v>
      </c>
      <c r="AE134" s="11">
        <f>'OddsRatio_working_3-way'!X134^(1/3)*SIN(('OddsRatio_working_3-way'!Y134+4*PI())/3)</f>
        <v>-0.45375932636776428</v>
      </c>
      <c r="AF134" s="11">
        <f>-'OddsRatio_working_3-way'!U134/(3*'OddsRatio_working_3-way'!X134^(1/3))*COS(('OddsRatio_working_3-way'!Y134)/3)</f>
        <v>0.5218419138720668</v>
      </c>
      <c r="AG134" s="11">
        <f>-'OddsRatio_working_3-way'!U134/(3*'OddsRatio_working_3-way'!X134^(1/3))*COS(('OddsRatio_working_3-way'!Y134+2*PI())/3)</f>
        <v>-0.26409229380512905</v>
      </c>
      <c r="AH134" s="11">
        <f>-'OddsRatio_working_3-way'!U134/(3*'OddsRatio_working_3-way'!X134^(1/3))*COS(('OddsRatio_working_3-way'!Y134+4*PI())/3)</f>
        <v>-0.2577496200669378</v>
      </c>
      <c r="AI134" s="11">
        <f>'OddsRatio_working_3-way'!U134/(3*'OddsRatio_working_3-way'!X134^(1/3))*SIN(('OddsRatio_working_3-way'!Y134)/3)</f>
        <v>-3.6619443901266505E-3</v>
      </c>
      <c r="AJ134" s="11">
        <f>'OddsRatio_working_3-way'!U134/(3*'OddsRatio_working_3-way'!X134^(1/3))*SIN(('OddsRatio_working_3-way'!Y134+2*PI())/3)</f>
        <v>-0.45009738197763749</v>
      </c>
      <c r="AK134" s="11">
        <f>'OddsRatio_working_3-way'!U134/(3*'OddsRatio_working_3-way'!X134^(1/3))*SIN(('OddsRatio_working_3-way'!Y134+4*PI())/3)</f>
        <v>0.45375932636776417</v>
      </c>
      <c r="AL134" s="11">
        <f>'OddsRatio_working_3-way'!Z134+'OddsRatio_working_3-way'!AF134</f>
        <v>1.0436838277441338</v>
      </c>
      <c r="AM134" s="11">
        <f>'OddsRatio_working_3-way'!AA134+'OddsRatio_working_3-way'!AG134</f>
        <v>-0.52818458761025822</v>
      </c>
      <c r="AN134" s="11">
        <f>'OddsRatio_working_3-way'!AB134+'OddsRatio_working_3-way'!AH134</f>
        <v>-0.5154992401338756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1.0436838277441338</v>
      </c>
      <c r="AS134" s="11">
        <f>IF(('OddsRatio_working_3-way'!X134=0),IF(Q134&gt;0,-Q134^(1/3),(-Q134)^(1/3)),'OddsRatio_working_3-way'!AM134-'OddsRatio_working_3-way'!R134/3)</f>
        <v>-0.52818458761025822</v>
      </c>
      <c r="AT134" s="11">
        <f>IF(('OddsRatio_working_3-way'!X134=0),IF(Q134&gt;0,-Q134^(1/3),(-Q134)^(1/3)),'OddsRatio_working_3-way'!AN134-'OddsRatio_working_3-way'!R134/3)</f>
        <v>-0.5154992401338756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2.21</v>
      </c>
      <c r="B135" s="4">
        <f>IF('True_Odds_Calculator_3-way'!B136="","",'True_Odds_Calculator_3-way'!B136)</f>
        <v>3.26</v>
      </c>
      <c r="C135" s="4">
        <f>IF('True_Odds_Calculator_3-way'!C136="","",'True_Odds_Calculator_3-way'!C136)</f>
        <v>3.71</v>
      </c>
      <c r="D135" s="9">
        <f t="shared" si="39"/>
        <v>0.44159289047193478</v>
      </c>
      <c r="E135" s="9">
        <f t="shared" si="40"/>
        <v>0.29745545168164089</v>
      </c>
      <c r="F135" s="9">
        <f t="shared" si="41"/>
        <v>0.26095165784642427</v>
      </c>
      <c r="G135" s="9">
        <f t="shared" si="42"/>
        <v>1.0450654639290309</v>
      </c>
      <c r="H135" s="9">
        <f t="shared" si="43"/>
        <v>2.2645292113541271</v>
      </c>
      <c r="I135" s="9">
        <f t="shared" si="44"/>
        <v>3.3618479484796095</v>
      </c>
      <c r="J135" s="9">
        <f t="shared" si="45"/>
        <v>3.8321274072476741</v>
      </c>
      <c r="K135" s="11">
        <f t="shared" si="46"/>
        <v>0.45248868778280543</v>
      </c>
      <c r="L135" s="11">
        <f t="shared" si="47"/>
        <v>0.30674846625766872</v>
      </c>
      <c r="M135" s="11">
        <f t="shared" si="48"/>
        <v>0.26954177897574122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-0.27725495533588784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0.23120897677457192</v>
      </c>
      <c r="Q135" s="11">
        <f>2*'OddsRatio_working_3-way'!K135*'OddsRatio_working_3-way'!L135*'OddsRatio_working_3-way'!M135</f>
        <v>7.4824911577531364E-2</v>
      </c>
      <c r="R135" s="11">
        <f t="shared" si="49"/>
        <v>0</v>
      </c>
      <c r="S135" s="11">
        <f t="shared" si="50"/>
        <v>-0.83392189147518636</v>
      </c>
      <c r="T135" s="11">
        <f t="shared" si="51"/>
        <v>-0.2698776347816137</v>
      </c>
      <c r="U135" s="11">
        <f>'OddsRatio_working_3-way'!S135-'OddsRatio_working_3-way'!R135^2/3</f>
        <v>-0.83392189147518636</v>
      </c>
      <c r="V135" s="11">
        <f>'OddsRatio_working_3-way'!S135*'OddsRatio_working_3-way'!R135/3-2*'OddsRatio_working_3-way'!R135^3/27-'OddsRatio_working_3-way'!T135</f>
        <v>0.2698776347816137</v>
      </c>
      <c r="W135" s="11">
        <f>'OddsRatio_working_3-way'!V135^2+4*'OddsRatio_working_3-way'!U135^3/27</f>
        <v>-1.3081726349100264E-2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0.14655686959711095</v>
      </c>
      <c r="Y135" s="11">
        <f>IF('OddsRatio_working_3-way'!W135&gt;=0,IF('OddsRatio_working_3-way'!V135+SQRT('OddsRatio_working_3-way'!W135)&gt;0,0,PI()),ACOS('OddsRatio_working_3-way'!V135/(2*'OddsRatio_working_3-way'!X135)))</f>
        <v>0.40085767124035465</v>
      </c>
      <c r="Z135" s="11">
        <f>'OddsRatio_working_3-way'!X135^(1/3)*COS('OddsRatio_working_3-way'!Y135/3)</f>
        <v>0.52253273196451555</v>
      </c>
      <c r="AA135" s="11">
        <f>'OddsRatio_working_3-way'!X135^(1/3)*COS(('OddsRatio_working_3-way'!Y135+2*PI())/3)</f>
        <v>-0.32209506716904546</v>
      </c>
      <c r="AB135" s="11">
        <f>'OddsRatio_working_3-way'!X135^(1/3)*COS(('OddsRatio_working_3-way'!Y135+4*PI())/3)</f>
        <v>-0.20043766479547015</v>
      </c>
      <c r="AC135" s="11">
        <f>'OddsRatio_working_3-way'!X135^(1/3)*SIN('OddsRatio_working_3-way'!Y135/3)</f>
        <v>7.0238934009294443E-2</v>
      </c>
      <c r="AD135" s="11">
        <f>'OddsRatio_working_3-way'!X135^(1/3)*SIN(('OddsRatio_working_3-way'!Y135+2*PI())/3)</f>
        <v>0.4174071531855082</v>
      </c>
      <c r="AE135" s="11">
        <f>'OddsRatio_working_3-way'!X135^(1/3)*SIN(('OddsRatio_working_3-way'!Y135+4*PI())/3)</f>
        <v>-0.48764608719480257</v>
      </c>
      <c r="AF135" s="11">
        <f>-'OddsRatio_working_3-way'!U135/(3*'OddsRatio_working_3-way'!X135^(1/3))*COS(('OddsRatio_working_3-way'!Y135)/3)</f>
        <v>0.52253273196451533</v>
      </c>
      <c r="AG135" s="11">
        <f>-'OddsRatio_working_3-way'!U135/(3*'OddsRatio_working_3-way'!X135^(1/3))*COS(('OddsRatio_working_3-way'!Y135+2*PI())/3)</f>
        <v>-0.32209506716904535</v>
      </c>
      <c r="AH135" s="11">
        <f>-'OddsRatio_working_3-way'!U135/(3*'OddsRatio_working_3-way'!X135^(1/3))*COS(('OddsRatio_working_3-way'!Y135+4*PI())/3)</f>
        <v>-0.20043766479547007</v>
      </c>
      <c r="AI135" s="11">
        <f>'OddsRatio_working_3-way'!U135/(3*'OddsRatio_working_3-way'!X135^(1/3))*SIN(('OddsRatio_working_3-way'!Y135)/3)</f>
        <v>-7.0238934009294415E-2</v>
      </c>
      <c r="AJ135" s="11">
        <f>'OddsRatio_working_3-way'!U135/(3*'OddsRatio_working_3-way'!X135^(1/3))*SIN(('OddsRatio_working_3-way'!Y135+2*PI())/3)</f>
        <v>-0.41740715318550803</v>
      </c>
      <c r="AK135" s="11">
        <f>'OddsRatio_working_3-way'!U135/(3*'OddsRatio_working_3-way'!X135^(1/3))*SIN(('OddsRatio_working_3-way'!Y135+4*PI())/3)</f>
        <v>0.48764608719480235</v>
      </c>
      <c r="AL135" s="11">
        <f>'OddsRatio_working_3-way'!Z135+'OddsRatio_working_3-way'!AF135</f>
        <v>1.0450654639290309</v>
      </c>
      <c r="AM135" s="11">
        <f>'OddsRatio_working_3-way'!AA135+'OddsRatio_working_3-way'!AG135</f>
        <v>-0.6441901343380908</v>
      </c>
      <c r="AN135" s="11">
        <f>'OddsRatio_working_3-way'!AB135+'OddsRatio_working_3-way'!AH135</f>
        <v>-0.40087532959094019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1.0450654639290309</v>
      </c>
      <c r="AS135" s="11">
        <f>IF(('OddsRatio_working_3-way'!X135=0),IF(Q135&gt;0,-Q135^(1/3),(-Q135)^(1/3)),'OddsRatio_working_3-way'!AM135-'OddsRatio_working_3-way'!R135/3)</f>
        <v>-0.6441901343380908</v>
      </c>
      <c r="AT135" s="11">
        <f>IF(('OddsRatio_working_3-way'!X135=0),IF(Q135&gt;0,-Q135^(1/3),(-Q135)^(1/3)),'OddsRatio_working_3-way'!AN135-'OddsRatio_working_3-way'!R135/3)</f>
        <v>-0.40087532959094019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1.61</v>
      </c>
      <c r="B136" s="4">
        <f>IF('True_Odds_Calculator_3-way'!B137="","",'True_Odds_Calculator_3-way'!B137)</f>
        <v>4.0599999999999996</v>
      </c>
      <c r="C136" s="4">
        <f>IF('True_Odds_Calculator_3-way'!C137="","",'True_Odds_Calculator_3-way'!C137)</f>
        <v>6.09</v>
      </c>
      <c r="D136" s="9">
        <f t="shared" si="39"/>
        <v>0.60760505827148603</v>
      </c>
      <c r="E136" s="9">
        <f t="shared" si="40"/>
        <v>0.23587038694136089</v>
      </c>
      <c r="F136" s="9">
        <f t="shared" si="41"/>
        <v>0.15652455478715294</v>
      </c>
      <c r="G136" s="9">
        <f t="shared" si="42"/>
        <v>1.0586982243140415</v>
      </c>
      <c r="H136" s="9">
        <f t="shared" si="43"/>
        <v>1.6458059168315657</v>
      </c>
      <c r="I136" s="9">
        <f t="shared" si="44"/>
        <v>4.2396165664009668</v>
      </c>
      <c r="J136" s="9">
        <f t="shared" si="45"/>
        <v>6.3887739617584716</v>
      </c>
      <c r="K136" s="11">
        <f t="shared" si="46"/>
        <v>0.6211180124223602</v>
      </c>
      <c r="L136" s="11">
        <f t="shared" si="47"/>
        <v>0.24630541871921185</v>
      </c>
      <c r="M136" s="11">
        <f t="shared" si="48"/>
        <v>0.16420361247947454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-0.23867110377655254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0.22005685605975542</v>
      </c>
      <c r="Q136" s="11">
        <f>2*'OddsRatio_working_3-way'!K136*'OddsRatio_working_3-way'!L136*'OddsRatio_working_3-way'!M136</f>
        <v>5.0241291337843698E-2</v>
      </c>
      <c r="R136" s="11">
        <f t="shared" si="49"/>
        <v>0</v>
      </c>
      <c r="S136" s="11">
        <f t="shared" si="50"/>
        <v>-0.92200879192219243</v>
      </c>
      <c r="T136" s="11">
        <f t="shared" si="51"/>
        <v>-0.2105042903931946</v>
      </c>
      <c r="U136" s="11">
        <f>'OddsRatio_working_3-way'!S136-'OddsRatio_working_3-way'!R136^2/3</f>
        <v>-0.92200879192219243</v>
      </c>
      <c r="V136" s="11">
        <f>'OddsRatio_working_3-way'!S136*'OddsRatio_working_3-way'!R136/3-2*'OddsRatio_working_3-way'!R136^3/27-'OddsRatio_working_3-way'!T136</f>
        <v>0.2105042903931946</v>
      </c>
      <c r="W136" s="11">
        <f>'OddsRatio_working_3-way'!V136^2+4*'OddsRatio_working_3-way'!U136^3/27</f>
        <v>-7.180644296027415E-2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0.17038082288964956</v>
      </c>
      <c r="Y136" s="11">
        <f>IF('OddsRatio_working_3-way'!W136&gt;=0,IF('OddsRatio_working_3-way'!V136+SQRT('OddsRatio_working_3-way'!W136)&gt;0,0,PI()),ACOS('OddsRatio_working_3-way'!V136/(2*'OddsRatio_working_3-way'!X136)))</f>
        <v>0.90492262124805134</v>
      </c>
      <c r="Z136" s="11">
        <f>'OddsRatio_working_3-way'!X136^(1/3)*COS('OddsRatio_working_3-way'!Y136/3)</f>
        <v>0.52934911215702074</v>
      </c>
      <c r="AA136" s="11">
        <f>'OddsRatio_working_3-way'!X136^(1/3)*COS(('OddsRatio_working_3-way'!Y136+2*PI())/3)</f>
        <v>-0.40730812882517647</v>
      </c>
      <c r="AB136" s="11">
        <f>'OddsRatio_working_3-way'!X136^(1/3)*COS(('OddsRatio_working_3-way'!Y136+4*PI())/3)</f>
        <v>-0.1220409833318442</v>
      </c>
      <c r="AC136" s="11">
        <f>'OddsRatio_working_3-way'!X136^(1/3)*SIN('OddsRatio_working_3-way'!Y136/3)</f>
        <v>0.1646990632415315</v>
      </c>
      <c r="AD136" s="11">
        <f>'OddsRatio_working_3-way'!X136^(1/3)*SIN(('OddsRatio_working_3-way'!Y136+2*PI())/3)</f>
        <v>0.37608024697795228</v>
      </c>
      <c r="AE136" s="11">
        <f>'OddsRatio_working_3-way'!X136^(1/3)*SIN(('OddsRatio_working_3-way'!Y136+4*PI())/3)</f>
        <v>-0.54077931021948378</v>
      </c>
      <c r="AF136" s="11">
        <f>-'OddsRatio_working_3-way'!U136/(3*'OddsRatio_working_3-way'!X136^(1/3))*COS(('OddsRatio_working_3-way'!Y136)/3)</f>
        <v>0.52934911215702074</v>
      </c>
      <c r="AG136" s="11">
        <f>-'OddsRatio_working_3-way'!U136/(3*'OddsRatio_working_3-way'!X136^(1/3))*COS(('OddsRatio_working_3-way'!Y136+2*PI())/3)</f>
        <v>-0.40730812882517647</v>
      </c>
      <c r="AH136" s="11">
        <f>-'OddsRatio_working_3-way'!U136/(3*'OddsRatio_working_3-way'!X136^(1/3))*COS(('OddsRatio_working_3-way'!Y136+4*PI())/3)</f>
        <v>-0.1220409833318442</v>
      </c>
      <c r="AI136" s="11">
        <f>'OddsRatio_working_3-way'!U136/(3*'OddsRatio_working_3-way'!X136^(1/3))*SIN(('OddsRatio_working_3-way'!Y136)/3)</f>
        <v>-0.1646990632415315</v>
      </c>
      <c r="AJ136" s="11">
        <f>'OddsRatio_working_3-way'!U136/(3*'OddsRatio_working_3-way'!X136^(1/3))*SIN(('OddsRatio_working_3-way'!Y136+2*PI())/3)</f>
        <v>-0.37608024697795228</v>
      </c>
      <c r="AK136" s="11">
        <f>'OddsRatio_working_3-way'!U136/(3*'OddsRatio_working_3-way'!X136^(1/3))*SIN(('OddsRatio_working_3-way'!Y136+4*PI())/3)</f>
        <v>0.54077931021948378</v>
      </c>
      <c r="AL136" s="11">
        <f>'OddsRatio_working_3-way'!Z136+'OddsRatio_working_3-way'!AF136</f>
        <v>1.0586982243140415</v>
      </c>
      <c r="AM136" s="11">
        <f>'OddsRatio_working_3-way'!AA136+'OddsRatio_working_3-way'!AG136</f>
        <v>-0.81461625765035295</v>
      </c>
      <c r="AN136" s="11">
        <f>'OddsRatio_working_3-way'!AB136+'OddsRatio_working_3-way'!AH136</f>
        <v>-0.24408196666368839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1.0586982243140415</v>
      </c>
      <c r="AS136" s="11">
        <f>IF(('OddsRatio_working_3-way'!X136=0),IF(Q136&gt;0,-Q136^(1/3),(-Q136)^(1/3)),'OddsRatio_working_3-way'!AM136-'OddsRatio_working_3-way'!R136/3)</f>
        <v>-0.81461625765035295</v>
      </c>
      <c r="AT136" s="11">
        <f>IF(('OddsRatio_working_3-way'!X136=0),IF(Q136&gt;0,-Q136^(1/3),(-Q136)^(1/3)),'OddsRatio_working_3-way'!AN136-'OddsRatio_working_3-way'!R136/3)</f>
        <v>-0.24408196666368839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1.74</v>
      </c>
      <c r="B137" s="4">
        <f>IF('True_Odds_Calculator_3-way'!B138="","",'True_Odds_Calculator_3-way'!B138)</f>
        <v>3.97</v>
      </c>
      <c r="C137" s="4">
        <f>IF('True_Odds_Calculator_3-way'!C138="","",'True_Odds_Calculator_3-way'!C138)</f>
        <v>4.91</v>
      </c>
      <c r="D137" s="9">
        <f t="shared" si="39"/>
        <v>0.56215098841196876</v>
      </c>
      <c r="E137" s="9">
        <f t="shared" si="40"/>
        <v>0.24236246366618347</v>
      </c>
      <c r="F137" s="9">
        <f t="shared" si="41"/>
        <v>0.19548654792184786</v>
      </c>
      <c r="G137" s="9">
        <f t="shared" si="42"/>
        <v>1.0525425832102688</v>
      </c>
      <c r="H137" s="9">
        <f t="shared" si="43"/>
        <v>1.7788815115755989</v>
      </c>
      <c r="I137" s="9">
        <f t="shared" si="44"/>
        <v>4.1260514721344981</v>
      </c>
      <c r="J137" s="9">
        <f t="shared" si="45"/>
        <v>5.1154415003521505</v>
      </c>
      <c r="K137" s="11">
        <f t="shared" si="46"/>
        <v>0.57471264367816088</v>
      </c>
      <c r="L137" s="11">
        <f t="shared" si="47"/>
        <v>0.25188916876574308</v>
      </c>
      <c r="M137" s="11">
        <f t="shared" si="48"/>
        <v>0.20366598778004072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-0.2533632838323383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0.22466412271402042</v>
      </c>
      <c r="Q137" s="11">
        <f>2*'OddsRatio_working_3-way'!K137*'OddsRatio_working_3-way'!L137*'OddsRatio_working_3-way'!M137</f>
        <v>5.8966961342262578E-2</v>
      </c>
      <c r="R137" s="11">
        <f t="shared" si="49"/>
        <v>0</v>
      </c>
      <c r="S137" s="11">
        <f t="shared" si="50"/>
        <v>-0.88672722943822679</v>
      </c>
      <c r="T137" s="11">
        <f t="shared" si="51"/>
        <v>-0.23273680562683119</v>
      </c>
      <c r="U137" s="11">
        <f>'OddsRatio_working_3-way'!S137-'OddsRatio_working_3-way'!R137^2/3</f>
        <v>-0.88672722943822679</v>
      </c>
      <c r="V137" s="11">
        <f>'OddsRatio_working_3-way'!S137*'OddsRatio_working_3-way'!R137/3-2*'OddsRatio_working_3-way'!R137^3/27-'OddsRatio_working_3-way'!T137</f>
        <v>0.23273680562683119</v>
      </c>
      <c r="W137" s="11">
        <f>'OddsRatio_working_3-way'!V137^2+4*'OddsRatio_working_3-way'!U137^3/27</f>
        <v>-4.9125502077257785E-2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0.16069530389112122</v>
      </c>
      <c r="Y137" s="11">
        <f>IF('OddsRatio_working_3-way'!W137&gt;=0,IF('OddsRatio_working_3-way'!V137+SQRT('OddsRatio_working_3-way'!W137)&gt;0,0,PI()),ACOS('OddsRatio_working_3-way'!V137/(2*'OddsRatio_working_3-way'!X137)))</f>
        <v>0.76098714645026966</v>
      </c>
      <c r="Z137" s="11">
        <f>'OddsRatio_working_3-way'!X137^(1/3)*COS('OddsRatio_working_3-way'!Y137/3)</f>
        <v>0.52627129160513442</v>
      </c>
      <c r="AA137" s="11">
        <f>'OddsRatio_working_3-way'!X137^(1/3)*COS(('OddsRatio_working_3-way'!Y137+2*PI())/3)</f>
        <v>-0.38129106499167753</v>
      </c>
      <c r="AB137" s="11">
        <f>'OddsRatio_working_3-way'!X137^(1/3)*COS(('OddsRatio_working_3-way'!Y137+4*PI())/3)</f>
        <v>-0.14498022661345727</v>
      </c>
      <c r="AC137" s="11">
        <f>'OddsRatio_working_3-way'!X137^(1/3)*SIN('OddsRatio_working_3-way'!Y137/3)</f>
        <v>0.13643412615009187</v>
      </c>
      <c r="AD137" s="11">
        <f>'OddsRatio_working_3-way'!X137^(1/3)*SIN(('OddsRatio_working_3-way'!Y137+2*PI())/3)</f>
        <v>0.38754724473744873</v>
      </c>
      <c r="AE137" s="11">
        <f>'OddsRatio_working_3-way'!X137^(1/3)*SIN(('OddsRatio_working_3-way'!Y137+4*PI())/3)</f>
        <v>-0.52398137088754049</v>
      </c>
      <c r="AF137" s="11">
        <f>-'OddsRatio_working_3-way'!U137/(3*'OddsRatio_working_3-way'!X137^(1/3))*COS(('OddsRatio_working_3-way'!Y137)/3)</f>
        <v>0.52627129160513431</v>
      </c>
      <c r="AG137" s="11">
        <f>-'OddsRatio_working_3-way'!U137/(3*'OddsRatio_working_3-way'!X137^(1/3))*COS(('OddsRatio_working_3-way'!Y137+2*PI())/3)</f>
        <v>-0.38129106499167748</v>
      </c>
      <c r="AH137" s="11">
        <f>-'OddsRatio_working_3-way'!U137/(3*'OddsRatio_working_3-way'!X137^(1/3))*COS(('OddsRatio_working_3-way'!Y137+4*PI())/3)</f>
        <v>-0.14498022661345725</v>
      </c>
      <c r="AI137" s="11">
        <f>'OddsRatio_working_3-way'!U137/(3*'OddsRatio_working_3-way'!X137^(1/3))*SIN(('OddsRatio_working_3-way'!Y137)/3)</f>
        <v>-0.13643412615009184</v>
      </c>
      <c r="AJ137" s="11">
        <f>'OddsRatio_working_3-way'!U137/(3*'OddsRatio_working_3-way'!X137^(1/3))*SIN(('OddsRatio_working_3-way'!Y137+2*PI())/3)</f>
        <v>-0.38754724473744867</v>
      </c>
      <c r="AK137" s="11">
        <f>'OddsRatio_working_3-way'!U137/(3*'OddsRatio_working_3-way'!X137^(1/3))*SIN(('OddsRatio_working_3-way'!Y137+4*PI())/3)</f>
        <v>0.52398137088754038</v>
      </c>
      <c r="AL137" s="11">
        <f>'OddsRatio_working_3-way'!Z137+'OddsRatio_working_3-way'!AF137</f>
        <v>1.0525425832102688</v>
      </c>
      <c r="AM137" s="11">
        <f>'OddsRatio_working_3-way'!AA137+'OddsRatio_working_3-way'!AG137</f>
        <v>-0.76258212998335506</v>
      </c>
      <c r="AN137" s="11">
        <f>'OddsRatio_working_3-way'!AB137+'OddsRatio_working_3-way'!AH137</f>
        <v>-0.28996045322691455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1.0525425832102688</v>
      </c>
      <c r="AS137" s="11">
        <f>IF(('OddsRatio_working_3-way'!X137=0),IF(Q137&gt;0,-Q137^(1/3),(-Q137)^(1/3)),'OddsRatio_working_3-way'!AM137-'OddsRatio_working_3-way'!R137/3)</f>
        <v>-0.76258212998335506</v>
      </c>
      <c r="AT137" s="11">
        <f>IF(('OddsRatio_working_3-way'!X137=0),IF(Q137&gt;0,-Q137^(1/3),(-Q137)^(1/3)),'OddsRatio_working_3-way'!AN137-'OddsRatio_working_3-way'!R137/3)</f>
        <v>-0.28996045322691455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1.96</v>
      </c>
      <c r="B138" s="4">
        <f>IF('True_Odds_Calculator_3-way'!B139="","",'True_Odds_Calculator_3-way'!B139)</f>
        <v>3.55</v>
      </c>
      <c r="C138" s="4">
        <f>IF('True_Odds_Calculator_3-way'!C139="","",'True_Odds_Calculator_3-way'!C139)</f>
        <v>4.22</v>
      </c>
      <c r="D138" s="9">
        <f t="shared" si="39"/>
        <v>0.49873256338026356</v>
      </c>
      <c r="E138" s="9">
        <f t="shared" si="40"/>
        <v>0.27249807186852082</v>
      </c>
      <c r="F138" s="9">
        <f t="shared" si="41"/>
        <v>0.22876936475121559</v>
      </c>
      <c r="G138" s="9">
        <f t="shared" si="42"/>
        <v>1.0469610732317556</v>
      </c>
      <c r="H138" s="9">
        <f t="shared" si="43"/>
        <v>2.0050826303024856</v>
      </c>
      <c r="I138" s="9">
        <f t="shared" si="44"/>
        <v>3.6697507367409772</v>
      </c>
      <c r="J138" s="9">
        <f t="shared" si="45"/>
        <v>4.371214655806253</v>
      </c>
      <c r="K138" s="11">
        <f t="shared" si="46"/>
        <v>0.51020408163265307</v>
      </c>
      <c r="L138" s="11">
        <f t="shared" si="47"/>
        <v>0.28169014084507044</v>
      </c>
      <c r="M138" s="11">
        <f t="shared" si="48"/>
        <v>0.23696682464454977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-0.26845432786291212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0.22920188701607072</v>
      </c>
      <c r="Q138" s="11">
        <f>2*'OddsRatio_working_3-way'!K138*'OddsRatio_working_3-way'!L138*'OddsRatio_working_3-way'!M138</f>
        <v>6.8113487969114622E-2</v>
      </c>
      <c r="R138" s="11">
        <f t="shared" si="49"/>
        <v>0</v>
      </c>
      <c r="S138" s="11">
        <f t="shared" si="50"/>
        <v>-0.85378354240246812</v>
      </c>
      <c r="T138" s="11">
        <f t="shared" si="51"/>
        <v>-0.25372467827710793</v>
      </c>
      <c r="U138" s="11">
        <f>'OddsRatio_working_3-way'!S138-'OddsRatio_working_3-way'!R138^2/3</f>
        <v>-0.85378354240246812</v>
      </c>
      <c r="V138" s="11">
        <f>'OddsRatio_working_3-way'!S138*'OddsRatio_working_3-way'!R138/3-2*'OddsRatio_working_3-way'!R138^3/27-'OddsRatio_working_3-way'!T138</f>
        <v>0.25372467827710793</v>
      </c>
      <c r="W138" s="11">
        <f>'OddsRatio_working_3-way'!V138^2+4*'OddsRatio_working_3-way'!U138^3/27</f>
        <v>-2.782562260531489E-2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0.15182377528909693</v>
      </c>
      <c r="Y138" s="11">
        <f>IF('OddsRatio_working_3-way'!W138&gt;=0,IF('OddsRatio_working_3-way'!V138+SQRT('OddsRatio_working_3-way'!W138)&gt;0,0,PI()),ACOS('OddsRatio_working_3-way'!V138/(2*'OddsRatio_working_3-way'!X138)))</f>
        <v>0.5815914977226565</v>
      </c>
      <c r="Z138" s="11">
        <f>'OddsRatio_working_3-way'!X138^(1/3)*COS('OddsRatio_working_3-way'!Y138/3)</f>
        <v>0.52348053661587779</v>
      </c>
      <c r="AA138" s="11">
        <f>'OddsRatio_working_3-way'!X138^(1/3)*COS(('OddsRatio_working_3-way'!Y138+2*PI())/3)</f>
        <v>-0.35074578183873906</v>
      </c>
      <c r="AB138" s="11">
        <f>'OddsRatio_working_3-way'!X138^(1/3)*COS(('OddsRatio_working_3-way'!Y138+4*PI())/3)</f>
        <v>-0.17273475477713843</v>
      </c>
      <c r="AC138" s="11">
        <f>'OddsRatio_working_3-way'!X138^(1/3)*SIN('OddsRatio_working_3-way'!Y138/3)</f>
        <v>0.10277471439273683</v>
      </c>
      <c r="AD138" s="11">
        <f>'OddsRatio_working_3-way'!X138^(1/3)*SIN(('OddsRatio_working_3-way'!Y138+2*PI())/3)</f>
        <v>0.40196008589969184</v>
      </c>
      <c r="AE138" s="11">
        <f>'OddsRatio_working_3-way'!X138^(1/3)*SIN(('OddsRatio_working_3-way'!Y138+4*PI())/3)</f>
        <v>-0.50473480029242868</v>
      </c>
      <c r="AF138" s="11">
        <f>-'OddsRatio_working_3-way'!U138/(3*'OddsRatio_working_3-way'!X138^(1/3))*COS(('OddsRatio_working_3-way'!Y138)/3)</f>
        <v>0.52348053661587779</v>
      </c>
      <c r="AG138" s="11">
        <f>-'OddsRatio_working_3-way'!U138/(3*'OddsRatio_working_3-way'!X138^(1/3))*COS(('OddsRatio_working_3-way'!Y138+2*PI())/3)</f>
        <v>-0.35074578183873906</v>
      </c>
      <c r="AH138" s="11">
        <f>-'OddsRatio_working_3-way'!U138/(3*'OddsRatio_working_3-way'!X138^(1/3))*COS(('OddsRatio_working_3-way'!Y138+4*PI())/3)</f>
        <v>-0.17273475477713843</v>
      </c>
      <c r="AI138" s="11">
        <f>'OddsRatio_working_3-way'!U138/(3*'OddsRatio_working_3-way'!X138^(1/3))*SIN(('OddsRatio_working_3-way'!Y138)/3)</f>
        <v>-0.10277471439273683</v>
      </c>
      <c r="AJ138" s="11">
        <f>'OddsRatio_working_3-way'!U138/(3*'OddsRatio_working_3-way'!X138^(1/3))*SIN(('OddsRatio_working_3-way'!Y138+2*PI())/3)</f>
        <v>-0.40196008589969184</v>
      </c>
      <c r="AK138" s="11">
        <f>'OddsRatio_working_3-way'!U138/(3*'OddsRatio_working_3-way'!X138^(1/3))*SIN(('OddsRatio_working_3-way'!Y138+4*PI())/3)</f>
        <v>0.50473480029242868</v>
      </c>
      <c r="AL138" s="11">
        <f>'OddsRatio_working_3-way'!Z138+'OddsRatio_working_3-way'!AF138</f>
        <v>1.0469610732317556</v>
      </c>
      <c r="AM138" s="11">
        <f>'OddsRatio_working_3-way'!AA138+'OddsRatio_working_3-way'!AG138</f>
        <v>-0.70149156367747811</v>
      </c>
      <c r="AN138" s="11">
        <f>'OddsRatio_working_3-way'!AB138+'OddsRatio_working_3-way'!AH138</f>
        <v>-0.34546950955427685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1.0469610732317556</v>
      </c>
      <c r="AS138" s="11">
        <f>IF(('OddsRatio_working_3-way'!X138=0),IF(Q138&gt;0,-Q138^(1/3),(-Q138)^(1/3)),'OddsRatio_working_3-way'!AM138-'OddsRatio_working_3-way'!R138/3)</f>
        <v>-0.70149156367747811</v>
      </c>
      <c r="AT138" s="11">
        <f>IF(('OddsRatio_working_3-way'!X138=0),IF(Q138&gt;0,-Q138^(1/3),(-Q138)^(1/3)),'OddsRatio_working_3-way'!AN138-'OddsRatio_working_3-way'!R138/3)</f>
        <v>-0.34546950955427685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2.94</v>
      </c>
      <c r="B139" s="4">
        <f>IF('True_Odds_Calculator_3-way'!B140="","",'True_Odds_Calculator_3-way'!B140)</f>
        <v>3.58</v>
      </c>
      <c r="C139" s="4">
        <f>IF('True_Odds_Calculator_3-way'!C140="","",'True_Odds_Calculator_3-way'!C140)</f>
        <v>2.35</v>
      </c>
      <c r="D139" s="9">
        <f t="shared" si="39"/>
        <v>0.32508012622953347</v>
      </c>
      <c r="E139" s="9">
        <f t="shared" si="40"/>
        <v>0.26588072489801412</v>
      </c>
      <c r="F139" s="9">
        <f t="shared" si="41"/>
        <v>0.40903914887245257</v>
      </c>
      <c r="G139" s="9">
        <f t="shared" si="42"/>
        <v>1.0701879754534152</v>
      </c>
      <c r="H139" s="9">
        <f t="shared" si="43"/>
        <v>3.0761646723796252</v>
      </c>
      <c r="I139" s="9">
        <f t="shared" si="44"/>
        <v>3.7610849766698116</v>
      </c>
      <c r="J139" s="9">
        <f t="shared" si="45"/>
        <v>2.4447537668621102</v>
      </c>
      <c r="K139" s="11">
        <f t="shared" si="46"/>
        <v>0.3401360544217687</v>
      </c>
      <c r="L139" s="11">
        <f t="shared" si="47"/>
        <v>0.27932960893854747</v>
      </c>
      <c r="M139" s="11">
        <f t="shared" si="48"/>
        <v>0.42553191489361702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-0.27318508527861407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0.23732302858145515</v>
      </c>
      <c r="Q139" s="11">
        <f>2*'OddsRatio_working_3-way'!K139*'OddsRatio_working_3-way'!L139*'OddsRatio_working_3-way'!M139</f>
        <v>8.0859634951092038E-2</v>
      </c>
      <c r="R139" s="11">
        <f t="shared" si="49"/>
        <v>0</v>
      </c>
      <c r="S139" s="11">
        <f t="shared" si="50"/>
        <v>-0.86872615442902312</v>
      </c>
      <c r="T139" s="11">
        <f t="shared" si="51"/>
        <v>-0.29598846828927533</v>
      </c>
      <c r="U139" s="11">
        <f>'OddsRatio_working_3-way'!S139-'OddsRatio_working_3-way'!R139^2/3</f>
        <v>-0.86872615442902312</v>
      </c>
      <c r="V139" s="11">
        <f>'OddsRatio_working_3-way'!S139*'OddsRatio_working_3-way'!R139/3-2*'OddsRatio_working_3-way'!R139^3/27-'OddsRatio_working_3-way'!T139</f>
        <v>0.29598846828927533</v>
      </c>
      <c r="W139" s="11">
        <f>'OddsRatio_working_3-way'!V139^2+4*'OddsRatio_working_3-way'!U139^3/27</f>
        <v>-9.5189321207111433E-3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0.15582691157253814</v>
      </c>
      <c r="Y139" s="11">
        <f>IF('OddsRatio_working_3-way'!W139&gt;=0,IF('OddsRatio_working_3-way'!V139+SQRT('OddsRatio_working_3-way'!W139)&gt;0,0,PI()),ACOS('OddsRatio_working_3-way'!V139/(2*'OddsRatio_working_3-way'!X139)))</f>
        <v>0.31840878894320479</v>
      </c>
      <c r="Z139" s="11">
        <f>'OddsRatio_working_3-way'!X139^(1/3)*COS('OddsRatio_working_3-way'!Y139/3)</f>
        <v>0.53509398772670769</v>
      </c>
      <c r="AA139" s="11">
        <f>'OddsRatio_working_3-way'!X139^(1/3)*COS(('OddsRatio_working_3-way'!Y139+2*PI())/3)</f>
        <v>-0.31691658806163886</v>
      </c>
      <c r="AB139" s="11">
        <f>'OddsRatio_working_3-way'!X139^(1/3)*COS(('OddsRatio_working_3-way'!Y139+4*PI())/3)</f>
        <v>-0.21817739966506858</v>
      </c>
      <c r="AC139" s="11">
        <f>'OddsRatio_working_3-way'!X139^(1/3)*SIN('OddsRatio_working_3-way'!Y139/3)</f>
        <v>5.7007097000324948E-2</v>
      </c>
      <c r="AD139" s="11">
        <f>'OddsRatio_working_3-way'!X139^(1/3)*SIN(('OddsRatio_working_3-way'!Y139+2*PI())/3)</f>
        <v>0.4349014382834851</v>
      </c>
      <c r="AE139" s="11">
        <f>'OddsRatio_working_3-way'!X139^(1/3)*SIN(('OddsRatio_working_3-way'!Y139+4*PI())/3)</f>
        <v>-0.49190853528381007</v>
      </c>
      <c r="AF139" s="11">
        <f>-'OddsRatio_working_3-way'!U139/(3*'OddsRatio_working_3-way'!X139^(1/3))*COS(('OddsRatio_working_3-way'!Y139)/3)</f>
        <v>0.53509398772670747</v>
      </c>
      <c r="AG139" s="11">
        <f>-'OddsRatio_working_3-way'!U139/(3*'OddsRatio_working_3-way'!X139^(1/3))*COS(('OddsRatio_working_3-way'!Y139+2*PI())/3)</f>
        <v>-0.31691658806163869</v>
      </c>
      <c r="AH139" s="11">
        <f>-'OddsRatio_working_3-way'!U139/(3*'OddsRatio_working_3-way'!X139^(1/3))*COS(('OddsRatio_working_3-way'!Y139+4*PI())/3)</f>
        <v>-0.21817739966506849</v>
      </c>
      <c r="AI139" s="11">
        <f>'OddsRatio_working_3-way'!U139/(3*'OddsRatio_working_3-way'!X139^(1/3))*SIN(('OddsRatio_working_3-way'!Y139)/3)</f>
        <v>-5.7007097000324927E-2</v>
      </c>
      <c r="AJ139" s="11">
        <f>'OddsRatio_working_3-way'!U139/(3*'OddsRatio_working_3-way'!X139^(1/3))*SIN(('OddsRatio_working_3-way'!Y139+2*PI())/3)</f>
        <v>-0.43490143828348488</v>
      </c>
      <c r="AK139" s="11">
        <f>'OddsRatio_working_3-way'!U139/(3*'OddsRatio_working_3-way'!X139^(1/3))*SIN(('OddsRatio_working_3-way'!Y139+4*PI())/3)</f>
        <v>0.49190853528380984</v>
      </c>
      <c r="AL139" s="11">
        <f>'OddsRatio_working_3-way'!Z139+'OddsRatio_working_3-way'!AF139</f>
        <v>1.0701879754534152</v>
      </c>
      <c r="AM139" s="11">
        <f>'OddsRatio_working_3-way'!AA139+'OddsRatio_working_3-way'!AG139</f>
        <v>-0.63383317612327761</v>
      </c>
      <c r="AN139" s="11">
        <f>'OddsRatio_working_3-way'!AB139+'OddsRatio_working_3-way'!AH139</f>
        <v>-0.4363547993301371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1.0701879754534152</v>
      </c>
      <c r="AS139" s="11">
        <f>IF(('OddsRatio_working_3-way'!X139=0),IF(Q139&gt;0,-Q139^(1/3),(-Q139)^(1/3)),'OddsRatio_working_3-way'!AM139-'OddsRatio_working_3-way'!R139/3)</f>
        <v>-0.63383317612327761</v>
      </c>
      <c r="AT139" s="11">
        <f>IF(('OddsRatio_working_3-way'!X139=0),IF(Q139&gt;0,-Q139^(1/3),(-Q139)^(1/3)),'OddsRatio_working_3-way'!AN139-'OddsRatio_working_3-way'!R139/3)</f>
        <v>-0.4363547993301371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2.98</v>
      </c>
      <c r="B140" s="4">
        <f>IF('True_Odds_Calculator_3-way'!B141="","",'True_Odds_Calculator_3-way'!B141)</f>
        <v>3.6</v>
      </c>
      <c r="C140" s="4">
        <f>IF('True_Odds_Calculator_3-way'!C141="","",'True_Odds_Calculator_3-way'!C141)</f>
        <v>2.3199999999999998</v>
      </c>
      <c r="D140" s="9">
        <f t="shared" si="39"/>
        <v>0.32079238290285</v>
      </c>
      <c r="E140" s="9">
        <f t="shared" si="40"/>
        <v>0.26453151086794574</v>
      </c>
      <c r="F140" s="9">
        <f t="shared" si="41"/>
        <v>0.41467610622920409</v>
      </c>
      <c r="G140" s="9">
        <f t="shared" si="42"/>
        <v>1.0693338381196897</v>
      </c>
      <c r="H140" s="9">
        <f t="shared" si="43"/>
        <v>3.1172809994769852</v>
      </c>
      <c r="I140" s="9">
        <f t="shared" si="44"/>
        <v>3.7802679791111937</v>
      </c>
      <c r="J140" s="9">
        <f t="shared" si="45"/>
        <v>2.4115206663179904</v>
      </c>
      <c r="K140" s="11">
        <f t="shared" si="46"/>
        <v>0.33557046979865773</v>
      </c>
      <c r="L140" s="11">
        <f t="shared" si="47"/>
        <v>0.27777777777777779</v>
      </c>
      <c r="M140" s="11">
        <f t="shared" si="48"/>
        <v>0.43103448275862072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-0.27302707706549401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0.23705289413458822</v>
      </c>
      <c r="Q140" s="11">
        <f>2*'OddsRatio_working_3-way'!K140*'OddsRatio_working_3-way'!L140*'OddsRatio_working_3-way'!M140</f>
        <v>8.0356913265962115E-2</v>
      </c>
      <c r="R140" s="11">
        <f t="shared" si="49"/>
        <v>0</v>
      </c>
      <c r="S140" s="11">
        <f t="shared" si="50"/>
        <v>-0.86823950460314137</v>
      </c>
      <c r="T140" s="11">
        <f t="shared" si="51"/>
        <v>-0.29431847613665812</v>
      </c>
      <c r="U140" s="11">
        <f>'OddsRatio_working_3-way'!S140-'OddsRatio_working_3-way'!R140^2/3</f>
        <v>-0.86823950460314137</v>
      </c>
      <c r="V140" s="11">
        <f>'OddsRatio_working_3-way'!S140*'OddsRatio_working_3-way'!R140/3-2*'OddsRatio_working_3-way'!R140^3/27-'OddsRatio_working_3-way'!T140</f>
        <v>0.29431847613665812</v>
      </c>
      <c r="W140" s="11">
        <f>'OddsRatio_working_3-way'!V140^2+4*'OddsRatio_working_3-way'!U140^3/27</f>
        <v>-1.0341601557769142E-2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0.15569599140084961</v>
      </c>
      <c r="Y140" s="11">
        <f>IF('OddsRatio_working_3-way'!W140&gt;=0,IF('OddsRatio_working_3-way'!V140+SQRT('OddsRatio_working_3-way'!W140)&gt;0,0,PI()),ACOS('OddsRatio_working_3-way'!V140/(2*'OddsRatio_working_3-way'!X140)))</f>
        <v>0.33268042900175621</v>
      </c>
      <c r="Z140" s="11">
        <f>'OddsRatio_working_3-way'!X140^(1/3)*COS('OddsRatio_working_3-way'!Y140/3)</f>
        <v>0.53466691905984487</v>
      </c>
      <c r="AA140" s="11">
        <f>'OddsRatio_working_3-way'!X140^(1/3)*COS(('OddsRatio_working_3-way'!Y140+2*PI())/3)</f>
        <v>-0.31889255570193997</v>
      </c>
      <c r="AB140" s="11">
        <f>'OddsRatio_working_3-way'!X140^(1/3)*COS(('OddsRatio_working_3-way'!Y140+4*PI())/3)</f>
        <v>-0.21577436335790504</v>
      </c>
      <c r="AC140" s="11">
        <f>'OddsRatio_working_3-way'!X140^(1/3)*SIN('OddsRatio_working_3-way'!Y140/3)</f>
        <v>5.9535316108176257E-2</v>
      </c>
      <c r="AD140" s="11">
        <f>'OddsRatio_working_3-way'!X140^(1/3)*SIN(('OddsRatio_working_3-way'!Y140+2*PI())/3)</f>
        <v>0.43326747641489582</v>
      </c>
      <c r="AE140" s="11">
        <f>'OddsRatio_working_3-way'!X140^(1/3)*SIN(('OddsRatio_working_3-way'!Y140+4*PI())/3)</f>
        <v>-0.49280279252307202</v>
      </c>
      <c r="AF140" s="11">
        <f>-'OddsRatio_working_3-way'!U140/(3*'OddsRatio_working_3-way'!X140^(1/3))*COS(('OddsRatio_working_3-way'!Y140)/3)</f>
        <v>0.53466691905984487</v>
      </c>
      <c r="AG140" s="11">
        <f>-'OddsRatio_working_3-way'!U140/(3*'OddsRatio_working_3-way'!X140^(1/3))*COS(('OddsRatio_working_3-way'!Y140+2*PI())/3)</f>
        <v>-0.31889255570193997</v>
      </c>
      <c r="AH140" s="11">
        <f>-'OddsRatio_working_3-way'!U140/(3*'OddsRatio_working_3-way'!X140^(1/3))*COS(('OddsRatio_working_3-way'!Y140+4*PI())/3)</f>
        <v>-0.21577436335790504</v>
      </c>
      <c r="AI140" s="11">
        <f>'OddsRatio_working_3-way'!U140/(3*'OddsRatio_working_3-way'!X140^(1/3))*SIN(('OddsRatio_working_3-way'!Y140)/3)</f>
        <v>-5.9535316108176257E-2</v>
      </c>
      <c r="AJ140" s="11">
        <f>'OddsRatio_working_3-way'!U140/(3*'OddsRatio_working_3-way'!X140^(1/3))*SIN(('OddsRatio_working_3-way'!Y140+2*PI())/3)</f>
        <v>-0.43326747641489582</v>
      </c>
      <c r="AK140" s="11">
        <f>'OddsRatio_working_3-way'!U140/(3*'OddsRatio_working_3-way'!X140^(1/3))*SIN(('OddsRatio_working_3-way'!Y140+4*PI())/3)</f>
        <v>0.49280279252307202</v>
      </c>
      <c r="AL140" s="11">
        <f>'OddsRatio_working_3-way'!Z140+'OddsRatio_working_3-way'!AF140</f>
        <v>1.0693338381196897</v>
      </c>
      <c r="AM140" s="11">
        <f>'OddsRatio_working_3-way'!AA140+'OddsRatio_working_3-way'!AG140</f>
        <v>-0.63778511140387995</v>
      </c>
      <c r="AN140" s="11">
        <f>'OddsRatio_working_3-way'!AB140+'OddsRatio_working_3-way'!AH140</f>
        <v>-0.43154872671581007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1.0693338381196897</v>
      </c>
      <c r="AS140" s="11">
        <f>IF(('OddsRatio_working_3-way'!X140=0),IF(Q140&gt;0,-Q140^(1/3),(-Q140)^(1/3)),'OddsRatio_working_3-way'!AM140-'OddsRatio_working_3-way'!R140/3)</f>
        <v>-0.63778511140387995</v>
      </c>
      <c r="AT140" s="11">
        <f>IF(('OddsRatio_working_3-way'!X140=0),IF(Q140&gt;0,-Q140^(1/3),(-Q140)^(1/3)),'OddsRatio_working_3-way'!AN140-'OddsRatio_working_3-way'!R140/3)</f>
        <v>-0.43154872671581007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2.13</v>
      </c>
      <c r="B141" s="4">
        <f>IF('True_Odds_Calculator_3-way'!B142="","",'True_Odds_Calculator_3-way'!B142)</f>
        <v>3.6</v>
      </c>
      <c r="C141" s="4">
        <f>IF('True_Odds_Calculator_3-way'!C142="","",'True_Odds_Calculator_3-way'!C142)</f>
        <v>3.36</v>
      </c>
      <c r="D141" s="9">
        <f t="shared" si="39"/>
        <v>0.45238309472018984</v>
      </c>
      <c r="E141" s="9">
        <f t="shared" si="40"/>
        <v>0.26418280568915997</v>
      </c>
      <c r="F141" s="9">
        <f t="shared" si="41"/>
        <v>0.28343409959065025</v>
      </c>
      <c r="G141" s="9">
        <f t="shared" si="42"/>
        <v>1.0712529623501132</v>
      </c>
      <c r="H141" s="9">
        <f t="shared" si="43"/>
        <v>2.2105158474556279</v>
      </c>
      <c r="I141" s="9">
        <f t="shared" si="44"/>
        <v>3.785257702110294</v>
      </c>
      <c r="J141" s="9">
        <f t="shared" si="45"/>
        <v>3.5281569911462674</v>
      </c>
      <c r="K141" s="11">
        <f t="shared" si="46"/>
        <v>0.46948356807511737</v>
      </c>
      <c r="L141" s="11">
        <f t="shared" si="47"/>
        <v>0.27777777777777779</v>
      </c>
      <c r="M141" s="11">
        <f t="shared" si="48"/>
        <v>0.29761904761904762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-0.269117793178826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0.23637193531559733</v>
      </c>
      <c r="Q141" s="11">
        <f>2*'OddsRatio_working_3-way'!K141*'OddsRatio_working_3-way'!L141*'OddsRatio_working_3-way'!M141</f>
        <v>7.7626251335171523E-2</v>
      </c>
      <c r="R141" s="11">
        <f t="shared" si="49"/>
        <v>0</v>
      </c>
      <c r="S141" s="11">
        <f t="shared" si="50"/>
        <v>-0.87832146854195781</v>
      </c>
      <c r="T141" s="11">
        <f t="shared" si="51"/>
        <v>-0.2884471161057332</v>
      </c>
      <c r="U141" s="11">
        <f>'OddsRatio_working_3-way'!S141-'OddsRatio_working_3-way'!R141^2/3</f>
        <v>-0.87832146854195781</v>
      </c>
      <c r="V141" s="11">
        <f>'OddsRatio_working_3-way'!S141*'OddsRatio_working_3-way'!R141/3-2*'OddsRatio_working_3-way'!R141^3/27-'OddsRatio_working_3-way'!T141</f>
        <v>0.2884471161057332</v>
      </c>
      <c r="W141" s="11">
        <f>'OddsRatio_working_3-way'!V141^2+4*'OddsRatio_working_3-way'!U141^3/27</f>
        <v>-1.7180464040301491E-2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0.15841575271261363</v>
      </c>
      <c r="Y141" s="11">
        <f>IF('OddsRatio_working_3-way'!W141&gt;=0,IF('OddsRatio_working_3-way'!V141+SQRT('OddsRatio_working_3-way'!W141)&gt;0,0,PI()),ACOS('OddsRatio_working_3-way'!V141/(2*'OddsRatio_working_3-way'!X141)))</f>
        <v>0.42651814414325395</v>
      </c>
      <c r="Z141" s="11">
        <f>'OddsRatio_working_3-way'!X141^(1/3)*COS('OddsRatio_working_3-way'!Y141/3)</f>
        <v>0.53562648117505662</v>
      </c>
      <c r="AA141" s="11">
        <f>'OddsRatio_working_3-way'!X141^(1/3)*COS(('OddsRatio_working_3-way'!Y141+2*PI())/3)</f>
        <v>-0.33421031607665974</v>
      </c>
      <c r="AB141" s="11">
        <f>'OddsRatio_working_3-way'!X141^(1/3)*COS(('OddsRatio_working_3-way'!Y141+4*PI())/3)</f>
        <v>-0.2014161650983971</v>
      </c>
      <c r="AC141" s="11">
        <f>'OddsRatio_working_3-way'!X141^(1/3)*SIN('OddsRatio_working_3-way'!Y141/3)</f>
        <v>7.666873881410799E-2</v>
      </c>
      <c r="AD141" s="11">
        <f>'OddsRatio_working_3-way'!X141^(1/3)*SIN(('OddsRatio_working_3-way'!Y141+2*PI())/3)</f>
        <v>0.42553177023021255</v>
      </c>
      <c r="AE141" s="11">
        <f>'OddsRatio_working_3-way'!X141^(1/3)*SIN(('OddsRatio_working_3-way'!Y141+4*PI())/3)</f>
        <v>-0.50220050904432034</v>
      </c>
      <c r="AF141" s="11">
        <f>-'OddsRatio_working_3-way'!U141/(3*'OddsRatio_working_3-way'!X141^(1/3))*COS(('OddsRatio_working_3-way'!Y141)/3)</f>
        <v>0.53562648117505662</v>
      </c>
      <c r="AG141" s="11">
        <f>-'OddsRatio_working_3-way'!U141/(3*'OddsRatio_working_3-way'!X141^(1/3))*COS(('OddsRatio_working_3-way'!Y141+2*PI())/3)</f>
        <v>-0.33421031607665974</v>
      </c>
      <c r="AH141" s="11">
        <f>-'OddsRatio_working_3-way'!U141/(3*'OddsRatio_working_3-way'!X141^(1/3))*COS(('OddsRatio_working_3-way'!Y141+4*PI())/3)</f>
        <v>-0.2014161650983971</v>
      </c>
      <c r="AI141" s="11">
        <f>'OddsRatio_working_3-way'!U141/(3*'OddsRatio_working_3-way'!X141^(1/3))*SIN(('OddsRatio_working_3-way'!Y141)/3)</f>
        <v>-7.666873881410799E-2</v>
      </c>
      <c r="AJ141" s="11">
        <f>'OddsRatio_working_3-way'!U141/(3*'OddsRatio_working_3-way'!X141^(1/3))*SIN(('OddsRatio_working_3-way'!Y141+2*PI())/3)</f>
        <v>-0.42553177023021255</v>
      </c>
      <c r="AK141" s="11">
        <f>'OddsRatio_working_3-way'!U141/(3*'OddsRatio_working_3-way'!X141^(1/3))*SIN(('OddsRatio_working_3-way'!Y141+4*PI())/3)</f>
        <v>0.50220050904432034</v>
      </c>
      <c r="AL141" s="11">
        <f>'OddsRatio_working_3-way'!Z141+'OddsRatio_working_3-way'!AF141</f>
        <v>1.0712529623501132</v>
      </c>
      <c r="AM141" s="11">
        <f>'OddsRatio_working_3-way'!AA141+'OddsRatio_working_3-way'!AG141</f>
        <v>-0.66842063215331948</v>
      </c>
      <c r="AN141" s="11">
        <f>'OddsRatio_working_3-way'!AB141+'OddsRatio_working_3-way'!AH141</f>
        <v>-0.40283233019679421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1.0712529623501132</v>
      </c>
      <c r="AS141" s="11">
        <f>IF(('OddsRatio_working_3-way'!X141=0),IF(Q141&gt;0,-Q141^(1/3),(-Q141)^(1/3)),'OddsRatio_working_3-way'!AM141-'OddsRatio_working_3-way'!R141/3)</f>
        <v>-0.66842063215331948</v>
      </c>
      <c r="AT141" s="11">
        <f>IF(('OddsRatio_working_3-way'!X141=0),IF(Q141&gt;0,-Q141^(1/3),(-Q141)^(1/3)),'OddsRatio_working_3-way'!AN141-'OddsRatio_working_3-way'!R141/3)</f>
        <v>-0.40283233019679421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1.36</v>
      </c>
      <c r="B142" s="4">
        <f>IF('True_Odds_Calculator_3-way'!B143="","",'True_Odds_Calculator_3-way'!B143)</f>
        <v>5.34</v>
      </c>
      <c r="C142" s="4">
        <f>IF('True_Odds_Calculator_3-way'!C143="","",'True_Odds_Calculator_3-way'!C143)</f>
        <v>7.68</v>
      </c>
      <c r="D142" s="9">
        <f t="shared" si="39"/>
        <v>0.71211779699623412</v>
      </c>
      <c r="E142" s="9">
        <f t="shared" si="40"/>
        <v>0.17025323128401648</v>
      </c>
      <c r="F142" s="9">
        <f t="shared" si="41"/>
        <v>0.11762897171974936</v>
      </c>
      <c r="G142" s="9">
        <f t="shared" si="42"/>
        <v>1.1229501488302238</v>
      </c>
      <c r="H142" s="9">
        <f t="shared" si="43"/>
        <v>1.4042620535788803</v>
      </c>
      <c r="I142" s="9">
        <f t="shared" si="44"/>
        <v>5.8736036459231702</v>
      </c>
      <c r="J142" s="9">
        <f t="shared" si="45"/>
        <v>8.5013069941858941</v>
      </c>
      <c r="K142" s="11">
        <f t="shared" si="46"/>
        <v>0.73529411764705876</v>
      </c>
      <c r="L142" s="11">
        <f t="shared" si="47"/>
        <v>0.18726591760299627</v>
      </c>
      <c r="M142" s="11">
        <f t="shared" si="48"/>
        <v>0.13020833333333334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-0.1871230584930601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0.20403321675111993</v>
      </c>
      <c r="Q142" s="11">
        <f>2*'OddsRatio_working_3-way'!K142*'OddsRatio_working_3-way'!L142*'OddsRatio_working_3-way'!M142</f>
        <v>3.585821032532864E-2</v>
      </c>
      <c r="R142" s="11">
        <f t="shared" si="49"/>
        <v>0</v>
      </c>
      <c r="S142" s="11">
        <f t="shared" si="50"/>
        <v>-1.090369184825434</v>
      </c>
      <c r="T142" s="11">
        <f t="shared" si="51"/>
        <v>-0.19162903072503235</v>
      </c>
      <c r="U142" s="11">
        <f>'OddsRatio_working_3-way'!S142-'OddsRatio_working_3-way'!R142^2/3</f>
        <v>-1.090369184825434</v>
      </c>
      <c r="V142" s="11">
        <f>'OddsRatio_working_3-way'!S142*'OddsRatio_working_3-way'!R142/3-2*'OddsRatio_working_3-way'!R142^3/27-'OddsRatio_working_3-way'!T142</f>
        <v>0.19162903072503235</v>
      </c>
      <c r="W142" s="11">
        <f>'OddsRatio_working_3-way'!V142^2+4*'OddsRatio_working_3-way'!U142^3/27</f>
        <v>-0.1553294747635664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0.21911821020865757</v>
      </c>
      <c r="Y142" s="11">
        <f>IF('OddsRatio_working_3-way'!W142&gt;=0,IF('OddsRatio_working_3-way'!V142+SQRT('OddsRatio_working_3-way'!W142)&gt;0,0,PI()),ACOS('OddsRatio_working_3-way'!V142/(2*'OddsRatio_working_3-way'!X142)))</f>
        <v>1.118231964000356</v>
      </c>
      <c r="Z142" s="11">
        <f>'OddsRatio_working_3-way'!X142^(1/3)*COS('OddsRatio_working_3-way'!Y142/3)</f>
        <v>0.56147507441511191</v>
      </c>
      <c r="AA142" s="11">
        <f>'OddsRatio_working_3-way'!X142^(1/3)*COS(('OddsRatio_working_3-way'!Y142+2*PI())/3)</f>
        <v>-0.47087328296375763</v>
      </c>
      <c r="AB142" s="11">
        <f>'OddsRatio_working_3-way'!X142^(1/3)*COS(('OddsRatio_working_3-way'!Y142+4*PI())/3)</f>
        <v>-9.0601791451354288E-2</v>
      </c>
      <c r="AC142" s="11">
        <f>'OddsRatio_working_3-way'!X142^(1/3)*SIN('OddsRatio_working_3-way'!Y142/3)</f>
        <v>0.21954984798982666</v>
      </c>
      <c r="AD142" s="11">
        <f>'OddsRatio_working_3-way'!X142^(1/3)*SIN(('OddsRatio_working_3-way'!Y142+2*PI())/3)</f>
        <v>0.37647675404033165</v>
      </c>
      <c r="AE142" s="11">
        <f>'OddsRatio_working_3-way'!X142^(1/3)*SIN(('OddsRatio_working_3-way'!Y142+4*PI())/3)</f>
        <v>-0.59602660203015834</v>
      </c>
      <c r="AF142" s="11">
        <f>-'OddsRatio_working_3-way'!U142/(3*'OddsRatio_working_3-way'!X142^(1/3))*COS(('OddsRatio_working_3-way'!Y142)/3)</f>
        <v>0.56147507441511191</v>
      </c>
      <c r="AG142" s="11">
        <f>-'OddsRatio_working_3-way'!U142/(3*'OddsRatio_working_3-way'!X142^(1/3))*COS(('OddsRatio_working_3-way'!Y142+2*PI())/3)</f>
        <v>-0.47087328296375763</v>
      </c>
      <c r="AH142" s="11">
        <f>-'OddsRatio_working_3-way'!U142/(3*'OddsRatio_working_3-way'!X142^(1/3))*COS(('OddsRatio_working_3-way'!Y142+4*PI())/3)</f>
        <v>-9.0601791451354288E-2</v>
      </c>
      <c r="AI142" s="11">
        <f>'OddsRatio_working_3-way'!U142/(3*'OddsRatio_working_3-way'!X142^(1/3))*SIN(('OddsRatio_working_3-way'!Y142)/3)</f>
        <v>-0.21954984798982666</v>
      </c>
      <c r="AJ142" s="11">
        <f>'OddsRatio_working_3-way'!U142/(3*'OddsRatio_working_3-way'!X142^(1/3))*SIN(('OddsRatio_working_3-way'!Y142+2*PI())/3)</f>
        <v>-0.37647675404033165</v>
      </c>
      <c r="AK142" s="11">
        <f>'OddsRatio_working_3-way'!U142/(3*'OddsRatio_working_3-way'!X142^(1/3))*SIN(('OddsRatio_working_3-way'!Y142+4*PI())/3)</f>
        <v>0.59602660203015834</v>
      </c>
      <c r="AL142" s="11">
        <f>'OddsRatio_working_3-way'!Z142+'OddsRatio_working_3-way'!AF142</f>
        <v>1.1229501488302238</v>
      </c>
      <c r="AM142" s="11">
        <f>'OddsRatio_working_3-way'!AA142+'OddsRatio_working_3-way'!AG142</f>
        <v>-0.94174656592751527</v>
      </c>
      <c r="AN142" s="11">
        <f>'OddsRatio_working_3-way'!AB142+'OddsRatio_working_3-way'!AH142</f>
        <v>-0.18120358290270858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1.1229501488302238</v>
      </c>
      <c r="AS142" s="11">
        <f>IF(('OddsRatio_working_3-way'!X142=0),IF(Q142&gt;0,-Q142^(1/3),(-Q142)^(1/3)),'OddsRatio_working_3-way'!AM142-'OddsRatio_working_3-way'!R142/3)</f>
        <v>-0.94174656592751527</v>
      </c>
      <c r="AT142" s="11">
        <f>IF(('OddsRatio_working_3-way'!X142=0),IF(Q142&gt;0,-Q142^(1/3),(-Q142)^(1/3)),'OddsRatio_working_3-way'!AN142-'OddsRatio_working_3-way'!R142/3)</f>
        <v>-0.18120358290270858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2.54</v>
      </c>
      <c r="B143" s="4">
        <f>IF('True_Odds_Calculator_3-way'!B144="","",'True_Odds_Calculator_3-way'!B144)</f>
        <v>3.53</v>
      </c>
      <c r="C143" s="4">
        <f>IF('True_Odds_Calculator_3-way'!C144="","",'True_Odds_Calculator_3-way'!C144)</f>
        <v>2.89</v>
      </c>
      <c r="D143" s="9">
        <f t="shared" si="39"/>
        <v>0.38546555825499657</v>
      </c>
      <c r="E143" s="9">
        <f t="shared" si="40"/>
        <v>0.27630793716609003</v>
      </c>
      <c r="F143" s="9">
        <f t="shared" si="41"/>
        <v>0.33822650457891329</v>
      </c>
      <c r="G143" s="9">
        <f t="shared" si="42"/>
        <v>1.0352373389777014</v>
      </c>
      <c r="H143" s="9">
        <f t="shared" si="43"/>
        <v>2.5942655020256602</v>
      </c>
      <c r="I143" s="9">
        <f t="shared" si="44"/>
        <v>3.6191504676135855</v>
      </c>
      <c r="J143" s="9">
        <f t="shared" si="45"/>
        <v>2.9565985706678557</v>
      </c>
      <c r="K143" s="11">
        <f t="shared" si="46"/>
        <v>0.39370078740157477</v>
      </c>
      <c r="L143" s="11">
        <f t="shared" si="47"/>
        <v>0.28328611898016998</v>
      </c>
      <c r="M143" s="11">
        <f t="shared" si="48"/>
        <v>0.34602076124567471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-0.28418214071006698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0.23000643940846976</v>
      </c>
      <c r="Q143" s="11">
        <f>2*'OddsRatio_working_3-way'!K143*'OddsRatio_working_3-way'!L143*'OddsRatio_working_3-way'!M143</f>
        <v>7.7183368929016685E-2</v>
      </c>
      <c r="R143" s="11">
        <f t="shared" si="49"/>
        <v>0</v>
      </c>
      <c r="S143" s="11">
        <f t="shared" si="50"/>
        <v>-0.80936275176817229</v>
      </c>
      <c r="T143" s="11">
        <f t="shared" si="51"/>
        <v>-0.27159823884837991</v>
      </c>
      <c r="U143" s="11">
        <f>'OddsRatio_working_3-way'!S143-'OddsRatio_working_3-way'!R143^2/3</f>
        <v>-0.80936275176817229</v>
      </c>
      <c r="V143" s="11">
        <f>'OddsRatio_working_3-way'!S143*'OddsRatio_working_3-way'!R143/3-2*'OddsRatio_working_3-way'!R143^3/27-'OddsRatio_working_3-way'!T143</f>
        <v>0.27159823884837991</v>
      </c>
      <c r="W143" s="11">
        <f>'OddsRatio_working_3-way'!V143^2+4*'OddsRatio_working_3-way'!U143^3/27</f>
        <v>-4.7807212224312834E-3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0.14013058603314704</v>
      </c>
      <c r="Y143" s="11">
        <f>IF('OddsRatio_working_3-way'!W143&gt;=0,IF('OddsRatio_working_3-way'!V143+SQRT('OddsRatio_working_3-way'!W143)&gt;0,0,PI()),ACOS('OddsRatio_working_3-way'!V143/(2*'OddsRatio_working_3-way'!X143)))</f>
        <v>0.24928209511063737</v>
      </c>
      <c r="Z143" s="11">
        <f>'OddsRatio_working_3-way'!X143^(1/3)*COS('OddsRatio_working_3-way'!Y143/3)</f>
        <v>0.51761866948885071</v>
      </c>
      <c r="AA143" s="11">
        <f>'OddsRatio_working_3-way'!X143^(1/3)*COS(('OddsRatio_working_3-way'!Y143+2*PI())/3)</f>
        <v>-0.29614393919508308</v>
      </c>
      <c r="AB143" s="11">
        <f>'OddsRatio_working_3-way'!X143^(1/3)*COS(('OddsRatio_working_3-way'!Y143+4*PI())/3)</f>
        <v>-0.22147473029376791</v>
      </c>
      <c r="AC143" s="11">
        <f>'OddsRatio_working_3-way'!X143^(1/3)*SIN('OddsRatio_working_3-way'!Y143/3)</f>
        <v>4.3110287859350928E-2</v>
      </c>
      <c r="AD143" s="11">
        <f>'OddsRatio_working_3-way'!X143^(1/3)*SIN(('OddsRatio_working_3-way'!Y143+2*PI())/3)</f>
        <v>0.42671577332077038</v>
      </c>
      <c r="AE143" s="11">
        <f>'OddsRatio_working_3-way'!X143^(1/3)*SIN(('OddsRatio_working_3-way'!Y143+4*PI())/3)</f>
        <v>-0.46982606118012116</v>
      </c>
      <c r="AF143" s="11">
        <f>-'OddsRatio_working_3-way'!U143/(3*'OddsRatio_working_3-way'!X143^(1/3))*COS(('OddsRatio_working_3-way'!Y143)/3)</f>
        <v>0.5176186694888506</v>
      </c>
      <c r="AG143" s="11">
        <f>-'OddsRatio_working_3-way'!U143/(3*'OddsRatio_working_3-way'!X143^(1/3))*COS(('OddsRatio_working_3-way'!Y143+2*PI())/3)</f>
        <v>-0.29614393919508303</v>
      </c>
      <c r="AH143" s="11">
        <f>-'OddsRatio_working_3-way'!U143/(3*'OddsRatio_working_3-way'!X143^(1/3))*COS(('OddsRatio_working_3-way'!Y143+4*PI())/3)</f>
        <v>-0.22147473029376785</v>
      </c>
      <c r="AI143" s="11">
        <f>'OddsRatio_working_3-way'!U143/(3*'OddsRatio_working_3-way'!X143^(1/3))*SIN(('OddsRatio_working_3-way'!Y143)/3)</f>
        <v>-4.3110287859350921E-2</v>
      </c>
      <c r="AJ143" s="11">
        <f>'OddsRatio_working_3-way'!U143/(3*'OddsRatio_working_3-way'!X143^(1/3))*SIN(('OddsRatio_working_3-way'!Y143+2*PI())/3)</f>
        <v>-0.42671577332077026</v>
      </c>
      <c r="AK143" s="11">
        <f>'OddsRatio_working_3-way'!U143/(3*'OddsRatio_working_3-way'!X143^(1/3))*SIN(('OddsRatio_working_3-way'!Y143+4*PI())/3)</f>
        <v>0.46982606118012105</v>
      </c>
      <c r="AL143" s="11">
        <f>'OddsRatio_working_3-way'!Z143+'OddsRatio_working_3-way'!AF143</f>
        <v>1.0352373389777014</v>
      </c>
      <c r="AM143" s="11">
        <f>'OddsRatio_working_3-way'!AA143+'OddsRatio_working_3-way'!AG143</f>
        <v>-0.59228787839016617</v>
      </c>
      <c r="AN143" s="11">
        <f>'OddsRatio_working_3-way'!AB143+'OddsRatio_working_3-way'!AH143</f>
        <v>-0.44294946058753576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1.0352373389777014</v>
      </c>
      <c r="AS143" s="11">
        <f>IF(('OddsRatio_working_3-way'!X143=0),IF(Q143&gt;0,-Q143^(1/3),(-Q143)^(1/3)),'OddsRatio_working_3-way'!AM143-'OddsRatio_working_3-way'!R143/3)</f>
        <v>-0.59228787839016617</v>
      </c>
      <c r="AT143" s="11">
        <f>IF(('OddsRatio_working_3-way'!X143=0),IF(Q143&gt;0,-Q143^(1/3),(-Q143)^(1/3)),'OddsRatio_working_3-way'!AN143-'OddsRatio_working_3-way'!R143/3)</f>
        <v>-0.44294946058753576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2.0699999999999998</v>
      </c>
      <c r="B144" s="4">
        <f>IF('True_Odds_Calculator_3-way'!B145="","",'True_Odds_Calculator_3-way'!B145)</f>
        <v>3.8</v>
      </c>
      <c r="C144" s="4">
        <f>IF('True_Odds_Calculator_3-way'!C145="","",'True_Odds_Calculator_3-way'!C145)</f>
        <v>3.62</v>
      </c>
      <c r="D144" s="9">
        <f t="shared" si="39"/>
        <v>0.474324161130596</v>
      </c>
      <c r="E144" s="9">
        <f t="shared" si="40"/>
        <v>0.25640190420036141</v>
      </c>
      <c r="F144" s="9">
        <f t="shared" si="41"/>
        <v>0.26927393466904281</v>
      </c>
      <c r="G144" s="9">
        <f t="shared" si="42"/>
        <v>1.0357596575895345</v>
      </c>
      <c r="H144" s="9">
        <f t="shared" si="43"/>
        <v>2.1082628336208016</v>
      </c>
      <c r="I144" s="9">
        <f t="shared" si="44"/>
        <v>3.9001270412506961</v>
      </c>
      <c r="J144" s="9">
        <f t="shared" si="45"/>
        <v>3.7136903028845794</v>
      </c>
      <c r="K144" s="11">
        <f t="shared" si="46"/>
        <v>0.48309178743961356</v>
      </c>
      <c r="L144" s="11">
        <f t="shared" si="47"/>
        <v>0.26315789473684209</v>
      </c>
      <c r="M144" s="11">
        <f t="shared" si="48"/>
        <v>0.27624309392265195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-0.27566433900428866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0.22791986772921571</v>
      </c>
      <c r="Q144" s="11">
        <f>2*'OddsRatio_working_3-way'!K144*'OddsRatio_working_3-way'!L144*'OddsRatio_working_3-way'!M144</f>
        <v>7.0237247374180509E-2</v>
      </c>
      <c r="R144" s="11">
        <f t="shared" si="49"/>
        <v>0</v>
      </c>
      <c r="S144" s="11">
        <f t="shared" si="50"/>
        <v>-0.82680214841162258</v>
      </c>
      <c r="T144" s="11">
        <f t="shared" si="51"/>
        <v>-0.25479264974164029</v>
      </c>
      <c r="U144" s="11">
        <f>'OddsRatio_working_3-way'!S144-'OddsRatio_working_3-way'!R144^2/3</f>
        <v>-0.82680214841162258</v>
      </c>
      <c r="V144" s="11">
        <f>'OddsRatio_working_3-way'!S144*'OddsRatio_working_3-way'!R144/3-2*'OddsRatio_working_3-way'!R144^3/27-'OddsRatio_working_3-way'!T144</f>
        <v>0.25479264974164029</v>
      </c>
      <c r="W144" s="11">
        <f>'OddsRatio_working_3-way'!V144^2+4*'OddsRatio_working_3-way'!U144^3/27</f>
        <v>-1.8814547236842796E-2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0.14468400187927569</v>
      </c>
      <c r="Y144" s="11">
        <f>IF('OddsRatio_working_3-way'!W144&gt;=0,IF('OddsRatio_working_3-way'!V144+SQRT('OddsRatio_working_3-way'!W144)&gt;0,0,PI()),ACOS('OddsRatio_working_3-way'!V144/(2*'OddsRatio_working_3-way'!X144)))</f>
        <v>0.49385035421525258</v>
      </c>
      <c r="Z144" s="11">
        <f>'OddsRatio_working_3-way'!X144^(1/3)*COS('OddsRatio_working_3-way'!Y144/3)</f>
        <v>0.51787982879476735</v>
      </c>
      <c r="AA144" s="11">
        <f>'OddsRatio_working_3-way'!X144^(1/3)*COS(('OddsRatio_working_3-way'!Y144+2*PI())/3)</f>
        <v>-0.33344427197821624</v>
      </c>
      <c r="AB144" s="11">
        <f>'OddsRatio_working_3-way'!X144^(1/3)*COS(('OddsRatio_working_3-way'!Y144+4*PI())/3)</f>
        <v>-0.18443555681655127</v>
      </c>
      <c r="AC144" s="11">
        <f>'OddsRatio_working_3-way'!X144^(1/3)*SIN('OddsRatio_working_3-way'!Y144/3)</f>
        <v>8.6030221810187532E-2</v>
      </c>
      <c r="AD144" s="11">
        <f>'OddsRatio_working_3-way'!X144^(1/3)*SIN(('OddsRatio_working_3-way'!Y144+2*PI())/3)</f>
        <v>0.40548197693871052</v>
      </c>
      <c r="AE144" s="11">
        <f>'OddsRatio_working_3-way'!X144^(1/3)*SIN(('OddsRatio_working_3-way'!Y144+4*PI())/3)</f>
        <v>-0.49151219874889812</v>
      </c>
      <c r="AF144" s="11">
        <f>-'OddsRatio_working_3-way'!U144/(3*'OddsRatio_working_3-way'!X144^(1/3))*COS(('OddsRatio_working_3-way'!Y144)/3)</f>
        <v>0.51787982879476713</v>
      </c>
      <c r="AG144" s="11">
        <f>-'OddsRatio_working_3-way'!U144/(3*'OddsRatio_working_3-way'!X144^(1/3))*COS(('OddsRatio_working_3-way'!Y144+2*PI())/3)</f>
        <v>-0.33344427197821608</v>
      </c>
      <c r="AH144" s="11">
        <f>-'OddsRatio_working_3-way'!U144/(3*'OddsRatio_working_3-way'!X144^(1/3))*COS(('OddsRatio_working_3-way'!Y144+4*PI())/3)</f>
        <v>-0.18443555681655119</v>
      </c>
      <c r="AI144" s="11">
        <f>'OddsRatio_working_3-way'!U144/(3*'OddsRatio_working_3-way'!X144^(1/3))*SIN(('OddsRatio_working_3-way'!Y144)/3)</f>
        <v>-8.603022181018749E-2</v>
      </c>
      <c r="AJ144" s="11">
        <f>'OddsRatio_working_3-way'!U144/(3*'OddsRatio_working_3-way'!X144^(1/3))*SIN(('OddsRatio_working_3-way'!Y144+2*PI())/3)</f>
        <v>-0.40548197693871035</v>
      </c>
      <c r="AK144" s="11">
        <f>'OddsRatio_working_3-way'!U144/(3*'OddsRatio_working_3-way'!X144^(1/3))*SIN(('OddsRatio_working_3-way'!Y144+4*PI())/3)</f>
        <v>0.4915121987488979</v>
      </c>
      <c r="AL144" s="11">
        <f>'OddsRatio_working_3-way'!Z144+'OddsRatio_working_3-way'!AF144</f>
        <v>1.0357596575895345</v>
      </c>
      <c r="AM144" s="11">
        <f>'OddsRatio_working_3-way'!AA144+'OddsRatio_working_3-way'!AG144</f>
        <v>-0.66688854395643227</v>
      </c>
      <c r="AN144" s="11">
        <f>'OddsRatio_working_3-way'!AB144+'OddsRatio_working_3-way'!AH144</f>
        <v>-0.36887111363310243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1.0357596575895345</v>
      </c>
      <c r="AS144" s="11">
        <f>IF(('OddsRatio_working_3-way'!X144=0),IF(Q144&gt;0,-Q144^(1/3),(-Q144)^(1/3)),'OddsRatio_working_3-way'!AM144-'OddsRatio_working_3-way'!R144/3)</f>
        <v>-0.66688854395643227</v>
      </c>
      <c r="AT144" s="11">
        <f>IF(('OddsRatio_working_3-way'!X144=0),IF(Q144&gt;0,-Q144^(1/3),(-Q144)^(1/3)),'OddsRatio_working_3-way'!AN144-'OddsRatio_working_3-way'!R144/3)</f>
        <v>-0.36887111363310243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3.42</v>
      </c>
      <c r="B145" s="4">
        <f>IF('True_Odds_Calculator_3-way'!B146="","",'True_Odds_Calculator_3-way'!B146)</f>
        <v>3.86</v>
      </c>
      <c r="C145" s="4">
        <f>IF('True_Odds_Calculator_3-way'!C146="","",'True_Odds_Calculator_3-way'!C146)</f>
        <v>2.1</v>
      </c>
      <c r="D145" s="9">
        <f t="shared" si="39"/>
        <v>0.28359437882267258</v>
      </c>
      <c r="E145" s="9">
        <f t="shared" si="40"/>
        <v>0.25091172915278559</v>
      </c>
      <c r="F145" s="9">
        <f t="shared" si="41"/>
        <v>0.46549389202454183</v>
      </c>
      <c r="G145" s="9">
        <f t="shared" si="42"/>
        <v>1.0438690000865454</v>
      </c>
      <c r="H145" s="9">
        <f t="shared" si="43"/>
        <v>3.5261629802094401</v>
      </c>
      <c r="I145" s="9">
        <f t="shared" si="44"/>
        <v>3.9854653402475191</v>
      </c>
      <c r="J145" s="9">
        <f t="shared" si="45"/>
        <v>2.1482559000952</v>
      </c>
      <c r="K145" s="11">
        <f t="shared" si="46"/>
        <v>0.29239766081871343</v>
      </c>
      <c r="L145" s="11">
        <f t="shared" si="47"/>
        <v>0.2590673575129534</v>
      </c>
      <c r="M145" s="11">
        <f t="shared" si="48"/>
        <v>0.47619047619047616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-0.27462582766646038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0.230137808539772</v>
      </c>
      <c r="Q145" s="11">
        <f>2*'OddsRatio_working_3-way'!K145*'OddsRatio_working_3-way'!L145*'OddsRatio_working_3-way'!M145</f>
        <v>7.2143513648831356E-2</v>
      </c>
      <c r="R145" s="11">
        <f t="shared" si="49"/>
        <v>0</v>
      </c>
      <c r="S145" s="11">
        <f t="shared" si="50"/>
        <v>-0.8380049702363751</v>
      </c>
      <c r="T145" s="11">
        <f t="shared" si="51"/>
        <v>-0.26269748283271949</v>
      </c>
      <c r="U145" s="11">
        <f>'OddsRatio_working_3-way'!S145-'OddsRatio_working_3-way'!R145^2/3</f>
        <v>-0.8380049702363751</v>
      </c>
      <c r="V145" s="11">
        <f>'OddsRatio_working_3-way'!S145*'OddsRatio_working_3-way'!R145/3-2*'OddsRatio_working_3-way'!R145^3/27-'OddsRatio_working_3-way'!T145</f>
        <v>0.26269748283271949</v>
      </c>
      <c r="W145" s="11">
        <f>'OddsRatio_working_3-way'!V145^2+4*'OddsRatio_working_3-way'!U145^3/27</f>
        <v>-1.8173875923445368E-2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0.14763455168937614</v>
      </c>
      <c r="Y145" s="11">
        <f>IF('OddsRatio_working_3-way'!W145&gt;=0,IF('OddsRatio_working_3-way'!V145+SQRT('OddsRatio_working_3-way'!W145)&gt;0,0,PI()),ACOS('OddsRatio_working_3-way'!V145/(2*'OddsRatio_working_3-way'!X145)))</f>
        <v>0.47413419344551722</v>
      </c>
      <c r="Z145" s="11">
        <f>'OddsRatio_working_3-way'!X145^(1/3)*COS('OddsRatio_working_3-way'!Y145/3)</f>
        <v>0.52193450004327269</v>
      </c>
      <c r="AA145" s="11">
        <f>'OddsRatio_working_3-way'!X145^(1/3)*COS(('OddsRatio_working_3-way'!Y145+2*PI())/3)</f>
        <v>-0.33300561346451313</v>
      </c>
      <c r="AB145" s="11">
        <f>'OddsRatio_working_3-way'!X145^(1/3)*COS(('OddsRatio_working_3-way'!Y145+4*PI())/3)</f>
        <v>-0.18892888657875975</v>
      </c>
      <c r="AC145" s="11">
        <f>'OddsRatio_working_3-way'!X145^(1/3)*SIN('OddsRatio_working_3-way'!Y145/3)</f>
        <v>8.3182737051450156E-2</v>
      </c>
      <c r="AD145" s="11">
        <f>'OddsRatio_working_3-way'!X145^(1/3)*SIN(('OddsRatio_working_3-way'!Y145+2*PI())/3)</f>
        <v>0.4104171676232794</v>
      </c>
      <c r="AE145" s="11">
        <f>'OddsRatio_working_3-way'!X145^(1/3)*SIN(('OddsRatio_working_3-way'!Y145+4*PI())/3)</f>
        <v>-0.49359990467472931</v>
      </c>
      <c r="AF145" s="11">
        <f>-'OddsRatio_working_3-way'!U145/(3*'OddsRatio_working_3-way'!X145^(1/3))*COS(('OddsRatio_working_3-way'!Y145)/3)</f>
        <v>0.52193450004327269</v>
      </c>
      <c r="AG145" s="11">
        <f>-'OddsRatio_working_3-way'!U145/(3*'OddsRatio_working_3-way'!X145^(1/3))*COS(('OddsRatio_working_3-way'!Y145+2*PI())/3)</f>
        <v>-0.33300561346451313</v>
      </c>
      <c r="AH145" s="11">
        <f>-'OddsRatio_working_3-way'!U145/(3*'OddsRatio_working_3-way'!X145^(1/3))*COS(('OddsRatio_working_3-way'!Y145+4*PI())/3)</f>
        <v>-0.18892888657875975</v>
      </c>
      <c r="AI145" s="11">
        <f>'OddsRatio_working_3-way'!U145/(3*'OddsRatio_working_3-way'!X145^(1/3))*SIN(('OddsRatio_working_3-way'!Y145)/3)</f>
        <v>-8.3182737051450156E-2</v>
      </c>
      <c r="AJ145" s="11">
        <f>'OddsRatio_working_3-way'!U145/(3*'OddsRatio_working_3-way'!X145^(1/3))*SIN(('OddsRatio_working_3-way'!Y145+2*PI())/3)</f>
        <v>-0.4104171676232794</v>
      </c>
      <c r="AK145" s="11">
        <f>'OddsRatio_working_3-way'!U145/(3*'OddsRatio_working_3-way'!X145^(1/3))*SIN(('OddsRatio_working_3-way'!Y145+4*PI())/3)</f>
        <v>0.49359990467472931</v>
      </c>
      <c r="AL145" s="11">
        <f>'OddsRatio_working_3-way'!Z145+'OddsRatio_working_3-way'!AF145</f>
        <v>1.0438690000865454</v>
      </c>
      <c r="AM145" s="11">
        <f>'OddsRatio_working_3-way'!AA145+'OddsRatio_working_3-way'!AG145</f>
        <v>-0.66601122692902626</v>
      </c>
      <c r="AN145" s="11">
        <f>'OddsRatio_working_3-way'!AB145+'OddsRatio_working_3-way'!AH145</f>
        <v>-0.37785777315751951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1.0438690000865454</v>
      </c>
      <c r="AS145" s="11">
        <f>IF(('OddsRatio_working_3-way'!X145=0),IF(Q145&gt;0,-Q145^(1/3),(-Q145)^(1/3)),'OddsRatio_working_3-way'!AM145-'OddsRatio_working_3-way'!R145/3)</f>
        <v>-0.66601122692902626</v>
      </c>
      <c r="AT145" s="11">
        <f>IF(('OddsRatio_working_3-way'!X145=0),IF(Q145&gt;0,-Q145^(1/3),(-Q145)^(1/3)),'OddsRatio_working_3-way'!AN145-'OddsRatio_working_3-way'!R145/3)</f>
        <v>-0.37785777315751951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2.96</v>
      </c>
      <c r="B146" s="4">
        <f>IF('True_Odds_Calculator_3-way'!B147="","",'True_Odds_Calculator_3-way'!B147)</f>
        <v>3.82</v>
      </c>
      <c r="C146" s="4">
        <f>IF('True_Odds_Calculator_3-way'!C147="","",'True_Odds_Calculator_3-way'!C147)</f>
        <v>2.33</v>
      </c>
      <c r="D146" s="9">
        <f t="shared" si="39"/>
        <v>0.32810899601104387</v>
      </c>
      <c r="E146" s="9">
        <f t="shared" si="40"/>
        <v>0.25340333239058899</v>
      </c>
      <c r="F146" s="9">
        <f t="shared" si="41"/>
        <v>0.41848767159836697</v>
      </c>
      <c r="G146" s="9">
        <f t="shared" si="42"/>
        <v>1.0447794385859757</v>
      </c>
      <c r="H146" s="9">
        <f t="shared" si="43"/>
        <v>3.0477676996285128</v>
      </c>
      <c r="I146" s="9">
        <f t="shared" si="44"/>
        <v>3.9462780168124518</v>
      </c>
      <c r="J146" s="9">
        <f t="shared" si="45"/>
        <v>2.3895566533193477</v>
      </c>
      <c r="K146" s="11">
        <f t="shared" si="46"/>
        <v>0.33783783783783783</v>
      </c>
      <c r="L146" s="11">
        <f t="shared" si="47"/>
        <v>0.26178010471204188</v>
      </c>
      <c r="M146" s="11">
        <f t="shared" si="48"/>
        <v>0.42918454935622319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-0.27902674037766051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0.23191573480318062</v>
      </c>
      <c r="Q146" s="11">
        <f>2*'OddsRatio_working_3-way'!K146*'OddsRatio_working_3-way'!L146*'OddsRatio_working_3-way'!M146</f>
        <v>7.5913497480582848E-2</v>
      </c>
      <c r="R146" s="11">
        <f t="shared" si="49"/>
        <v>0</v>
      </c>
      <c r="S146" s="11">
        <f t="shared" si="50"/>
        <v>-0.8311595314817658</v>
      </c>
      <c r="T146" s="11">
        <f t="shared" si="51"/>
        <v>-0.27206531308732101</v>
      </c>
      <c r="U146" s="11">
        <f>'OddsRatio_working_3-way'!S146-'OddsRatio_working_3-way'!R146^2/3</f>
        <v>-0.8311595314817658</v>
      </c>
      <c r="V146" s="11">
        <f>'OddsRatio_working_3-way'!S146*'OddsRatio_working_3-way'!R146/3-2*'OddsRatio_working_3-way'!R146^3/27-'OddsRatio_working_3-way'!T146</f>
        <v>0.27206531308732101</v>
      </c>
      <c r="W146" s="11">
        <f>'OddsRatio_working_3-way'!V146^2+4*'OddsRatio_working_3-way'!U146^3/27</f>
        <v>-1.1045169579198919E-2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0.14582927017963587</v>
      </c>
      <c r="Y146" s="11">
        <f>IF('OddsRatio_working_3-way'!W146&gt;=0,IF('OddsRatio_working_3-way'!V146+SQRT('OddsRatio_working_3-way'!W146)&gt;0,0,PI()),ACOS('OddsRatio_working_3-way'!V146/(2*'OddsRatio_working_3-way'!X146)))</f>
        <v>0.36863148353539299</v>
      </c>
      <c r="Z146" s="11">
        <f>'OddsRatio_working_3-way'!X146^(1/3)*COS('OddsRatio_working_3-way'!Y146/3)</f>
        <v>0.52238971929298783</v>
      </c>
      <c r="AA146" s="11">
        <f>'OddsRatio_working_3-way'!X146^(1/3)*COS(('OddsRatio_working_3-way'!Y146+2*PI())/3)</f>
        <v>-0.31706630810799807</v>
      </c>
      <c r="AB146" s="11">
        <f>'OddsRatio_working_3-way'!X146^(1/3)*COS(('OddsRatio_working_3-way'!Y146+4*PI())/3)</f>
        <v>-0.20532341118498945</v>
      </c>
      <c r="AC146" s="11">
        <f>'OddsRatio_working_3-way'!X146^(1/3)*SIN('OddsRatio_working_3-way'!Y146/3)</f>
        <v>6.4514791618527606E-2</v>
      </c>
      <c r="AD146" s="11">
        <f>'OddsRatio_working_3-way'!X146^(1/3)*SIN(('OddsRatio_working_3-way'!Y146+2*PI())/3)</f>
        <v>0.42014537177428563</v>
      </c>
      <c r="AE146" s="11">
        <f>'OddsRatio_working_3-way'!X146^(1/3)*SIN(('OddsRatio_working_3-way'!Y146+4*PI())/3)</f>
        <v>-0.4846601633928132</v>
      </c>
      <c r="AF146" s="11">
        <f>-'OddsRatio_working_3-way'!U146/(3*'OddsRatio_working_3-way'!X146^(1/3))*COS(('OddsRatio_working_3-way'!Y146)/3)</f>
        <v>0.52238971929298772</v>
      </c>
      <c r="AG146" s="11">
        <f>-'OddsRatio_working_3-way'!U146/(3*'OddsRatio_working_3-way'!X146^(1/3))*COS(('OddsRatio_working_3-way'!Y146+2*PI())/3)</f>
        <v>-0.31706630810799802</v>
      </c>
      <c r="AH146" s="11">
        <f>-'OddsRatio_working_3-way'!U146/(3*'OddsRatio_working_3-way'!X146^(1/3))*COS(('OddsRatio_working_3-way'!Y146+4*PI())/3)</f>
        <v>-0.2053234111849894</v>
      </c>
      <c r="AI146" s="11">
        <f>'OddsRatio_working_3-way'!U146/(3*'OddsRatio_working_3-way'!X146^(1/3))*SIN(('OddsRatio_working_3-way'!Y146)/3)</f>
        <v>-6.4514791618527592E-2</v>
      </c>
      <c r="AJ146" s="11">
        <f>'OddsRatio_working_3-way'!U146/(3*'OddsRatio_working_3-way'!X146^(1/3))*SIN(('OddsRatio_working_3-way'!Y146+2*PI())/3)</f>
        <v>-0.42014537177428551</v>
      </c>
      <c r="AK146" s="11">
        <f>'OddsRatio_working_3-way'!U146/(3*'OddsRatio_working_3-way'!X146^(1/3))*SIN(('OddsRatio_working_3-way'!Y146+4*PI())/3)</f>
        <v>0.48466016339281315</v>
      </c>
      <c r="AL146" s="11">
        <f>'OddsRatio_working_3-way'!Z146+'OddsRatio_working_3-way'!AF146</f>
        <v>1.0447794385859757</v>
      </c>
      <c r="AM146" s="11">
        <f>'OddsRatio_working_3-way'!AA146+'OddsRatio_working_3-way'!AG146</f>
        <v>-0.63413261621599615</v>
      </c>
      <c r="AN146" s="11">
        <f>'OddsRatio_working_3-way'!AB146+'OddsRatio_working_3-way'!AH146</f>
        <v>-0.41064682236997885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1.0447794385859757</v>
      </c>
      <c r="AS146" s="11">
        <f>IF(('OddsRatio_working_3-way'!X146=0),IF(Q146&gt;0,-Q146^(1/3),(-Q146)^(1/3)),'OddsRatio_working_3-way'!AM146-'OddsRatio_working_3-way'!R146/3)</f>
        <v>-0.63413261621599615</v>
      </c>
      <c r="AT146" s="11">
        <f>IF(('OddsRatio_working_3-way'!X146=0),IF(Q146&gt;0,-Q146^(1/3),(-Q146)^(1/3)),'OddsRatio_working_3-way'!AN146-'OddsRatio_working_3-way'!R146/3)</f>
        <v>-0.41064682236997885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1.75</v>
      </c>
      <c r="B147" s="4">
        <f>IF('True_Odds_Calculator_3-way'!B148="","",'True_Odds_Calculator_3-way'!B148)</f>
        <v>3.94</v>
      </c>
      <c r="C147" s="4">
        <f>IF('True_Odds_Calculator_3-way'!C148="","",'True_Odds_Calculator_3-way'!C148)</f>
        <v>4.92</v>
      </c>
      <c r="D147" s="9">
        <f t="shared" si="39"/>
        <v>0.5596147413477599</v>
      </c>
      <c r="E147" s="9">
        <f t="shared" si="40"/>
        <v>0.24480888581182575</v>
      </c>
      <c r="F147" s="9">
        <f t="shared" si="41"/>
        <v>0.19557637284041438</v>
      </c>
      <c r="G147" s="9">
        <f t="shared" si="42"/>
        <v>1.0492581797532803</v>
      </c>
      <c r="H147" s="9">
        <f t="shared" si="43"/>
        <v>1.7869436348149603</v>
      </c>
      <c r="I147" s="9">
        <f t="shared" si="44"/>
        <v>4.0848190484746443</v>
      </c>
      <c r="J147" s="9">
        <f t="shared" si="45"/>
        <v>5.1130920646328581</v>
      </c>
      <c r="K147" s="11">
        <f t="shared" si="46"/>
        <v>0.5714285714285714</v>
      </c>
      <c r="L147" s="11">
        <f t="shared" si="47"/>
        <v>0.25380710659898476</v>
      </c>
      <c r="M147" s="11">
        <f t="shared" si="48"/>
        <v>0.2032520325203252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-0.25479757335644426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0.22432892929364384</v>
      </c>
      <c r="Q147" s="11">
        <f>2*'OddsRatio_working_3-way'!K147*'OddsRatio_working_3-way'!L147*'OddsRatio_working_3-way'!M147</f>
        <v>5.8956354610681709E-2</v>
      </c>
      <c r="R147" s="11">
        <f t="shared" si="49"/>
        <v>0</v>
      </c>
      <c r="S147" s="11">
        <f t="shared" si="50"/>
        <v>-0.88042019528899951</v>
      </c>
      <c r="T147" s="11">
        <f t="shared" si="51"/>
        <v>-0.23138507103521677</v>
      </c>
      <c r="U147" s="11">
        <f>'OddsRatio_working_3-way'!S147-'OddsRatio_working_3-way'!R147^2/3</f>
        <v>-0.88042019528899951</v>
      </c>
      <c r="V147" s="11">
        <f>'OddsRatio_working_3-way'!S147*'OddsRatio_working_3-way'!R147/3-2*'OddsRatio_working_3-way'!R147^3/27-'OddsRatio_working_3-way'!T147</f>
        <v>0.23138507103521677</v>
      </c>
      <c r="W147" s="11">
        <f>'OddsRatio_working_3-way'!V147^2+4*'OddsRatio_working_3-way'!U147^3/27</f>
        <v>-4.7564454664808235E-2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0.1589838873618806</v>
      </c>
      <c r="Y147" s="11">
        <f>IF('OddsRatio_working_3-way'!W147&gt;=0,IF('OddsRatio_working_3-way'!V147+SQRT('OddsRatio_working_3-way'!W147)&gt;0,0,PI()),ACOS('OddsRatio_working_3-way'!V147/(2*'OddsRatio_working_3-way'!X147)))</f>
        <v>0.75583400949949364</v>
      </c>
      <c r="Z147" s="11">
        <f>'OddsRatio_working_3-way'!X147^(1/3)*COS('OddsRatio_working_3-way'!Y147/3)</f>
        <v>0.52462908987664014</v>
      </c>
      <c r="AA147" s="11">
        <f>'OddsRatio_working_3-way'!X147^(1/3)*COS(('OddsRatio_working_3-way'!Y147+2*PI())/3)</f>
        <v>-0.37926875548097677</v>
      </c>
      <c r="AB147" s="11">
        <f>'OddsRatio_working_3-way'!X147^(1/3)*COS(('OddsRatio_working_3-way'!Y147+4*PI())/3)</f>
        <v>-0.14536033439566348</v>
      </c>
      <c r="AC147" s="11">
        <f>'OddsRatio_working_3-way'!X147^(1/3)*SIN('OddsRatio_working_3-way'!Y147/3)</f>
        <v>0.13504708987932598</v>
      </c>
      <c r="AD147" s="11">
        <f>'OddsRatio_working_3-way'!X147^(1/3)*SIN(('OddsRatio_working_3-way'!Y147+2*PI())/3)</f>
        <v>0.38681857445781681</v>
      </c>
      <c r="AE147" s="11">
        <f>'OddsRatio_working_3-way'!X147^(1/3)*SIN(('OddsRatio_working_3-way'!Y147+4*PI())/3)</f>
        <v>-0.52186566433714277</v>
      </c>
      <c r="AF147" s="11">
        <f>-'OddsRatio_working_3-way'!U147/(3*'OddsRatio_working_3-way'!X147^(1/3))*COS(('OddsRatio_working_3-way'!Y147)/3)</f>
        <v>0.52462908987664014</v>
      </c>
      <c r="AG147" s="11">
        <f>-'OddsRatio_working_3-way'!U147/(3*'OddsRatio_working_3-way'!X147^(1/3))*COS(('OddsRatio_working_3-way'!Y147+2*PI())/3)</f>
        <v>-0.37926875548097677</v>
      </c>
      <c r="AH147" s="11">
        <f>-'OddsRatio_working_3-way'!U147/(3*'OddsRatio_working_3-way'!X147^(1/3))*COS(('OddsRatio_working_3-way'!Y147+4*PI())/3)</f>
        <v>-0.14536033439566348</v>
      </c>
      <c r="AI147" s="11">
        <f>'OddsRatio_working_3-way'!U147/(3*'OddsRatio_working_3-way'!X147^(1/3))*SIN(('OddsRatio_working_3-way'!Y147)/3)</f>
        <v>-0.13504708987932598</v>
      </c>
      <c r="AJ147" s="11">
        <f>'OddsRatio_working_3-way'!U147/(3*'OddsRatio_working_3-way'!X147^(1/3))*SIN(('OddsRatio_working_3-way'!Y147+2*PI())/3)</f>
        <v>-0.38681857445781681</v>
      </c>
      <c r="AK147" s="11">
        <f>'OddsRatio_working_3-way'!U147/(3*'OddsRatio_working_3-way'!X147^(1/3))*SIN(('OddsRatio_working_3-way'!Y147+4*PI())/3)</f>
        <v>0.52186566433714277</v>
      </c>
      <c r="AL147" s="11">
        <f>'OddsRatio_working_3-way'!Z147+'OddsRatio_working_3-way'!AF147</f>
        <v>1.0492581797532803</v>
      </c>
      <c r="AM147" s="11">
        <f>'OddsRatio_working_3-way'!AA147+'OddsRatio_working_3-way'!AG147</f>
        <v>-0.75853751096195354</v>
      </c>
      <c r="AN147" s="11">
        <f>'OddsRatio_working_3-way'!AB147+'OddsRatio_working_3-way'!AH147</f>
        <v>-0.29072066879132696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1.0492581797532803</v>
      </c>
      <c r="AS147" s="11">
        <f>IF(('OddsRatio_working_3-way'!X147=0),IF(Q147&gt;0,-Q147^(1/3),(-Q147)^(1/3)),'OddsRatio_working_3-way'!AM147-'OddsRatio_working_3-way'!R147/3)</f>
        <v>-0.75853751096195354</v>
      </c>
      <c r="AT147" s="11">
        <f>IF(('OddsRatio_working_3-way'!X147=0),IF(Q147&gt;0,-Q147^(1/3),(-Q147)^(1/3)),'OddsRatio_working_3-way'!AN147-'OddsRatio_working_3-way'!R147/3)</f>
        <v>-0.29072066879132696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1.37</v>
      </c>
      <c r="B148" s="4">
        <f>IF('True_Odds_Calculator_3-way'!B149="","",'True_Odds_Calculator_3-way'!B149)</f>
        <v>5.29</v>
      </c>
      <c r="C148" s="4">
        <f>IF('True_Odds_Calculator_3-way'!C149="","",'True_Odds_Calculator_3-way'!C149)</f>
        <v>9.33</v>
      </c>
      <c r="D148" s="9">
        <f t="shared" si="39"/>
        <v>0.71815755020556338</v>
      </c>
      <c r="E148" s="9">
        <f t="shared" si="40"/>
        <v>0.18016968890665203</v>
      </c>
      <c r="F148" s="9">
        <f t="shared" si="41"/>
        <v>0.10167276088778449</v>
      </c>
      <c r="G148" s="9">
        <f t="shared" si="42"/>
        <v>1.060681393069999</v>
      </c>
      <c r="H148" s="9">
        <f t="shared" si="43"/>
        <v>1.3924521154358995</v>
      </c>
      <c r="I148" s="9">
        <f t="shared" si="44"/>
        <v>5.5503231762702958</v>
      </c>
      <c r="J148" s="9">
        <f t="shared" si="45"/>
        <v>9.835476004273092</v>
      </c>
      <c r="K148" s="11">
        <f t="shared" si="46"/>
        <v>0.72992700729927007</v>
      </c>
      <c r="L148" s="11">
        <f t="shared" si="47"/>
        <v>0.1890359168241966</v>
      </c>
      <c r="M148" s="11">
        <f t="shared" si="48"/>
        <v>0.10718113612004287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-0.19554473840418574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0.19211057334446718</v>
      </c>
      <c r="Q148" s="11">
        <f>2*'OddsRatio_working_3-way'!K148*'OddsRatio_working_3-way'!L148*'OddsRatio_working_3-way'!M148</f>
        <v>2.9578225303228206E-2</v>
      </c>
      <c r="R148" s="11">
        <f t="shared" si="49"/>
        <v>0</v>
      </c>
      <c r="S148" s="11">
        <f t="shared" si="50"/>
        <v>-0.98243795722787375</v>
      </c>
      <c r="T148" s="11">
        <f t="shared" si="51"/>
        <v>-0.15126065546233622</v>
      </c>
      <c r="U148" s="11">
        <f>'OddsRatio_working_3-way'!S148-'OddsRatio_working_3-way'!R148^2/3</f>
        <v>-0.98243795722787375</v>
      </c>
      <c r="V148" s="11">
        <f>'OddsRatio_working_3-way'!S148*'OddsRatio_working_3-way'!R148/3-2*'OddsRatio_working_3-way'!R148^3/27-'OddsRatio_working_3-way'!T148</f>
        <v>0.15126065546233622</v>
      </c>
      <c r="W148" s="11">
        <f>'OddsRatio_working_3-way'!V148^2+4*'OddsRatio_working_3-way'!U148^3/27</f>
        <v>-0.11759928538962101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0.18740268893516215</v>
      </c>
      <c r="Y148" s="11">
        <f>IF('OddsRatio_working_3-way'!W148&gt;=0,IF('OddsRatio_working_3-way'!V148+SQRT('OddsRatio_working_3-way'!W148)&gt;0,0,PI()),ACOS('OddsRatio_working_3-way'!V148/(2*'OddsRatio_working_3-way'!X148)))</f>
        <v>1.1553796552972391</v>
      </c>
      <c r="Z148" s="11">
        <f>'OddsRatio_working_3-way'!X148^(1/3)*COS('OddsRatio_working_3-way'!Y148/3)</f>
        <v>0.5303406965349996</v>
      </c>
      <c r="AA148" s="11">
        <f>'OddsRatio_working_3-way'!X148^(1/3)*COS(('OddsRatio_working_3-way'!Y148+2*PI())/3)</f>
        <v>-0.45135184172495141</v>
      </c>
      <c r="AB148" s="11">
        <f>'OddsRatio_working_3-way'!X148^(1/3)*COS(('OddsRatio_working_3-way'!Y148+4*PI())/3)</f>
        <v>-7.8988854810048303E-2</v>
      </c>
      <c r="AC148" s="11">
        <f>'OddsRatio_working_3-way'!X148^(1/3)*SIN('OddsRatio_working_3-way'!Y148/3)</f>
        <v>0.21498387073157252</v>
      </c>
      <c r="AD148" s="11">
        <f>'OddsRatio_working_3-way'!X148^(1/3)*SIN(('OddsRatio_working_3-way'!Y148+2*PI())/3)</f>
        <v>0.35179658049425716</v>
      </c>
      <c r="AE148" s="11">
        <f>'OddsRatio_working_3-way'!X148^(1/3)*SIN(('OddsRatio_working_3-way'!Y148+4*PI())/3)</f>
        <v>-0.56678045122582965</v>
      </c>
      <c r="AF148" s="11">
        <f>-'OddsRatio_working_3-way'!U148/(3*'OddsRatio_working_3-way'!X148^(1/3))*COS(('OddsRatio_working_3-way'!Y148)/3)</f>
        <v>0.53034069653499949</v>
      </c>
      <c r="AG148" s="11">
        <f>-'OddsRatio_working_3-way'!U148/(3*'OddsRatio_working_3-way'!X148^(1/3))*COS(('OddsRatio_working_3-way'!Y148+2*PI())/3)</f>
        <v>-0.4513518417249513</v>
      </c>
      <c r="AH148" s="11">
        <f>-'OddsRatio_working_3-way'!U148/(3*'OddsRatio_working_3-way'!X148^(1/3))*COS(('OddsRatio_working_3-way'!Y148+4*PI())/3)</f>
        <v>-7.898885481004829E-2</v>
      </c>
      <c r="AI148" s="11">
        <f>'OddsRatio_working_3-way'!U148/(3*'OddsRatio_working_3-way'!X148^(1/3))*SIN(('OddsRatio_working_3-way'!Y148)/3)</f>
        <v>-0.21498387073157246</v>
      </c>
      <c r="AJ148" s="11">
        <f>'OddsRatio_working_3-way'!U148/(3*'OddsRatio_working_3-way'!X148^(1/3))*SIN(('OddsRatio_working_3-way'!Y148+2*PI())/3)</f>
        <v>-0.35179658049425711</v>
      </c>
      <c r="AK148" s="11">
        <f>'OddsRatio_working_3-way'!U148/(3*'OddsRatio_working_3-way'!X148^(1/3))*SIN(('OddsRatio_working_3-way'!Y148+4*PI())/3)</f>
        <v>0.56678045122582954</v>
      </c>
      <c r="AL148" s="11">
        <f>'OddsRatio_working_3-way'!Z148+'OddsRatio_working_3-way'!AF148</f>
        <v>1.060681393069999</v>
      </c>
      <c r="AM148" s="11">
        <f>'OddsRatio_working_3-way'!AA148+'OddsRatio_working_3-way'!AG148</f>
        <v>-0.90270368344990271</v>
      </c>
      <c r="AN148" s="11">
        <f>'OddsRatio_working_3-way'!AB148+'OddsRatio_working_3-way'!AH148</f>
        <v>-0.15797770962009661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1.060681393069999</v>
      </c>
      <c r="AS148" s="11">
        <f>IF(('OddsRatio_working_3-way'!X148=0),IF(Q148&gt;0,-Q148^(1/3),(-Q148)^(1/3)),'OddsRatio_working_3-way'!AM148-'OddsRatio_working_3-way'!R148/3)</f>
        <v>-0.90270368344990271</v>
      </c>
      <c r="AT148" s="11">
        <f>IF(('OddsRatio_working_3-way'!X148=0),IF(Q148&gt;0,-Q148^(1/3),(-Q148)^(1/3)),'OddsRatio_working_3-way'!AN148-'OddsRatio_working_3-way'!R148/3)</f>
        <v>-0.15797770962009661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2.44</v>
      </c>
      <c r="B149" s="4">
        <f>IF('True_Odds_Calculator_3-way'!B150="","",'True_Odds_Calculator_3-way'!B150)</f>
        <v>3.45</v>
      </c>
      <c r="C149" s="4">
        <f>IF('True_Odds_Calculator_3-way'!C150="","",'True_Odds_Calculator_3-way'!C150)</f>
        <v>3.1</v>
      </c>
      <c r="D149" s="9">
        <f t="shared" si="39"/>
        <v>0.40173269254758875</v>
      </c>
      <c r="E149" s="9">
        <f t="shared" si="40"/>
        <v>0.28298646583301534</v>
      </c>
      <c r="F149" s="9">
        <f t="shared" si="41"/>
        <v>0.31528084161939596</v>
      </c>
      <c r="G149" s="9">
        <f t="shared" si="42"/>
        <v>1.0341787354133447</v>
      </c>
      <c r="H149" s="9">
        <f t="shared" si="43"/>
        <v>2.4892173789952166</v>
      </c>
      <c r="I149" s="9">
        <f t="shared" si="44"/>
        <v>3.5337379017626942</v>
      </c>
      <c r="J149" s="9">
        <f t="shared" si="45"/>
        <v>3.1717753443680237</v>
      </c>
      <c r="K149" s="11">
        <f t="shared" si="46"/>
        <v>0.4098360655737705</v>
      </c>
      <c r="L149" s="11">
        <f t="shared" si="47"/>
        <v>0.28985507246376813</v>
      </c>
      <c r="M149" s="11">
        <f t="shared" si="48"/>
        <v>0.32258064516129031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-0.28390775527096312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0.2295388529955012</v>
      </c>
      <c r="Q149" s="11">
        <f>2*'OddsRatio_working_3-way'!K149*'OddsRatio_working_3-way'!L149*'OddsRatio_working_3-way'!M149</f>
        <v>7.6640685474290884E-2</v>
      </c>
      <c r="R149" s="11">
        <f t="shared" si="49"/>
        <v>0</v>
      </c>
      <c r="S149" s="11">
        <f t="shared" si="50"/>
        <v>-0.80849800237555347</v>
      </c>
      <c r="T149" s="11">
        <f t="shared" si="51"/>
        <v>-0.26994924954108629</v>
      </c>
      <c r="U149" s="11">
        <f>'OddsRatio_working_3-way'!S149-'OddsRatio_working_3-way'!R149^2/3</f>
        <v>-0.80849800237555347</v>
      </c>
      <c r="V149" s="11">
        <f>'OddsRatio_working_3-way'!S149*'OddsRatio_working_3-way'!R149/3-2*'OddsRatio_working_3-way'!R149^3/27-'OddsRatio_working_3-way'!T149</f>
        <v>0.26994924954108629</v>
      </c>
      <c r="W149" s="11">
        <f>'OddsRatio_working_3-way'!V149^2+4*'OddsRatio_working_3-way'!U149^3/27</f>
        <v>-5.4222318217864163E-3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0.13990606594210103</v>
      </c>
      <c r="Y149" s="11">
        <f>IF('OddsRatio_working_3-way'!W149&gt;=0,IF('OddsRatio_working_3-way'!V149+SQRT('OddsRatio_working_3-way'!W149)&gt;0,0,PI()),ACOS('OddsRatio_working_3-way'!V149/(2*'OddsRatio_working_3-way'!X149)))</f>
        <v>0.26629784653544708</v>
      </c>
      <c r="Z149" s="11">
        <f>'OddsRatio_working_3-way'!X149^(1/3)*COS('OddsRatio_working_3-way'!Y149/3)</f>
        <v>0.51708936770667235</v>
      </c>
      <c r="AA149" s="11">
        <f>'OddsRatio_working_3-way'!X149^(1/3)*COS(('OddsRatio_working_3-way'!Y149+2*PI())/3)</f>
        <v>-0.29839992124346687</v>
      </c>
      <c r="AB149" s="11">
        <f>'OddsRatio_working_3-way'!X149^(1/3)*COS(('OddsRatio_working_3-way'!Y149+4*PI())/3)</f>
        <v>-0.21868944646320548</v>
      </c>
      <c r="AC149" s="11">
        <f>'OddsRatio_working_3-way'!X149^(1/3)*SIN('OddsRatio_working_3-way'!Y149/3)</f>
        <v>4.6020864071616797E-2</v>
      </c>
      <c r="AD149" s="11">
        <f>'OddsRatio_working_3-way'!X149^(1/3)*SIN(('OddsRatio_working_3-way'!Y149+2*PI())/3)</f>
        <v>0.42480209642500272</v>
      </c>
      <c r="AE149" s="11">
        <f>'OddsRatio_working_3-way'!X149^(1/3)*SIN(('OddsRatio_working_3-way'!Y149+4*PI())/3)</f>
        <v>-0.47082296049661948</v>
      </c>
      <c r="AF149" s="11">
        <f>-'OddsRatio_working_3-way'!U149/(3*'OddsRatio_working_3-way'!X149^(1/3))*COS(('OddsRatio_working_3-way'!Y149)/3)</f>
        <v>0.51708936770667235</v>
      </c>
      <c r="AG149" s="11">
        <f>-'OddsRatio_working_3-way'!U149/(3*'OddsRatio_working_3-way'!X149^(1/3))*COS(('OddsRatio_working_3-way'!Y149+2*PI())/3)</f>
        <v>-0.29839992124346687</v>
      </c>
      <c r="AH149" s="11">
        <f>-'OddsRatio_working_3-way'!U149/(3*'OddsRatio_working_3-way'!X149^(1/3))*COS(('OddsRatio_working_3-way'!Y149+4*PI())/3)</f>
        <v>-0.21868944646320548</v>
      </c>
      <c r="AI149" s="11">
        <f>'OddsRatio_working_3-way'!U149/(3*'OddsRatio_working_3-way'!X149^(1/3))*SIN(('OddsRatio_working_3-way'!Y149)/3)</f>
        <v>-4.6020864071616797E-2</v>
      </c>
      <c r="AJ149" s="11">
        <f>'OddsRatio_working_3-way'!U149/(3*'OddsRatio_working_3-way'!X149^(1/3))*SIN(('OddsRatio_working_3-way'!Y149+2*PI())/3)</f>
        <v>-0.42480209642500272</v>
      </c>
      <c r="AK149" s="11">
        <f>'OddsRatio_working_3-way'!U149/(3*'OddsRatio_working_3-way'!X149^(1/3))*SIN(('OddsRatio_working_3-way'!Y149+4*PI())/3)</f>
        <v>0.47082296049661948</v>
      </c>
      <c r="AL149" s="11">
        <f>'OddsRatio_working_3-way'!Z149+'OddsRatio_working_3-way'!AF149</f>
        <v>1.0341787354133447</v>
      </c>
      <c r="AM149" s="11">
        <f>'OddsRatio_working_3-way'!AA149+'OddsRatio_working_3-way'!AG149</f>
        <v>-0.59679984248693374</v>
      </c>
      <c r="AN149" s="11">
        <f>'OddsRatio_working_3-way'!AB149+'OddsRatio_working_3-way'!AH149</f>
        <v>-0.43737889292641097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1.0341787354133447</v>
      </c>
      <c r="AS149" s="11">
        <f>IF(('OddsRatio_working_3-way'!X149=0),IF(Q149&gt;0,-Q149^(1/3),(-Q149)^(1/3)),'OddsRatio_working_3-way'!AM149-'OddsRatio_working_3-way'!R149/3)</f>
        <v>-0.59679984248693374</v>
      </c>
      <c r="AT149" s="11">
        <f>IF(('OddsRatio_working_3-way'!X149=0),IF(Q149&gt;0,-Q149^(1/3),(-Q149)^(1/3)),'OddsRatio_working_3-way'!AN149-'OddsRatio_working_3-way'!R149/3)</f>
        <v>-0.43737889292641097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3.5</v>
      </c>
      <c r="B150" s="4">
        <f>IF('True_Odds_Calculator_3-way'!B151="","",'True_Odds_Calculator_3-way'!B151)</f>
        <v>3.6</v>
      </c>
      <c r="C150" s="4">
        <f>IF('True_Odds_Calculator_3-way'!C151="","",'True_Odds_Calculator_3-way'!C151)</f>
        <v>2.1800000000000002</v>
      </c>
      <c r="D150" s="9">
        <f t="shared" si="39"/>
        <v>0.278788661907449</v>
      </c>
      <c r="E150" s="9">
        <f t="shared" si="40"/>
        <v>0.27097155169221088</v>
      </c>
      <c r="F150" s="9">
        <f t="shared" si="41"/>
        <v>0.45023978640034001</v>
      </c>
      <c r="G150" s="9">
        <f t="shared" si="42"/>
        <v>1.0347785783798844</v>
      </c>
      <c r="H150" s="9">
        <f t="shared" si="43"/>
        <v>3.586946445949712</v>
      </c>
      <c r="I150" s="9">
        <f t="shared" si="44"/>
        <v>3.6904243037876996</v>
      </c>
      <c r="J150" s="9">
        <f t="shared" si="45"/>
        <v>2.221038722488264</v>
      </c>
      <c r="K150" s="11">
        <f t="shared" si="46"/>
        <v>0.2857142857142857</v>
      </c>
      <c r="L150" s="11">
        <f t="shared" si="47"/>
        <v>0.27777777777777779</v>
      </c>
      <c r="M150" s="11">
        <f t="shared" si="48"/>
        <v>0.4587155963302752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-0.27923401776612777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0.22862967817096255</v>
      </c>
      <c r="Q150" s="11">
        <f>2*'OddsRatio_working_3-way'!K150*'OddsRatio_working_3-way'!L150*'OddsRatio_working_3-way'!M150</f>
        <v>7.2811999417503992E-2</v>
      </c>
      <c r="R150" s="11">
        <f t="shared" si="49"/>
        <v>0</v>
      </c>
      <c r="S150" s="11">
        <f t="shared" si="50"/>
        <v>-0.81877444589309012</v>
      </c>
      <c r="T150" s="11">
        <f t="shared" si="51"/>
        <v>-0.2607561929595828</v>
      </c>
      <c r="U150" s="11">
        <f>'OddsRatio_working_3-way'!S150-'OddsRatio_working_3-way'!R150^2/3</f>
        <v>-0.81877444589309012</v>
      </c>
      <c r="V150" s="11">
        <f>'OddsRatio_working_3-way'!S150*'OddsRatio_working_3-way'!R150/3-2*'OddsRatio_working_3-way'!R150^3/27-'OddsRatio_working_3-way'!T150</f>
        <v>0.2607561929595828</v>
      </c>
      <c r="W150" s="11">
        <f>'OddsRatio_working_3-way'!V150^2+4*'OddsRatio_working_3-way'!U150^3/27</f>
        <v>-1.3324653061763753E-2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0.14258194593683568</v>
      </c>
      <c r="Y150" s="11">
        <f>IF('OddsRatio_working_3-way'!W150&gt;=0,IF('OddsRatio_working_3-way'!V150+SQRT('OddsRatio_working_3-way'!W150)&gt;0,0,PI()),ACOS('OddsRatio_working_3-way'!V150/(2*'OddsRatio_working_3-way'!X150)))</f>
        <v>0.41675287964514518</v>
      </c>
      <c r="Z150" s="11">
        <f>'OddsRatio_working_3-way'!X150^(1/3)*COS('OddsRatio_working_3-way'!Y150/3)</f>
        <v>0.5173892891899422</v>
      </c>
      <c r="AA150" s="11">
        <f>'OddsRatio_working_3-way'!X150^(1/3)*COS(('OddsRatio_working_3-way'!Y150+2*PI())/3)</f>
        <v>-0.32134330018243956</v>
      </c>
      <c r="AB150" s="11">
        <f>'OddsRatio_working_3-way'!X150^(1/3)*COS(('OddsRatio_working_3-way'!Y150+4*PI())/3)</f>
        <v>-0.19604598900750259</v>
      </c>
      <c r="AC150" s="11">
        <f>'OddsRatio_working_3-way'!X150^(1/3)*SIN('OddsRatio_working_3-way'!Y150/3)</f>
        <v>7.2340436335586178E-2</v>
      </c>
      <c r="AD150" s="11">
        <f>'OddsRatio_working_3-way'!X150^(1/3)*SIN(('OddsRatio_working_3-way'!Y150+2*PI())/3)</f>
        <v>0.4119020499166704</v>
      </c>
      <c r="AE150" s="11">
        <f>'OddsRatio_working_3-way'!X150^(1/3)*SIN(('OddsRatio_working_3-way'!Y150+4*PI())/3)</f>
        <v>-0.48424248625225652</v>
      </c>
      <c r="AF150" s="11">
        <f>-'OddsRatio_working_3-way'!U150/(3*'OddsRatio_working_3-way'!X150^(1/3))*COS(('OddsRatio_working_3-way'!Y150)/3)</f>
        <v>0.5173892891899422</v>
      </c>
      <c r="AG150" s="11">
        <f>-'OddsRatio_working_3-way'!U150/(3*'OddsRatio_working_3-way'!X150^(1/3))*COS(('OddsRatio_working_3-way'!Y150+2*PI())/3)</f>
        <v>-0.32134330018243956</v>
      </c>
      <c r="AH150" s="11">
        <f>-'OddsRatio_working_3-way'!U150/(3*'OddsRatio_working_3-way'!X150^(1/3))*COS(('OddsRatio_working_3-way'!Y150+4*PI())/3)</f>
        <v>-0.19604598900750259</v>
      </c>
      <c r="AI150" s="11">
        <f>'OddsRatio_working_3-way'!U150/(3*'OddsRatio_working_3-way'!X150^(1/3))*SIN(('OddsRatio_working_3-way'!Y150)/3)</f>
        <v>-7.2340436335586178E-2</v>
      </c>
      <c r="AJ150" s="11">
        <f>'OddsRatio_working_3-way'!U150/(3*'OddsRatio_working_3-way'!X150^(1/3))*SIN(('OddsRatio_working_3-way'!Y150+2*PI())/3)</f>
        <v>-0.4119020499166704</v>
      </c>
      <c r="AK150" s="11">
        <f>'OddsRatio_working_3-way'!U150/(3*'OddsRatio_working_3-way'!X150^(1/3))*SIN(('OddsRatio_working_3-way'!Y150+4*PI())/3)</f>
        <v>0.48424248625225652</v>
      </c>
      <c r="AL150" s="11">
        <f>'OddsRatio_working_3-way'!Z150+'OddsRatio_working_3-way'!AF150</f>
        <v>1.0347785783798844</v>
      </c>
      <c r="AM150" s="11">
        <f>'OddsRatio_working_3-way'!AA150+'OddsRatio_working_3-way'!AG150</f>
        <v>-0.64268660036487912</v>
      </c>
      <c r="AN150" s="11">
        <f>'OddsRatio_working_3-way'!AB150+'OddsRatio_working_3-way'!AH150</f>
        <v>-0.39209197801500517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1.0347785783798844</v>
      </c>
      <c r="AS150" s="11">
        <f>IF(('OddsRatio_working_3-way'!X150=0),IF(Q150&gt;0,-Q150^(1/3),(-Q150)^(1/3)),'OddsRatio_working_3-way'!AM150-'OddsRatio_working_3-way'!R150/3)</f>
        <v>-0.64268660036487912</v>
      </c>
      <c r="AT150" s="11">
        <f>IF(('OddsRatio_working_3-way'!X150=0),IF(Q150&gt;0,-Q150^(1/3),(-Q150)^(1/3)),'OddsRatio_working_3-way'!AN150-'OddsRatio_working_3-way'!R150/3)</f>
        <v>-0.39209197801500517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1.7</v>
      </c>
      <c r="B151" s="4">
        <f>IF('True_Odds_Calculator_3-way'!B152="","",'True_Odds_Calculator_3-way'!B152)</f>
        <v>3.75</v>
      </c>
      <c r="C151" s="4">
        <f>IF('True_Odds_Calculator_3-way'!C152="","",'True_Odds_Calculator_3-way'!C152)</f>
        <v>5.85</v>
      </c>
      <c r="D151" s="9">
        <f t="shared" si="39"/>
        <v>0.57733216170177359</v>
      </c>
      <c r="E151" s="9">
        <f t="shared" si="40"/>
        <v>0.2579894626168992</v>
      </c>
      <c r="F151" s="9">
        <f t="shared" si="41"/>
        <v>0.16467837568132712</v>
      </c>
      <c r="G151" s="9">
        <f t="shared" si="42"/>
        <v>1.0458644739088681</v>
      </c>
      <c r="H151" s="9">
        <f t="shared" si="43"/>
        <v>1.7321051317362075</v>
      </c>
      <c r="I151" s="9">
        <f t="shared" si="44"/>
        <v>3.8761273032493868</v>
      </c>
      <c r="J151" s="9">
        <f t="shared" si="45"/>
        <v>6.0724426984580102</v>
      </c>
      <c r="K151" s="11">
        <f t="shared" si="46"/>
        <v>0.58823529411764708</v>
      </c>
      <c r="L151" s="11">
        <f t="shared" si="47"/>
        <v>0.26666666666666666</v>
      </c>
      <c r="M151" s="11">
        <f t="shared" si="48"/>
        <v>0.17094017094017094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-0.25034355622590898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0.22255739902798727</v>
      </c>
      <c r="Q151" s="11">
        <f>2*'OddsRatio_working_3-way'!K151*'OddsRatio_working_3-way'!L151*'OddsRatio_working_3-way'!M151</f>
        <v>5.3628288922406571E-2</v>
      </c>
      <c r="R151" s="11">
        <f t="shared" si="49"/>
        <v>0</v>
      </c>
      <c r="S151" s="11">
        <f t="shared" si="50"/>
        <v>-0.88900789931717838</v>
      </c>
      <c r="T151" s="11">
        <f t="shared" si="51"/>
        <v>-0.21421877091980202</v>
      </c>
      <c r="U151" s="11">
        <f>'OddsRatio_working_3-way'!S151-'OddsRatio_working_3-way'!R151^2/3</f>
        <v>-0.88900789931717838</v>
      </c>
      <c r="V151" s="11">
        <f>'OddsRatio_working_3-way'!S151*'OddsRatio_working_3-way'!R151/3-2*'OddsRatio_working_3-way'!R151^3/27-'OddsRatio_working_3-way'!T151</f>
        <v>0.21421877091980202</v>
      </c>
      <c r="W151" s="11">
        <f>'OddsRatio_working_3-way'!V151^2+4*'OddsRatio_working_3-way'!U151^3/27</f>
        <v>-5.8201295690079674E-2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0.16131566686505552</v>
      </c>
      <c r="Y151" s="11">
        <f>IF('OddsRatio_working_3-way'!W151&gt;=0,IF('OddsRatio_working_3-way'!V151+SQRT('OddsRatio_working_3-way'!W151)&gt;0,0,PI()),ACOS('OddsRatio_working_3-way'!V151/(2*'OddsRatio_working_3-way'!X151)))</f>
        <v>0.84467564383526106</v>
      </c>
      <c r="Z151" s="11">
        <f>'OddsRatio_working_3-way'!X151^(1/3)*COS('OddsRatio_working_3-way'!Y151/3)</f>
        <v>0.52293223695443414</v>
      </c>
      <c r="AA151" s="11">
        <f>'OddsRatio_working_3-way'!X151^(1/3)*COS(('OddsRatio_working_3-way'!Y151+2*PI())/3)</f>
        <v>-0.39245612380078476</v>
      </c>
      <c r="AB151" s="11">
        <f>'OddsRatio_working_3-way'!X151^(1/3)*COS(('OddsRatio_working_3-way'!Y151+4*PI())/3)</f>
        <v>-0.13047611315364954</v>
      </c>
      <c r="AC151" s="11">
        <f>'OddsRatio_working_3-way'!X151^(1/3)*SIN('OddsRatio_working_3-way'!Y151/3)</f>
        <v>0.1512542296694247</v>
      </c>
      <c r="AD151" s="11">
        <f>'OddsRatio_working_3-way'!X151^(1/3)*SIN(('OddsRatio_working_3-way'!Y151+2*PI())/3)</f>
        <v>0.37724548682565129</v>
      </c>
      <c r="AE151" s="11">
        <f>'OddsRatio_working_3-way'!X151^(1/3)*SIN(('OddsRatio_working_3-way'!Y151+4*PI())/3)</f>
        <v>-0.52849971649507588</v>
      </c>
      <c r="AF151" s="11">
        <f>-'OddsRatio_working_3-way'!U151/(3*'OddsRatio_working_3-way'!X151^(1/3))*COS(('OddsRatio_working_3-way'!Y151)/3)</f>
        <v>0.52293223695443403</v>
      </c>
      <c r="AG151" s="11">
        <f>-'OddsRatio_working_3-way'!U151/(3*'OddsRatio_working_3-way'!X151^(1/3))*COS(('OddsRatio_working_3-way'!Y151+2*PI())/3)</f>
        <v>-0.39245612380078471</v>
      </c>
      <c r="AH151" s="11">
        <f>-'OddsRatio_working_3-way'!U151/(3*'OddsRatio_working_3-way'!X151^(1/3))*COS(('OddsRatio_working_3-way'!Y151+4*PI())/3)</f>
        <v>-0.13047611315364951</v>
      </c>
      <c r="AI151" s="11">
        <f>'OddsRatio_working_3-way'!U151/(3*'OddsRatio_working_3-way'!X151^(1/3))*SIN(('OddsRatio_working_3-way'!Y151)/3)</f>
        <v>-0.15125422966942464</v>
      </c>
      <c r="AJ151" s="11">
        <f>'OddsRatio_working_3-way'!U151/(3*'OddsRatio_working_3-way'!X151^(1/3))*SIN(('OddsRatio_working_3-way'!Y151+2*PI())/3)</f>
        <v>-0.37724548682565123</v>
      </c>
      <c r="AK151" s="11">
        <f>'OddsRatio_working_3-way'!U151/(3*'OddsRatio_working_3-way'!X151^(1/3))*SIN(('OddsRatio_working_3-way'!Y151+4*PI())/3)</f>
        <v>0.52849971649507577</v>
      </c>
      <c r="AL151" s="11">
        <f>'OddsRatio_working_3-way'!Z151+'OddsRatio_working_3-way'!AF151</f>
        <v>1.0458644739088681</v>
      </c>
      <c r="AM151" s="11">
        <f>'OddsRatio_working_3-way'!AA151+'OddsRatio_working_3-way'!AG151</f>
        <v>-0.78491224760156952</v>
      </c>
      <c r="AN151" s="11">
        <f>'OddsRatio_working_3-way'!AB151+'OddsRatio_working_3-way'!AH151</f>
        <v>-0.26095222630729908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1.0458644739088681</v>
      </c>
      <c r="AS151" s="11">
        <f>IF(('OddsRatio_working_3-way'!X151=0),IF(Q151&gt;0,-Q151^(1/3),(-Q151)^(1/3)),'OddsRatio_working_3-way'!AM151-'OddsRatio_working_3-way'!R151/3)</f>
        <v>-0.78491224760156952</v>
      </c>
      <c r="AT151" s="11">
        <f>IF(('OddsRatio_working_3-way'!X151=0),IF(Q151&gt;0,-Q151^(1/3),(-Q151)^(1/3)),'OddsRatio_working_3-way'!AN151-'OddsRatio_working_3-way'!R151/3)</f>
        <v>-0.26095222630729908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3.4</v>
      </c>
      <c r="B152" s="4">
        <f>IF('True_Odds_Calculator_3-way'!B153="","",'True_Odds_Calculator_3-way'!B153)</f>
        <v>3.06</v>
      </c>
      <c r="C152" s="4">
        <f>IF('True_Odds_Calculator_3-way'!C153="","",'True_Odds_Calculator_3-way'!C153)</f>
        <v>2.4900000000000002</v>
      </c>
      <c r="D152" s="9">
        <f t="shared" si="39"/>
        <v>0.28712899704790817</v>
      </c>
      <c r="E152" s="9">
        <f t="shared" si="40"/>
        <v>0.31938356170919824</v>
      </c>
      <c r="F152" s="9">
        <f t="shared" si="41"/>
        <v>0.39348744124289364</v>
      </c>
      <c r="G152" s="9">
        <f t="shared" si="42"/>
        <v>1.0344813223925673</v>
      </c>
      <c r="H152" s="9">
        <f t="shared" si="43"/>
        <v>3.4827551737421616</v>
      </c>
      <c r="I152" s="9">
        <f t="shared" si="44"/>
        <v>3.1310315241286886</v>
      </c>
      <c r="J152" s="9">
        <f t="shared" si="45"/>
        <v>2.5413771703649255</v>
      </c>
      <c r="K152" s="11">
        <f t="shared" si="46"/>
        <v>0.29411764705882354</v>
      </c>
      <c r="L152" s="11">
        <f t="shared" si="47"/>
        <v>0.32679738562091504</v>
      </c>
      <c r="M152" s="11">
        <f t="shared" si="48"/>
        <v>0.40160642570281119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-0.2843577308078914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0.22967687744441817</v>
      </c>
      <c r="Q152" s="11">
        <f>2*'OddsRatio_working_3-way'!K152*'OddsRatio_working_3-way'!L152*'OddsRatio_working_3-way'!M152</f>
        <v>7.720231174602292E-2</v>
      </c>
      <c r="R152" s="11">
        <f t="shared" si="49"/>
        <v>0</v>
      </c>
      <c r="S152" s="11">
        <f t="shared" si="50"/>
        <v>-0.80770400295388856</v>
      </c>
      <c r="T152" s="11">
        <f t="shared" si="51"/>
        <v>-0.27149714385004659</v>
      </c>
      <c r="U152" s="11">
        <f>'OddsRatio_working_3-way'!S152-'OddsRatio_working_3-way'!R152^2/3</f>
        <v>-0.80770400295388856</v>
      </c>
      <c r="V152" s="11">
        <f>'OddsRatio_working_3-way'!S152*'OddsRatio_working_3-way'!R152/3-2*'OddsRatio_working_3-way'!R152^3/27-'OddsRatio_working_3-way'!T152</f>
        <v>0.27149714385004659</v>
      </c>
      <c r="W152" s="11">
        <f>'OddsRatio_working_3-way'!V152^2+4*'OddsRatio_working_3-way'!U152^3/27</f>
        <v>-4.3536841263743936E-3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0.13970002079912808</v>
      </c>
      <c r="Y152" s="11">
        <f>IF('OddsRatio_working_3-way'!W152&gt;=0,IF('OddsRatio_working_3-way'!V152+SQRT('OddsRatio_working_3-way'!W152)&gt;0,0,PI()),ACOS('OddsRatio_working_3-way'!V152/(2*'OddsRatio_working_3-way'!X152)))</f>
        <v>0.23840972854862597</v>
      </c>
      <c r="Z152" s="11">
        <f>'OddsRatio_working_3-way'!X152^(1/3)*COS('OddsRatio_working_3-way'!Y152/3)</f>
        <v>0.51724066119628365</v>
      </c>
      <c r="AA152" s="11">
        <f>'OddsRatio_working_3-way'!X152^(1/3)*COS(('OddsRatio_working_3-way'!Y152+2*PI())/3)</f>
        <v>-0.29429349337347793</v>
      </c>
      <c r="AB152" s="11">
        <f>'OddsRatio_working_3-way'!X152^(1/3)*COS(('OddsRatio_working_3-way'!Y152+4*PI())/3)</f>
        <v>-0.22294716782280535</v>
      </c>
      <c r="AC152" s="11">
        <f>'OddsRatio_working_3-way'!X152^(1/3)*SIN('OddsRatio_working_3-way'!Y152/3)</f>
        <v>4.1191820262371455E-2</v>
      </c>
      <c r="AD152" s="11">
        <f>'OddsRatio_working_3-way'!X152^(1/3)*SIN(('OddsRatio_working_3-way'!Y152+2*PI())/3)</f>
        <v>0.4273476423350559</v>
      </c>
      <c r="AE152" s="11">
        <f>'OddsRatio_working_3-way'!X152^(1/3)*SIN(('OddsRatio_working_3-way'!Y152+4*PI())/3)</f>
        <v>-0.46853946259742735</v>
      </c>
      <c r="AF152" s="11">
        <f>-'OddsRatio_working_3-way'!U152/(3*'OddsRatio_working_3-way'!X152^(1/3))*COS(('OddsRatio_working_3-way'!Y152)/3)</f>
        <v>0.51724066119628365</v>
      </c>
      <c r="AG152" s="11">
        <f>-'OddsRatio_working_3-way'!U152/(3*'OddsRatio_working_3-way'!X152^(1/3))*COS(('OddsRatio_working_3-way'!Y152+2*PI())/3)</f>
        <v>-0.29429349337347793</v>
      </c>
      <c r="AH152" s="11">
        <f>-'OddsRatio_working_3-way'!U152/(3*'OddsRatio_working_3-way'!X152^(1/3))*COS(('OddsRatio_working_3-way'!Y152+4*PI())/3)</f>
        <v>-0.22294716782280535</v>
      </c>
      <c r="AI152" s="11">
        <f>'OddsRatio_working_3-way'!U152/(3*'OddsRatio_working_3-way'!X152^(1/3))*SIN(('OddsRatio_working_3-way'!Y152)/3)</f>
        <v>-4.1191820262371455E-2</v>
      </c>
      <c r="AJ152" s="11">
        <f>'OddsRatio_working_3-way'!U152/(3*'OddsRatio_working_3-way'!X152^(1/3))*SIN(('OddsRatio_working_3-way'!Y152+2*PI())/3)</f>
        <v>-0.4273476423350559</v>
      </c>
      <c r="AK152" s="11">
        <f>'OddsRatio_working_3-way'!U152/(3*'OddsRatio_working_3-way'!X152^(1/3))*SIN(('OddsRatio_working_3-way'!Y152+4*PI())/3)</f>
        <v>0.46853946259742735</v>
      </c>
      <c r="AL152" s="11">
        <f>'OddsRatio_working_3-way'!Z152+'OddsRatio_working_3-way'!AF152</f>
        <v>1.0344813223925673</v>
      </c>
      <c r="AM152" s="11">
        <f>'OddsRatio_working_3-way'!AA152+'OddsRatio_working_3-way'!AG152</f>
        <v>-0.58858698674695586</v>
      </c>
      <c r="AN152" s="11">
        <f>'OddsRatio_working_3-way'!AB152+'OddsRatio_working_3-way'!AH152</f>
        <v>-0.44589433564561071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1.0344813223925673</v>
      </c>
      <c r="AS152" s="11">
        <f>IF(('OddsRatio_working_3-way'!X152=0),IF(Q152&gt;0,-Q152^(1/3),(-Q152)^(1/3)),'OddsRatio_working_3-way'!AM152-'OddsRatio_working_3-way'!R152/3)</f>
        <v>-0.58858698674695586</v>
      </c>
      <c r="AT152" s="11">
        <f>IF(('OddsRatio_working_3-way'!X152=0),IF(Q152&gt;0,-Q152^(1/3),(-Q152)^(1/3)),'OddsRatio_working_3-way'!AN152-'OddsRatio_working_3-way'!R152/3)</f>
        <v>-0.44589433564561071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2.44</v>
      </c>
      <c r="B153" s="4">
        <f>IF('True_Odds_Calculator_3-way'!B154="","",'True_Odds_Calculator_3-way'!B154)</f>
        <v>3.8</v>
      </c>
      <c r="C153" s="4">
        <f>IF('True_Odds_Calculator_3-way'!C154="","",'True_Odds_Calculator_3-way'!C154)</f>
        <v>2.86</v>
      </c>
      <c r="D153" s="9">
        <f t="shared" si="39"/>
        <v>0.40155936014193416</v>
      </c>
      <c r="E153" s="9">
        <f t="shared" si="40"/>
        <v>0.25655565772663852</v>
      </c>
      <c r="F153" s="9">
        <f t="shared" si="41"/>
        <v>0.34188498213142737</v>
      </c>
      <c r="G153" s="9">
        <f t="shared" si="42"/>
        <v>1.0349248926293768</v>
      </c>
      <c r="H153" s="9">
        <f t="shared" si="43"/>
        <v>2.4902918453863023</v>
      </c>
      <c r="I153" s="9">
        <f t="shared" si="44"/>
        <v>3.8977896993622552</v>
      </c>
      <c r="J153" s="9">
        <f t="shared" si="45"/>
        <v>2.9249603002906404</v>
      </c>
      <c r="K153" s="11">
        <f t="shared" si="46"/>
        <v>0.4098360655737705</v>
      </c>
      <c r="L153" s="11">
        <f t="shared" si="47"/>
        <v>0.26315789473684209</v>
      </c>
      <c r="M153" s="11">
        <f t="shared" si="48"/>
        <v>0.34965034965034969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-0.28280951145489541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0.23003312476996685</v>
      </c>
      <c r="Q153" s="11">
        <f>2*'OddsRatio_working_3-way'!K153*'OddsRatio_working_3-way'!L153*'OddsRatio_working_3-way'!M153</f>
        <v>7.5420696645890781E-2</v>
      </c>
      <c r="R153" s="11">
        <f t="shared" si="49"/>
        <v>0</v>
      </c>
      <c r="S153" s="11">
        <f t="shared" si="50"/>
        <v>-0.81338538999829313</v>
      </c>
      <c r="T153" s="11">
        <f t="shared" si="51"/>
        <v>-0.26668373442566989</v>
      </c>
      <c r="U153" s="11">
        <f>'OddsRatio_working_3-way'!S153-'OddsRatio_working_3-way'!R153^2/3</f>
        <v>-0.81338538999829313</v>
      </c>
      <c r="V153" s="11">
        <f>'OddsRatio_working_3-way'!S153*'OddsRatio_working_3-way'!R153/3-2*'OddsRatio_working_3-way'!R153^3/27-'OddsRatio_working_3-way'!T153</f>
        <v>0.26668373442566989</v>
      </c>
      <c r="W153" s="11">
        <f>'OddsRatio_working_3-way'!V153^2+4*'OddsRatio_working_3-way'!U153^3/27</f>
        <v>-8.6030971759136071E-3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0.14117658391455612</v>
      </c>
      <c r="Y153" s="11">
        <f>IF('OddsRatio_working_3-way'!W153&gt;=0,IF('OddsRatio_working_3-way'!V153+SQRT('OddsRatio_working_3-way'!W153)&gt;0,0,PI()),ACOS('OddsRatio_working_3-way'!V153/(2*'OddsRatio_working_3-way'!X153)))</f>
        <v>0.33471450049388474</v>
      </c>
      <c r="Z153" s="11">
        <f>'OddsRatio_working_3-way'!X153^(1/3)*COS('OddsRatio_working_3-way'!Y153/3)</f>
        <v>0.5174624463146883</v>
      </c>
      <c r="AA153" s="11">
        <f>'OddsRatio_working_3-way'!X153^(1/3)*COS(('OddsRatio_working_3-way'!Y153+2*PI())/3)</f>
        <v>-0.30893889179558098</v>
      </c>
      <c r="AB153" s="11">
        <f>'OddsRatio_working_3-way'!X153^(1/3)*COS(('OddsRatio_working_3-way'!Y153+4*PI())/3)</f>
        <v>-0.20852355451910742</v>
      </c>
      <c r="AC153" s="11">
        <f>'OddsRatio_working_3-way'!X153^(1/3)*SIN('OddsRatio_working_3-way'!Y153/3)</f>
        <v>5.7974822007339145E-2</v>
      </c>
      <c r="AD153" s="11">
        <f>'OddsRatio_working_3-way'!X153^(1/3)*SIN(('OddsRatio_working_3-way'!Y153+2*PI())/3)</f>
        <v>0.41914821300929184</v>
      </c>
      <c r="AE153" s="11">
        <f>'OddsRatio_working_3-way'!X153^(1/3)*SIN(('OddsRatio_working_3-way'!Y153+4*PI())/3)</f>
        <v>-0.47712303501663089</v>
      </c>
      <c r="AF153" s="11">
        <f>-'OddsRatio_working_3-way'!U153/(3*'OddsRatio_working_3-way'!X153^(1/3))*COS(('OddsRatio_working_3-way'!Y153)/3)</f>
        <v>0.51746244631468841</v>
      </c>
      <c r="AG153" s="11">
        <f>-'OddsRatio_working_3-way'!U153/(3*'OddsRatio_working_3-way'!X153^(1/3))*COS(('OddsRatio_working_3-way'!Y153+2*PI())/3)</f>
        <v>-0.30893889179558109</v>
      </c>
      <c r="AH153" s="11">
        <f>-'OddsRatio_working_3-way'!U153/(3*'OddsRatio_working_3-way'!X153^(1/3))*COS(('OddsRatio_working_3-way'!Y153+4*PI())/3)</f>
        <v>-0.20852355451910745</v>
      </c>
      <c r="AI153" s="11">
        <f>'OddsRatio_working_3-way'!U153/(3*'OddsRatio_working_3-way'!X153^(1/3))*SIN(('OddsRatio_working_3-way'!Y153)/3)</f>
        <v>-5.7974822007339159E-2</v>
      </c>
      <c r="AJ153" s="11">
        <f>'OddsRatio_working_3-way'!U153/(3*'OddsRatio_working_3-way'!X153^(1/3))*SIN(('OddsRatio_working_3-way'!Y153+2*PI())/3)</f>
        <v>-0.41914821300929189</v>
      </c>
      <c r="AK153" s="11">
        <f>'OddsRatio_working_3-way'!U153/(3*'OddsRatio_working_3-way'!X153^(1/3))*SIN(('OddsRatio_working_3-way'!Y153+4*PI())/3)</f>
        <v>0.477123035016631</v>
      </c>
      <c r="AL153" s="11">
        <f>'OddsRatio_working_3-way'!Z153+'OddsRatio_working_3-way'!AF153</f>
        <v>1.0349248926293768</v>
      </c>
      <c r="AM153" s="11">
        <f>'OddsRatio_working_3-way'!AA153+'OddsRatio_working_3-way'!AG153</f>
        <v>-0.61787778359116208</v>
      </c>
      <c r="AN153" s="11">
        <f>'OddsRatio_working_3-way'!AB153+'OddsRatio_working_3-way'!AH153</f>
        <v>-0.41704710903821485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1.0349248926293768</v>
      </c>
      <c r="AS153" s="11">
        <f>IF(('OddsRatio_working_3-way'!X153=0),IF(Q153&gt;0,-Q153^(1/3),(-Q153)^(1/3)),'OddsRatio_working_3-way'!AM153-'OddsRatio_working_3-way'!R153/3)</f>
        <v>-0.61787778359116208</v>
      </c>
      <c r="AT153" s="11">
        <f>IF(('OddsRatio_working_3-way'!X153=0),IF(Q153&gt;0,-Q153^(1/3),(-Q153)^(1/3)),'OddsRatio_working_3-way'!AN153-'OddsRatio_working_3-way'!R153/3)</f>
        <v>-0.41704710903821485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2.1800000000000002</v>
      </c>
      <c r="B154" s="4">
        <f>IF('True_Odds_Calculator_3-way'!B155="","",'True_Odds_Calculator_3-way'!B155)</f>
        <v>3.23</v>
      </c>
      <c r="C154" s="4">
        <f>IF('True_Odds_Calculator_3-way'!C155="","",'True_Odds_Calculator_3-way'!C155)</f>
        <v>3.93</v>
      </c>
      <c r="D154" s="9">
        <f t="shared" si="39"/>
        <v>0.45000958897871601</v>
      </c>
      <c r="E154" s="9">
        <f t="shared" si="40"/>
        <v>0.30214188170046169</v>
      </c>
      <c r="F154" s="9">
        <f t="shared" si="41"/>
        <v>0.24784852932082224</v>
      </c>
      <c r="G154" s="9">
        <f t="shared" si="42"/>
        <v>1.0357414154660374</v>
      </c>
      <c r="H154" s="9">
        <f t="shared" si="43"/>
        <v>2.2221748702499244</v>
      </c>
      <c r="I154" s="9">
        <f t="shared" si="44"/>
        <v>3.3097033564892633</v>
      </c>
      <c r="J154" s="9">
        <f t="shared" si="45"/>
        <v>4.0347223473154905</v>
      </c>
      <c r="K154" s="11">
        <f t="shared" si="46"/>
        <v>0.4587155963302752</v>
      </c>
      <c r="L154" s="11">
        <f t="shared" si="47"/>
        <v>0.30959752321981426</v>
      </c>
      <c r="M154" s="11">
        <f t="shared" si="48"/>
        <v>0.2544529262086514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-0.27861399295233258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0.2291066481328784</v>
      </c>
      <c r="Q154" s="11">
        <f>2*'OddsRatio_working_3-way'!K154*'OddsRatio_working_3-way'!L154*'OddsRatio_working_3-way'!M154</f>
        <v>7.2273390578195068E-2</v>
      </c>
      <c r="R154" s="11">
        <f t="shared" si="49"/>
        <v>0</v>
      </c>
      <c r="S154" s="11">
        <f t="shared" si="50"/>
        <v>-0.82230847670337837</v>
      </c>
      <c r="T154" s="11">
        <f t="shared" si="51"/>
        <v>-0.25940330495374708</v>
      </c>
      <c r="U154" s="11">
        <f>'OddsRatio_working_3-way'!S154-'OddsRatio_working_3-way'!R154^2/3</f>
        <v>-0.82230847670337837</v>
      </c>
      <c r="V154" s="11">
        <f>'OddsRatio_working_3-way'!S154*'OddsRatio_working_3-way'!R154/3-2*'OddsRatio_working_3-way'!R154^3/27-'OddsRatio_working_3-way'!T154</f>
        <v>0.25940330495374708</v>
      </c>
      <c r="W154" s="11">
        <f>'OddsRatio_working_3-way'!V154^2+4*'OddsRatio_working_3-way'!U154^3/27</f>
        <v>-1.5085892935697592E-2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0.14350606917185096</v>
      </c>
      <c r="Y154" s="11">
        <f>IF('OddsRatio_working_3-way'!W154&gt;=0,IF('OddsRatio_working_3-way'!V154+SQRT('OddsRatio_working_3-way'!W154)&gt;0,0,PI()),ACOS('OddsRatio_working_3-way'!V154/(2*'OddsRatio_working_3-way'!X154)))</f>
        <v>0.44221487370458501</v>
      </c>
      <c r="Z154" s="11">
        <f>'OddsRatio_working_3-way'!X154^(1/3)*COS('OddsRatio_working_3-way'!Y154/3)</f>
        <v>0.5178707077330188</v>
      </c>
      <c r="AA154" s="11">
        <f>'OddsRatio_working_3-way'!X154^(1/3)*COS(('OddsRatio_working_3-way'!Y154+2*PI())/3)</f>
        <v>-0.32552789646642316</v>
      </c>
      <c r="AB154" s="11">
        <f>'OddsRatio_working_3-way'!X154^(1/3)*COS(('OddsRatio_working_3-way'!Y154+4*PI())/3)</f>
        <v>-0.19234281126659575</v>
      </c>
      <c r="AC154" s="11">
        <f>'OddsRatio_working_3-way'!X154^(1/3)*SIN('OddsRatio_working_3-way'!Y154/3)</f>
        <v>7.6894444792163605E-2</v>
      </c>
      <c r="AD154" s="11">
        <f>'OddsRatio_working_3-way'!X154^(1/3)*SIN(('OddsRatio_working_3-way'!Y154+2*PI())/3)</f>
        <v>0.41004196637653878</v>
      </c>
      <c r="AE154" s="11">
        <f>'OddsRatio_working_3-way'!X154^(1/3)*SIN(('OddsRatio_working_3-way'!Y154+4*PI())/3)</f>
        <v>-0.4869364111687024</v>
      </c>
      <c r="AF154" s="11">
        <f>-'OddsRatio_working_3-way'!U154/(3*'OddsRatio_working_3-way'!X154^(1/3))*COS(('OddsRatio_working_3-way'!Y154)/3)</f>
        <v>0.51787070773301869</v>
      </c>
      <c r="AG154" s="11">
        <f>-'OddsRatio_working_3-way'!U154/(3*'OddsRatio_working_3-way'!X154^(1/3))*COS(('OddsRatio_working_3-way'!Y154+2*PI())/3)</f>
        <v>-0.32552789646642311</v>
      </c>
      <c r="AH154" s="11">
        <f>-'OddsRatio_working_3-way'!U154/(3*'OddsRatio_working_3-way'!X154^(1/3))*COS(('OddsRatio_working_3-way'!Y154+4*PI())/3)</f>
        <v>-0.19234281126659572</v>
      </c>
      <c r="AI154" s="11">
        <f>'OddsRatio_working_3-way'!U154/(3*'OddsRatio_working_3-way'!X154^(1/3))*SIN(('OddsRatio_working_3-way'!Y154)/3)</f>
        <v>-7.6894444792163591E-2</v>
      </c>
      <c r="AJ154" s="11">
        <f>'OddsRatio_working_3-way'!U154/(3*'OddsRatio_working_3-way'!X154^(1/3))*SIN(('OddsRatio_working_3-way'!Y154+2*PI())/3)</f>
        <v>-0.41004196637653872</v>
      </c>
      <c r="AK154" s="11">
        <f>'OddsRatio_working_3-way'!U154/(3*'OddsRatio_working_3-way'!X154^(1/3))*SIN(('OddsRatio_working_3-way'!Y154+4*PI())/3)</f>
        <v>0.48693641116870229</v>
      </c>
      <c r="AL154" s="11">
        <f>'OddsRatio_working_3-way'!Z154+'OddsRatio_working_3-way'!AF154</f>
        <v>1.0357414154660374</v>
      </c>
      <c r="AM154" s="11">
        <f>'OddsRatio_working_3-way'!AA154+'OddsRatio_working_3-way'!AG154</f>
        <v>-0.65105579293284621</v>
      </c>
      <c r="AN154" s="11">
        <f>'OddsRatio_working_3-way'!AB154+'OddsRatio_working_3-way'!AH154</f>
        <v>-0.3846856225331915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1.0357414154660374</v>
      </c>
      <c r="AS154" s="11">
        <f>IF(('OddsRatio_working_3-way'!X154=0),IF(Q154&gt;0,-Q154^(1/3),(-Q154)^(1/3)),'OddsRatio_working_3-way'!AM154-'OddsRatio_working_3-way'!R154/3)</f>
        <v>-0.65105579293284621</v>
      </c>
      <c r="AT154" s="11">
        <f>IF(('OddsRatio_working_3-way'!X154=0),IF(Q154&gt;0,-Q154^(1/3),(-Q154)^(1/3)),'OddsRatio_working_3-way'!AN154-'OddsRatio_working_3-way'!R154/3)</f>
        <v>-0.3846856225331915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2.35</v>
      </c>
      <c r="B155" s="4">
        <f>IF('True_Odds_Calculator_3-way'!B156="","",'True_Odds_Calculator_3-way'!B156)</f>
        <v>3.48</v>
      </c>
      <c r="C155" s="4">
        <f>IF('True_Odds_Calculator_3-way'!C156="","",'True_Odds_Calculator_3-way'!C156)</f>
        <v>3.24</v>
      </c>
      <c r="D155" s="9">
        <f t="shared" si="39"/>
        <v>0.41756819868707984</v>
      </c>
      <c r="E155" s="9">
        <f t="shared" si="40"/>
        <v>0.28071491062325749</v>
      </c>
      <c r="F155" s="9">
        <f t="shared" si="41"/>
        <v>0.30171689068966268</v>
      </c>
      <c r="G155" s="9">
        <f t="shared" si="42"/>
        <v>1.0331988051101688</v>
      </c>
      <c r="H155" s="9">
        <f t="shared" si="43"/>
        <v>2.3948183868987276</v>
      </c>
      <c r="I155" s="9">
        <f t="shared" si="44"/>
        <v>3.5623330366732184</v>
      </c>
      <c r="J155" s="9">
        <f t="shared" si="45"/>
        <v>3.3143653234467778</v>
      </c>
      <c r="K155" s="11">
        <f t="shared" si="46"/>
        <v>0.42553191489361702</v>
      </c>
      <c r="L155" s="11">
        <f t="shared" si="47"/>
        <v>0.28735632183908044</v>
      </c>
      <c r="M155" s="11">
        <f t="shared" si="48"/>
        <v>0.30864197530864196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-0.28303578707100352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0.22908495844013899</v>
      </c>
      <c r="Q155" s="11">
        <f>2*'OddsRatio_working_3-way'!K155*'OddsRatio_working_3-way'!L155*'OddsRatio_working_3-way'!M155</f>
        <v>7.5481040672203945E-2</v>
      </c>
      <c r="R155" s="11">
        <f t="shared" si="49"/>
        <v>0</v>
      </c>
      <c r="S155" s="11">
        <f t="shared" si="50"/>
        <v>-0.80938513398190803</v>
      </c>
      <c r="T155" s="11">
        <f t="shared" si="51"/>
        <v>-0.26668373442566984</v>
      </c>
      <c r="U155" s="11">
        <f>'OddsRatio_working_3-way'!S155-'OddsRatio_working_3-way'!R155^2/3</f>
        <v>-0.80938513398190803</v>
      </c>
      <c r="V155" s="11">
        <f>'OddsRatio_working_3-way'!S155*'OddsRatio_working_3-way'!R155/3-2*'OddsRatio_working_3-way'!R155^3/27-'OddsRatio_working_3-way'!T155</f>
        <v>0.26668373442566984</v>
      </c>
      <c r="W155" s="11">
        <f>'OddsRatio_working_3-way'!V155^2+4*'OddsRatio_working_3-way'!U155^3/27</f>
        <v>-7.4326269291444813E-3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0.14013639885515619</v>
      </c>
      <c r="Y155" s="11">
        <f>IF('OddsRatio_working_3-way'!W155&gt;=0,IF('OddsRatio_working_3-way'!V155+SQRT('OddsRatio_working_3-way'!W155)&gt;0,0,PI()),ACOS('OddsRatio_working_3-way'!V155/(2*'OddsRatio_working_3-way'!X155)))</f>
        <v>0.31267260288251753</v>
      </c>
      <c r="Z155" s="11">
        <f>'OddsRatio_working_3-way'!X155^(1/3)*COS('OddsRatio_working_3-way'!Y155/3)</f>
        <v>0.51659940255508441</v>
      </c>
      <c r="AA155" s="11">
        <f>'OddsRatio_working_3-way'!X155^(1/3)*COS(('OddsRatio_working_3-way'!Y155+2*PI())/3)</f>
        <v>-0.30509795397221501</v>
      </c>
      <c r="AB155" s="11">
        <f>'OddsRatio_working_3-way'!X155^(1/3)*COS(('OddsRatio_working_3-way'!Y155+4*PI())/3)</f>
        <v>-0.21150144858286948</v>
      </c>
      <c r="AC155" s="11">
        <f>'OddsRatio_working_3-way'!X155^(1/3)*SIN('OddsRatio_working_3-way'!Y155/3)</f>
        <v>5.4037967581746983E-2</v>
      </c>
      <c r="AD155" s="11">
        <f>'OddsRatio_working_3-way'!X155^(1/3)*SIN(('OddsRatio_working_3-way'!Y155+2*PI())/3)</f>
        <v>0.42036922240169322</v>
      </c>
      <c r="AE155" s="11">
        <f>'OddsRatio_working_3-way'!X155^(1/3)*SIN(('OddsRatio_working_3-way'!Y155+4*PI())/3)</f>
        <v>-0.47440718998344017</v>
      </c>
      <c r="AF155" s="11">
        <f>-'OddsRatio_working_3-way'!U155/(3*'OddsRatio_working_3-way'!X155^(1/3))*COS(('OddsRatio_working_3-way'!Y155)/3)</f>
        <v>0.5165994025550843</v>
      </c>
      <c r="AG155" s="11">
        <f>-'OddsRatio_working_3-way'!U155/(3*'OddsRatio_working_3-way'!X155^(1/3))*COS(('OddsRatio_working_3-way'!Y155+2*PI())/3)</f>
        <v>-0.30509795397221495</v>
      </c>
      <c r="AH155" s="11">
        <f>-'OddsRatio_working_3-way'!U155/(3*'OddsRatio_working_3-way'!X155^(1/3))*COS(('OddsRatio_working_3-way'!Y155+4*PI())/3)</f>
        <v>-0.21150144858286943</v>
      </c>
      <c r="AI155" s="11">
        <f>'OddsRatio_working_3-way'!U155/(3*'OddsRatio_working_3-way'!X155^(1/3))*SIN(('OddsRatio_working_3-way'!Y155)/3)</f>
        <v>-5.4037967581746969E-2</v>
      </c>
      <c r="AJ155" s="11">
        <f>'OddsRatio_working_3-way'!U155/(3*'OddsRatio_working_3-way'!X155^(1/3))*SIN(('OddsRatio_working_3-way'!Y155+2*PI())/3)</f>
        <v>-0.42036922240169317</v>
      </c>
      <c r="AK155" s="11">
        <f>'OddsRatio_working_3-way'!U155/(3*'OddsRatio_working_3-way'!X155^(1/3))*SIN(('OddsRatio_working_3-way'!Y155+4*PI())/3)</f>
        <v>0.47440718998344006</v>
      </c>
      <c r="AL155" s="11">
        <f>'OddsRatio_working_3-way'!Z155+'OddsRatio_working_3-way'!AF155</f>
        <v>1.0331988051101688</v>
      </c>
      <c r="AM155" s="11">
        <f>'OddsRatio_working_3-way'!AA155+'OddsRatio_working_3-way'!AG155</f>
        <v>-0.61019590794442991</v>
      </c>
      <c r="AN155" s="11">
        <f>'OddsRatio_working_3-way'!AB155+'OddsRatio_working_3-way'!AH155</f>
        <v>-0.42300289716573891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1.0331988051101688</v>
      </c>
      <c r="AS155" s="11">
        <f>IF(('OddsRatio_working_3-way'!X155=0),IF(Q155&gt;0,-Q155^(1/3),(-Q155)^(1/3)),'OddsRatio_working_3-way'!AM155-'OddsRatio_working_3-way'!R155/3)</f>
        <v>-0.61019590794442991</v>
      </c>
      <c r="AT155" s="11">
        <f>IF(('OddsRatio_working_3-way'!X155=0),IF(Q155&gt;0,-Q155^(1/3),(-Q155)^(1/3)),'OddsRatio_working_3-way'!AN155-'OddsRatio_working_3-way'!R155/3)</f>
        <v>-0.42300289716573891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1.43</v>
      </c>
      <c r="B156" s="4">
        <f>IF('True_Odds_Calculator_3-way'!B157="","",'True_Odds_Calculator_3-way'!B157)</f>
        <v>5.08</v>
      </c>
      <c r="C156" s="4">
        <f>IF('True_Odds_Calculator_3-way'!C157="","",'True_Odds_Calculator_3-way'!C157)</f>
        <v>7.57</v>
      </c>
      <c r="D156" s="9">
        <f t="shared" si="39"/>
        <v>0.6867859268577633</v>
      </c>
      <c r="E156" s="9">
        <f t="shared" si="40"/>
        <v>0.18771425153934554</v>
      </c>
      <c r="F156" s="9">
        <f t="shared" si="41"/>
        <v>0.12549982160289117</v>
      </c>
      <c r="G156" s="9">
        <f t="shared" si="42"/>
        <v>1.0605995154759078</v>
      </c>
      <c r="H156" s="9">
        <f t="shared" si="43"/>
        <v>1.45605779165464</v>
      </c>
      <c r="I156" s="9">
        <f t="shared" si="44"/>
        <v>5.3272460231417043</v>
      </c>
      <c r="J156" s="9">
        <f t="shared" si="45"/>
        <v>7.9681388166767144</v>
      </c>
      <c r="K156" s="11">
        <f t="shared" si="46"/>
        <v>0.69930069930069938</v>
      </c>
      <c r="L156" s="11">
        <f t="shared" si="47"/>
        <v>0.19685039370078738</v>
      </c>
      <c r="M156" s="11">
        <f t="shared" si="48"/>
        <v>0.13210039630118889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-0.20960341731308763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0.20148565483965272</v>
      </c>
      <c r="Q156" s="11">
        <f>2*'OddsRatio_working_3-way'!K156*'OddsRatio_working_3-way'!L156*'OddsRatio_working_3-way'!M156</f>
        <v>3.6369251776110591E-2</v>
      </c>
      <c r="R156" s="11">
        <f t="shared" si="49"/>
        <v>0</v>
      </c>
      <c r="S156" s="11">
        <f t="shared" si="50"/>
        <v>-0.96127084864599666</v>
      </c>
      <c r="T156" s="11">
        <f t="shared" si="51"/>
        <v>-0.1735145936184109</v>
      </c>
      <c r="U156" s="11">
        <f>'OddsRatio_working_3-way'!S156-'OddsRatio_working_3-way'!R156^2/3</f>
        <v>-0.96127084864599666</v>
      </c>
      <c r="V156" s="11">
        <f>'OddsRatio_working_3-way'!S156*'OddsRatio_working_3-way'!R156/3-2*'OddsRatio_working_3-way'!R156^3/27-'OddsRatio_working_3-way'!T156</f>
        <v>0.1735145936184109</v>
      </c>
      <c r="W156" s="11">
        <f>'OddsRatio_working_3-way'!V156^2+4*'OddsRatio_working_3-way'!U156^3/27</f>
        <v>-0.10148591480159078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0.18137890519583102</v>
      </c>
      <c r="Y156" s="11">
        <f>IF('OddsRatio_working_3-way'!W156&gt;=0,IF('OddsRatio_working_3-way'!V156+SQRT('OddsRatio_working_3-way'!W156)&gt;0,0,PI()),ACOS('OddsRatio_working_3-way'!V156/(2*'OddsRatio_working_3-way'!X156)))</f>
        <v>1.0720547765910458</v>
      </c>
      <c r="Z156" s="11">
        <f>'OddsRatio_working_3-way'!X156^(1/3)*COS('OddsRatio_working_3-way'!Y156/3)</f>
        <v>0.5302997577379539</v>
      </c>
      <c r="AA156" s="11">
        <f>'OddsRatio_working_3-way'!X156^(1/3)*COS(('OddsRatio_working_3-way'!Y156+2*PI())/3)</f>
        <v>-0.43662680842161306</v>
      </c>
      <c r="AB156" s="11">
        <f>'OddsRatio_working_3-way'!X156^(1/3)*COS(('OddsRatio_working_3-way'!Y156+4*PI())/3)</f>
        <v>-9.3672949316341E-2</v>
      </c>
      <c r="AC156" s="11">
        <f>'OddsRatio_working_3-way'!X156^(1/3)*SIN('OddsRatio_working_3-way'!Y156/3)</f>
        <v>0.19800450287404994</v>
      </c>
      <c r="AD156" s="11">
        <f>'OddsRatio_working_3-way'!X156^(1/3)*SIN(('OddsRatio_working_3-way'!Y156+2*PI())/3)</f>
        <v>0.36025081038477658</v>
      </c>
      <c r="AE156" s="11">
        <f>'OddsRatio_working_3-way'!X156^(1/3)*SIN(('OddsRatio_working_3-way'!Y156+4*PI())/3)</f>
        <v>-0.55825531325882649</v>
      </c>
      <c r="AF156" s="11">
        <f>-'OddsRatio_working_3-way'!U156/(3*'OddsRatio_working_3-way'!X156^(1/3))*COS(('OddsRatio_working_3-way'!Y156)/3)</f>
        <v>0.5302997577379539</v>
      </c>
      <c r="AG156" s="11">
        <f>-'OddsRatio_working_3-way'!U156/(3*'OddsRatio_working_3-way'!X156^(1/3))*COS(('OddsRatio_working_3-way'!Y156+2*PI())/3)</f>
        <v>-0.43662680842161306</v>
      </c>
      <c r="AH156" s="11">
        <f>-'OddsRatio_working_3-way'!U156/(3*'OddsRatio_working_3-way'!X156^(1/3))*COS(('OddsRatio_working_3-way'!Y156+4*PI())/3)</f>
        <v>-9.3672949316341E-2</v>
      </c>
      <c r="AI156" s="11">
        <f>'OddsRatio_working_3-way'!U156/(3*'OddsRatio_working_3-way'!X156^(1/3))*SIN(('OddsRatio_working_3-way'!Y156)/3)</f>
        <v>-0.19800450287404994</v>
      </c>
      <c r="AJ156" s="11">
        <f>'OddsRatio_working_3-way'!U156/(3*'OddsRatio_working_3-way'!X156^(1/3))*SIN(('OddsRatio_working_3-way'!Y156+2*PI())/3)</f>
        <v>-0.36025081038477658</v>
      </c>
      <c r="AK156" s="11">
        <f>'OddsRatio_working_3-way'!U156/(3*'OddsRatio_working_3-way'!X156^(1/3))*SIN(('OddsRatio_working_3-way'!Y156+4*PI())/3)</f>
        <v>0.55825531325882649</v>
      </c>
      <c r="AL156" s="11">
        <f>'OddsRatio_working_3-way'!Z156+'OddsRatio_working_3-way'!AF156</f>
        <v>1.0605995154759078</v>
      </c>
      <c r="AM156" s="11">
        <f>'OddsRatio_working_3-way'!AA156+'OddsRatio_working_3-way'!AG156</f>
        <v>-0.87325361684322611</v>
      </c>
      <c r="AN156" s="11">
        <f>'OddsRatio_working_3-way'!AB156+'OddsRatio_working_3-way'!AH156</f>
        <v>-0.187345898632682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1.0605995154759078</v>
      </c>
      <c r="AS156" s="11">
        <f>IF(('OddsRatio_working_3-way'!X156=0),IF(Q156&gt;0,-Q156^(1/3),(-Q156)^(1/3)),'OddsRatio_working_3-way'!AM156-'OddsRatio_working_3-way'!R156/3)</f>
        <v>-0.87325361684322611</v>
      </c>
      <c r="AT156" s="11">
        <f>IF(('OddsRatio_working_3-way'!X156=0),IF(Q156&gt;0,-Q156^(1/3),(-Q156)^(1/3)),'OddsRatio_working_3-way'!AN156-'OddsRatio_working_3-way'!R156/3)</f>
        <v>-0.187345898632682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2.5499999999999998</v>
      </c>
      <c r="B157" s="4">
        <f>IF('True_Odds_Calculator_3-way'!B158="","",'True_Odds_Calculator_3-way'!B158)</f>
        <v>3.72</v>
      </c>
      <c r="C157" s="4">
        <f>IF('True_Odds_Calculator_3-way'!C158="","",'True_Odds_Calculator_3-way'!C158)</f>
        <v>2.77</v>
      </c>
      <c r="D157" s="9">
        <f t="shared" si="39"/>
        <v>0.38427125974699539</v>
      </c>
      <c r="E157" s="9">
        <f t="shared" si="40"/>
        <v>0.26234133354224454</v>
      </c>
      <c r="F157" s="9">
        <f t="shared" si="41"/>
        <v>0.3533874067107603</v>
      </c>
      <c r="G157" s="9">
        <f t="shared" si="42"/>
        <v>1.0337602370051606</v>
      </c>
      <c r="H157" s="9">
        <f t="shared" si="43"/>
        <v>2.6023283673579987</v>
      </c>
      <c r="I157" s="9">
        <f t="shared" si="44"/>
        <v>3.8118278446540379</v>
      </c>
      <c r="J157" s="9">
        <f t="shared" si="45"/>
        <v>2.8297556194991342</v>
      </c>
      <c r="K157" s="11">
        <f t="shared" si="46"/>
        <v>0.39215686274509809</v>
      </c>
      <c r="L157" s="11">
        <f t="shared" si="47"/>
        <v>0.26881720430107525</v>
      </c>
      <c r="M157" s="11">
        <f t="shared" si="48"/>
        <v>0.36101083032490977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-0.28399518652226252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0.22986563516365752</v>
      </c>
      <c r="Q157" s="11">
        <f>2*'OddsRatio_working_3-way'!K157*'OddsRatio_working_3-way'!L157*'OddsRatio_working_3-way'!M157</f>
        <v>7.6114448729687922E-2</v>
      </c>
      <c r="R157" s="11">
        <f t="shared" si="49"/>
        <v>0</v>
      </c>
      <c r="S157" s="11">
        <f t="shared" si="50"/>
        <v>-0.80939975771609862</v>
      </c>
      <c r="T157" s="11">
        <f t="shared" si="51"/>
        <v>-0.26801316480665516</v>
      </c>
      <c r="U157" s="11">
        <f>'OddsRatio_working_3-way'!S157-'OddsRatio_working_3-way'!R157^2/3</f>
        <v>-0.80939975771609862</v>
      </c>
      <c r="V157" s="11">
        <f>'OddsRatio_working_3-way'!S157*'OddsRatio_working_3-way'!R157/3-2*'OddsRatio_working_3-way'!R157^3/27-'OddsRatio_working_3-way'!T157</f>
        <v>0.26801316480665516</v>
      </c>
      <c r="W157" s="11">
        <f>'OddsRatio_working_3-way'!V157^2+4*'OddsRatio_working_3-way'!U157^3/27</f>
        <v>-6.7260425129840595E-3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0.14014019678759496</v>
      </c>
      <c r="Y157" s="11">
        <f>IF('OddsRatio_working_3-way'!W157&gt;=0,IF('OddsRatio_working_3-way'!V157+SQRT('OddsRatio_working_3-way'!W157)&gt;0,0,PI()),ACOS('OddsRatio_working_3-way'!V157/(2*'OddsRatio_working_3-way'!X157)))</f>
        <v>0.29695370102834939</v>
      </c>
      <c r="Z157" s="11">
        <f>'OddsRatio_working_3-way'!X157^(1/3)*COS('OddsRatio_working_3-way'!Y157/3)</f>
        <v>0.51688011850258031</v>
      </c>
      <c r="AA157" s="11">
        <f>'OddsRatio_working_3-way'!X157^(1/3)*COS(('OddsRatio_working_3-way'!Y157+2*PI())/3)</f>
        <v>-0.30289393142901494</v>
      </c>
      <c r="AB157" s="11">
        <f>'OddsRatio_working_3-way'!X157^(1/3)*COS(('OddsRatio_working_3-way'!Y157+4*PI())/3)</f>
        <v>-0.21398618707356512</v>
      </c>
      <c r="AC157" s="11">
        <f>'OddsRatio_working_3-way'!X157^(1/3)*SIN('OddsRatio_working_3-way'!Y157/3)</f>
        <v>5.1330910136661315E-2</v>
      </c>
      <c r="AD157" s="11">
        <f>'OddsRatio_working_3-way'!X157^(1/3)*SIN(('OddsRatio_working_3-way'!Y157+2*PI())/3)</f>
        <v>0.42196585826601507</v>
      </c>
      <c r="AE157" s="11">
        <f>'OddsRatio_working_3-way'!X157^(1/3)*SIN(('OddsRatio_working_3-way'!Y157+4*PI())/3)</f>
        <v>-0.47329676840267643</v>
      </c>
      <c r="AF157" s="11">
        <f>-'OddsRatio_working_3-way'!U157/(3*'OddsRatio_working_3-way'!X157^(1/3))*COS(('OddsRatio_working_3-way'!Y157)/3)</f>
        <v>0.51688011850258031</v>
      </c>
      <c r="AG157" s="11">
        <f>-'OddsRatio_working_3-way'!U157/(3*'OddsRatio_working_3-way'!X157^(1/3))*COS(('OddsRatio_working_3-way'!Y157+2*PI())/3)</f>
        <v>-0.30289393142901494</v>
      </c>
      <c r="AH157" s="11">
        <f>-'OddsRatio_working_3-way'!U157/(3*'OddsRatio_working_3-way'!X157^(1/3))*COS(('OddsRatio_working_3-way'!Y157+4*PI())/3)</f>
        <v>-0.21398618707356512</v>
      </c>
      <c r="AI157" s="11">
        <f>'OddsRatio_working_3-way'!U157/(3*'OddsRatio_working_3-way'!X157^(1/3))*SIN(('OddsRatio_working_3-way'!Y157)/3)</f>
        <v>-5.1330910136661315E-2</v>
      </c>
      <c r="AJ157" s="11">
        <f>'OddsRatio_working_3-way'!U157/(3*'OddsRatio_working_3-way'!X157^(1/3))*SIN(('OddsRatio_working_3-way'!Y157+2*PI())/3)</f>
        <v>-0.42196585826601507</v>
      </c>
      <c r="AK157" s="11">
        <f>'OddsRatio_working_3-way'!U157/(3*'OddsRatio_working_3-way'!X157^(1/3))*SIN(('OddsRatio_working_3-way'!Y157+4*PI())/3)</f>
        <v>0.47329676840267643</v>
      </c>
      <c r="AL157" s="11">
        <f>'OddsRatio_working_3-way'!Z157+'OddsRatio_working_3-way'!AF157</f>
        <v>1.0337602370051606</v>
      </c>
      <c r="AM157" s="11">
        <f>'OddsRatio_working_3-way'!AA157+'OddsRatio_working_3-way'!AG157</f>
        <v>-0.60578786285802988</v>
      </c>
      <c r="AN157" s="11">
        <f>'OddsRatio_working_3-way'!AB157+'OddsRatio_working_3-way'!AH157</f>
        <v>-0.42797237414713024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1.0337602370051606</v>
      </c>
      <c r="AS157" s="11">
        <f>IF(('OddsRatio_working_3-way'!X157=0),IF(Q157&gt;0,-Q157^(1/3),(-Q157)^(1/3)),'OddsRatio_working_3-way'!AM157-'OddsRatio_working_3-way'!R157/3)</f>
        <v>-0.60578786285802988</v>
      </c>
      <c r="AT157" s="11">
        <f>IF(('OddsRatio_working_3-way'!X157=0),IF(Q157&gt;0,-Q157^(1/3),(-Q157)^(1/3)),'OddsRatio_working_3-way'!AN157-'OddsRatio_working_3-way'!R157/3)</f>
        <v>-0.42797237414713024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1.27</v>
      </c>
      <c r="B158" s="4">
        <f>IF('True_Odds_Calculator_3-way'!B159="","",'True_Odds_Calculator_3-way'!B159)</f>
        <v>5.38</v>
      </c>
      <c r="C158" s="4">
        <f>IF('True_Odds_Calculator_3-way'!C159="","",'True_Odds_Calculator_3-way'!C159)</f>
        <v>11.05</v>
      </c>
      <c r="D158" s="9">
        <f t="shared" si="39"/>
        <v>0.75919325055994924</v>
      </c>
      <c r="E158" s="9">
        <f t="shared" si="40"/>
        <v>0.16272097832076673</v>
      </c>
      <c r="F158" s="9">
        <f t="shared" si="41"/>
        <v>7.8085771119283984E-2</v>
      </c>
      <c r="G158" s="9">
        <f t="shared" si="42"/>
        <v>1.1747692028612666</v>
      </c>
      <c r="H158" s="9">
        <f t="shared" si="43"/>
        <v>1.3171876847725421</v>
      </c>
      <c r="I158" s="9">
        <f t="shared" si="44"/>
        <v>6.1454891085323462</v>
      </c>
      <c r="J158" s="9">
        <f t="shared" si="45"/>
        <v>12.80643048875573</v>
      </c>
      <c r="K158" s="11">
        <f t="shared" si="46"/>
        <v>0.78740157480314954</v>
      </c>
      <c r="L158" s="11">
        <f t="shared" si="47"/>
        <v>0.18587360594795541</v>
      </c>
      <c r="M158" s="11">
        <f t="shared" si="48"/>
        <v>9.0497737556561084E-2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-0.1574184608444239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0.19470139362489355</v>
      </c>
      <c r="Q158" s="11">
        <f>2*'OddsRatio_working_3-way'!K158*'OddsRatio_working_3-way'!L158*'OddsRatio_working_3-way'!M158</f>
        <v>2.6489985527196405E-2</v>
      </c>
      <c r="R158" s="11">
        <f t="shared" si="49"/>
        <v>0</v>
      </c>
      <c r="S158" s="11">
        <f t="shared" si="50"/>
        <v>-1.236839647525942</v>
      </c>
      <c r="T158" s="11">
        <f t="shared" si="51"/>
        <v>-0.16827750306475403</v>
      </c>
      <c r="U158" s="11">
        <f>'OddsRatio_working_3-way'!S158-'OddsRatio_working_3-way'!R158^2/3</f>
        <v>-1.236839647525942</v>
      </c>
      <c r="V158" s="11">
        <f>'OddsRatio_working_3-way'!S158*'OddsRatio_working_3-way'!R158/3-2*'OddsRatio_working_3-way'!R158^3/27-'OddsRatio_working_3-way'!T158</f>
        <v>0.16827750306475403</v>
      </c>
      <c r="W158" s="11">
        <f>'OddsRatio_working_3-way'!V158^2+4*'OddsRatio_working_3-way'!U158^3/27</f>
        <v>-0.25199128185294017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0.26472089069935928</v>
      </c>
      <c r="Y158" s="11">
        <f>IF('OddsRatio_working_3-way'!W158&gt;=0,IF('OddsRatio_working_3-way'!V158+SQRT('OddsRatio_working_3-way'!W158)&gt;0,0,PI()),ACOS('OddsRatio_working_3-way'!V158/(2*'OddsRatio_working_3-way'!X158)))</f>
        <v>1.2473463894293801</v>
      </c>
      <c r="Z158" s="11">
        <f>'OddsRatio_working_3-way'!X158^(1/3)*COS('OddsRatio_working_3-way'!Y158/3)</f>
        <v>0.58738460143063331</v>
      </c>
      <c r="AA158" s="11">
        <f>'OddsRatio_working_3-way'!X158^(1/3)*COS(('OddsRatio_working_3-way'!Y158+2*PI())/3)</f>
        <v>-0.51829062970090256</v>
      </c>
      <c r="AB158" s="11">
        <f>'OddsRatio_working_3-way'!X158^(1/3)*COS(('OddsRatio_working_3-way'!Y158+4*PI())/3)</f>
        <v>-6.9093971729730905E-2</v>
      </c>
      <c r="AC158" s="11">
        <f>'OddsRatio_working_3-way'!X158^(1/3)*SIN('OddsRatio_working_3-way'!Y158/3)</f>
        <v>0.25934381139873658</v>
      </c>
      <c r="AD158" s="11">
        <f>'OddsRatio_working_3-way'!X158^(1/3)*SIN(('OddsRatio_working_3-way'!Y158+2*PI())/3)</f>
        <v>0.37901808093135764</v>
      </c>
      <c r="AE158" s="11">
        <f>'OddsRatio_working_3-way'!X158^(1/3)*SIN(('OddsRatio_working_3-way'!Y158+4*PI())/3)</f>
        <v>-0.63836189233009399</v>
      </c>
      <c r="AF158" s="11">
        <f>-'OddsRatio_working_3-way'!U158/(3*'OddsRatio_working_3-way'!X158^(1/3))*COS(('OddsRatio_working_3-way'!Y158)/3)</f>
        <v>0.58738460143063331</v>
      </c>
      <c r="AG158" s="11">
        <f>-'OddsRatio_working_3-way'!U158/(3*'OddsRatio_working_3-way'!X158^(1/3))*COS(('OddsRatio_working_3-way'!Y158+2*PI())/3)</f>
        <v>-0.51829062970090256</v>
      </c>
      <c r="AH158" s="11">
        <f>-'OddsRatio_working_3-way'!U158/(3*'OddsRatio_working_3-way'!X158^(1/3))*COS(('OddsRatio_working_3-way'!Y158+4*PI())/3)</f>
        <v>-6.9093971729730905E-2</v>
      </c>
      <c r="AI158" s="11">
        <f>'OddsRatio_working_3-way'!U158/(3*'OddsRatio_working_3-way'!X158^(1/3))*SIN(('OddsRatio_working_3-way'!Y158)/3)</f>
        <v>-0.25934381139873658</v>
      </c>
      <c r="AJ158" s="11">
        <f>'OddsRatio_working_3-way'!U158/(3*'OddsRatio_working_3-way'!X158^(1/3))*SIN(('OddsRatio_working_3-way'!Y158+2*PI())/3)</f>
        <v>-0.37901808093135764</v>
      </c>
      <c r="AK158" s="11">
        <f>'OddsRatio_working_3-way'!U158/(3*'OddsRatio_working_3-way'!X158^(1/3))*SIN(('OddsRatio_working_3-way'!Y158+4*PI())/3)</f>
        <v>0.63836189233009399</v>
      </c>
      <c r="AL158" s="11">
        <f>'OddsRatio_working_3-way'!Z158+'OddsRatio_working_3-way'!AF158</f>
        <v>1.1747692028612666</v>
      </c>
      <c r="AM158" s="11">
        <f>'OddsRatio_working_3-way'!AA158+'OddsRatio_working_3-way'!AG158</f>
        <v>-1.0365812594018051</v>
      </c>
      <c r="AN158" s="11">
        <f>'OddsRatio_working_3-way'!AB158+'OddsRatio_working_3-way'!AH158</f>
        <v>-0.13818794345946181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1.1747692028612666</v>
      </c>
      <c r="AS158" s="11">
        <f>IF(('OddsRatio_working_3-way'!X158=0),IF(Q158&gt;0,-Q158^(1/3),(-Q158)^(1/3)),'OddsRatio_working_3-way'!AM158-'OddsRatio_working_3-way'!R158/3)</f>
        <v>-1.0365812594018051</v>
      </c>
      <c r="AT158" s="11">
        <f>IF(('OddsRatio_working_3-way'!X158=0),IF(Q158&gt;0,-Q158^(1/3),(-Q158)^(1/3)),'OddsRatio_working_3-way'!AN158-'OddsRatio_working_3-way'!R158/3)</f>
        <v>-0.13818794345946181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3.03</v>
      </c>
      <c r="B159" s="4">
        <f>IF('True_Odds_Calculator_3-way'!B160="","",'True_Odds_Calculator_3-way'!B160)</f>
        <v>2.95</v>
      </c>
      <c r="C159" s="4">
        <f>IF('True_Odds_Calculator_3-way'!C160="","",'True_Odds_Calculator_3-way'!C160)</f>
        <v>2.6</v>
      </c>
      <c r="D159" s="9">
        <f t="shared" si="39"/>
        <v>0.31267181896583957</v>
      </c>
      <c r="E159" s="9">
        <f t="shared" si="40"/>
        <v>0.32137689873870556</v>
      </c>
      <c r="F159" s="9">
        <f t="shared" si="41"/>
        <v>0.36595128229545482</v>
      </c>
      <c r="G159" s="9">
        <f t="shared" si="42"/>
        <v>1.0828776062202707</v>
      </c>
      <c r="H159" s="9">
        <f t="shared" si="43"/>
        <v>3.1982415406271496</v>
      </c>
      <c r="I159" s="9">
        <f t="shared" si="44"/>
        <v>3.1116113321295278</v>
      </c>
      <c r="J159" s="9">
        <f t="shared" si="45"/>
        <v>2.7326041699524337</v>
      </c>
      <c r="K159" s="11">
        <f t="shared" si="46"/>
        <v>0.33003300330033003</v>
      </c>
      <c r="L159" s="11">
        <f t="shared" si="47"/>
        <v>0.33898305084745761</v>
      </c>
      <c r="M159" s="11">
        <f t="shared" si="48"/>
        <v>0.38461538461538458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-0.27252894781003523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0.240102237081596</v>
      </c>
      <c r="Q159" s="11">
        <f>2*'OddsRatio_working_3-way'!K159*'OddsRatio_working_3-way'!L159*'OddsRatio_working_3-way'!M159</f>
        <v>8.605814949161146E-2</v>
      </c>
      <c r="R159" s="11">
        <f t="shared" si="49"/>
        <v>0</v>
      </c>
      <c r="S159" s="11">
        <f t="shared" si="50"/>
        <v>-0.88101553618794992</v>
      </c>
      <c r="T159" s="11">
        <f t="shared" si="51"/>
        <v>-0.31577617784514328</v>
      </c>
      <c r="U159" s="11">
        <f>'OddsRatio_working_3-way'!S159-'OddsRatio_working_3-way'!R159^2/3</f>
        <v>-0.88101553618794992</v>
      </c>
      <c r="V159" s="11">
        <f>'OddsRatio_working_3-way'!S159*'OddsRatio_working_3-way'!R159/3-2*'OddsRatio_working_3-way'!R159^3/27-'OddsRatio_working_3-way'!T159</f>
        <v>0.31577617784514328</v>
      </c>
      <c r="W159" s="11">
        <f>'OddsRatio_working_3-way'!V159^2+4*'OddsRatio_working_3-way'!U159^3/27</f>
        <v>-1.5941488221760114E-3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0.15914517218302882</v>
      </c>
      <c r="Y159" s="11">
        <f>IF('OddsRatio_working_3-way'!W159&gt;=0,IF('OddsRatio_working_3-way'!V159+SQRT('OddsRatio_working_3-way'!W159)&gt;0,0,PI()),ACOS('OddsRatio_working_3-way'!V159/(2*'OddsRatio_working_3-way'!X159)))</f>
        <v>0.12577275483157901</v>
      </c>
      <c r="Z159" s="11">
        <f>'OddsRatio_working_3-way'!X159^(1/3)*COS('OddsRatio_working_3-way'!Y159/3)</f>
        <v>0.54143880311013537</v>
      </c>
      <c r="AA159" s="11">
        <f>'OddsRatio_working_3-way'!X159^(1/3)*COS(('OddsRatio_working_3-way'!Y159+2*PI())/3)</f>
        <v>-0.29038919850332168</v>
      </c>
      <c r="AB159" s="11">
        <f>'OddsRatio_working_3-way'!X159^(1/3)*COS(('OddsRatio_working_3-way'!Y159+4*PI())/3)</f>
        <v>-0.25104960460681358</v>
      </c>
      <c r="AC159" s="11">
        <f>'OddsRatio_working_3-way'!X159^(1/3)*SIN('OddsRatio_working_3-way'!Y159/3)</f>
        <v>2.2712725125959489E-2</v>
      </c>
      <c r="AD159" s="11">
        <f>'OddsRatio_working_3-way'!X159^(1/3)*SIN(('OddsRatio_working_3-way'!Y159+2*PI())/3)</f>
        <v>0.45754339552503842</v>
      </c>
      <c r="AE159" s="11">
        <f>'OddsRatio_working_3-way'!X159^(1/3)*SIN(('OddsRatio_working_3-way'!Y159+4*PI())/3)</f>
        <v>-0.48025612065099793</v>
      </c>
      <c r="AF159" s="11">
        <f>-'OddsRatio_working_3-way'!U159/(3*'OddsRatio_working_3-way'!X159^(1/3))*COS(('OddsRatio_working_3-way'!Y159)/3)</f>
        <v>0.54143880311013537</v>
      </c>
      <c r="AG159" s="11">
        <f>-'OddsRatio_working_3-way'!U159/(3*'OddsRatio_working_3-way'!X159^(1/3))*COS(('OddsRatio_working_3-way'!Y159+2*PI())/3)</f>
        <v>-0.29038919850332168</v>
      </c>
      <c r="AH159" s="11">
        <f>-'OddsRatio_working_3-way'!U159/(3*'OddsRatio_working_3-way'!X159^(1/3))*COS(('OddsRatio_working_3-way'!Y159+4*PI())/3)</f>
        <v>-0.25104960460681358</v>
      </c>
      <c r="AI159" s="11">
        <f>'OddsRatio_working_3-way'!U159/(3*'OddsRatio_working_3-way'!X159^(1/3))*SIN(('OddsRatio_working_3-way'!Y159)/3)</f>
        <v>-2.2712725125959489E-2</v>
      </c>
      <c r="AJ159" s="11">
        <f>'OddsRatio_working_3-way'!U159/(3*'OddsRatio_working_3-way'!X159^(1/3))*SIN(('OddsRatio_working_3-way'!Y159+2*PI())/3)</f>
        <v>-0.45754339552503842</v>
      </c>
      <c r="AK159" s="11">
        <f>'OddsRatio_working_3-way'!U159/(3*'OddsRatio_working_3-way'!X159^(1/3))*SIN(('OddsRatio_working_3-way'!Y159+4*PI())/3)</f>
        <v>0.48025612065099793</v>
      </c>
      <c r="AL159" s="11">
        <f>'OddsRatio_working_3-way'!Z159+'OddsRatio_working_3-way'!AF159</f>
        <v>1.0828776062202707</v>
      </c>
      <c r="AM159" s="11">
        <f>'OddsRatio_working_3-way'!AA159+'OddsRatio_working_3-way'!AG159</f>
        <v>-0.58077839700664335</v>
      </c>
      <c r="AN159" s="11">
        <f>'OddsRatio_working_3-way'!AB159+'OddsRatio_working_3-way'!AH159</f>
        <v>-0.50209920921362716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1.0828776062202707</v>
      </c>
      <c r="AS159" s="11">
        <f>IF(('OddsRatio_working_3-way'!X159=0),IF(Q159&gt;0,-Q159^(1/3),(-Q159)^(1/3)),'OddsRatio_working_3-way'!AM159-'OddsRatio_working_3-way'!R159/3)</f>
        <v>-0.58077839700664335</v>
      </c>
      <c r="AT159" s="11">
        <f>IF(('OddsRatio_working_3-way'!X159=0),IF(Q159&gt;0,-Q159^(1/3),(-Q159)^(1/3)),'OddsRatio_working_3-way'!AN159-'OddsRatio_working_3-way'!R159/3)</f>
        <v>-0.50209920921362716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2.25</v>
      </c>
      <c r="B160" s="4">
        <f>IF('True_Odds_Calculator_3-way'!B161="","",'True_Odds_Calculator_3-way'!B161)</f>
        <v>3.07</v>
      </c>
      <c r="C160" s="4">
        <f>IF('True_Odds_Calculator_3-way'!C161="","",'True_Odds_Calculator_3-way'!C161)</f>
        <v>3.51</v>
      </c>
      <c r="D160" s="9">
        <f t="shared" si="39"/>
        <v>0.4240090921260169</v>
      </c>
      <c r="E160" s="9">
        <f t="shared" si="40"/>
        <v>0.30773239553029125</v>
      </c>
      <c r="F160" s="9">
        <f t="shared" si="41"/>
        <v>0.26825851234369175</v>
      </c>
      <c r="G160" s="9">
        <f t="shared" si="42"/>
        <v>1.0867519938988415</v>
      </c>
      <c r="H160" s="9">
        <f t="shared" si="43"/>
        <v>2.358439992373552</v>
      </c>
      <c r="I160" s="9">
        <f t="shared" si="44"/>
        <v>3.2495766273706024</v>
      </c>
      <c r="J160" s="9">
        <f t="shared" si="45"/>
        <v>3.7277475046860915</v>
      </c>
      <c r="K160" s="11">
        <f t="shared" si="46"/>
        <v>0.44444444444444442</v>
      </c>
      <c r="L160" s="11">
        <f t="shared" si="47"/>
        <v>0.32573289902280134</v>
      </c>
      <c r="M160" s="11">
        <f t="shared" si="48"/>
        <v>0.28490028490028491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-0.26787122878328085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0.2404587276103744</v>
      </c>
      <c r="Q160" s="11">
        <f>2*'OddsRatio_working_3-way'!K160*'OddsRatio_working_3-way'!L160*'OddsRatio_working_3-way'!M160</f>
        <v>8.249012954043719E-2</v>
      </c>
      <c r="R160" s="11">
        <f t="shared" si="49"/>
        <v>0</v>
      </c>
      <c r="S160" s="11">
        <f t="shared" si="50"/>
        <v>-0.89766537713878813</v>
      </c>
      <c r="T160" s="11">
        <f t="shared" si="51"/>
        <v>-0.30794695613680556</v>
      </c>
      <c r="U160" s="11">
        <f>'OddsRatio_working_3-way'!S160-'OddsRatio_working_3-way'!R160^2/3</f>
        <v>-0.89766537713878813</v>
      </c>
      <c r="V160" s="11">
        <f>'OddsRatio_working_3-way'!S160*'OddsRatio_working_3-way'!R160/3-2*'OddsRatio_working_3-way'!R160^3/27-'OddsRatio_working_3-way'!T160</f>
        <v>0.30794695613680556</v>
      </c>
      <c r="W160" s="11">
        <f>'OddsRatio_working_3-way'!V160^2+4*'OddsRatio_working_3-way'!U160^3/27</f>
        <v>-1.2330386276449487E-2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0.16367781925964581</v>
      </c>
      <c r="Y160" s="11">
        <f>IF('OddsRatio_working_3-way'!W160&gt;=0,IF('OddsRatio_working_3-way'!V160+SQRT('OddsRatio_working_3-way'!W160)&gt;0,0,PI()),ACOS('OddsRatio_working_3-way'!V160/(2*'OddsRatio_working_3-way'!X160)))</f>
        <v>0.34607687029224032</v>
      </c>
      <c r="Z160" s="11">
        <f>'OddsRatio_working_3-way'!X160^(1/3)*COS('OddsRatio_working_3-way'!Y160/3)</f>
        <v>0.54337599694942074</v>
      </c>
      <c r="AA160" s="11">
        <f>'OddsRatio_working_3-way'!X160^(1/3)*COS(('OddsRatio_working_3-way'!Y160+2*PI())/3)</f>
        <v>-0.32621541120550424</v>
      </c>
      <c r="AB160" s="11">
        <f>'OddsRatio_working_3-way'!X160^(1/3)*COS(('OddsRatio_working_3-way'!Y160+4*PI())/3)</f>
        <v>-0.21716058574391664</v>
      </c>
      <c r="AC160" s="11">
        <f>'OddsRatio_working_3-way'!X160^(1/3)*SIN('OddsRatio_working_3-way'!Y160/3)</f>
        <v>6.2962832836675475E-2</v>
      </c>
      <c r="AD160" s="11">
        <f>'OddsRatio_working_3-way'!X160^(1/3)*SIN(('OddsRatio_working_3-way'!Y160+2*PI())/3)</f>
        <v>0.43909600074655636</v>
      </c>
      <c r="AE160" s="11">
        <f>'OddsRatio_working_3-way'!X160^(1/3)*SIN(('OddsRatio_working_3-way'!Y160+4*PI())/3)</f>
        <v>-0.50205883358323156</v>
      </c>
      <c r="AF160" s="11">
        <f>-'OddsRatio_working_3-way'!U160/(3*'OddsRatio_working_3-way'!X160^(1/3))*COS(('OddsRatio_working_3-way'!Y160)/3)</f>
        <v>0.54337599694942074</v>
      </c>
      <c r="AG160" s="11">
        <f>-'OddsRatio_working_3-way'!U160/(3*'OddsRatio_working_3-way'!X160^(1/3))*COS(('OddsRatio_working_3-way'!Y160+2*PI())/3)</f>
        <v>-0.32621541120550424</v>
      </c>
      <c r="AH160" s="11">
        <f>-'OddsRatio_working_3-way'!U160/(3*'OddsRatio_working_3-way'!X160^(1/3))*COS(('OddsRatio_working_3-way'!Y160+4*PI())/3)</f>
        <v>-0.21716058574391664</v>
      </c>
      <c r="AI160" s="11">
        <f>'OddsRatio_working_3-way'!U160/(3*'OddsRatio_working_3-way'!X160^(1/3))*SIN(('OddsRatio_working_3-way'!Y160)/3)</f>
        <v>-6.2962832836675475E-2</v>
      </c>
      <c r="AJ160" s="11">
        <f>'OddsRatio_working_3-way'!U160/(3*'OddsRatio_working_3-way'!X160^(1/3))*SIN(('OddsRatio_working_3-way'!Y160+2*PI())/3)</f>
        <v>-0.43909600074655636</v>
      </c>
      <c r="AK160" s="11">
        <f>'OddsRatio_working_3-way'!U160/(3*'OddsRatio_working_3-way'!X160^(1/3))*SIN(('OddsRatio_working_3-way'!Y160+4*PI())/3)</f>
        <v>0.50205883358323156</v>
      </c>
      <c r="AL160" s="11">
        <f>'OddsRatio_working_3-way'!Z160+'OddsRatio_working_3-way'!AF160</f>
        <v>1.0867519938988415</v>
      </c>
      <c r="AM160" s="11">
        <f>'OddsRatio_working_3-way'!AA160+'OddsRatio_working_3-way'!AG160</f>
        <v>-0.65243082241100847</v>
      </c>
      <c r="AN160" s="11">
        <f>'OddsRatio_working_3-way'!AB160+'OddsRatio_working_3-way'!AH160</f>
        <v>-0.43432117148783328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1.0867519938988415</v>
      </c>
      <c r="AS160" s="11">
        <f>IF(('OddsRatio_working_3-way'!X160=0),IF(Q160&gt;0,-Q160^(1/3),(-Q160)^(1/3)),'OddsRatio_working_3-way'!AM160-'OddsRatio_working_3-way'!R160/3)</f>
        <v>-0.65243082241100847</v>
      </c>
      <c r="AT160" s="11">
        <f>IF(('OddsRatio_working_3-way'!X160=0),IF(Q160&gt;0,-Q160^(1/3),(-Q160)^(1/3)),'OddsRatio_working_3-way'!AN160-'OddsRatio_working_3-way'!R160/3)</f>
        <v>-0.43432117148783328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1.35</v>
      </c>
      <c r="B161" s="4">
        <f>IF('True_Odds_Calculator_3-way'!B162="","",'True_Odds_Calculator_3-way'!B162)</f>
        <v>5.68</v>
      </c>
      <c r="C161" s="4">
        <f>IF('True_Odds_Calculator_3-way'!C162="","",'True_Odds_Calculator_3-way'!C162)</f>
        <v>9.41</v>
      </c>
      <c r="D161" s="9">
        <f t="shared" si="39"/>
        <v>0.73030765028810429</v>
      </c>
      <c r="E161" s="9">
        <f t="shared" si="40"/>
        <v>0.16841025688906594</v>
      </c>
      <c r="F161" s="9">
        <f t="shared" si="41"/>
        <v>0.10128209282282982</v>
      </c>
      <c r="G161" s="9">
        <f t="shared" si="42"/>
        <v>1.0551026958315948</v>
      </c>
      <c r="H161" s="9">
        <f t="shared" si="43"/>
        <v>1.369285943541058</v>
      </c>
      <c r="I161" s="9">
        <f t="shared" si="44"/>
        <v>5.9378806164918636</v>
      </c>
      <c r="J161" s="9">
        <f t="shared" si="45"/>
        <v>9.8734136719437107</v>
      </c>
      <c r="K161" s="11">
        <f t="shared" si="46"/>
        <v>0.7407407407407407</v>
      </c>
      <c r="L161" s="11">
        <f t="shared" si="47"/>
        <v>0.17605633802816903</v>
      </c>
      <c r="M161" s="11">
        <f t="shared" si="48"/>
        <v>0.10626992561105207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-0.19091417082017437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0.18626340639182831</v>
      </c>
      <c r="Q161" s="11">
        <f>2*'OddsRatio_working_3-way'!K161*'OddsRatio_working_3-way'!L161*'OddsRatio_working_3-way'!M161</f>
        <v>2.7717768808307792E-2</v>
      </c>
      <c r="R161" s="11">
        <f t="shared" si="49"/>
        <v>0</v>
      </c>
      <c r="S161" s="11">
        <f t="shared" si="50"/>
        <v>-0.97563950120430454</v>
      </c>
      <c r="T161" s="11">
        <f t="shared" si="51"/>
        <v>-0.14518444958397392</v>
      </c>
      <c r="U161" s="11">
        <f>'OddsRatio_working_3-way'!S161-'OddsRatio_working_3-way'!R161^2/3</f>
        <v>-0.97563950120430454</v>
      </c>
      <c r="V161" s="11">
        <f>'OddsRatio_working_3-way'!S161*'OddsRatio_working_3-way'!R161/3-2*'OddsRatio_working_3-way'!R161^3/27-'OddsRatio_working_3-way'!T161</f>
        <v>0.14518444958397392</v>
      </c>
      <c r="W161" s="11">
        <f>'OddsRatio_working_3-way'!V161^2+4*'OddsRatio_working_3-way'!U161^3/27</f>
        <v>-0.1165043421133384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0.18546082235497871</v>
      </c>
      <c r="Y161" s="11">
        <f>IF('OddsRatio_working_3-way'!W161&gt;=0,IF('OddsRatio_working_3-way'!V161+SQRT('OddsRatio_working_3-way'!W161)&gt;0,0,PI()),ACOS('OddsRatio_working_3-way'!V161/(2*'OddsRatio_working_3-way'!X161)))</f>
        <v>1.1686270994368431</v>
      </c>
      <c r="Z161" s="11">
        <f>'OddsRatio_working_3-way'!X161^(1/3)*COS('OddsRatio_working_3-way'!Y161/3)</f>
        <v>0.52755134791579739</v>
      </c>
      <c r="AA161" s="11">
        <f>'OddsRatio_working_3-way'!X161^(1/3)*COS(('OddsRatio_working_3-way'!Y161+2*PI())/3)</f>
        <v>-0.4513311505114912</v>
      </c>
      <c r="AB161" s="11">
        <f>'OddsRatio_working_3-way'!X161^(1/3)*COS(('OddsRatio_working_3-way'!Y161+4*PI())/3)</f>
        <v>-7.6220197404306203E-2</v>
      </c>
      <c r="AC161" s="11">
        <f>'OddsRatio_working_3-way'!X161^(1/3)*SIN('OddsRatio_working_3-way'!Y161/3)</f>
        <v>0.21657040975241032</v>
      </c>
      <c r="AD161" s="11">
        <f>'OddsRatio_working_3-way'!X161^(1/3)*SIN(('OddsRatio_working_3-way'!Y161+2*PI())/3)</f>
        <v>0.34858766421959803</v>
      </c>
      <c r="AE161" s="11">
        <f>'OddsRatio_working_3-way'!X161^(1/3)*SIN(('OddsRatio_working_3-way'!Y161+4*PI())/3)</f>
        <v>-0.56515807397200846</v>
      </c>
      <c r="AF161" s="11">
        <f>-'OddsRatio_working_3-way'!U161/(3*'OddsRatio_working_3-way'!X161^(1/3))*COS(('OddsRatio_working_3-way'!Y161)/3)</f>
        <v>0.52755134791579728</v>
      </c>
      <c r="AG161" s="11">
        <f>-'OddsRatio_working_3-way'!U161/(3*'OddsRatio_working_3-way'!X161^(1/3))*COS(('OddsRatio_working_3-way'!Y161+2*PI())/3)</f>
        <v>-0.45133115051149114</v>
      </c>
      <c r="AH161" s="11">
        <f>-'OddsRatio_working_3-way'!U161/(3*'OddsRatio_working_3-way'!X161^(1/3))*COS(('OddsRatio_working_3-way'!Y161+4*PI())/3)</f>
        <v>-7.6220197404306189E-2</v>
      </c>
      <c r="AI161" s="11">
        <f>'OddsRatio_working_3-way'!U161/(3*'OddsRatio_working_3-way'!X161^(1/3))*SIN(('OddsRatio_working_3-way'!Y161)/3)</f>
        <v>-0.21657040975241029</v>
      </c>
      <c r="AJ161" s="11">
        <f>'OddsRatio_working_3-way'!U161/(3*'OddsRatio_working_3-way'!X161^(1/3))*SIN(('OddsRatio_working_3-way'!Y161+2*PI())/3)</f>
        <v>-0.34858766421959797</v>
      </c>
      <c r="AK161" s="11">
        <f>'OddsRatio_working_3-way'!U161/(3*'OddsRatio_working_3-way'!X161^(1/3))*SIN(('OddsRatio_working_3-way'!Y161+4*PI())/3)</f>
        <v>0.56515807397200835</v>
      </c>
      <c r="AL161" s="11">
        <f>'OddsRatio_working_3-way'!Z161+'OddsRatio_working_3-way'!AF161</f>
        <v>1.0551026958315948</v>
      </c>
      <c r="AM161" s="11">
        <f>'OddsRatio_working_3-way'!AA161+'OddsRatio_working_3-way'!AG161</f>
        <v>-0.90266230102298239</v>
      </c>
      <c r="AN161" s="11">
        <f>'OddsRatio_working_3-way'!AB161+'OddsRatio_working_3-way'!AH161</f>
        <v>-0.15244039480861238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1.0551026958315948</v>
      </c>
      <c r="AS161" s="11">
        <f>IF(('OddsRatio_working_3-way'!X161=0),IF(Q161&gt;0,-Q161^(1/3),(-Q161)^(1/3)),'OddsRatio_working_3-way'!AM161-'OddsRatio_working_3-way'!R161/3)</f>
        <v>-0.90266230102298239</v>
      </c>
      <c r="AT161" s="11">
        <f>IF(('OddsRatio_working_3-way'!X161=0),IF(Q161&gt;0,-Q161^(1/3),(-Q161)^(1/3)),'OddsRatio_working_3-way'!AN161-'OddsRatio_working_3-way'!R161/3)</f>
        <v>-0.15244039480861238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3.07</v>
      </c>
      <c r="B162" s="4">
        <f>IF('True_Odds_Calculator_3-way'!B163="","",'True_Odds_Calculator_3-way'!B163)</f>
        <v>3.37</v>
      </c>
      <c r="C162" s="4">
        <f>IF('True_Odds_Calculator_3-way'!C163="","",'True_Odds_Calculator_3-way'!C163)</f>
        <v>2.5</v>
      </c>
      <c r="D162" s="9">
        <f t="shared" si="39"/>
        <v>0.31835327109245876</v>
      </c>
      <c r="E162" s="9">
        <f t="shared" si="40"/>
        <v>0.28973093169358</v>
      </c>
      <c r="F162" s="9">
        <f t="shared" si="41"/>
        <v>0.39191579721396125</v>
      </c>
      <c r="G162" s="9">
        <f t="shared" si="42"/>
        <v>1.0343789951970446</v>
      </c>
      <c r="H162" s="9">
        <f t="shared" si="43"/>
        <v>3.1411645200578819</v>
      </c>
      <c r="I162" s="9">
        <f t="shared" si="44"/>
        <v>3.4514782186169959</v>
      </c>
      <c r="J162" s="9">
        <f t="shared" si="45"/>
        <v>2.5515684927955666</v>
      </c>
      <c r="K162" s="11">
        <f t="shared" si="46"/>
        <v>0.32573289902280134</v>
      </c>
      <c r="L162" s="11">
        <f t="shared" si="47"/>
        <v>0.29673590504451036</v>
      </c>
      <c r="M162" s="11">
        <f t="shared" si="48"/>
        <v>0.4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-0.28451270551619479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0.22965619230806411</v>
      </c>
      <c r="Q162" s="11">
        <f>2*'OddsRatio_working_3-way'!K162*'OddsRatio_working_3-way'!L162*'OddsRatio_working_3-way'!M162</f>
        <v>7.7325317275442451E-2</v>
      </c>
      <c r="R162" s="11">
        <f t="shared" si="49"/>
        <v>0</v>
      </c>
      <c r="S162" s="11">
        <f t="shared" si="50"/>
        <v>-0.80719134103834189</v>
      </c>
      <c r="T162" s="11">
        <f t="shared" si="51"/>
        <v>-0.27178159630920595</v>
      </c>
      <c r="U162" s="11">
        <f>'OddsRatio_working_3-way'!S162-'OddsRatio_working_3-way'!R162^2/3</f>
        <v>-0.80719134103834189</v>
      </c>
      <c r="V162" s="11">
        <f>'OddsRatio_working_3-way'!S162*'OddsRatio_working_3-way'!R162/3-2*'OddsRatio_working_3-way'!R162^3/27-'OddsRatio_working_3-way'!T162</f>
        <v>0.27178159630920595</v>
      </c>
      <c r="W162" s="11">
        <f>'OddsRatio_working_3-way'!V162^2+4*'OddsRatio_working_3-way'!U162^3/27</f>
        <v>-4.0505955554457351E-3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0.13956703734032788</v>
      </c>
      <c r="Y162" s="11">
        <f>IF('OddsRatio_working_3-way'!W162&gt;=0,IF('OddsRatio_working_3-way'!V162+SQRT('OddsRatio_working_3-way'!W162)&gt;0,0,PI()),ACOS('OddsRatio_working_3-way'!V162/(2*'OddsRatio_working_3-way'!X162)))</f>
        <v>0.23002941388553166</v>
      </c>
      <c r="Z162" s="11">
        <f>'OddsRatio_working_3-way'!X162^(1/3)*COS('OddsRatio_working_3-way'!Y162/3)</f>
        <v>0.5171894975985224</v>
      </c>
      <c r="AA162" s="11">
        <f>'OddsRatio_working_3-way'!X162^(1/3)*COS(('OddsRatio_working_3-way'!Y162+2*PI())/3)</f>
        <v>-0.29300554565034465</v>
      </c>
      <c r="AB162" s="11">
        <f>'OddsRatio_working_3-way'!X162^(1/3)*COS(('OddsRatio_working_3-way'!Y162+4*PI())/3)</f>
        <v>-0.22418395194817764</v>
      </c>
      <c r="AC162" s="11">
        <f>'OddsRatio_working_3-way'!X162^(1/3)*SIN('OddsRatio_working_3-way'!Y162/3)</f>
        <v>3.9734165650005086E-2</v>
      </c>
      <c r="AD162" s="11">
        <f>'OddsRatio_working_3-way'!X162^(1/3)*SIN(('OddsRatio_working_3-way'!Y162+2*PI())/3)</f>
        <v>0.42803216066582872</v>
      </c>
      <c r="AE162" s="11">
        <f>'OddsRatio_working_3-way'!X162^(1/3)*SIN(('OddsRatio_working_3-way'!Y162+4*PI())/3)</f>
        <v>-0.46776632631583387</v>
      </c>
      <c r="AF162" s="11">
        <f>-'OddsRatio_working_3-way'!U162/(3*'OddsRatio_working_3-way'!X162^(1/3))*COS(('OddsRatio_working_3-way'!Y162)/3)</f>
        <v>0.51718949759852229</v>
      </c>
      <c r="AG162" s="11">
        <f>-'OddsRatio_working_3-way'!U162/(3*'OddsRatio_working_3-way'!X162^(1/3))*COS(('OddsRatio_working_3-way'!Y162+2*PI())/3)</f>
        <v>-0.29300554565034459</v>
      </c>
      <c r="AH162" s="11">
        <f>-'OddsRatio_working_3-way'!U162/(3*'OddsRatio_working_3-way'!X162^(1/3))*COS(('OddsRatio_working_3-way'!Y162+4*PI())/3)</f>
        <v>-0.22418395194817758</v>
      </c>
      <c r="AI162" s="11">
        <f>'OddsRatio_working_3-way'!U162/(3*'OddsRatio_working_3-way'!X162^(1/3))*SIN(('OddsRatio_working_3-way'!Y162)/3)</f>
        <v>-3.9734165650005072E-2</v>
      </c>
      <c r="AJ162" s="11">
        <f>'OddsRatio_working_3-way'!U162/(3*'OddsRatio_working_3-way'!X162^(1/3))*SIN(('OddsRatio_working_3-way'!Y162+2*PI())/3)</f>
        <v>-0.42803216066582861</v>
      </c>
      <c r="AK162" s="11">
        <f>'OddsRatio_working_3-way'!U162/(3*'OddsRatio_working_3-way'!X162^(1/3))*SIN(('OddsRatio_working_3-way'!Y162+4*PI())/3)</f>
        <v>0.46776632631583381</v>
      </c>
      <c r="AL162" s="11">
        <f>'OddsRatio_working_3-way'!Z162+'OddsRatio_working_3-way'!AF162</f>
        <v>1.0343789951970446</v>
      </c>
      <c r="AM162" s="11">
        <f>'OddsRatio_working_3-way'!AA162+'OddsRatio_working_3-way'!AG162</f>
        <v>-0.58601109130068929</v>
      </c>
      <c r="AN162" s="11">
        <f>'OddsRatio_working_3-way'!AB162+'OddsRatio_working_3-way'!AH162</f>
        <v>-0.44836790389635522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1.0343789951970446</v>
      </c>
      <c r="AS162" s="11">
        <f>IF(('OddsRatio_working_3-way'!X162=0),IF(Q162&gt;0,-Q162^(1/3),(-Q162)^(1/3)),'OddsRatio_working_3-way'!AM162-'OddsRatio_working_3-way'!R162/3)</f>
        <v>-0.58601109130068929</v>
      </c>
      <c r="AT162" s="11">
        <f>IF(('OddsRatio_working_3-way'!X162=0),IF(Q162&gt;0,-Q162^(1/3),(-Q162)^(1/3)),'OddsRatio_working_3-way'!AN162-'OddsRatio_working_3-way'!R162/3)</f>
        <v>-0.44836790389635522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2.37</v>
      </c>
      <c r="B163" s="4">
        <f>IF('True_Odds_Calculator_3-way'!B164="","",'True_Odds_Calculator_3-way'!B164)</f>
        <v>3.35</v>
      </c>
      <c r="C163" s="4">
        <f>IF('True_Odds_Calculator_3-way'!C164="","",'True_Odds_Calculator_3-way'!C164)</f>
        <v>3.31</v>
      </c>
      <c r="D163" s="9">
        <f t="shared" si="39"/>
        <v>0.41363297272135968</v>
      </c>
      <c r="E163" s="9">
        <f t="shared" si="40"/>
        <v>0.29140471445394717</v>
      </c>
      <c r="F163" s="9">
        <f t="shared" si="41"/>
        <v>0.29496231282469337</v>
      </c>
      <c r="G163" s="9">
        <f t="shared" si="42"/>
        <v>1.0347461581327786</v>
      </c>
      <c r="H163" s="9">
        <f t="shared" si="43"/>
        <v>2.417602236641907</v>
      </c>
      <c r="I163" s="9">
        <f t="shared" si="44"/>
        <v>3.4316534716120297</v>
      </c>
      <c r="J163" s="9">
        <f t="shared" si="45"/>
        <v>3.390263625286718</v>
      </c>
      <c r="K163" s="11">
        <f t="shared" si="46"/>
        <v>0.42194092827004215</v>
      </c>
      <c r="L163" s="11">
        <f t="shared" si="47"/>
        <v>0.29850746268656714</v>
      </c>
      <c r="M163" s="11">
        <f t="shared" si="48"/>
        <v>0.30211480362537763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-0.28299532586788811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0.22945428123446401</v>
      </c>
      <c r="Q163" s="11">
        <f>2*'OddsRatio_working_3-way'!K163*'OddsRatio_working_3-way'!L163*'OddsRatio_working_3-way'!M163</f>
        <v>7.6104239215410943E-2</v>
      </c>
      <c r="R163" s="11">
        <f t="shared" si="49"/>
        <v>0</v>
      </c>
      <c r="S163" s="11">
        <f t="shared" si="50"/>
        <v>-0.81080590476459358</v>
      </c>
      <c r="T163" s="11">
        <f t="shared" si="51"/>
        <v>-0.26892401484729467</v>
      </c>
      <c r="U163" s="11">
        <f>'OddsRatio_working_3-way'!S163-'OddsRatio_working_3-way'!R163^2/3</f>
        <v>-0.81080590476459358</v>
      </c>
      <c r="V163" s="11">
        <f>'OddsRatio_working_3-way'!S163*'OddsRatio_working_3-way'!R163/3-2*'OddsRatio_working_3-way'!R163^3/27-'OddsRatio_working_3-way'!T163</f>
        <v>0.26892401484729467</v>
      </c>
      <c r="W163" s="11">
        <f>'OddsRatio_working_3-way'!V163^2+4*'OddsRatio_working_3-way'!U163^3/27</f>
        <v>-6.6471099590076355E-3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0.14050554768459819</v>
      </c>
      <c r="Y163" s="11">
        <f>IF('OddsRatio_working_3-way'!W163&gt;=0,IF('OddsRatio_working_3-way'!V163+SQRT('OddsRatio_working_3-way'!W163)&gt;0,0,PI()),ACOS('OddsRatio_working_3-way'!V163/(2*'OddsRatio_working_3-way'!X163)))</f>
        <v>0.29436290531407927</v>
      </c>
      <c r="Z163" s="11">
        <f>'OddsRatio_working_3-way'!X163^(1/3)*COS('OddsRatio_working_3-way'!Y163/3)</f>
        <v>0.5173730790663893</v>
      </c>
      <c r="AA163" s="11">
        <f>'OddsRatio_working_3-way'!X163^(1/3)*COS(('OddsRatio_working_3-way'!Y163+2*PI())/3)</f>
        <v>-0.30279208322297491</v>
      </c>
      <c r="AB163" s="11">
        <f>'OddsRatio_working_3-way'!X163^(1/3)*COS(('OddsRatio_working_3-way'!Y163+4*PI())/3)</f>
        <v>-0.21458099584341453</v>
      </c>
      <c r="AC163" s="11">
        <f>'OddsRatio_working_3-way'!X163^(1/3)*SIN('OddsRatio_working_3-way'!Y163/3)</f>
        <v>5.0928695044098984E-2</v>
      </c>
      <c r="AD163" s="11">
        <f>'OddsRatio_working_3-way'!X163^(1/3)*SIN(('OddsRatio_working_3-way'!Y163+2*PI())/3)</f>
        <v>0.42259388218361871</v>
      </c>
      <c r="AE163" s="11">
        <f>'OddsRatio_working_3-way'!X163^(1/3)*SIN(('OddsRatio_working_3-way'!Y163+4*PI())/3)</f>
        <v>-0.47352257722771751</v>
      </c>
      <c r="AF163" s="11">
        <f>-'OddsRatio_working_3-way'!U163/(3*'OddsRatio_working_3-way'!X163^(1/3))*COS(('OddsRatio_working_3-way'!Y163)/3)</f>
        <v>0.5173730790663893</v>
      </c>
      <c r="AG163" s="11">
        <f>-'OddsRatio_working_3-way'!U163/(3*'OddsRatio_working_3-way'!X163^(1/3))*COS(('OddsRatio_working_3-way'!Y163+2*PI())/3)</f>
        <v>-0.30279208322297491</v>
      </c>
      <c r="AH163" s="11">
        <f>-'OddsRatio_working_3-way'!U163/(3*'OddsRatio_working_3-way'!X163^(1/3))*COS(('OddsRatio_working_3-way'!Y163+4*PI())/3)</f>
        <v>-0.21458099584341453</v>
      </c>
      <c r="AI163" s="11">
        <f>'OddsRatio_working_3-way'!U163/(3*'OddsRatio_working_3-way'!X163^(1/3))*SIN(('OddsRatio_working_3-way'!Y163)/3)</f>
        <v>-5.0928695044098984E-2</v>
      </c>
      <c r="AJ163" s="11">
        <f>'OddsRatio_working_3-way'!U163/(3*'OddsRatio_working_3-way'!X163^(1/3))*SIN(('OddsRatio_working_3-way'!Y163+2*PI())/3)</f>
        <v>-0.42259388218361871</v>
      </c>
      <c r="AK163" s="11">
        <f>'OddsRatio_working_3-way'!U163/(3*'OddsRatio_working_3-way'!X163^(1/3))*SIN(('OddsRatio_working_3-way'!Y163+4*PI())/3)</f>
        <v>0.47352257722771751</v>
      </c>
      <c r="AL163" s="11">
        <f>'OddsRatio_working_3-way'!Z163+'OddsRatio_working_3-way'!AF163</f>
        <v>1.0347461581327786</v>
      </c>
      <c r="AM163" s="11">
        <f>'OddsRatio_working_3-way'!AA163+'OddsRatio_working_3-way'!AG163</f>
        <v>-0.60558416644594981</v>
      </c>
      <c r="AN163" s="11">
        <f>'OddsRatio_working_3-way'!AB163+'OddsRatio_working_3-way'!AH163</f>
        <v>-0.42916199168682906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1.0347461581327786</v>
      </c>
      <c r="AS163" s="11">
        <f>IF(('OddsRatio_working_3-way'!X163=0),IF(Q163&gt;0,-Q163^(1/3),(-Q163)^(1/3)),'OddsRatio_working_3-way'!AM163-'OddsRatio_working_3-way'!R163/3)</f>
        <v>-0.60558416644594981</v>
      </c>
      <c r="AT163" s="11">
        <f>IF(('OddsRatio_working_3-way'!X163=0),IF(Q163&gt;0,-Q163^(1/3),(-Q163)^(1/3)),'OddsRatio_working_3-way'!AN163-'OddsRatio_working_3-way'!R163/3)</f>
        <v>-0.42916199168682906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2.73</v>
      </c>
      <c r="B164" s="4">
        <f>IF('True_Odds_Calculator_3-way'!B165="","",'True_Odds_Calculator_3-way'!B165)</f>
        <v>3.59</v>
      </c>
      <c r="C164" s="4">
        <f>IF('True_Odds_Calculator_3-way'!C165="","",'True_Odds_Calculator_3-way'!C165)</f>
        <v>2.65</v>
      </c>
      <c r="D164" s="9">
        <f t="shared" si="39"/>
        <v>0.35857718749766304</v>
      </c>
      <c r="E164" s="9">
        <f t="shared" si="40"/>
        <v>0.27188469179253438</v>
      </c>
      <c r="F164" s="9">
        <f t="shared" si="41"/>
        <v>0.36953812070980235</v>
      </c>
      <c r="G164" s="9">
        <f t="shared" si="42"/>
        <v>1.0339883417894713</v>
      </c>
      <c r="H164" s="9">
        <f t="shared" si="43"/>
        <v>2.7887998312957856</v>
      </c>
      <c r="I164" s="9">
        <f t="shared" si="44"/>
        <v>3.6780298052347304</v>
      </c>
      <c r="J164" s="9">
        <f t="shared" si="45"/>
        <v>2.706080763952627</v>
      </c>
      <c r="K164" s="11">
        <f t="shared" si="46"/>
        <v>0.36630036630036628</v>
      </c>
      <c r="L164" s="11">
        <f t="shared" si="47"/>
        <v>0.2785515320334262</v>
      </c>
      <c r="M164" s="11">
        <f t="shared" si="48"/>
        <v>0.37735849056603776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-0.28466026011619094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0.22986421262555179</v>
      </c>
      <c r="Q164" s="11">
        <f>2*'OddsRatio_working_3-way'!K164*'OddsRatio_working_3-way'!L164*'OddsRatio_working_3-way'!M164</f>
        <v>7.7006436390469613E-2</v>
      </c>
      <c r="R164" s="11">
        <f t="shared" si="49"/>
        <v>0</v>
      </c>
      <c r="S164" s="11">
        <f t="shared" si="50"/>
        <v>-0.80750369767710872</v>
      </c>
      <c r="T164" s="11">
        <f t="shared" si="51"/>
        <v>-0.27052050173437481</v>
      </c>
      <c r="U164" s="11">
        <f>'OddsRatio_working_3-way'!S164-'OddsRatio_working_3-way'!R164^2/3</f>
        <v>-0.80750369767710872</v>
      </c>
      <c r="V164" s="11">
        <f>'OddsRatio_working_3-way'!S164*'OddsRatio_working_3-way'!R164/3-2*'OddsRatio_working_3-way'!R164^3/27-'OddsRatio_working_3-way'!T164</f>
        <v>0.27052050173437481</v>
      </c>
      <c r="W164" s="11">
        <f>'OddsRatio_working_3-way'!V164^2+4*'OddsRatio_working_3-way'!U164^3/27</f>
        <v>-4.8249774285717695E-3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0.13964805699256044</v>
      </c>
      <c r="Y164" s="11">
        <f>IF('OddsRatio_working_3-way'!W164&gt;=0,IF('OddsRatio_working_3-way'!V164+SQRT('OddsRatio_working_3-way'!W164)&gt;0,0,PI()),ACOS('OddsRatio_working_3-way'!V164/(2*'OddsRatio_working_3-way'!X164)))</f>
        <v>0.25134197086753063</v>
      </c>
      <c r="Z164" s="11">
        <f>'OddsRatio_working_3-way'!X164^(1/3)*COS('OddsRatio_working_3-way'!Y164/3)</f>
        <v>0.51699417089473565</v>
      </c>
      <c r="AA164" s="11">
        <f>'OddsRatio_working_3-way'!X164^(1/3)*COS(('OddsRatio_working_3-way'!Y164+2*PI())/3)</f>
        <v>-0.29609621927949026</v>
      </c>
      <c r="AB164" s="11">
        <f>'OddsRatio_working_3-way'!X164^(1/3)*COS(('OddsRatio_working_3-way'!Y164+4*PI())/3)</f>
        <v>-0.22089795161524556</v>
      </c>
      <c r="AC164" s="11">
        <f>'OddsRatio_working_3-way'!X164^(1/3)*SIN('OddsRatio_working_3-way'!Y164/3)</f>
        <v>4.3415740078545408E-2</v>
      </c>
      <c r="AD164" s="11">
        <f>'OddsRatio_working_3-way'!X164^(1/3)*SIN(('OddsRatio_working_3-way'!Y164+2*PI())/3)</f>
        <v>0.42602221556404191</v>
      </c>
      <c r="AE164" s="11">
        <f>'OddsRatio_working_3-way'!X164^(1/3)*SIN(('OddsRatio_working_3-way'!Y164+4*PI())/3)</f>
        <v>-0.46943795564258711</v>
      </c>
      <c r="AF164" s="11">
        <f>-'OddsRatio_working_3-way'!U164/(3*'OddsRatio_working_3-way'!X164^(1/3))*COS(('OddsRatio_working_3-way'!Y164)/3)</f>
        <v>0.51699417089473554</v>
      </c>
      <c r="AG164" s="11">
        <f>-'OddsRatio_working_3-way'!U164/(3*'OddsRatio_working_3-way'!X164^(1/3))*COS(('OddsRatio_working_3-way'!Y164+2*PI())/3)</f>
        <v>-0.29609621927949015</v>
      </c>
      <c r="AH164" s="11">
        <f>-'OddsRatio_working_3-way'!U164/(3*'OddsRatio_working_3-way'!X164^(1/3))*COS(('OddsRatio_working_3-way'!Y164+4*PI())/3)</f>
        <v>-0.22089795161524553</v>
      </c>
      <c r="AI164" s="11">
        <f>'OddsRatio_working_3-way'!U164/(3*'OddsRatio_working_3-way'!X164^(1/3))*SIN(('OddsRatio_working_3-way'!Y164)/3)</f>
        <v>-4.3415740078545401E-2</v>
      </c>
      <c r="AJ164" s="11">
        <f>'OddsRatio_working_3-way'!U164/(3*'OddsRatio_working_3-way'!X164^(1/3))*SIN(('OddsRatio_working_3-way'!Y164+2*PI())/3)</f>
        <v>-0.4260222155640418</v>
      </c>
      <c r="AK164" s="11">
        <f>'OddsRatio_working_3-way'!U164/(3*'OddsRatio_working_3-way'!X164^(1/3))*SIN(('OddsRatio_working_3-way'!Y164+4*PI())/3)</f>
        <v>0.46943795564258706</v>
      </c>
      <c r="AL164" s="11">
        <f>'OddsRatio_working_3-way'!Z164+'OddsRatio_working_3-way'!AF164</f>
        <v>1.0339883417894713</v>
      </c>
      <c r="AM164" s="11">
        <f>'OddsRatio_working_3-way'!AA164+'OddsRatio_working_3-way'!AG164</f>
        <v>-0.59219243855898041</v>
      </c>
      <c r="AN164" s="11">
        <f>'OddsRatio_working_3-way'!AB164+'OddsRatio_working_3-way'!AH164</f>
        <v>-0.44179590323049112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1.0339883417894713</v>
      </c>
      <c r="AS164" s="11">
        <f>IF(('OddsRatio_working_3-way'!X164=0),IF(Q164&gt;0,-Q164^(1/3),(-Q164)^(1/3)),'OddsRatio_working_3-way'!AM164-'OddsRatio_working_3-way'!R164/3)</f>
        <v>-0.59219243855898041</v>
      </c>
      <c r="AT164" s="11">
        <f>IF(('OddsRatio_working_3-way'!X164=0),IF(Q164&gt;0,-Q164^(1/3),(-Q164)^(1/3)),'OddsRatio_working_3-way'!AN164-'OddsRatio_working_3-way'!R164/3)</f>
        <v>-0.44179590323049112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1.61</v>
      </c>
      <c r="B165" s="4">
        <f>IF('True_Odds_Calculator_3-way'!B166="","",'True_Odds_Calculator_3-way'!B166)</f>
        <v>4.3499999999999996</v>
      </c>
      <c r="C165" s="4">
        <f>IF('True_Odds_Calculator_3-way'!C166="","",'True_Odds_Calculator_3-way'!C166)</f>
        <v>5.74</v>
      </c>
      <c r="D165" s="9">
        <f t="shared" si="39"/>
        <v>0.61033187631562413</v>
      </c>
      <c r="E165" s="9">
        <f t="shared" si="40"/>
        <v>0.22191364217149734</v>
      </c>
      <c r="F165" s="9">
        <f t="shared" si="41"/>
        <v>0.16775448151287858</v>
      </c>
      <c r="G165" s="9">
        <f t="shared" si="42"/>
        <v>1.0466440104972099</v>
      </c>
      <c r="H165" s="9">
        <f t="shared" si="43"/>
        <v>1.6384528464032981</v>
      </c>
      <c r="I165" s="9">
        <f t="shared" si="44"/>
        <v>4.5062574351656526</v>
      </c>
      <c r="J165" s="9">
        <f t="shared" si="45"/>
        <v>5.9610926097567747</v>
      </c>
      <c r="K165" s="11">
        <f t="shared" si="46"/>
        <v>0.6211180124223602</v>
      </c>
      <c r="L165" s="11">
        <f t="shared" si="47"/>
        <v>0.22988505747126439</v>
      </c>
      <c r="M165" s="11">
        <f t="shared" si="48"/>
        <v>0.17421602787456444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-0.24094946056090927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0.216417425931136</v>
      </c>
      <c r="Q165" s="11">
        <f>2*'OddsRatio_working_3-way'!K165*'OddsRatio_working_3-way'!L165*'OddsRatio_working_3-way'!M165</f>
        <v>4.9751132397962292E-2</v>
      </c>
      <c r="R165" s="11">
        <f t="shared" si="49"/>
        <v>0</v>
      </c>
      <c r="S165" s="11">
        <f t="shared" si="50"/>
        <v>-0.89818597405171674</v>
      </c>
      <c r="T165" s="11">
        <f t="shared" si="51"/>
        <v>-0.20647953426476245</v>
      </c>
      <c r="U165" s="11">
        <f>'OddsRatio_working_3-way'!S165-'OddsRatio_working_3-way'!R165^2/3</f>
        <v>-0.89818597405171674</v>
      </c>
      <c r="V165" s="11">
        <f>'OddsRatio_working_3-way'!S165*'OddsRatio_working_3-way'!R165/3-2*'OddsRatio_working_3-way'!R165^3/27-'OddsRatio_working_3-way'!T165</f>
        <v>0.20647953426476245</v>
      </c>
      <c r="W165" s="11">
        <f>'OddsRatio_working_3-way'!V165^2+4*'OddsRatio_working_3-way'!U165^3/27</f>
        <v>-6.4714467980126075E-2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0.16382022620110076</v>
      </c>
      <c r="Y165" s="11">
        <f>IF('OddsRatio_working_3-way'!W165&gt;=0,IF('OddsRatio_working_3-way'!V165+SQRT('OddsRatio_working_3-way'!W165)&gt;0,0,PI()),ACOS('OddsRatio_working_3-way'!V165/(2*'OddsRatio_working_3-way'!X165)))</f>
        <v>0.88898350520748837</v>
      </c>
      <c r="Z165" s="11">
        <f>'OddsRatio_working_3-way'!X165^(1/3)*COS('OddsRatio_working_3-way'!Y165/3)</f>
        <v>0.52332200524860495</v>
      </c>
      <c r="AA165" s="11">
        <f>'OddsRatio_working_3-way'!X165^(1/3)*COS(('OddsRatio_working_3-way'!Y165+2*PI())/3)</f>
        <v>-0.40003387796431811</v>
      </c>
      <c r="AB165" s="11">
        <f>'OddsRatio_working_3-way'!X165^(1/3)*COS(('OddsRatio_working_3-way'!Y165+4*PI())/3)</f>
        <v>-0.12328812728428691</v>
      </c>
      <c r="AC165" s="11">
        <f>'OddsRatio_working_3-way'!X165^(1/3)*SIN('OddsRatio_working_3-way'!Y165/3)</f>
        <v>0.15977923365220117</v>
      </c>
      <c r="AD165" s="11">
        <f>'OddsRatio_working_3-way'!X165^(1/3)*SIN(('OddsRatio_working_3-way'!Y165+2*PI())/3)</f>
        <v>0.3733205340786046</v>
      </c>
      <c r="AE165" s="11">
        <f>'OddsRatio_working_3-way'!X165^(1/3)*SIN(('OddsRatio_working_3-way'!Y165+4*PI())/3)</f>
        <v>-0.53309976773080581</v>
      </c>
      <c r="AF165" s="11">
        <f>-'OddsRatio_working_3-way'!U165/(3*'OddsRatio_working_3-way'!X165^(1/3))*COS(('OddsRatio_working_3-way'!Y165)/3)</f>
        <v>0.52332200524860495</v>
      </c>
      <c r="AG165" s="11">
        <f>-'OddsRatio_working_3-way'!U165/(3*'OddsRatio_working_3-way'!X165^(1/3))*COS(('OddsRatio_working_3-way'!Y165+2*PI())/3)</f>
        <v>-0.40003387796431811</v>
      </c>
      <c r="AH165" s="11">
        <f>-'OddsRatio_working_3-way'!U165/(3*'OddsRatio_working_3-way'!X165^(1/3))*COS(('OddsRatio_working_3-way'!Y165+4*PI())/3)</f>
        <v>-0.12328812728428691</v>
      </c>
      <c r="AI165" s="11">
        <f>'OddsRatio_working_3-way'!U165/(3*'OddsRatio_working_3-way'!X165^(1/3))*SIN(('OddsRatio_working_3-way'!Y165)/3)</f>
        <v>-0.15977923365220117</v>
      </c>
      <c r="AJ165" s="11">
        <f>'OddsRatio_working_3-way'!U165/(3*'OddsRatio_working_3-way'!X165^(1/3))*SIN(('OddsRatio_working_3-way'!Y165+2*PI())/3)</f>
        <v>-0.3733205340786046</v>
      </c>
      <c r="AK165" s="11">
        <f>'OddsRatio_working_3-way'!U165/(3*'OddsRatio_working_3-way'!X165^(1/3))*SIN(('OddsRatio_working_3-way'!Y165+4*PI())/3)</f>
        <v>0.53309976773080581</v>
      </c>
      <c r="AL165" s="11">
        <f>'OddsRatio_working_3-way'!Z165+'OddsRatio_working_3-way'!AF165</f>
        <v>1.0466440104972099</v>
      </c>
      <c r="AM165" s="11">
        <f>'OddsRatio_working_3-way'!AA165+'OddsRatio_working_3-way'!AG165</f>
        <v>-0.80006775592863622</v>
      </c>
      <c r="AN165" s="11">
        <f>'OddsRatio_working_3-way'!AB165+'OddsRatio_working_3-way'!AH165</f>
        <v>-0.24657625456857382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1.0466440104972099</v>
      </c>
      <c r="AS165" s="11">
        <f>IF(('OddsRatio_working_3-way'!X165=0),IF(Q165&gt;0,-Q165^(1/3),(-Q165)^(1/3)),'OddsRatio_working_3-way'!AM165-'OddsRatio_working_3-way'!R165/3)</f>
        <v>-0.80006775592863622</v>
      </c>
      <c r="AT165" s="11">
        <f>IF(('OddsRatio_working_3-way'!X165=0),IF(Q165&gt;0,-Q165^(1/3),(-Q165)^(1/3)),'OddsRatio_working_3-way'!AN165-'OddsRatio_working_3-way'!R165/3)</f>
        <v>-0.24657625456857382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1.44</v>
      </c>
      <c r="B166" s="4">
        <f>IF('True_Odds_Calculator_3-way'!B167="","",'True_Odds_Calculator_3-way'!B167)</f>
        <v>4.8600000000000003</v>
      </c>
      <c r="C166" s="4">
        <f>IF('True_Odds_Calculator_3-way'!C167="","",'True_Odds_Calculator_3-way'!C167)</f>
        <v>8.08</v>
      </c>
      <c r="D166" s="9">
        <f t="shared" si="39"/>
        <v>0.68378505405681922</v>
      </c>
      <c r="E166" s="9">
        <f t="shared" si="40"/>
        <v>0.19774847170575111</v>
      </c>
      <c r="F166" s="9">
        <f t="shared" si="41"/>
        <v>0.11846647423742952</v>
      </c>
      <c r="G166" s="9">
        <f t="shared" si="42"/>
        <v>1.05101790017968</v>
      </c>
      <c r="H166" s="9">
        <f t="shared" si="43"/>
        <v>1.4624478760790594</v>
      </c>
      <c r="I166" s="9">
        <f t="shared" si="44"/>
        <v>5.0569290946935652</v>
      </c>
      <c r="J166" s="9">
        <f t="shared" si="45"/>
        <v>8.4412067332721357</v>
      </c>
      <c r="K166" s="11">
        <f t="shared" si="46"/>
        <v>0.69444444444444442</v>
      </c>
      <c r="L166" s="11">
        <f t="shared" si="47"/>
        <v>0.20576131687242796</v>
      </c>
      <c r="M166" s="11">
        <f t="shared" si="48"/>
        <v>0.12376237623762376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-0.21264888834562456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0.2012482626863509</v>
      </c>
      <c r="Q166" s="11">
        <f>2*'OddsRatio_working_3-way'!K166*'OddsRatio_working_3-way'!L166*'OddsRatio_working_3-way'!M166</f>
        <v>3.536876321376993E-2</v>
      </c>
      <c r="R166" s="11">
        <f t="shared" si="49"/>
        <v>0</v>
      </c>
      <c r="S166" s="11">
        <f t="shared" si="50"/>
        <v>-0.94638756050892736</v>
      </c>
      <c r="T166" s="11">
        <f t="shared" si="51"/>
        <v>-0.16632470307714012</v>
      </c>
      <c r="U166" s="11">
        <f>'OddsRatio_working_3-way'!S166-'OddsRatio_working_3-way'!R166^2/3</f>
        <v>-0.94638756050892736</v>
      </c>
      <c r="V166" s="11">
        <f>'OddsRatio_working_3-way'!S166*'OddsRatio_working_3-way'!R166/3-2*'OddsRatio_working_3-way'!R166^3/27-'OddsRatio_working_3-way'!T166</f>
        <v>0.16632470307714012</v>
      </c>
      <c r="W166" s="11">
        <f>'OddsRatio_working_3-way'!V166^2+4*'OddsRatio_working_3-way'!U166^3/27</f>
        <v>-9.7911124944222466E-2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0.17718283762678688</v>
      </c>
      <c r="Y166" s="11">
        <f>IF('OddsRatio_working_3-way'!W166&gt;=0,IF('OddsRatio_working_3-way'!V166+SQRT('OddsRatio_working_3-way'!W166)&gt;0,0,PI()),ACOS('OddsRatio_working_3-way'!V166/(2*'OddsRatio_working_3-way'!X166)))</f>
        <v>1.0822316679516488</v>
      </c>
      <c r="Z166" s="11">
        <f>'OddsRatio_working_3-way'!X166^(1/3)*COS('OddsRatio_working_3-way'!Y166/3)</f>
        <v>0.52550895008984011</v>
      </c>
      <c r="AA166" s="11">
        <f>'OddsRatio_working_3-way'!X166^(1/3)*COS(('OddsRatio_working_3-way'!Y166+2*PI())/3)</f>
        <v>-0.4344435767923443</v>
      </c>
      <c r="AB166" s="11">
        <f>'OddsRatio_working_3-way'!X166^(1/3)*COS(('OddsRatio_working_3-way'!Y166+4*PI())/3)</f>
        <v>-9.1065373297495894E-2</v>
      </c>
      <c r="AC166" s="11">
        <f>'OddsRatio_working_3-way'!X166^(1/3)*SIN('OddsRatio_working_3-way'!Y166/3)</f>
        <v>0.1982494982216009</v>
      </c>
      <c r="AD166" s="11">
        <f>'OddsRatio_working_3-way'!X166^(1/3)*SIN(('OddsRatio_working_3-way'!Y166+2*PI())/3)</f>
        <v>0.35597935158308974</v>
      </c>
      <c r="AE166" s="11">
        <f>'OddsRatio_working_3-way'!X166^(1/3)*SIN(('OddsRatio_working_3-way'!Y166+4*PI())/3)</f>
        <v>-0.55422884980469056</v>
      </c>
      <c r="AF166" s="11">
        <f>-'OddsRatio_working_3-way'!U166/(3*'OddsRatio_working_3-way'!X166^(1/3))*COS(('OddsRatio_working_3-way'!Y166)/3)</f>
        <v>0.52550895008984</v>
      </c>
      <c r="AG166" s="11">
        <f>-'OddsRatio_working_3-way'!U166/(3*'OddsRatio_working_3-way'!X166^(1/3))*COS(('OddsRatio_working_3-way'!Y166+2*PI())/3)</f>
        <v>-0.43444357679234419</v>
      </c>
      <c r="AH166" s="11">
        <f>-'OddsRatio_working_3-way'!U166/(3*'OddsRatio_working_3-way'!X166^(1/3))*COS(('OddsRatio_working_3-way'!Y166+4*PI())/3)</f>
        <v>-9.1065373297495866E-2</v>
      </c>
      <c r="AI166" s="11">
        <f>'OddsRatio_working_3-way'!U166/(3*'OddsRatio_working_3-way'!X166^(1/3))*SIN(('OddsRatio_working_3-way'!Y166)/3)</f>
        <v>-0.19824949822160085</v>
      </c>
      <c r="AJ166" s="11">
        <f>'OddsRatio_working_3-way'!U166/(3*'OddsRatio_working_3-way'!X166^(1/3))*SIN(('OddsRatio_working_3-way'!Y166+2*PI())/3)</f>
        <v>-0.35597935158308963</v>
      </c>
      <c r="AK166" s="11">
        <f>'OddsRatio_working_3-way'!U166/(3*'OddsRatio_working_3-way'!X166^(1/3))*SIN(('OddsRatio_working_3-way'!Y166+4*PI())/3)</f>
        <v>0.55422884980469045</v>
      </c>
      <c r="AL166" s="11">
        <f>'OddsRatio_working_3-way'!Z166+'OddsRatio_working_3-way'!AF166</f>
        <v>1.05101790017968</v>
      </c>
      <c r="AM166" s="11">
        <f>'OddsRatio_working_3-way'!AA166+'OddsRatio_working_3-way'!AG166</f>
        <v>-0.86888715358468849</v>
      </c>
      <c r="AN166" s="11">
        <f>'OddsRatio_working_3-way'!AB166+'OddsRatio_working_3-way'!AH166</f>
        <v>-0.18213074659499176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1.05101790017968</v>
      </c>
      <c r="AS166" s="11">
        <f>IF(('OddsRatio_working_3-way'!X166=0),IF(Q166&gt;0,-Q166^(1/3),(-Q166)^(1/3)),'OddsRatio_working_3-way'!AM166-'OddsRatio_working_3-way'!R166/3)</f>
        <v>-0.86888715358468849</v>
      </c>
      <c r="AT166" s="11">
        <f>IF(('OddsRatio_working_3-way'!X166=0),IF(Q166&gt;0,-Q166^(1/3),(-Q166)^(1/3)),'OddsRatio_working_3-way'!AN166-'OddsRatio_working_3-way'!R166/3)</f>
        <v>-0.18213074659499176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2.54</v>
      </c>
      <c r="B167" s="4">
        <f>IF('True_Odds_Calculator_3-way'!B168="","",'True_Odds_Calculator_3-way'!B168)</f>
        <v>3.21</v>
      </c>
      <c r="C167" s="4">
        <f>IF('True_Odds_Calculator_3-way'!C168="","",'True_Odds_Calculator_3-way'!C168)</f>
        <v>3.11</v>
      </c>
      <c r="D167" s="9">
        <f t="shared" si="39"/>
        <v>0.38416324982020567</v>
      </c>
      <c r="E167" s="9">
        <f t="shared" si="40"/>
        <v>0.30298483367316542</v>
      </c>
      <c r="F167" s="9">
        <f t="shared" si="41"/>
        <v>0.31285191650662869</v>
      </c>
      <c r="G167" s="9">
        <f t="shared" si="42"/>
        <v>1.0409480704112108</v>
      </c>
      <c r="H167" s="9">
        <f t="shared" si="43"/>
        <v>2.6030600284332648</v>
      </c>
      <c r="I167" s="9">
        <f t="shared" si="44"/>
        <v>3.3004952356087762</v>
      </c>
      <c r="J167" s="9">
        <f t="shared" si="45"/>
        <v>3.1964004285676544</v>
      </c>
      <c r="K167" s="11">
        <f t="shared" si="46"/>
        <v>0.39370078740157477</v>
      </c>
      <c r="L167" s="11">
        <f t="shared" si="47"/>
        <v>0.3115264797507788</v>
      </c>
      <c r="M167" s="11">
        <f t="shared" si="48"/>
        <v>0.32154340836012862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-0.28320199720204287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0.23109921909759779</v>
      </c>
      <c r="Q167" s="11">
        <f>2*'OddsRatio_working_3-way'!K167*'OddsRatio_working_3-way'!L167*'OddsRatio_working_3-way'!M167</f>
        <v>7.8873453616927561E-2</v>
      </c>
      <c r="R167" s="11">
        <f t="shared" si="49"/>
        <v>0</v>
      </c>
      <c r="S167" s="11">
        <f t="shared" si="50"/>
        <v>-0.81602256121352934</v>
      </c>
      <c r="T167" s="11">
        <f t="shared" si="51"/>
        <v>-0.27850599358823525</v>
      </c>
      <c r="U167" s="11">
        <f>'OddsRatio_working_3-way'!S167-'OddsRatio_working_3-way'!R167^2/3</f>
        <v>-0.81602256121352934</v>
      </c>
      <c r="V167" s="11">
        <f>'OddsRatio_working_3-way'!S167*'OddsRatio_working_3-way'!R167/3-2*'OddsRatio_working_3-way'!R167^3/27-'OddsRatio_working_3-way'!T167</f>
        <v>0.27850599358823525</v>
      </c>
      <c r="W167" s="11">
        <f>'OddsRatio_working_3-way'!V167^2+4*'OddsRatio_working_3-way'!U167^3/27</f>
        <v>-2.9356803953189403E-3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0.14186372762257543</v>
      </c>
      <c r="Y167" s="11">
        <f>IF('OddsRatio_working_3-way'!W167&gt;=0,IF('OddsRatio_working_3-way'!V167+SQRT('OddsRatio_working_3-way'!W167)&gt;0,0,PI()),ACOS('OddsRatio_working_3-way'!V167/(2*'OddsRatio_working_3-way'!X167)))</f>
        <v>0.19214480702833026</v>
      </c>
      <c r="Z167" s="11">
        <f>'OddsRatio_working_3-way'!X167^(1/3)*COS('OddsRatio_working_3-way'!Y167/3)</f>
        <v>0.52047403520560542</v>
      </c>
      <c r="AA167" s="11">
        <f>'OddsRatio_working_3-way'!X167^(1/3)*COS(('OddsRatio_working_3-way'!Y167+2*PI())/3)</f>
        <v>-0.28914591434719539</v>
      </c>
      <c r="AB167" s="11">
        <f>'OddsRatio_working_3-way'!X167^(1/3)*COS(('OddsRatio_working_3-way'!Y167+4*PI())/3)</f>
        <v>-0.23132812085841015</v>
      </c>
      <c r="AC167" s="11">
        <f>'OddsRatio_working_3-way'!X167^(1/3)*SIN('OddsRatio_working_3-way'!Y167/3)</f>
        <v>3.3381118634700398E-2</v>
      </c>
      <c r="AD167" s="11">
        <f>'OddsRatio_working_3-way'!X167^(1/3)*SIN(('OddsRatio_working_3-way'!Y167+2*PI())/3)</f>
        <v>0.43405317718090036</v>
      </c>
      <c r="AE167" s="11">
        <f>'OddsRatio_working_3-way'!X167^(1/3)*SIN(('OddsRatio_working_3-way'!Y167+4*PI())/3)</f>
        <v>-0.46743429581560075</v>
      </c>
      <c r="AF167" s="11">
        <f>-'OddsRatio_working_3-way'!U167/(3*'OddsRatio_working_3-way'!X167^(1/3))*COS(('OddsRatio_working_3-way'!Y167)/3)</f>
        <v>0.52047403520560553</v>
      </c>
      <c r="AG167" s="11">
        <f>-'OddsRatio_working_3-way'!U167/(3*'OddsRatio_working_3-way'!X167^(1/3))*COS(('OddsRatio_working_3-way'!Y167+2*PI())/3)</f>
        <v>-0.28914591434719544</v>
      </c>
      <c r="AH167" s="11">
        <f>-'OddsRatio_working_3-way'!U167/(3*'OddsRatio_working_3-way'!X167^(1/3))*COS(('OddsRatio_working_3-way'!Y167+4*PI())/3)</f>
        <v>-0.23132812085841017</v>
      </c>
      <c r="AI167" s="11">
        <f>'OddsRatio_working_3-way'!U167/(3*'OddsRatio_working_3-way'!X167^(1/3))*SIN(('OddsRatio_working_3-way'!Y167)/3)</f>
        <v>-3.3381118634700405E-2</v>
      </c>
      <c r="AJ167" s="11">
        <f>'OddsRatio_working_3-way'!U167/(3*'OddsRatio_working_3-way'!X167^(1/3))*SIN(('OddsRatio_working_3-way'!Y167+2*PI())/3)</f>
        <v>-0.43405317718090042</v>
      </c>
      <c r="AK167" s="11">
        <f>'OddsRatio_working_3-way'!U167/(3*'OddsRatio_working_3-way'!X167^(1/3))*SIN(('OddsRatio_working_3-way'!Y167+4*PI())/3)</f>
        <v>0.46743429581560086</v>
      </c>
      <c r="AL167" s="11">
        <f>'OddsRatio_working_3-way'!Z167+'OddsRatio_working_3-way'!AF167</f>
        <v>1.0409480704112108</v>
      </c>
      <c r="AM167" s="11">
        <f>'OddsRatio_working_3-way'!AA167+'OddsRatio_working_3-way'!AG167</f>
        <v>-0.57829182869439077</v>
      </c>
      <c r="AN167" s="11">
        <f>'OddsRatio_working_3-way'!AB167+'OddsRatio_working_3-way'!AH167</f>
        <v>-0.46265624171682029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1.0409480704112108</v>
      </c>
      <c r="AS167" s="11">
        <f>IF(('OddsRatio_working_3-way'!X167=0),IF(Q167&gt;0,-Q167^(1/3),(-Q167)^(1/3)),'OddsRatio_working_3-way'!AM167-'OddsRatio_working_3-way'!R167/3)</f>
        <v>-0.57829182869439077</v>
      </c>
      <c r="AT167" s="11">
        <f>IF(('OddsRatio_working_3-way'!X167=0),IF(Q167&gt;0,-Q167^(1/3),(-Q167)^(1/3)),'OddsRatio_working_3-way'!AN167-'OddsRatio_working_3-way'!R167/3)</f>
        <v>-0.46265624171682029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1.92</v>
      </c>
      <c r="B168" s="4">
        <f>IF('True_Odds_Calculator_3-way'!B169="","",'True_Odds_Calculator_3-way'!B169)</f>
        <v>3.96</v>
      </c>
      <c r="C168" s="4">
        <f>IF('True_Odds_Calculator_3-way'!C169="","",'True_Odds_Calculator_3-way'!C169)</f>
        <v>3.91</v>
      </c>
      <c r="D168" s="9">
        <f t="shared" si="39"/>
        <v>0.50918983525379158</v>
      </c>
      <c r="E168" s="9">
        <f t="shared" si="40"/>
        <v>0.24382770659769637</v>
      </c>
      <c r="F168" s="9">
        <f t="shared" si="41"/>
        <v>0.24698245814851225</v>
      </c>
      <c r="G168" s="9">
        <f t="shared" si="42"/>
        <v>1.047721836868259</v>
      </c>
      <c r="H168" s="9">
        <f t="shared" si="43"/>
        <v>1.9639040899187976</v>
      </c>
      <c r="I168" s="9">
        <f t="shared" si="44"/>
        <v>4.1012566371300467</v>
      </c>
      <c r="J168" s="9">
        <f t="shared" si="45"/>
        <v>4.0488705452866336</v>
      </c>
      <c r="K168" s="11">
        <f t="shared" si="46"/>
        <v>0.52083333333333337</v>
      </c>
      <c r="L168" s="11">
        <f t="shared" si="47"/>
        <v>0.25252525252525254</v>
      </c>
      <c r="M168" s="11">
        <f t="shared" si="48"/>
        <v>0.25575447570332482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-0.2665626856803327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0.22840026436573752</v>
      </c>
      <c r="Q168" s="11">
        <f>2*'OddsRatio_working_3-way'!K168*'OddsRatio_working_3-way'!L168*'OddsRatio_working_3-way'!M168</f>
        <v>6.7275482876505907E-2</v>
      </c>
      <c r="R168" s="11">
        <f t="shared" si="49"/>
        <v>0</v>
      </c>
      <c r="S168" s="11">
        <f t="shared" si="50"/>
        <v>-0.85683509596553087</v>
      </c>
      <c r="T168" s="11">
        <f t="shared" si="51"/>
        <v>-0.25238147156569396</v>
      </c>
      <c r="U168" s="11">
        <f>'OddsRatio_working_3-way'!S168-'OddsRatio_working_3-way'!R168^2/3</f>
        <v>-0.85683509596553087</v>
      </c>
      <c r="V168" s="11">
        <f>'OddsRatio_working_3-way'!S168*'OddsRatio_working_3-way'!R168/3-2*'OddsRatio_working_3-way'!R168^3/27-'OddsRatio_working_3-way'!T168</f>
        <v>0.25238147156569396</v>
      </c>
      <c r="W168" s="11">
        <f>'OddsRatio_working_3-way'!V168^2+4*'OddsRatio_working_3-way'!U168^3/27</f>
        <v>-2.9497596084402819E-2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0.15263846441351867</v>
      </c>
      <c r="Y168" s="11">
        <f>IF('OddsRatio_working_3-way'!W168&gt;=0,IF('OddsRatio_working_3-way'!V168+SQRT('OddsRatio_working_3-way'!W168)&gt;0,0,PI()),ACOS('OddsRatio_working_3-way'!V168/(2*'OddsRatio_working_3-way'!X168)))</f>
        <v>0.59752674423148211</v>
      </c>
      <c r="Z168" s="11">
        <f>'OddsRatio_working_3-way'!X168^(1/3)*COS('OddsRatio_working_3-way'!Y168/3)</f>
        <v>0.52386091843412952</v>
      </c>
      <c r="AA168" s="11">
        <f>'OddsRatio_working_3-way'!X168^(1/3)*COS(('OddsRatio_working_3-way'!Y168+2*PI())/3)</f>
        <v>-0.3535059886689626</v>
      </c>
      <c r="AB168" s="11">
        <f>'OddsRatio_working_3-way'!X168^(1/3)*COS(('OddsRatio_working_3-way'!Y168+4*PI())/3)</f>
        <v>-0.17035492976516708</v>
      </c>
      <c r="AC168" s="11">
        <f>'OddsRatio_working_3-way'!X168^(1/3)*SIN('OddsRatio_working_3-way'!Y168/3)</f>
        <v>0.10574231316047142</v>
      </c>
      <c r="AD168" s="11">
        <f>'OddsRatio_working_3-way'!X168^(1/3)*SIN(('OddsRatio_working_3-way'!Y168+2*PI())/3)</f>
        <v>0.40080570683356825</v>
      </c>
      <c r="AE168" s="11">
        <f>'OddsRatio_working_3-way'!X168^(1/3)*SIN(('OddsRatio_working_3-way'!Y168+4*PI())/3)</f>
        <v>-0.50654801999403964</v>
      </c>
      <c r="AF168" s="11">
        <f>-'OddsRatio_working_3-way'!U168/(3*'OddsRatio_working_3-way'!X168^(1/3))*COS(('OddsRatio_working_3-way'!Y168)/3)</f>
        <v>0.52386091843412952</v>
      </c>
      <c r="AG168" s="11">
        <f>-'OddsRatio_working_3-way'!U168/(3*'OddsRatio_working_3-way'!X168^(1/3))*COS(('OddsRatio_working_3-way'!Y168+2*PI())/3)</f>
        <v>-0.3535059886689626</v>
      </c>
      <c r="AH168" s="11">
        <f>-'OddsRatio_working_3-way'!U168/(3*'OddsRatio_working_3-way'!X168^(1/3))*COS(('OddsRatio_working_3-way'!Y168+4*PI())/3)</f>
        <v>-0.17035492976516708</v>
      </c>
      <c r="AI168" s="11">
        <f>'OddsRatio_working_3-way'!U168/(3*'OddsRatio_working_3-way'!X168^(1/3))*SIN(('OddsRatio_working_3-way'!Y168)/3)</f>
        <v>-0.10574231316047142</v>
      </c>
      <c r="AJ168" s="11">
        <f>'OddsRatio_working_3-way'!U168/(3*'OddsRatio_working_3-way'!X168^(1/3))*SIN(('OddsRatio_working_3-way'!Y168+2*PI())/3)</f>
        <v>-0.40080570683356825</v>
      </c>
      <c r="AK168" s="11">
        <f>'OddsRatio_working_3-way'!U168/(3*'OddsRatio_working_3-way'!X168^(1/3))*SIN(('OddsRatio_working_3-way'!Y168+4*PI())/3)</f>
        <v>0.50654801999403964</v>
      </c>
      <c r="AL168" s="11">
        <f>'OddsRatio_working_3-way'!Z168+'OddsRatio_working_3-way'!AF168</f>
        <v>1.047721836868259</v>
      </c>
      <c r="AM168" s="11">
        <f>'OddsRatio_working_3-way'!AA168+'OddsRatio_working_3-way'!AG168</f>
        <v>-0.7070119773379252</v>
      </c>
      <c r="AN168" s="11">
        <f>'OddsRatio_working_3-way'!AB168+'OddsRatio_working_3-way'!AH168</f>
        <v>-0.34070985953033417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1.047721836868259</v>
      </c>
      <c r="AS168" s="11">
        <f>IF(('OddsRatio_working_3-way'!X168=0),IF(Q168&gt;0,-Q168^(1/3),(-Q168)^(1/3)),'OddsRatio_working_3-way'!AM168-'OddsRatio_working_3-way'!R168/3)</f>
        <v>-0.7070119773379252</v>
      </c>
      <c r="AT168" s="11">
        <f>IF(('OddsRatio_working_3-way'!X168=0),IF(Q168&gt;0,-Q168^(1/3),(-Q168)^(1/3)),'OddsRatio_working_3-way'!AN168-'OddsRatio_working_3-way'!R168/3)</f>
        <v>-0.34070985953033417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2.1800000000000002</v>
      </c>
      <c r="B169" s="4">
        <f>IF('True_Odds_Calculator_3-way'!B170="","",'True_Odds_Calculator_3-way'!B170)</f>
        <v>3.75</v>
      </c>
      <c r="C169" s="4">
        <f>IF('True_Odds_Calculator_3-way'!C170="","",'True_Odds_Calculator_3-way'!C170)</f>
        <v>3.31</v>
      </c>
      <c r="D169" s="9">
        <f t="shared" si="39"/>
        <v>0.44823989620558713</v>
      </c>
      <c r="E169" s="9">
        <f t="shared" si="40"/>
        <v>0.25848240607611789</v>
      </c>
      <c r="F169" s="9">
        <f t="shared" si="41"/>
        <v>0.29327769771829476</v>
      </c>
      <c r="G169" s="9">
        <f t="shared" si="42"/>
        <v>1.043176460325357</v>
      </c>
      <c r="H169" s="9">
        <f t="shared" si="43"/>
        <v>2.2309482231839213</v>
      </c>
      <c r="I169" s="9">
        <f t="shared" si="44"/>
        <v>3.868735265894732</v>
      </c>
      <c r="J169" s="9">
        <f t="shared" si="45"/>
        <v>3.409737623351575</v>
      </c>
      <c r="K169" s="11">
        <f t="shared" si="46"/>
        <v>0.4587155963302752</v>
      </c>
      <c r="L169" s="11">
        <f t="shared" si="47"/>
        <v>0.26666666666666666</v>
      </c>
      <c r="M169" s="11">
        <f t="shared" si="48"/>
        <v>0.30211480362537763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-0.27701987305634845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0.23060506111588458</v>
      </c>
      <c r="Q169" s="11">
        <f>2*'OddsRatio_working_3-way'!K169*'OddsRatio_working_3-way'!L169*'OddsRatio_working_3-way'!M169</f>
        <v>7.3911878562783501E-2</v>
      </c>
      <c r="R169" s="11">
        <f t="shared" si="49"/>
        <v>0</v>
      </c>
      <c r="S169" s="11">
        <f t="shared" si="50"/>
        <v>-0.83244952274228112</v>
      </c>
      <c r="T169" s="11">
        <f t="shared" si="51"/>
        <v>-0.26681074446867981</v>
      </c>
      <c r="U169" s="11">
        <f>'OddsRatio_working_3-way'!S169-'OddsRatio_working_3-way'!R169^2/3</f>
        <v>-0.83244952274228112</v>
      </c>
      <c r="V169" s="11">
        <f>'OddsRatio_working_3-way'!S169*'OddsRatio_working_3-way'!R169/3-2*'OddsRatio_working_3-way'!R169^3/27-'OddsRatio_working_3-way'!T169</f>
        <v>0.26681074446867981</v>
      </c>
      <c r="W169" s="11">
        <f>'OddsRatio_working_3-way'!V169^2+4*'OddsRatio_working_3-way'!U169^3/27</f>
        <v>-1.4273416821483753E-2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0.14616890074962502</v>
      </c>
      <c r="Y169" s="11">
        <f>IF('OddsRatio_working_3-way'!W169&gt;=0,IF('OddsRatio_working_3-way'!V169+SQRT('OddsRatio_working_3-way'!W169)&gt;0,0,PI()),ACOS('OddsRatio_working_3-way'!V169/(2*'OddsRatio_working_3-way'!X169)))</f>
        <v>0.42100277620249016</v>
      </c>
      <c r="Z169" s="11">
        <f>'OddsRatio_working_3-way'!X169^(1/3)*COS('OddsRatio_working_3-way'!Y169/3)</f>
        <v>0.52158823016267852</v>
      </c>
      <c r="AA169" s="11">
        <f>'OddsRatio_working_3-way'!X169^(1/3)*COS(('OddsRatio_working_3-way'!Y169+2*PI())/3)</f>
        <v>-0.32460374838536205</v>
      </c>
      <c r="AB169" s="11">
        <f>'OddsRatio_working_3-way'!X169^(1/3)*COS(('OddsRatio_working_3-way'!Y169+4*PI())/3)</f>
        <v>-0.19698448177731634</v>
      </c>
      <c r="AC169" s="11">
        <f>'OddsRatio_working_3-way'!X169^(1/3)*SIN('OddsRatio_working_3-way'!Y169/3)</f>
        <v>7.3681017929937739E-2</v>
      </c>
      <c r="AD169" s="11">
        <f>'OddsRatio_working_3-way'!X169^(1/3)*SIN(('OddsRatio_working_3-way'!Y169+2*PI())/3)</f>
        <v>0.41486814867087551</v>
      </c>
      <c r="AE169" s="11">
        <f>'OddsRatio_working_3-way'!X169^(1/3)*SIN(('OddsRatio_working_3-way'!Y169+4*PI())/3)</f>
        <v>-0.48854916660081321</v>
      </c>
      <c r="AF169" s="11">
        <f>-'OddsRatio_working_3-way'!U169/(3*'OddsRatio_working_3-way'!X169^(1/3))*COS(('OddsRatio_working_3-way'!Y169)/3)</f>
        <v>0.52158823016267852</v>
      </c>
      <c r="AG169" s="11">
        <f>-'OddsRatio_working_3-way'!U169/(3*'OddsRatio_working_3-way'!X169^(1/3))*COS(('OddsRatio_working_3-way'!Y169+2*PI())/3)</f>
        <v>-0.32460374838536205</v>
      </c>
      <c r="AH169" s="11">
        <f>-'OddsRatio_working_3-way'!U169/(3*'OddsRatio_working_3-way'!X169^(1/3))*COS(('OddsRatio_working_3-way'!Y169+4*PI())/3)</f>
        <v>-0.19698448177731634</v>
      </c>
      <c r="AI169" s="11">
        <f>'OddsRatio_working_3-way'!U169/(3*'OddsRatio_working_3-way'!X169^(1/3))*SIN(('OddsRatio_working_3-way'!Y169)/3)</f>
        <v>-7.3681017929937739E-2</v>
      </c>
      <c r="AJ169" s="11">
        <f>'OddsRatio_working_3-way'!U169/(3*'OddsRatio_working_3-way'!X169^(1/3))*SIN(('OddsRatio_working_3-way'!Y169+2*PI())/3)</f>
        <v>-0.41486814867087551</v>
      </c>
      <c r="AK169" s="11">
        <f>'OddsRatio_working_3-way'!U169/(3*'OddsRatio_working_3-way'!X169^(1/3))*SIN(('OddsRatio_working_3-way'!Y169+4*PI())/3)</f>
        <v>0.48854916660081321</v>
      </c>
      <c r="AL169" s="11">
        <f>'OddsRatio_working_3-way'!Z169+'OddsRatio_working_3-way'!AF169</f>
        <v>1.043176460325357</v>
      </c>
      <c r="AM169" s="11">
        <f>'OddsRatio_working_3-way'!AA169+'OddsRatio_working_3-way'!AG169</f>
        <v>-0.64920749677072409</v>
      </c>
      <c r="AN169" s="11">
        <f>'OddsRatio_working_3-way'!AB169+'OddsRatio_working_3-way'!AH169</f>
        <v>-0.39396896355463268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1.043176460325357</v>
      </c>
      <c r="AS169" s="11">
        <f>IF(('OddsRatio_working_3-way'!X169=0),IF(Q169&gt;0,-Q169^(1/3),(-Q169)^(1/3)),'OddsRatio_working_3-way'!AM169-'OddsRatio_working_3-way'!R169/3)</f>
        <v>-0.64920749677072409</v>
      </c>
      <c r="AT169" s="11">
        <f>IF(('OddsRatio_working_3-way'!X169=0),IF(Q169&gt;0,-Q169^(1/3),(-Q169)^(1/3)),'OddsRatio_working_3-way'!AN169-'OddsRatio_working_3-way'!R169/3)</f>
        <v>-0.39396896355463268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1.1599999999999999</v>
      </c>
      <c r="B170" s="4">
        <f>IF('True_Odds_Calculator_3-way'!B171="","",'True_Odds_Calculator_3-way'!B171)</f>
        <v>8.44</v>
      </c>
      <c r="C170" s="4">
        <f>IF('True_Odds_Calculator_3-way'!C171="","",'True_Odds_Calculator_3-way'!C171)</f>
        <v>17.93</v>
      </c>
      <c r="D170" s="9">
        <f t="shared" si="39"/>
        <v>0.84551375429172215</v>
      </c>
      <c r="E170" s="9">
        <f t="shared" si="40"/>
        <v>0.10530585097022482</v>
      </c>
      <c r="F170" s="9">
        <f t="shared" si="41"/>
        <v>4.9180394738052836E-2</v>
      </c>
      <c r="G170" s="9">
        <f t="shared" si="42"/>
        <v>1.1419554451666585</v>
      </c>
      <c r="H170" s="9">
        <f t="shared" si="43"/>
        <v>1.1827128712266655</v>
      </c>
      <c r="I170" s="9">
        <f t="shared" si="44"/>
        <v>9.4961485120399391</v>
      </c>
      <c r="J170" s="9">
        <f t="shared" si="45"/>
        <v>20.333305686671522</v>
      </c>
      <c r="K170" s="11">
        <f t="shared" si="46"/>
        <v>0.86206896551724144</v>
      </c>
      <c r="L170" s="11">
        <f t="shared" si="47"/>
        <v>0.11848341232227488</v>
      </c>
      <c r="M170" s="11">
        <f t="shared" si="48"/>
        <v>5.5772448410485224E-2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-0.11480720679565259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0.139738739940064</v>
      </c>
      <c r="Q170" s="11">
        <f>2*'OddsRatio_working_3-way'!K170*'OddsRatio_working_3-way'!L170*'OddsRatio_working_3-way'!M170</f>
        <v>1.1393293105590216E-2</v>
      </c>
      <c r="R170" s="11">
        <f t="shared" si="49"/>
        <v>0</v>
      </c>
      <c r="S170" s="11">
        <f t="shared" si="50"/>
        <v>-1.2171600010162036</v>
      </c>
      <c r="T170" s="11">
        <f t="shared" si="51"/>
        <v>-9.92384835724585E-2</v>
      </c>
      <c r="U170" s="11">
        <f>'OddsRatio_working_3-way'!S170-'OddsRatio_working_3-way'!R170^2/3</f>
        <v>-1.2171600010162036</v>
      </c>
      <c r="V170" s="11">
        <f>'OddsRatio_working_3-way'!S170*'OddsRatio_working_3-way'!R170/3-2*'OddsRatio_working_3-way'!R170^3/27-'OddsRatio_working_3-way'!T170</f>
        <v>9.92384835724585E-2</v>
      </c>
      <c r="W170" s="11">
        <f>'OddsRatio_working_3-way'!V170^2+4*'OddsRatio_working_3-way'!U170^3/27</f>
        <v>-0.25729192096433473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0.25842803523713126</v>
      </c>
      <c r="Y170" s="11">
        <f>IF('OddsRatio_working_3-way'!W170&gt;=0,IF('OddsRatio_working_3-way'!V170+SQRT('OddsRatio_working_3-way'!W170)&gt;0,0,PI()),ACOS('OddsRatio_working_3-way'!V170/(2*'OddsRatio_working_3-way'!X170)))</f>
        <v>1.3775924937556476</v>
      </c>
      <c r="Z170" s="11">
        <f>'OddsRatio_working_3-way'!X170^(1/3)*COS('OddsRatio_working_3-way'!Y170/3)</f>
        <v>0.57097772258332924</v>
      </c>
      <c r="AA170" s="11">
        <f>'OddsRatio_working_3-way'!X170^(1/3)*COS(('OddsRatio_working_3-way'!Y170+2*PI())/3)</f>
        <v>-0.52998493588022921</v>
      </c>
      <c r="AB170" s="11">
        <f>'OddsRatio_working_3-way'!X170^(1/3)*COS(('OddsRatio_working_3-way'!Y170+4*PI())/3)</f>
        <v>-4.0992786703100116E-2</v>
      </c>
      <c r="AC170" s="11">
        <f>'OddsRatio_working_3-way'!X170^(1/3)*SIN('OddsRatio_working_3-way'!Y170/3)</f>
        <v>0.28231974895902912</v>
      </c>
      <c r="AD170" s="11">
        <f>'OddsRatio_working_3-way'!X170^(1/3)*SIN(('OddsRatio_working_3-way'!Y170+2*PI())/3)</f>
        <v>0.35332133827263223</v>
      </c>
      <c r="AE170" s="11">
        <f>'OddsRatio_working_3-way'!X170^(1/3)*SIN(('OddsRatio_working_3-way'!Y170+4*PI())/3)</f>
        <v>-0.63564108723166146</v>
      </c>
      <c r="AF170" s="11">
        <f>-'OddsRatio_working_3-way'!U170/(3*'OddsRatio_working_3-way'!X170^(1/3))*COS(('OddsRatio_working_3-way'!Y170)/3)</f>
        <v>0.57097772258332924</v>
      </c>
      <c r="AG170" s="11">
        <f>-'OddsRatio_working_3-way'!U170/(3*'OddsRatio_working_3-way'!X170^(1/3))*COS(('OddsRatio_working_3-way'!Y170+2*PI())/3)</f>
        <v>-0.52998493588022921</v>
      </c>
      <c r="AH170" s="11">
        <f>-'OddsRatio_working_3-way'!U170/(3*'OddsRatio_working_3-way'!X170^(1/3))*COS(('OddsRatio_working_3-way'!Y170+4*PI())/3)</f>
        <v>-4.0992786703100116E-2</v>
      </c>
      <c r="AI170" s="11">
        <f>'OddsRatio_working_3-way'!U170/(3*'OddsRatio_working_3-way'!X170^(1/3))*SIN(('OddsRatio_working_3-way'!Y170)/3)</f>
        <v>-0.28231974895902912</v>
      </c>
      <c r="AJ170" s="11">
        <f>'OddsRatio_working_3-way'!U170/(3*'OddsRatio_working_3-way'!X170^(1/3))*SIN(('OddsRatio_working_3-way'!Y170+2*PI())/3)</f>
        <v>-0.35332133827263223</v>
      </c>
      <c r="AK170" s="11">
        <f>'OddsRatio_working_3-way'!U170/(3*'OddsRatio_working_3-way'!X170^(1/3))*SIN(('OddsRatio_working_3-way'!Y170+4*PI())/3)</f>
        <v>0.63564108723166146</v>
      </c>
      <c r="AL170" s="11">
        <f>'OddsRatio_working_3-way'!Z170+'OddsRatio_working_3-way'!AF170</f>
        <v>1.1419554451666585</v>
      </c>
      <c r="AM170" s="11">
        <f>'OddsRatio_working_3-way'!AA170+'OddsRatio_working_3-way'!AG170</f>
        <v>-1.0599698717604584</v>
      </c>
      <c r="AN170" s="11">
        <f>'OddsRatio_working_3-way'!AB170+'OddsRatio_working_3-way'!AH170</f>
        <v>-8.1985573406200232E-2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1.1419554451666585</v>
      </c>
      <c r="AS170" s="11">
        <f>IF(('OddsRatio_working_3-way'!X170=0),IF(Q170&gt;0,-Q170^(1/3),(-Q170)^(1/3)),'OddsRatio_working_3-way'!AM170-'OddsRatio_working_3-way'!R170/3)</f>
        <v>-1.0599698717604584</v>
      </c>
      <c r="AT170" s="11">
        <f>IF(('OddsRatio_working_3-way'!X170=0),IF(Q170&gt;0,-Q170^(1/3),(-Q170)^(1/3)),'OddsRatio_working_3-way'!AN170-'OddsRatio_working_3-way'!R170/3)</f>
        <v>-8.1985573406200232E-2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2.1</v>
      </c>
      <c r="B171" s="4">
        <f>IF('True_Odds_Calculator_3-way'!B172="","",'True_Odds_Calculator_3-way'!B172)</f>
        <v>3.66</v>
      </c>
      <c r="C171" s="4">
        <f>IF('True_Odds_Calculator_3-way'!C172="","",'True_Odds_Calculator_3-way'!C172)</f>
        <v>3.57</v>
      </c>
      <c r="D171" s="9">
        <f t="shared" si="39"/>
        <v>0.46479038458617283</v>
      </c>
      <c r="E171" s="9">
        <f t="shared" si="40"/>
        <v>0.26423189248625339</v>
      </c>
      <c r="F171" s="9">
        <f t="shared" si="41"/>
        <v>0.27097772292757388</v>
      </c>
      <c r="G171" s="9">
        <f t="shared" si="42"/>
        <v>1.0468250031978539</v>
      </c>
      <c r="H171" s="9">
        <f t="shared" si="43"/>
        <v>2.1515075035176388</v>
      </c>
      <c r="I171" s="9">
        <f t="shared" si="44"/>
        <v>3.7845545085062917</v>
      </c>
      <c r="J171" s="9">
        <f t="shared" si="45"/>
        <v>3.6903402582184848</v>
      </c>
      <c r="K171" s="11">
        <f t="shared" si="46"/>
        <v>0.47619047619047616</v>
      </c>
      <c r="L171" s="11">
        <f t="shared" si="47"/>
        <v>0.27322404371584696</v>
      </c>
      <c r="M171" s="11">
        <f t="shared" si="48"/>
        <v>0.28011204481792717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-0.27405570607113527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0.23069337024427256</v>
      </c>
      <c r="Q171" s="11">
        <f>2*'OddsRatio_working_3-way'!K171*'OddsRatio_working_3-way'!L171*'OddsRatio_working_3-way'!M171</f>
        <v>7.2888900551112967E-2</v>
      </c>
      <c r="R171" s="11">
        <f t="shared" si="49"/>
        <v>0</v>
      </c>
      <c r="S171" s="11">
        <f t="shared" si="50"/>
        <v>-0.84177546802981951</v>
      </c>
      <c r="T171" s="11">
        <f t="shared" si="51"/>
        <v>-0.26596381296360805</v>
      </c>
      <c r="U171" s="11">
        <f>'OddsRatio_working_3-way'!S171-'OddsRatio_working_3-way'!R171^2/3</f>
        <v>-0.84177546802981951</v>
      </c>
      <c r="V171" s="11">
        <f>'OddsRatio_working_3-way'!S171*'OddsRatio_working_3-way'!R171/3-2*'OddsRatio_working_3-way'!R171^3/27-'OddsRatio_working_3-way'!T171</f>
        <v>0.26596381296360805</v>
      </c>
      <c r="W171" s="11">
        <f>'OddsRatio_working_3-way'!V171^2+4*'OddsRatio_working_3-way'!U171^3/27</f>
        <v>-1.7629214650874178E-2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0.14863206623825767</v>
      </c>
      <c r="Y171" s="11">
        <f>IF('OddsRatio_working_3-way'!W171&gt;=0,IF('OddsRatio_working_3-way'!V171+SQRT('OddsRatio_working_3-way'!W171)&gt;0,0,PI()),ACOS('OddsRatio_working_3-way'!V171/(2*'OddsRatio_working_3-way'!X171)))</f>
        <v>0.46302521452726308</v>
      </c>
      <c r="Z171" s="11">
        <f>'OddsRatio_working_3-way'!X171^(1/3)*COS('OddsRatio_working_3-way'!Y171/3)</f>
        <v>0.52341250159892694</v>
      </c>
      <c r="AA171" s="11">
        <f>'OddsRatio_working_3-way'!X171^(1/3)*COS(('OddsRatio_working_3-way'!Y171+2*PI())/3)</f>
        <v>-0.33222845925126887</v>
      </c>
      <c r="AB171" s="11">
        <f>'OddsRatio_working_3-way'!X171^(1/3)*COS(('OddsRatio_working_3-way'!Y171+4*PI())/3)</f>
        <v>-0.19118404234765812</v>
      </c>
      <c r="AC171" s="11">
        <f>'OddsRatio_working_3-way'!X171^(1/3)*SIN('OddsRatio_working_3-way'!Y171/3)</f>
        <v>8.1432032066993426E-2</v>
      </c>
      <c r="AD171" s="11">
        <f>'OddsRatio_working_3-way'!X171^(1/3)*SIN(('OddsRatio_working_3-way'!Y171+2*PI())/3)</f>
        <v>0.41257250700953702</v>
      </c>
      <c r="AE171" s="11">
        <f>'OddsRatio_working_3-way'!X171^(1/3)*SIN(('OddsRatio_working_3-way'!Y171+4*PI())/3)</f>
        <v>-0.49400453907653052</v>
      </c>
      <c r="AF171" s="11">
        <f>-'OddsRatio_working_3-way'!U171/(3*'OddsRatio_working_3-way'!X171^(1/3))*COS(('OddsRatio_working_3-way'!Y171)/3)</f>
        <v>0.52341250159892694</v>
      </c>
      <c r="AG171" s="11">
        <f>-'OddsRatio_working_3-way'!U171/(3*'OddsRatio_working_3-way'!X171^(1/3))*COS(('OddsRatio_working_3-way'!Y171+2*PI())/3)</f>
        <v>-0.33222845925126887</v>
      </c>
      <c r="AH171" s="11">
        <f>-'OddsRatio_working_3-way'!U171/(3*'OddsRatio_working_3-way'!X171^(1/3))*COS(('OddsRatio_working_3-way'!Y171+4*PI())/3)</f>
        <v>-0.19118404234765812</v>
      </c>
      <c r="AI171" s="11">
        <f>'OddsRatio_working_3-way'!U171/(3*'OddsRatio_working_3-way'!X171^(1/3))*SIN(('OddsRatio_working_3-way'!Y171)/3)</f>
        <v>-8.1432032066993426E-2</v>
      </c>
      <c r="AJ171" s="11">
        <f>'OddsRatio_working_3-way'!U171/(3*'OddsRatio_working_3-way'!X171^(1/3))*SIN(('OddsRatio_working_3-way'!Y171+2*PI())/3)</f>
        <v>-0.41257250700953702</v>
      </c>
      <c r="AK171" s="11">
        <f>'OddsRatio_working_3-way'!U171/(3*'OddsRatio_working_3-way'!X171^(1/3))*SIN(('OddsRatio_working_3-way'!Y171+4*PI())/3)</f>
        <v>0.49400453907653052</v>
      </c>
      <c r="AL171" s="11">
        <f>'OddsRatio_working_3-way'!Z171+'OddsRatio_working_3-way'!AF171</f>
        <v>1.0468250031978539</v>
      </c>
      <c r="AM171" s="11">
        <f>'OddsRatio_working_3-way'!AA171+'OddsRatio_working_3-way'!AG171</f>
        <v>-0.66445691850253774</v>
      </c>
      <c r="AN171" s="11">
        <f>'OddsRatio_working_3-way'!AB171+'OddsRatio_working_3-way'!AH171</f>
        <v>-0.38236808469531625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1.0468250031978539</v>
      </c>
      <c r="AS171" s="11">
        <f>IF(('OddsRatio_working_3-way'!X171=0),IF(Q171&gt;0,-Q171^(1/3),(-Q171)^(1/3)),'OddsRatio_working_3-way'!AM171-'OddsRatio_working_3-way'!R171/3)</f>
        <v>-0.66445691850253774</v>
      </c>
      <c r="AT171" s="11">
        <f>IF(('OddsRatio_working_3-way'!X171=0),IF(Q171&gt;0,-Q171^(1/3),(-Q171)^(1/3)),'OddsRatio_working_3-way'!AN171-'OddsRatio_working_3-way'!R171/3)</f>
        <v>-0.38236808469531625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1.28</v>
      </c>
      <c r="B172" s="4">
        <f>IF('True_Odds_Calculator_3-way'!B173="","",'True_Odds_Calculator_3-way'!B173)</f>
        <v>6.11</v>
      </c>
      <c r="C172" s="4">
        <f>IF('True_Odds_Calculator_3-way'!C173="","",'True_Odds_Calculator_3-way'!C173)</f>
        <v>10.99</v>
      </c>
      <c r="D172" s="9">
        <f t="shared" si="39"/>
        <v>0.76500738248398892</v>
      </c>
      <c r="E172" s="9">
        <f t="shared" si="40"/>
        <v>0.15137801833271933</v>
      </c>
      <c r="F172" s="9">
        <f t="shared" si="41"/>
        <v>8.3614599183291893E-2</v>
      </c>
      <c r="G172" s="9">
        <f t="shared" si="42"/>
        <v>1.0970604565231548</v>
      </c>
      <c r="H172" s="9">
        <f t="shared" si="43"/>
        <v>1.3071769278264831</v>
      </c>
      <c r="I172" s="9">
        <f t="shared" si="44"/>
        <v>6.6059789328333203</v>
      </c>
      <c r="J172" s="9">
        <f t="shared" si="45"/>
        <v>11.95963396066632</v>
      </c>
      <c r="K172" s="11">
        <f t="shared" si="46"/>
        <v>0.78125</v>
      </c>
      <c r="L172" s="11">
        <f t="shared" si="47"/>
        <v>0.16366612111292961</v>
      </c>
      <c r="M172" s="11">
        <f t="shared" si="48"/>
        <v>9.0991810737033663E-2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-0.16630126293952696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0.17894001242015878</v>
      </c>
      <c r="Q172" s="11">
        <f>2*'OddsRatio_working_3-way'!K172*'OddsRatio_working_3-way'!L172*'OddsRatio_working_3-way'!M172</f>
        <v>2.326918236933144E-2</v>
      </c>
      <c r="R172" s="11">
        <f t="shared" si="49"/>
        <v>0</v>
      </c>
      <c r="S172" s="11">
        <f t="shared" si="50"/>
        <v>-1.0759991190519564</v>
      </c>
      <c r="T172" s="11">
        <f t="shared" si="51"/>
        <v>-0.13992186203536494</v>
      </c>
      <c r="U172" s="11">
        <f>'OddsRatio_working_3-way'!S172-'OddsRatio_working_3-way'!R172^2/3</f>
        <v>-1.0759991190519564</v>
      </c>
      <c r="V172" s="11">
        <f>'OddsRatio_working_3-way'!S172*'OddsRatio_working_3-way'!R172/3-2*'OddsRatio_working_3-way'!R172^3/27-'OddsRatio_working_3-way'!T172</f>
        <v>0.13992186203536494</v>
      </c>
      <c r="W172" s="11">
        <f>'OddsRatio_working_3-way'!V172^2+4*'OddsRatio_working_3-way'!U172^3/27</f>
        <v>-0.1649794897365561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0.21480084800344704</v>
      </c>
      <c r="Y172" s="11">
        <f>IF('OddsRatio_working_3-way'!W172&gt;=0,IF('OddsRatio_working_3-way'!V172+SQRT('OddsRatio_working_3-way'!W172)&gt;0,0,PI()),ACOS('OddsRatio_working_3-way'!V172/(2*'OddsRatio_working_3-way'!X172)))</f>
        <v>1.2390428712971611</v>
      </c>
      <c r="Z172" s="11">
        <f>'OddsRatio_working_3-way'!X172^(1/3)*COS('OddsRatio_working_3-way'!Y172/3)</f>
        <v>0.54853022826157749</v>
      </c>
      <c r="AA172" s="11">
        <f>'OddsRatio_working_3-way'!X172^(1/3)*COS(('OddsRatio_working_3-way'!Y172+2*PI())/3)</f>
        <v>-0.48243744964986157</v>
      </c>
      <c r="AB172" s="11">
        <f>'OddsRatio_working_3-way'!X172^(1/3)*COS(('OddsRatio_working_3-way'!Y172+4*PI())/3)</f>
        <v>-6.6092778611715627E-2</v>
      </c>
      <c r="AC172" s="11">
        <f>'OddsRatio_working_3-way'!X172^(1/3)*SIN('OddsRatio_working_3-way'!Y172/3)</f>
        <v>0.24037670789953963</v>
      </c>
      <c r="AD172" s="11">
        <f>'OddsRatio_working_3-way'!X172^(1/3)*SIN(('OddsRatio_working_3-way'!Y172+2*PI())/3)</f>
        <v>0.35485275846843328</v>
      </c>
      <c r="AE172" s="11">
        <f>'OddsRatio_working_3-way'!X172^(1/3)*SIN(('OddsRatio_working_3-way'!Y172+4*PI())/3)</f>
        <v>-0.5952294663679728</v>
      </c>
      <c r="AF172" s="11">
        <f>-'OddsRatio_working_3-way'!U172/(3*'OddsRatio_working_3-way'!X172^(1/3))*COS(('OddsRatio_working_3-way'!Y172)/3)</f>
        <v>0.54853022826157727</v>
      </c>
      <c r="AG172" s="11">
        <f>-'OddsRatio_working_3-way'!U172/(3*'OddsRatio_working_3-way'!X172^(1/3))*COS(('OddsRatio_working_3-way'!Y172+2*PI())/3)</f>
        <v>-0.48243744964986135</v>
      </c>
      <c r="AH172" s="11">
        <f>-'OddsRatio_working_3-way'!U172/(3*'OddsRatio_working_3-way'!X172^(1/3))*COS(('OddsRatio_working_3-way'!Y172+4*PI())/3)</f>
        <v>-6.60927786117156E-2</v>
      </c>
      <c r="AI172" s="11">
        <f>'OddsRatio_working_3-way'!U172/(3*'OddsRatio_working_3-way'!X172^(1/3))*SIN(('OddsRatio_working_3-way'!Y172)/3)</f>
        <v>-0.24037670789953955</v>
      </c>
      <c r="AJ172" s="11">
        <f>'OddsRatio_working_3-way'!U172/(3*'OddsRatio_working_3-way'!X172^(1/3))*SIN(('OddsRatio_working_3-way'!Y172+2*PI())/3)</f>
        <v>-0.35485275846843312</v>
      </c>
      <c r="AK172" s="11">
        <f>'OddsRatio_working_3-way'!U172/(3*'OddsRatio_working_3-way'!X172^(1/3))*SIN(('OddsRatio_working_3-way'!Y172+4*PI())/3)</f>
        <v>0.59522946636797258</v>
      </c>
      <c r="AL172" s="11">
        <f>'OddsRatio_working_3-way'!Z172+'OddsRatio_working_3-way'!AF172</f>
        <v>1.0970604565231548</v>
      </c>
      <c r="AM172" s="11">
        <f>'OddsRatio_working_3-way'!AA172+'OddsRatio_working_3-way'!AG172</f>
        <v>-0.96487489929972292</v>
      </c>
      <c r="AN172" s="11">
        <f>'OddsRatio_working_3-way'!AB172+'OddsRatio_working_3-way'!AH172</f>
        <v>-0.13218555722343123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1.0970604565231548</v>
      </c>
      <c r="AS172" s="11">
        <f>IF(('OddsRatio_working_3-way'!X172=0),IF(Q172&gt;0,-Q172^(1/3),(-Q172)^(1/3)),'OddsRatio_working_3-way'!AM172-'OddsRatio_working_3-way'!R172/3)</f>
        <v>-0.96487489929972292</v>
      </c>
      <c r="AT172" s="11">
        <f>IF(('OddsRatio_working_3-way'!X172=0),IF(Q172&gt;0,-Q172^(1/3),(-Q172)^(1/3)),'OddsRatio_working_3-way'!AN172-'OddsRatio_working_3-way'!R172/3)</f>
        <v>-0.13218555722343123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2.97</v>
      </c>
      <c r="B173" s="4">
        <f>IF('True_Odds_Calculator_3-way'!B174="","",'True_Odds_Calculator_3-way'!B174)</f>
        <v>3.08</v>
      </c>
      <c r="C173" s="4">
        <f>IF('True_Odds_Calculator_3-way'!C174="","",'True_Odds_Calculator_3-way'!C174)</f>
        <v>2.73</v>
      </c>
      <c r="D173" s="9">
        <f t="shared" si="39"/>
        <v>0.32754188180305793</v>
      </c>
      <c r="E173" s="9">
        <f t="shared" si="40"/>
        <v>0.31568828460594001</v>
      </c>
      <c r="F173" s="9">
        <f t="shared" si="41"/>
        <v>0.35676983359100212</v>
      </c>
      <c r="G173" s="9">
        <f t="shared" si="42"/>
        <v>1.0421546603385883</v>
      </c>
      <c r="H173" s="9">
        <f t="shared" si="43"/>
        <v>3.0530446808670195</v>
      </c>
      <c r="I173" s="9">
        <f t="shared" si="44"/>
        <v>3.1676816935042638</v>
      </c>
      <c r="J173" s="9">
        <f t="shared" si="45"/>
        <v>2.8029275623857579</v>
      </c>
      <c r="K173" s="11">
        <f t="shared" si="46"/>
        <v>0.33670033670033667</v>
      </c>
      <c r="L173" s="11">
        <f t="shared" si="47"/>
        <v>0.32467532467532467</v>
      </c>
      <c r="M173" s="11">
        <f t="shared" si="48"/>
        <v>0.36630036630036628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-0.28386108039787694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0.23145044790066432</v>
      </c>
      <c r="Q173" s="11">
        <f>2*'OddsRatio_working_3-way'!K173*'OddsRatio_working_3-way'!L173*'OddsRatio_working_3-way'!M173</f>
        <v>8.0086660173240246E-2</v>
      </c>
      <c r="R173" s="11">
        <f t="shared" si="49"/>
        <v>0</v>
      </c>
      <c r="S173" s="11">
        <f t="shared" si="50"/>
        <v>-0.81536520461434625</v>
      </c>
      <c r="T173" s="11">
        <f t="shared" si="51"/>
        <v>-0.28213328879389143</v>
      </c>
      <c r="U173" s="11">
        <f>'OddsRatio_working_3-way'!S173-'OddsRatio_working_3-way'!R173^2/3</f>
        <v>-0.81536520461434625</v>
      </c>
      <c r="V173" s="11">
        <f>'OddsRatio_working_3-way'!S173*'OddsRatio_working_3-way'!R173/3-2*'OddsRatio_working_3-way'!R173^3/27-'OddsRatio_working_3-way'!T173</f>
        <v>0.28213328879389143</v>
      </c>
      <c r="W173" s="11">
        <f>'OddsRatio_working_3-way'!V173^2+4*'OddsRatio_working_3-way'!U173^3/27</f>
        <v>-7.0768665123667474E-4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0.14169234215095572</v>
      </c>
      <c r="Y173" s="11">
        <f>IF('OddsRatio_working_3-way'!W173&gt;=0,IF('OddsRatio_working_3-way'!V173+SQRT('OddsRatio_working_3-way'!W173)&gt;0,0,PI()),ACOS('OddsRatio_working_3-way'!V173/(2*'OddsRatio_working_3-way'!X173)))</f>
        <v>9.4012164578215707E-2</v>
      </c>
      <c r="Z173" s="11">
        <f>'OddsRatio_working_3-way'!X173^(1/3)*COS('OddsRatio_working_3-way'!Y173/3)</f>
        <v>0.52107733016929414</v>
      </c>
      <c r="AA173" s="11">
        <f>'OddsRatio_working_3-way'!X173^(1/3)*COS(('OddsRatio_working_3-way'!Y173+2*PI())/3)</f>
        <v>-0.27468480029242831</v>
      </c>
      <c r="AB173" s="11">
        <f>'OddsRatio_working_3-way'!X173^(1/3)*COS(('OddsRatio_working_3-way'!Y173+4*PI())/3)</f>
        <v>-0.24639252987686577</v>
      </c>
      <c r="AC173" s="11">
        <f>'OddsRatio_working_3-way'!X173^(1/3)*SIN('OddsRatio_working_3-way'!Y173/3)</f>
        <v>1.6334549940410788E-2</v>
      </c>
      <c r="AD173" s="11">
        <f>'OddsRatio_working_3-way'!X173^(1/3)*SIN(('OddsRatio_working_3-way'!Y173+2*PI())/3)</f>
        <v>0.44309893029257491</v>
      </c>
      <c r="AE173" s="11">
        <f>'OddsRatio_working_3-way'!X173^(1/3)*SIN(('OddsRatio_working_3-way'!Y173+4*PI())/3)</f>
        <v>-0.45943348023298564</v>
      </c>
      <c r="AF173" s="11">
        <f>-'OddsRatio_working_3-way'!U173/(3*'OddsRatio_working_3-way'!X173^(1/3))*COS(('OddsRatio_working_3-way'!Y173)/3)</f>
        <v>0.52107733016929425</v>
      </c>
      <c r="AG173" s="11">
        <f>-'OddsRatio_working_3-way'!U173/(3*'OddsRatio_working_3-way'!X173^(1/3))*COS(('OddsRatio_working_3-way'!Y173+2*PI())/3)</f>
        <v>-0.27468480029242837</v>
      </c>
      <c r="AH173" s="11">
        <f>-'OddsRatio_working_3-way'!U173/(3*'OddsRatio_working_3-way'!X173^(1/3))*COS(('OddsRatio_working_3-way'!Y173+4*PI())/3)</f>
        <v>-0.24639252987686583</v>
      </c>
      <c r="AI173" s="11">
        <f>'OddsRatio_working_3-way'!U173/(3*'OddsRatio_working_3-way'!X173^(1/3))*SIN(('OddsRatio_working_3-way'!Y173)/3)</f>
        <v>-1.6334549940410791E-2</v>
      </c>
      <c r="AJ173" s="11">
        <f>'OddsRatio_working_3-way'!U173/(3*'OddsRatio_working_3-way'!X173^(1/3))*SIN(('OddsRatio_working_3-way'!Y173+2*PI())/3)</f>
        <v>-0.44309893029257497</v>
      </c>
      <c r="AK173" s="11">
        <f>'OddsRatio_working_3-way'!U173/(3*'OddsRatio_working_3-way'!X173^(1/3))*SIN(('OddsRatio_working_3-way'!Y173+4*PI())/3)</f>
        <v>0.45943348023298575</v>
      </c>
      <c r="AL173" s="11">
        <f>'OddsRatio_working_3-way'!Z173+'OddsRatio_working_3-way'!AF173</f>
        <v>1.0421546603385883</v>
      </c>
      <c r="AM173" s="11">
        <f>'OddsRatio_working_3-way'!AA173+'OddsRatio_working_3-way'!AG173</f>
        <v>-0.54936960058485673</v>
      </c>
      <c r="AN173" s="11">
        <f>'OddsRatio_working_3-way'!AB173+'OddsRatio_working_3-way'!AH173</f>
        <v>-0.4927850597537316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1.0421546603385883</v>
      </c>
      <c r="AS173" s="11">
        <f>IF(('OddsRatio_working_3-way'!X173=0),IF(Q173&gt;0,-Q173^(1/3),(-Q173)^(1/3)),'OddsRatio_working_3-way'!AM173-'OddsRatio_working_3-way'!R173/3)</f>
        <v>-0.54936960058485673</v>
      </c>
      <c r="AT173" s="11">
        <f>IF(('OddsRatio_working_3-way'!X173=0),IF(Q173&gt;0,-Q173^(1/3),(-Q173)^(1/3)),'OddsRatio_working_3-way'!AN173-'OddsRatio_working_3-way'!R173/3)</f>
        <v>-0.4927850597537316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2.76</v>
      </c>
      <c r="B174" s="4">
        <f>IF('True_Odds_Calculator_3-way'!B175="","",'True_Odds_Calculator_3-way'!B175)</f>
        <v>3.19</v>
      </c>
      <c r="C174" s="4">
        <f>IF('True_Odds_Calculator_3-way'!C175="","",'True_Odds_Calculator_3-way'!C175)</f>
        <v>2.85</v>
      </c>
      <c r="D174" s="9">
        <f t="shared" si="39"/>
        <v>0.35316773691823905</v>
      </c>
      <c r="E174" s="9">
        <f t="shared" si="40"/>
        <v>0.30497211458173573</v>
      </c>
      <c r="F174" s="9">
        <f t="shared" si="41"/>
        <v>0.34186014850002511</v>
      </c>
      <c r="G174" s="9">
        <f t="shared" si="42"/>
        <v>1.0406339336187393</v>
      </c>
      <c r="H174" s="9">
        <f t="shared" si="43"/>
        <v>2.8315157231689807</v>
      </c>
      <c r="I174" s="9">
        <f t="shared" si="44"/>
        <v>3.2789883146250394</v>
      </c>
      <c r="J174" s="9">
        <f t="shared" si="45"/>
        <v>2.9251727771946676</v>
      </c>
      <c r="K174" s="11">
        <f t="shared" si="46"/>
        <v>0.3623188405797102</v>
      </c>
      <c r="L174" s="11">
        <f t="shared" si="47"/>
        <v>0.31347962382445144</v>
      </c>
      <c r="M174" s="11">
        <f t="shared" si="48"/>
        <v>0.35087719298245612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-0.28417370262237285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0.23114439590412134</v>
      </c>
      <c r="Q174" s="11">
        <f>2*'OddsRatio_working_3-way'!K174*'OddsRatio_working_3-way'!L174*'OddsRatio_working_3-way'!M174</f>
        <v>7.9704964104869422E-2</v>
      </c>
      <c r="R174" s="11">
        <f t="shared" si="49"/>
        <v>0</v>
      </c>
      <c r="S174" s="11">
        <f t="shared" si="50"/>
        <v>-0.81339122435012912</v>
      </c>
      <c r="T174" s="11">
        <f t="shared" si="51"/>
        <v>-0.28047973253452724</v>
      </c>
      <c r="U174" s="11">
        <f>'OddsRatio_working_3-way'!S174-'OddsRatio_working_3-way'!R174^2/3</f>
        <v>-0.81339122435012912</v>
      </c>
      <c r="V174" s="11">
        <f>'OddsRatio_working_3-way'!S174*'OddsRatio_working_3-way'!R174/3-2*'OddsRatio_working_3-way'!R174^3/27-'OddsRatio_working_3-way'!T174</f>
        <v>0.28047973253452724</v>
      </c>
      <c r="W174" s="11">
        <f>'OddsRatio_working_3-way'!V174^2+4*'OddsRatio_working_3-way'!U174^3/27</f>
        <v>-1.0561465806348952E-3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0.14117810289070579</v>
      </c>
      <c r="Y174" s="11">
        <f>IF('OddsRatio_working_3-way'!W174&gt;=0,IF('OddsRatio_working_3-way'!V174+SQRT('OddsRatio_working_3-way'!W174)&gt;0,0,PI()),ACOS('OddsRatio_working_3-way'!V174/(2*'OddsRatio_working_3-way'!X174)))</f>
        <v>0.1153528501370169</v>
      </c>
      <c r="Z174" s="11">
        <f>'OddsRatio_working_3-way'!X174^(1/3)*COS('OddsRatio_working_3-way'!Y174/3)</f>
        <v>0.52031696680936967</v>
      </c>
      <c r="AA174" s="11">
        <f>'OddsRatio_working_3-way'!X174^(1/3)*COS(('OddsRatio_working_3-way'!Y174+2*PI())/3)</f>
        <v>-0.27749332188836295</v>
      </c>
      <c r="AB174" s="11">
        <f>'OddsRatio_working_3-way'!X174^(1/3)*COS(('OddsRatio_working_3-way'!Y174+4*PI())/3)</f>
        <v>-0.24282364492100686</v>
      </c>
      <c r="AC174" s="11">
        <f>'OddsRatio_working_3-way'!X174^(1/3)*SIN('OddsRatio_working_3-way'!Y174/3)</f>
        <v>2.0016547329820524E-2</v>
      </c>
      <c r="AD174" s="11">
        <f>'OddsRatio_working_3-way'!X174^(1/3)*SIN(('OddsRatio_working_3-way'!Y174+2*PI())/3)</f>
        <v>0.44059943761206855</v>
      </c>
      <c r="AE174" s="11">
        <f>'OddsRatio_working_3-way'!X174^(1/3)*SIN(('OddsRatio_working_3-way'!Y174+4*PI())/3)</f>
        <v>-0.46061598494188893</v>
      </c>
      <c r="AF174" s="11">
        <f>-'OddsRatio_working_3-way'!U174/(3*'OddsRatio_working_3-way'!X174^(1/3))*COS(('OddsRatio_working_3-way'!Y174)/3)</f>
        <v>0.52031696680936979</v>
      </c>
      <c r="AG174" s="11">
        <f>-'OddsRatio_working_3-way'!U174/(3*'OddsRatio_working_3-way'!X174^(1/3))*COS(('OddsRatio_working_3-way'!Y174+2*PI())/3)</f>
        <v>-0.27749332188836301</v>
      </c>
      <c r="AH174" s="11">
        <f>-'OddsRatio_working_3-way'!U174/(3*'OddsRatio_working_3-way'!X174^(1/3))*COS(('OddsRatio_working_3-way'!Y174+4*PI())/3)</f>
        <v>-0.24282364492100691</v>
      </c>
      <c r="AI174" s="11">
        <f>'OddsRatio_working_3-way'!U174/(3*'OddsRatio_working_3-way'!X174^(1/3))*SIN(('OddsRatio_working_3-way'!Y174)/3)</f>
        <v>-2.0016547329820528E-2</v>
      </c>
      <c r="AJ174" s="11">
        <f>'OddsRatio_working_3-way'!U174/(3*'OddsRatio_working_3-way'!X174^(1/3))*SIN(('OddsRatio_working_3-way'!Y174+2*PI())/3)</f>
        <v>-0.4405994376120686</v>
      </c>
      <c r="AK174" s="11">
        <f>'OddsRatio_working_3-way'!U174/(3*'OddsRatio_working_3-way'!X174^(1/3))*SIN(('OddsRatio_working_3-way'!Y174+4*PI())/3)</f>
        <v>0.46061598494188899</v>
      </c>
      <c r="AL174" s="11">
        <f>'OddsRatio_working_3-way'!Z174+'OddsRatio_working_3-way'!AF174</f>
        <v>1.0406339336187393</v>
      </c>
      <c r="AM174" s="11">
        <f>'OddsRatio_working_3-way'!AA174+'OddsRatio_working_3-way'!AG174</f>
        <v>-0.55498664377672591</v>
      </c>
      <c r="AN174" s="11">
        <f>'OddsRatio_working_3-way'!AB174+'OddsRatio_working_3-way'!AH174</f>
        <v>-0.48564728984201377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1.0406339336187393</v>
      </c>
      <c r="AS174" s="11">
        <f>IF(('OddsRatio_working_3-way'!X174=0),IF(Q174&gt;0,-Q174^(1/3),(-Q174)^(1/3)),'OddsRatio_working_3-way'!AM174-'OddsRatio_working_3-way'!R174/3)</f>
        <v>-0.55498664377672591</v>
      </c>
      <c r="AT174" s="11">
        <f>IF(('OddsRatio_working_3-way'!X174=0),IF(Q174&gt;0,-Q174^(1/3),(-Q174)^(1/3)),'OddsRatio_working_3-way'!AN174-'OddsRatio_working_3-way'!R174/3)</f>
        <v>-0.48564728984201377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2.94</v>
      </c>
      <c r="B175" s="4">
        <f>IF('True_Odds_Calculator_3-way'!B176="","",'True_Odds_Calculator_3-way'!B176)</f>
        <v>3.1</v>
      </c>
      <c r="C175" s="4">
        <f>IF('True_Odds_Calculator_3-way'!C176="","",'True_Odds_Calculator_3-way'!C176)</f>
        <v>2.75</v>
      </c>
      <c r="D175" s="9">
        <f t="shared" si="39"/>
        <v>0.33136606872691904</v>
      </c>
      <c r="E175" s="9">
        <f t="shared" si="40"/>
        <v>0.31404787763175307</v>
      </c>
      <c r="F175" s="9">
        <f t="shared" si="41"/>
        <v>0.35458605364132811</v>
      </c>
      <c r="G175" s="9">
        <f t="shared" si="42"/>
        <v>1.0401085027468966</v>
      </c>
      <c r="H175" s="9">
        <f t="shared" si="43"/>
        <v>3.017810495328979</v>
      </c>
      <c r="I175" s="9">
        <f t="shared" si="44"/>
        <v>3.1842278557684831</v>
      </c>
      <c r="J175" s="9">
        <f t="shared" si="45"/>
        <v>2.820189879807069</v>
      </c>
      <c r="K175" s="11">
        <f t="shared" si="46"/>
        <v>0.3401360544217687</v>
      </c>
      <c r="L175" s="11">
        <f t="shared" si="47"/>
        <v>0.32258064516129031</v>
      </c>
      <c r="M175" s="11">
        <f t="shared" si="48"/>
        <v>0.36363636363636365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-0.28445747800586518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0.23101322640493144</v>
      </c>
      <c r="Q175" s="11">
        <f>2*'OddsRatio_working_3-way'!K175*'OddsRatio_working_3-way'!L175*'OddsRatio_working_3-way'!M175</f>
        <v>7.9797314820356291E-2</v>
      </c>
      <c r="R175" s="11">
        <f t="shared" si="49"/>
        <v>0</v>
      </c>
      <c r="S175" s="11">
        <f t="shared" si="50"/>
        <v>-0.8121186618977484</v>
      </c>
      <c r="T175" s="11">
        <f t="shared" si="51"/>
        <v>-0.28052458096640709</v>
      </c>
      <c r="U175" s="11">
        <f>'OddsRatio_working_3-way'!S175-'OddsRatio_working_3-way'!R175^2/3</f>
        <v>-0.8121186618977484</v>
      </c>
      <c r="V175" s="11">
        <f>'OddsRatio_working_3-way'!S175*'OddsRatio_working_3-way'!R175/3-2*'OddsRatio_working_3-way'!R175^3/27-'OddsRatio_working_3-way'!T175</f>
        <v>0.28052458096640709</v>
      </c>
      <c r="W175" s="11">
        <f>'OddsRatio_working_3-way'!V175^2+4*'OddsRatio_working_3-way'!U175^3/27</f>
        <v>-6.573786340737936E-4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0.14084691970402838</v>
      </c>
      <c r="Y175" s="11">
        <f>IF('OddsRatio_working_3-way'!W175&gt;=0,IF('OddsRatio_working_3-way'!V175+SQRT('OddsRatio_working_3-way'!W175)&gt;0,0,PI()),ACOS('OddsRatio_working_3-way'!V175/(2*'OddsRatio_working_3-way'!X175)))</f>
        <v>9.1144804483790809E-2</v>
      </c>
      <c r="Z175" s="11">
        <f>'OddsRatio_working_3-way'!X175^(1/3)*COS('OddsRatio_working_3-way'!Y175/3)</f>
        <v>0.52005425137344841</v>
      </c>
      <c r="AA175" s="11">
        <f>'OddsRatio_working_3-way'!X175^(1/3)*COS(('OddsRatio_working_3-way'!Y175+2*PI())/3)</f>
        <v>-0.27371460886438581</v>
      </c>
      <c r="AB175" s="11">
        <f>'OddsRatio_working_3-way'!X175^(1/3)*COS(('OddsRatio_working_3-way'!Y175+4*PI())/3)</f>
        <v>-0.24633964250906237</v>
      </c>
      <c r="AC175" s="11">
        <f>'OddsRatio_working_3-way'!X175^(1/3)*SIN('OddsRatio_working_3-way'!Y175/3)</f>
        <v>1.5804944194302978E-2</v>
      </c>
      <c r="AD175" s="11">
        <f>'OddsRatio_working_3-way'!X175^(1/3)*SIN(('OddsRatio_working_3-way'!Y175+2*PI())/3)</f>
        <v>0.44247772093835314</v>
      </c>
      <c r="AE175" s="11">
        <f>'OddsRatio_working_3-way'!X175^(1/3)*SIN(('OddsRatio_working_3-way'!Y175+4*PI())/3)</f>
        <v>-0.45828266513265609</v>
      </c>
      <c r="AF175" s="11">
        <f>-'OddsRatio_working_3-way'!U175/(3*'OddsRatio_working_3-way'!X175^(1/3))*COS(('OddsRatio_working_3-way'!Y175)/3)</f>
        <v>0.5200542513734483</v>
      </c>
      <c r="AG175" s="11">
        <f>-'OddsRatio_working_3-way'!U175/(3*'OddsRatio_working_3-way'!X175^(1/3))*COS(('OddsRatio_working_3-way'!Y175+2*PI())/3)</f>
        <v>-0.27371460886438576</v>
      </c>
      <c r="AH175" s="11">
        <f>-'OddsRatio_working_3-way'!U175/(3*'OddsRatio_working_3-way'!X175^(1/3))*COS(('OddsRatio_working_3-way'!Y175+4*PI())/3)</f>
        <v>-0.24633964250906232</v>
      </c>
      <c r="AI175" s="11">
        <f>'OddsRatio_working_3-way'!U175/(3*'OddsRatio_working_3-way'!X175^(1/3))*SIN(('OddsRatio_working_3-way'!Y175)/3)</f>
        <v>-1.5804944194302974E-2</v>
      </c>
      <c r="AJ175" s="11">
        <f>'OddsRatio_working_3-way'!U175/(3*'OddsRatio_working_3-way'!X175^(1/3))*SIN(('OddsRatio_working_3-way'!Y175+2*PI())/3)</f>
        <v>-0.44247772093835303</v>
      </c>
      <c r="AK175" s="11">
        <f>'OddsRatio_working_3-way'!U175/(3*'OddsRatio_working_3-way'!X175^(1/3))*SIN(('OddsRatio_working_3-way'!Y175+4*PI())/3)</f>
        <v>0.45828266513265598</v>
      </c>
      <c r="AL175" s="11">
        <f>'OddsRatio_working_3-way'!Z175+'OddsRatio_working_3-way'!AF175</f>
        <v>1.0401085027468966</v>
      </c>
      <c r="AM175" s="11">
        <f>'OddsRatio_working_3-way'!AA175+'OddsRatio_working_3-way'!AG175</f>
        <v>-0.54742921772877162</v>
      </c>
      <c r="AN175" s="11">
        <f>'OddsRatio_working_3-way'!AB175+'OddsRatio_working_3-way'!AH175</f>
        <v>-0.49267928501812469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1.0401085027468966</v>
      </c>
      <c r="AS175" s="11">
        <f>IF(('OddsRatio_working_3-way'!X175=0),IF(Q175&gt;0,-Q175^(1/3),(-Q175)^(1/3)),'OddsRatio_working_3-way'!AM175-'OddsRatio_working_3-way'!R175/3)</f>
        <v>-0.54742921772877162</v>
      </c>
      <c r="AT175" s="11">
        <f>IF(('OddsRatio_working_3-way'!X175=0),IF(Q175&gt;0,-Q175^(1/3),(-Q175)^(1/3)),'OddsRatio_working_3-way'!AN175-'OddsRatio_working_3-way'!R175/3)</f>
        <v>-0.49267928501812469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5.94</v>
      </c>
      <c r="B176" s="4">
        <f>IF('True_Odds_Calculator_3-way'!B177="","",'True_Odds_Calculator_3-way'!B177)</f>
        <v>4.03</v>
      </c>
      <c r="C176" s="4">
        <f>IF('True_Odds_Calculator_3-way'!C177="","",'True_Odds_Calculator_3-way'!C177)</f>
        <v>1.63</v>
      </c>
      <c r="D176" s="9">
        <f t="shared" si="39"/>
        <v>0.16098684003857469</v>
      </c>
      <c r="E176" s="9">
        <f t="shared" si="40"/>
        <v>0.23828572175891324</v>
      </c>
      <c r="F176" s="9">
        <f t="shared" si="41"/>
        <v>0.60072743820251207</v>
      </c>
      <c r="G176" s="9">
        <f t="shared" si="42"/>
        <v>1.0549975426517375</v>
      </c>
      <c r="H176" s="9">
        <f t="shared" si="43"/>
        <v>6.2116878606995831</v>
      </c>
      <c r="I176" s="9">
        <f t="shared" si="44"/>
        <v>4.1966425542347645</v>
      </c>
      <c r="J176" s="9">
        <f t="shared" si="45"/>
        <v>1.6646484518705946</v>
      </c>
      <c r="K176" s="11">
        <f t="shared" si="46"/>
        <v>0.16835016835016833</v>
      </c>
      <c r="L176" s="11">
        <f t="shared" si="47"/>
        <v>0.24813895781637715</v>
      </c>
      <c r="M176" s="11">
        <f t="shared" si="48"/>
        <v>0.61349693251533743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-0.24167461274130575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0.22040394096598329</v>
      </c>
      <c r="Q176" s="11">
        <f>2*'OddsRatio_working_3-way'!K176*'OddsRatio_working_3-way'!L176*'OddsRatio_working_3-way'!M176</f>
        <v>5.125673045720542E-2</v>
      </c>
      <c r="R176" s="11">
        <f t="shared" si="49"/>
        <v>0</v>
      </c>
      <c r="S176" s="11">
        <f t="shared" si="50"/>
        <v>-0.9119863210535436</v>
      </c>
      <c r="T176" s="11">
        <f t="shared" si="51"/>
        <v>-0.21208984210547527</v>
      </c>
      <c r="U176" s="11">
        <f>'OddsRatio_working_3-way'!S176-'OddsRatio_working_3-way'!R176^2/3</f>
        <v>-0.9119863210535436</v>
      </c>
      <c r="V176" s="11">
        <f>'OddsRatio_working_3-way'!S176*'OddsRatio_working_3-way'!R176/3-2*'OddsRatio_working_3-way'!R176^3/27-'OddsRatio_working_3-way'!T176</f>
        <v>0.21208984210547527</v>
      </c>
      <c r="W176" s="11">
        <f>'OddsRatio_working_3-way'!V176^2+4*'OddsRatio_working_3-way'!U176^3/27</f>
        <v>-6.7390698337454702E-2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0.16761026181426072</v>
      </c>
      <c r="Y176" s="11">
        <f>IF('OddsRatio_working_3-way'!W176&gt;=0,IF('OddsRatio_working_3-way'!V176+SQRT('OddsRatio_working_3-way'!W176)&gt;0,0,PI()),ACOS('OddsRatio_working_3-way'!V176/(2*'OddsRatio_working_3-way'!X176)))</f>
        <v>0.8857775906052231</v>
      </c>
      <c r="Z176" s="11">
        <f>'OddsRatio_working_3-way'!X176^(1/3)*COS('OddsRatio_working_3-way'!Y176/3)</f>
        <v>0.52749877132586875</v>
      </c>
      <c r="AA176" s="11">
        <f>'OddsRatio_working_3-way'!X176^(1/3)*COS(('OddsRatio_working_3-way'!Y176+2*PI())/3)</f>
        <v>-0.40269313309569948</v>
      </c>
      <c r="AB176" s="11">
        <f>'OddsRatio_working_3-way'!X176^(1/3)*COS(('OddsRatio_working_3-way'!Y176+4*PI())/3)</f>
        <v>-0.12480563823016956</v>
      </c>
      <c r="AC176" s="11">
        <f>'OddsRatio_working_3-way'!X176^(1/3)*SIN('OddsRatio_working_3-way'!Y176/3)</f>
        <v>0.16043841996504465</v>
      </c>
      <c r="AD176" s="11">
        <f>'OddsRatio_working_3-way'!X176^(1/3)*SIN(('OddsRatio_working_3-way'!Y176+2*PI())/3)</f>
        <v>0.37660812645075836</v>
      </c>
      <c r="AE176" s="11">
        <f>'OddsRatio_working_3-way'!X176^(1/3)*SIN(('OddsRatio_working_3-way'!Y176+4*PI())/3)</f>
        <v>-0.53704654641580307</v>
      </c>
      <c r="AF176" s="11">
        <f>-'OddsRatio_working_3-way'!U176/(3*'OddsRatio_working_3-way'!X176^(1/3))*COS(('OddsRatio_working_3-way'!Y176)/3)</f>
        <v>0.52749877132586875</v>
      </c>
      <c r="AG176" s="11">
        <f>-'OddsRatio_working_3-way'!U176/(3*'OddsRatio_working_3-way'!X176^(1/3))*COS(('OddsRatio_working_3-way'!Y176+2*PI())/3)</f>
        <v>-0.40269313309569948</v>
      </c>
      <c r="AH176" s="11">
        <f>-'OddsRatio_working_3-way'!U176/(3*'OddsRatio_working_3-way'!X176^(1/3))*COS(('OddsRatio_working_3-way'!Y176+4*PI())/3)</f>
        <v>-0.12480563823016956</v>
      </c>
      <c r="AI176" s="11">
        <f>'OddsRatio_working_3-way'!U176/(3*'OddsRatio_working_3-way'!X176^(1/3))*SIN(('OddsRatio_working_3-way'!Y176)/3)</f>
        <v>-0.16043841996504465</v>
      </c>
      <c r="AJ176" s="11">
        <f>'OddsRatio_working_3-way'!U176/(3*'OddsRatio_working_3-way'!X176^(1/3))*SIN(('OddsRatio_working_3-way'!Y176+2*PI())/3)</f>
        <v>-0.37660812645075836</v>
      </c>
      <c r="AK176" s="11">
        <f>'OddsRatio_working_3-way'!U176/(3*'OddsRatio_working_3-way'!X176^(1/3))*SIN(('OddsRatio_working_3-way'!Y176+4*PI())/3)</f>
        <v>0.53704654641580307</v>
      </c>
      <c r="AL176" s="11">
        <f>'OddsRatio_working_3-way'!Z176+'OddsRatio_working_3-way'!AF176</f>
        <v>1.0549975426517375</v>
      </c>
      <c r="AM176" s="11">
        <f>'OddsRatio_working_3-way'!AA176+'OddsRatio_working_3-way'!AG176</f>
        <v>-0.80538626619139897</v>
      </c>
      <c r="AN176" s="11">
        <f>'OddsRatio_working_3-way'!AB176+'OddsRatio_working_3-way'!AH176</f>
        <v>-0.24961127646033912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1.0549975426517375</v>
      </c>
      <c r="AS176" s="11">
        <f>IF(('OddsRatio_working_3-way'!X176=0),IF(Q176&gt;0,-Q176^(1/3),(-Q176)^(1/3)),'OddsRatio_working_3-way'!AM176-'OddsRatio_working_3-way'!R176/3)</f>
        <v>-0.80538626619139897</v>
      </c>
      <c r="AT176" s="11">
        <f>IF(('OddsRatio_working_3-way'!X176=0),IF(Q176&gt;0,-Q176^(1/3),(-Q176)^(1/3)),'OddsRatio_working_3-way'!AN176-'OddsRatio_working_3-way'!R176/3)</f>
        <v>-0.24961127646033912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1.93</v>
      </c>
      <c r="B177" s="4">
        <f>IF('True_Odds_Calculator_3-way'!B178="","",'True_Odds_Calculator_3-way'!B178)</f>
        <v>3.53</v>
      </c>
      <c r="C177" s="4">
        <f>IF('True_Odds_Calculator_3-way'!C178="","",'True_Odds_Calculator_3-way'!C178)</f>
        <v>4.26</v>
      </c>
      <c r="D177" s="9">
        <f t="shared" si="39"/>
        <v>0.50372879546530291</v>
      </c>
      <c r="E177" s="9">
        <f t="shared" si="40"/>
        <v>0.27172770348463154</v>
      </c>
      <c r="F177" s="9">
        <f t="shared" si="41"/>
        <v>0.2245435010500654</v>
      </c>
      <c r="G177" s="9">
        <f t="shared" si="42"/>
        <v>1.0593497054693075</v>
      </c>
      <c r="H177" s="9">
        <f t="shared" si="43"/>
        <v>1.9851952260864556</v>
      </c>
      <c r="I177" s="9">
        <f t="shared" si="44"/>
        <v>3.6801547548373486</v>
      </c>
      <c r="J177" s="9">
        <f t="shared" si="45"/>
        <v>4.4534800398299428</v>
      </c>
      <c r="K177" s="11">
        <f t="shared" si="46"/>
        <v>0.5181347150259068</v>
      </c>
      <c r="L177" s="11">
        <f t="shared" si="47"/>
        <v>0.28328611898016998</v>
      </c>
      <c r="M177" s="11">
        <f t="shared" si="48"/>
        <v>0.23474178403755869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-0.26428922431534707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0.23154086934086732</v>
      </c>
      <c r="Q177" s="11">
        <f>2*'OddsRatio_working_3-way'!K177*'OddsRatio_working_3-way'!L177*'OddsRatio_working_3-way'!M177</f>
        <v>6.891097301811526E-2</v>
      </c>
      <c r="R177" s="11">
        <f t="shared" si="49"/>
        <v>0</v>
      </c>
      <c r="S177" s="11">
        <f t="shared" si="50"/>
        <v>-0.87608895118854802</v>
      </c>
      <c r="T177" s="11">
        <f t="shared" si="51"/>
        <v>-0.26074075928230589</v>
      </c>
      <c r="U177" s="11">
        <f>'OddsRatio_working_3-way'!S177-'OddsRatio_working_3-way'!R177^2/3</f>
        <v>-0.87608895118854802</v>
      </c>
      <c r="V177" s="11">
        <f>'OddsRatio_working_3-way'!S177*'OddsRatio_working_3-way'!R177/3-2*'OddsRatio_working_3-way'!R177^3/27-'OddsRatio_working_3-way'!T177</f>
        <v>0.26074075928230589</v>
      </c>
      <c r="W177" s="11">
        <f>'OddsRatio_working_3-way'!V177^2+4*'OddsRatio_working_3-way'!U177^3/27</f>
        <v>-3.1632948866079882E-2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0.15781214498351612</v>
      </c>
      <c r="Y177" s="11">
        <f>IF('OddsRatio_working_3-way'!W177&gt;=0,IF('OddsRatio_working_3-way'!V177+SQRT('OddsRatio_working_3-way'!W177)&gt;0,0,PI()),ACOS('OddsRatio_working_3-way'!V177/(2*'OddsRatio_working_3-way'!X177)))</f>
        <v>0.59862504099063318</v>
      </c>
      <c r="Z177" s="11">
        <f>'OddsRatio_working_3-way'!X177^(1/3)*COS('OddsRatio_working_3-way'!Y177/3)</f>
        <v>0.52967485273465376</v>
      </c>
      <c r="AA177" s="11">
        <f>'OddsRatio_working_3-way'!X177^(1/3)*COS(('OddsRatio_working_3-way'!Y177+2*PI())/3)</f>
        <v>-0.35760407221878132</v>
      </c>
      <c r="AB177" s="11">
        <f>'OddsRatio_working_3-way'!X177^(1/3)*COS(('OddsRatio_working_3-way'!Y177+4*PI())/3)</f>
        <v>-0.17207078051587227</v>
      </c>
      <c r="AC177" s="11">
        <f>'OddsRatio_working_3-way'!X177^(1/3)*SIN('OddsRatio_working_3-way'!Y177/3)</f>
        <v>0.10711769590831188</v>
      </c>
      <c r="AD177" s="11">
        <f>'OddsRatio_working_3-way'!X177^(1/3)*SIN(('OddsRatio_working_3-way'!Y177+2*PI())/3)</f>
        <v>0.40515303025983568</v>
      </c>
      <c r="AE177" s="11">
        <f>'OddsRatio_working_3-way'!X177^(1/3)*SIN(('OddsRatio_working_3-way'!Y177+4*PI())/3)</f>
        <v>-0.51227072616814762</v>
      </c>
      <c r="AF177" s="11">
        <f>-'OddsRatio_working_3-way'!U177/(3*'OddsRatio_working_3-way'!X177^(1/3))*COS(('OddsRatio_working_3-way'!Y177)/3)</f>
        <v>0.52967485273465376</v>
      </c>
      <c r="AG177" s="11">
        <f>-'OddsRatio_working_3-way'!U177/(3*'OddsRatio_working_3-way'!X177^(1/3))*COS(('OddsRatio_working_3-way'!Y177+2*PI())/3)</f>
        <v>-0.35760407221878132</v>
      </c>
      <c r="AH177" s="11">
        <f>-'OddsRatio_working_3-way'!U177/(3*'OddsRatio_working_3-way'!X177^(1/3))*COS(('OddsRatio_working_3-way'!Y177+4*PI())/3)</f>
        <v>-0.17207078051587227</v>
      </c>
      <c r="AI177" s="11">
        <f>'OddsRatio_working_3-way'!U177/(3*'OddsRatio_working_3-way'!X177^(1/3))*SIN(('OddsRatio_working_3-way'!Y177)/3)</f>
        <v>-0.10711769590831188</v>
      </c>
      <c r="AJ177" s="11">
        <f>'OddsRatio_working_3-way'!U177/(3*'OddsRatio_working_3-way'!X177^(1/3))*SIN(('OddsRatio_working_3-way'!Y177+2*PI())/3)</f>
        <v>-0.40515303025983568</v>
      </c>
      <c r="AK177" s="11">
        <f>'OddsRatio_working_3-way'!U177/(3*'OddsRatio_working_3-way'!X177^(1/3))*SIN(('OddsRatio_working_3-way'!Y177+4*PI())/3)</f>
        <v>0.51227072616814762</v>
      </c>
      <c r="AL177" s="11">
        <f>'OddsRatio_working_3-way'!Z177+'OddsRatio_working_3-way'!AF177</f>
        <v>1.0593497054693075</v>
      </c>
      <c r="AM177" s="11">
        <f>'OddsRatio_working_3-way'!AA177+'OddsRatio_working_3-way'!AG177</f>
        <v>-0.71520814443756264</v>
      </c>
      <c r="AN177" s="11">
        <f>'OddsRatio_working_3-way'!AB177+'OddsRatio_working_3-way'!AH177</f>
        <v>-0.34414156103174454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1.0593497054693075</v>
      </c>
      <c r="AS177" s="11">
        <f>IF(('OddsRatio_working_3-way'!X177=0),IF(Q177&gt;0,-Q177^(1/3),(-Q177)^(1/3)),'OddsRatio_working_3-way'!AM177-'OddsRatio_working_3-way'!R177/3)</f>
        <v>-0.71520814443756264</v>
      </c>
      <c r="AT177" s="11">
        <f>IF(('OddsRatio_working_3-way'!X177=0),IF(Q177&gt;0,-Q177^(1/3),(-Q177)^(1/3)),'OddsRatio_working_3-way'!AN177-'OddsRatio_working_3-way'!R177/3)</f>
        <v>-0.34414156103174454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1.28</v>
      </c>
      <c r="B178" s="4">
        <f>IF('True_Odds_Calculator_3-way'!B179="","",'True_Odds_Calculator_3-way'!B179)</f>
        <v>6.19</v>
      </c>
      <c r="C178" s="4">
        <f>IF('True_Odds_Calculator_3-way'!C179="","",'True_Odds_Calculator_3-way'!C179)</f>
        <v>11.58</v>
      </c>
      <c r="D178" s="9">
        <f t="shared" si="39"/>
        <v>0.7679616679447735</v>
      </c>
      <c r="E178" s="9">
        <f t="shared" si="40"/>
        <v>0.15150286981379071</v>
      </c>
      <c r="F178" s="9">
        <f t="shared" si="41"/>
        <v>8.0535462241435915E-2</v>
      </c>
      <c r="G178" s="9">
        <f t="shared" si="42"/>
        <v>1.0791011626745168</v>
      </c>
      <c r="H178" s="9">
        <f t="shared" si="43"/>
        <v>1.3021483255488646</v>
      </c>
      <c r="I178" s="9">
        <f t="shared" si="44"/>
        <v>6.6005350342807425</v>
      </c>
      <c r="J178" s="9">
        <f t="shared" si="45"/>
        <v>12.416890301096387</v>
      </c>
      <c r="K178" s="11">
        <f t="shared" si="46"/>
        <v>0.78125</v>
      </c>
      <c r="L178" s="11">
        <f t="shared" si="47"/>
        <v>0.16155088852988692</v>
      </c>
      <c r="M178" s="11">
        <f t="shared" si="48"/>
        <v>8.6355785837651119E-2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-0.16757216427967558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0.17493062937882425</v>
      </c>
      <c r="Q178" s="11">
        <f>2*'OddsRatio_working_3-way'!K178*'OddsRatio_working_3-way'!L178*'OddsRatio_working_3-way'!M178</f>
        <v>2.1798209268389317E-2</v>
      </c>
      <c r="R178" s="11">
        <f t="shared" si="49"/>
        <v>0</v>
      </c>
      <c r="S178" s="11">
        <f t="shared" si="50"/>
        <v>-1.0439122161534389</v>
      </c>
      <c r="T178" s="11">
        <f t="shared" si="51"/>
        <v>-0.13008251914684596</v>
      </c>
      <c r="U178" s="11">
        <f>'OddsRatio_working_3-way'!S178-'OddsRatio_working_3-way'!R178^2/3</f>
        <v>-1.0439122161534389</v>
      </c>
      <c r="V178" s="11">
        <f>'OddsRatio_working_3-way'!S178*'OddsRatio_working_3-way'!R178/3-2*'OddsRatio_working_3-way'!R178^3/27-'OddsRatio_working_3-way'!T178</f>
        <v>0.13008251914684596</v>
      </c>
      <c r="W178" s="11">
        <f>'OddsRatio_working_3-way'!V178^2+4*'OddsRatio_working_3-way'!U178^3/27</f>
        <v>-0.15161278588808025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0.20526461438571786</v>
      </c>
      <c r="Y178" s="11">
        <f>IF('OddsRatio_working_3-way'!W178&gt;=0,IF('OddsRatio_working_3-way'!V178+SQRT('OddsRatio_working_3-way'!W178)&gt;0,0,PI()),ACOS('OddsRatio_working_3-way'!V178/(2*'OddsRatio_working_3-way'!X178)))</f>
        <v>1.2483735439131283</v>
      </c>
      <c r="Z178" s="11">
        <f>'OddsRatio_working_3-way'!X178^(1/3)*COS('OddsRatio_working_3-way'!Y178/3)</f>
        <v>0.53955058133725842</v>
      </c>
      <c r="AA178" s="11">
        <f>'OddsRatio_working_3-way'!X178^(1/3)*COS(('OddsRatio_working_3-way'!Y178+2*PI())/3)</f>
        <v>-0.47627451989801295</v>
      </c>
      <c r="AB178" s="11">
        <f>'OddsRatio_working_3-way'!X178^(1/3)*COS(('OddsRatio_working_3-way'!Y178+4*PI())/3)</f>
        <v>-6.3276061439245426E-2</v>
      </c>
      <c r="AC178" s="11">
        <f>'OddsRatio_working_3-way'!X178^(1/3)*SIN('OddsRatio_working_3-way'!Y178/3)</f>
        <v>0.2384447711660698</v>
      </c>
      <c r="AD178" s="11">
        <f>'OddsRatio_working_3-way'!X178^(1/3)*SIN(('OddsRatio_working_3-way'!Y178+2*PI())/3)</f>
        <v>0.34804212448169303</v>
      </c>
      <c r="AE178" s="11">
        <f>'OddsRatio_working_3-way'!X178^(1/3)*SIN(('OddsRatio_working_3-way'!Y178+4*PI())/3)</f>
        <v>-0.5864868956477628</v>
      </c>
      <c r="AF178" s="11">
        <f>-'OddsRatio_working_3-way'!U178/(3*'OddsRatio_working_3-way'!X178^(1/3))*COS(('OddsRatio_working_3-way'!Y178)/3)</f>
        <v>0.53955058133725842</v>
      </c>
      <c r="AG178" s="11">
        <f>-'OddsRatio_working_3-way'!U178/(3*'OddsRatio_working_3-way'!X178^(1/3))*COS(('OddsRatio_working_3-way'!Y178+2*PI())/3)</f>
        <v>-0.47627451989801295</v>
      </c>
      <c r="AH178" s="11">
        <f>-'OddsRatio_working_3-way'!U178/(3*'OddsRatio_working_3-way'!X178^(1/3))*COS(('OddsRatio_working_3-way'!Y178+4*PI())/3)</f>
        <v>-6.3276061439245426E-2</v>
      </c>
      <c r="AI178" s="11">
        <f>'OddsRatio_working_3-way'!U178/(3*'OddsRatio_working_3-way'!X178^(1/3))*SIN(('OddsRatio_working_3-way'!Y178)/3)</f>
        <v>-0.2384447711660698</v>
      </c>
      <c r="AJ178" s="11">
        <f>'OddsRatio_working_3-way'!U178/(3*'OddsRatio_working_3-way'!X178^(1/3))*SIN(('OddsRatio_working_3-way'!Y178+2*PI())/3)</f>
        <v>-0.34804212448169303</v>
      </c>
      <c r="AK178" s="11">
        <f>'OddsRatio_working_3-way'!U178/(3*'OddsRatio_working_3-way'!X178^(1/3))*SIN(('OddsRatio_working_3-way'!Y178+4*PI())/3)</f>
        <v>0.5864868956477628</v>
      </c>
      <c r="AL178" s="11">
        <f>'OddsRatio_working_3-way'!Z178+'OddsRatio_working_3-way'!AF178</f>
        <v>1.0791011626745168</v>
      </c>
      <c r="AM178" s="11">
        <f>'OddsRatio_working_3-way'!AA178+'OddsRatio_working_3-way'!AG178</f>
        <v>-0.9525490397960259</v>
      </c>
      <c r="AN178" s="11">
        <f>'OddsRatio_working_3-way'!AB178+'OddsRatio_working_3-way'!AH178</f>
        <v>-0.12655212287849085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1.0791011626745168</v>
      </c>
      <c r="AS178" s="11">
        <f>IF(('OddsRatio_working_3-way'!X178=0),IF(Q178&gt;0,-Q178^(1/3),(-Q178)^(1/3)),'OddsRatio_working_3-way'!AM178-'OddsRatio_working_3-way'!R178/3)</f>
        <v>-0.9525490397960259</v>
      </c>
      <c r="AT178" s="11">
        <f>IF(('OddsRatio_working_3-way'!X178=0),IF(Q178&gt;0,-Q178^(1/3),(-Q178)^(1/3)),'OddsRatio_working_3-way'!AN178-'OddsRatio_working_3-way'!R178/3)</f>
        <v>-0.12655212287849085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4.3099999999999996</v>
      </c>
      <c r="B179" s="4">
        <f>IF('True_Odds_Calculator_3-way'!B180="","",'True_Odds_Calculator_3-way'!B180)</f>
        <v>3.54</v>
      </c>
      <c r="C179" s="4">
        <f>IF('True_Odds_Calculator_3-way'!C180="","",'True_Odds_Calculator_3-way'!C180)</f>
        <v>1.96</v>
      </c>
      <c r="D179" s="9">
        <f t="shared" si="39"/>
        <v>0.22507321786082948</v>
      </c>
      <c r="E179" s="9">
        <f t="shared" si="40"/>
        <v>0.27456993328425677</v>
      </c>
      <c r="F179" s="9">
        <f t="shared" si="41"/>
        <v>0.50035684885491383</v>
      </c>
      <c r="G179" s="9">
        <f t="shared" si="42"/>
        <v>1.0401808568569177</v>
      </c>
      <c r="H179" s="9">
        <f t="shared" si="43"/>
        <v>4.4429986361963971</v>
      </c>
      <c r="I179" s="9">
        <f t="shared" si="44"/>
        <v>3.6420593764165718</v>
      </c>
      <c r="J179" s="9">
        <f t="shared" si="45"/>
        <v>1.9985736225826407</v>
      </c>
      <c r="K179" s="11">
        <f t="shared" si="46"/>
        <v>0.23201856148491881</v>
      </c>
      <c r="L179" s="11">
        <f t="shared" si="47"/>
        <v>0.2824858757062147</v>
      </c>
      <c r="M179" s="11">
        <f t="shared" si="48"/>
        <v>0.51020408163265307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-0.26989593273307599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0.22772489388220588</v>
      </c>
      <c r="Q179" s="11">
        <f>2*'OddsRatio_working_3-way'!K179*'OddsRatio_working_3-way'!L179*'OddsRatio_working_3-way'!M179</f>
        <v>6.6879557674656642E-2</v>
      </c>
      <c r="R179" s="11">
        <f t="shared" si="49"/>
        <v>0</v>
      </c>
      <c r="S179" s="11">
        <f t="shared" si="50"/>
        <v>-0.84375074339272538</v>
      </c>
      <c r="T179" s="11">
        <f t="shared" si="51"/>
        <v>-0.24779757515204856</v>
      </c>
      <c r="U179" s="11">
        <f>'OddsRatio_working_3-way'!S179-'OddsRatio_working_3-way'!R179^2/3</f>
        <v>-0.84375074339272538</v>
      </c>
      <c r="V179" s="11">
        <f>'OddsRatio_working_3-way'!S179*'OddsRatio_working_3-way'!R179/3-2*'OddsRatio_working_3-way'!R179^3/27-'OddsRatio_working_3-way'!T179</f>
        <v>0.24779757515204856</v>
      </c>
      <c r="W179" s="11">
        <f>'OddsRatio_working_3-way'!V179^2+4*'OddsRatio_working_3-way'!U179^3/27</f>
        <v>-2.7585854775576596E-2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0.14915553377834473</v>
      </c>
      <c r="Y179" s="11">
        <f>IF('OddsRatio_working_3-way'!W179&gt;=0,IF('OddsRatio_working_3-way'!V179+SQRT('OddsRatio_working_3-way'!W179)&gt;0,0,PI()),ACOS('OddsRatio_working_3-way'!V179/(2*'OddsRatio_working_3-way'!X179)))</f>
        <v>0.59048922640233636</v>
      </c>
      <c r="Z179" s="11">
        <f>'OddsRatio_working_3-way'!X179^(1/3)*COS('OddsRatio_working_3-way'!Y179/3)</f>
        <v>0.52009042842845887</v>
      </c>
      <c r="AA179" s="11">
        <f>'OddsRatio_working_3-way'!X179^(1/3)*COS(('OddsRatio_working_3-way'!Y179+2*PI())/3)</f>
        <v>-0.34986250398077662</v>
      </c>
      <c r="AB179" s="11">
        <f>'OddsRatio_working_3-way'!X179^(1/3)*COS(('OddsRatio_working_3-way'!Y179+4*PI())/3)</f>
        <v>-0.17022792444768237</v>
      </c>
      <c r="AC179" s="11">
        <f>'OddsRatio_working_3-way'!X179^(1/3)*SIN('OddsRatio_working_3-way'!Y179/3)</f>
        <v>0.10371207284919717</v>
      </c>
      <c r="AD179" s="11">
        <f>'OddsRatio_working_3-way'!X179^(1/3)*SIN(('OddsRatio_working_3-way'!Y179+2*PI())/3)</f>
        <v>0.39855548685957914</v>
      </c>
      <c r="AE179" s="11">
        <f>'OddsRatio_working_3-way'!X179^(1/3)*SIN(('OddsRatio_working_3-way'!Y179+4*PI())/3)</f>
        <v>-0.50226755970877635</v>
      </c>
      <c r="AF179" s="11">
        <f>-'OddsRatio_working_3-way'!U179/(3*'OddsRatio_working_3-way'!X179^(1/3))*COS(('OddsRatio_working_3-way'!Y179)/3)</f>
        <v>0.52009042842845898</v>
      </c>
      <c r="AG179" s="11">
        <f>-'OddsRatio_working_3-way'!U179/(3*'OddsRatio_working_3-way'!X179^(1/3))*COS(('OddsRatio_working_3-way'!Y179+2*PI())/3)</f>
        <v>-0.34986250398077667</v>
      </c>
      <c r="AH179" s="11">
        <f>-'OddsRatio_working_3-way'!U179/(3*'OddsRatio_working_3-way'!X179^(1/3))*COS(('OddsRatio_working_3-way'!Y179+4*PI())/3)</f>
        <v>-0.17022792444768239</v>
      </c>
      <c r="AI179" s="11">
        <f>'OddsRatio_working_3-way'!U179/(3*'OddsRatio_working_3-way'!X179^(1/3))*SIN(('OddsRatio_working_3-way'!Y179)/3)</f>
        <v>-0.1037120728491972</v>
      </c>
      <c r="AJ179" s="11">
        <f>'OddsRatio_working_3-way'!U179/(3*'OddsRatio_working_3-way'!X179^(1/3))*SIN(('OddsRatio_working_3-way'!Y179+2*PI())/3)</f>
        <v>-0.3985554868595792</v>
      </c>
      <c r="AK179" s="11">
        <f>'OddsRatio_working_3-way'!U179/(3*'OddsRatio_working_3-way'!X179^(1/3))*SIN(('OddsRatio_working_3-way'!Y179+4*PI())/3)</f>
        <v>0.50226755970877646</v>
      </c>
      <c r="AL179" s="11">
        <f>'OddsRatio_working_3-way'!Z179+'OddsRatio_working_3-way'!AF179</f>
        <v>1.0401808568569177</v>
      </c>
      <c r="AM179" s="11">
        <f>'OddsRatio_working_3-way'!AA179+'OddsRatio_working_3-way'!AG179</f>
        <v>-0.69972500796155335</v>
      </c>
      <c r="AN179" s="11">
        <f>'OddsRatio_working_3-way'!AB179+'OddsRatio_working_3-way'!AH179</f>
        <v>-0.34045584889536473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1.0401808568569177</v>
      </c>
      <c r="AS179" s="11">
        <f>IF(('OddsRatio_working_3-way'!X179=0),IF(Q179&gt;0,-Q179^(1/3),(-Q179)^(1/3)),'OddsRatio_working_3-way'!AM179-'OddsRatio_working_3-way'!R179/3)</f>
        <v>-0.69972500796155335</v>
      </c>
      <c r="AT179" s="11">
        <f>IF(('OddsRatio_working_3-way'!X179=0),IF(Q179&gt;0,-Q179^(1/3),(-Q179)^(1/3)),'OddsRatio_working_3-way'!AN179-'OddsRatio_working_3-way'!R179/3)</f>
        <v>-0.34045584889536473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3.98</v>
      </c>
      <c r="B180" s="4">
        <f>IF('True_Odds_Calculator_3-way'!B181="","",'True_Odds_Calculator_3-way'!B181)</f>
        <v>3.12</v>
      </c>
      <c r="C180" s="4">
        <f>IF('True_Odds_Calculator_3-way'!C181="","",'True_Odds_Calculator_3-way'!C181)</f>
        <v>2.2200000000000002</v>
      </c>
      <c r="D180" s="9">
        <f t="shared" si="39"/>
        <v>0.24488079967089052</v>
      </c>
      <c r="E180" s="9">
        <f t="shared" si="40"/>
        <v>0.31311489301145079</v>
      </c>
      <c r="F180" s="9">
        <f t="shared" si="41"/>
        <v>0.44200430731765866</v>
      </c>
      <c r="G180" s="9">
        <f t="shared" si="42"/>
        <v>1.0347716323573719</v>
      </c>
      <c r="H180" s="9">
        <f t="shared" si="43"/>
        <v>4.0836194644249684</v>
      </c>
      <c r="I180" s="9">
        <f t="shared" si="44"/>
        <v>3.1937158605976288</v>
      </c>
      <c r="J180" s="9">
        <f t="shared" si="45"/>
        <v>2.2624213914759936</v>
      </c>
      <c r="K180" s="11">
        <f t="shared" si="46"/>
        <v>0.25125628140703515</v>
      </c>
      <c r="L180" s="11">
        <f t="shared" si="47"/>
        <v>0.32051282051282048</v>
      </c>
      <c r="M180" s="11">
        <f t="shared" si="48"/>
        <v>0.4504504504504504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-0.27958979466517142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0.22925902322887243</v>
      </c>
      <c r="Q180" s="11">
        <f>2*'OddsRatio_working_3-way'!K180*'OddsRatio_working_3-way'!L180*'OddsRatio_working_3-way'!M180</f>
        <v>7.2550323806605185E-2</v>
      </c>
      <c r="R180" s="11">
        <f t="shared" si="49"/>
        <v>0</v>
      </c>
      <c r="S180" s="11">
        <f t="shared" si="50"/>
        <v>-0.81998351729334884</v>
      </c>
      <c r="T180" s="11">
        <f t="shared" si="51"/>
        <v>-0.25948845483966732</v>
      </c>
      <c r="U180" s="11">
        <f>'OddsRatio_working_3-way'!S180-'OddsRatio_working_3-way'!R180^2/3</f>
        <v>-0.81998351729334884</v>
      </c>
      <c r="V180" s="11">
        <f>'OddsRatio_working_3-way'!S180*'OddsRatio_working_3-way'!R180/3-2*'OddsRatio_working_3-way'!R180^3/27-'OddsRatio_working_3-way'!T180</f>
        <v>0.25948845483966732</v>
      </c>
      <c r="W180" s="11">
        <f>'OddsRatio_working_3-way'!V180^2+4*'OddsRatio_working_3-way'!U180^3/27</f>
        <v>-1.4344964286769457E-2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0.14289788529037747</v>
      </c>
      <c r="Y180" s="11">
        <f>IF('OddsRatio_working_3-way'!W180&gt;=0,IF('OddsRatio_working_3-way'!V180+SQRT('OddsRatio_working_3-way'!W180)&gt;0,0,PI()),ACOS('OddsRatio_working_3-way'!V180/(2*'OddsRatio_working_3-way'!X180)))</f>
        <v>0.43242862516870817</v>
      </c>
      <c r="Z180" s="11">
        <f>'OddsRatio_working_3-way'!X180^(1/3)*COS('OddsRatio_working_3-way'!Y180/3)</f>
        <v>0.51738581617868595</v>
      </c>
      <c r="AA180" s="11">
        <f>'OddsRatio_working_3-way'!X180^(1/3)*COS(('OddsRatio_working_3-way'!Y180+2*PI())/3)</f>
        <v>-0.32372995319575437</v>
      </c>
      <c r="AB180" s="11">
        <f>'OddsRatio_working_3-way'!X180^(1/3)*COS(('OddsRatio_working_3-way'!Y180+4*PI())/3)</f>
        <v>-0.1936558629829318</v>
      </c>
      <c r="AC180" s="11">
        <f>'OddsRatio_working_3-way'!X180^(1/3)*SIN('OddsRatio_working_3-way'!Y180/3)</f>
        <v>7.509831099896902E-2</v>
      </c>
      <c r="AD180" s="11">
        <f>'OddsRatio_working_3-way'!X180^(1/3)*SIN(('OddsRatio_working_3-way'!Y180+2*PI())/3)</f>
        <v>0.41052010486900353</v>
      </c>
      <c r="AE180" s="11">
        <f>'OddsRatio_working_3-way'!X180^(1/3)*SIN(('OddsRatio_working_3-way'!Y180+4*PI())/3)</f>
        <v>-0.48561841586797228</v>
      </c>
      <c r="AF180" s="11">
        <f>-'OddsRatio_working_3-way'!U180/(3*'OddsRatio_working_3-way'!X180^(1/3))*COS(('OddsRatio_working_3-way'!Y180)/3)</f>
        <v>0.51738581617868595</v>
      </c>
      <c r="AG180" s="11">
        <f>-'OddsRatio_working_3-way'!U180/(3*'OddsRatio_working_3-way'!X180^(1/3))*COS(('OddsRatio_working_3-way'!Y180+2*PI())/3)</f>
        <v>-0.32372995319575437</v>
      </c>
      <c r="AH180" s="11">
        <f>-'OddsRatio_working_3-way'!U180/(3*'OddsRatio_working_3-way'!X180^(1/3))*COS(('OddsRatio_working_3-way'!Y180+4*PI())/3)</f>
        <v>-0.1936558629829318</v>
      </c>
      <c r="AI180" s="11">
        <f>'OddsRatio_working_3-way'!U180/(3*'OddsRatio_working_3-way'!X180^(1/3))*SIN(('OddsRatio_working_3-way'!Y180)/3)</f>
        <v>-7.509831099896902E-2</v>
      </c>
      <c r="AJ180" s="11">
        <f>'OddsRatio_working_3-way'!U180/(3*'OddsRatio_working_3-way'!X180^(1/3))*SIN(('OddsRatio_working_3-way'!Y180+2*PI())/3)</f>
        <v>-0.41052010486900353</v>
      </c>
      <c r="AK180" s="11">
        <f>'OddsRatio_working_3-way'!U180/(3*'OddsRatio_working_3-way'!X180^(1/3))*SIN(('OddsRatio_working_3-way'!Y180+4*PI())/3)</f>
        <v>0.48561841586797228</v>
      </c>
      <c r="AL180" s="11">
        <f>'OddsRatio_working_3-way'!Z180+'OddsRatio_working_3-way'!AF180</f>
        <v>1.0347716323573719</v>
      </c>
      <c r="AM180" s="11">
        <f>'OddsRatio_working_3-way'!AA180+'OddsRatio_working_3-way'!AG180</f>
        <v>-0.64745990639150874</v>
      </c>
      <c r="AN180" s="11">
        <f>'OddsRatio_working_3-way'!AB180+'OddsRatio_working_3-way'!AH180</f>
        <v>-0.38731172596586361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1.0347716323573719</v>
      </c>
      <c r="AS180" s="11">
        <f>IF(('OddsRatio_working_3-way'!X180=0),IF(Q180&gt;0,-Q180^(1/3),(-Q180)^(1/3)),'OddsRatio_working_3-way'!AM180-'OddsRatio_working_3-way'!R180/3)</f>
        <v>-0.64745990639150874</v>
      </c>
      <c r="AT180" s="11">
        <f>IF(('OddsRatio_working_3-way'!X180=0),IF(Q180&gt;0,-Q180^(1/3),(-Q180)^(1/3)),'OddsRatio_working_3-way'!AN180-'OddsRatio_working_3-way'!R180/3)</f>
        <v>-0.38731172596586361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2.95</v>
      </c>
      <c r="B181" s="4">
        <f>IF('True_Odds_Calculator_3-way'!B182="","",'True_Odds_Calculator_3-way'!B182)</f>
        <v>3.54</v>
      </c>
      <c r="C181" s="4">
        <f>IF('True_Odds_Calculator_3-way'!C182="","",'True_Odds_Calculator_3-way'!C182)</f>
        <v>2.5</v>
      </c>
      <c r="D181" s="9">
        <f t="shared" si="39"/>
        <v>0.33176927508754434</v>
      </c>
      <c r="E181" s="9">
        <f t="shared" si="40"/>
        <v>0.27597244122633635</v>
      </c>
      <c r="F181" s="9">
        <f t="shared" si="41"/>
        <v>0.39225828368611931</v>
      </c>
      <c r="G181" s="9">
        <f t="shared" si="42"/>
        <v>1.0328937872309139</v>
      </c>
      <c r="H181" s="9">
        <f t="shared" si="43"/>
        <v>3.0141428851002821</v>
      </c>
      <c r="I181" s="9">
        <f t="shared" si="44"/>
        <v>3.6235502195665212</v>
      </c>
      <c r="J181" s="9">
        <f t="shared" si="45"/>
        <v>2.5493406808463699</v>
      </c>
      <c r="K181" s="11">
        <f t="shared" si="46"/>
        <v>0.33898305084745761</v>
      </c>
      <c r="L181" s="11">
        <f t="shared" si="47"/>
        <v>0.2824858757062147</v>
      </c>
      <c r="M181" s="11">
        <f t="shared" si="48"/>
        <v>0.4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-0.28457339844872154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0.22943598582782729</v>
      </c>
      <c r="Q181" s="11">
        <f>2*'OddsRatio_working_3-way'!K181*'OddsRatio_working_3-way'!L181*'OddsRatio_working_3-way'!M181</f>
        <v>7.6606339174566704E-2</v>
      </c>
      <c r="R181" s="11">
        <f t="shared" si="49"/>
        <v>0</v>
      </c>
      <c r="S181" s="11">
        <f t="shared" si="50"/>
        <v>-0.8062453731745074</v>
      </c>
      <c r="T181" s="11">
        <f t="shared" si="51"/>
        <v>-0.26919711959082049</v>
      </c>
      <c r="U181" s="11">
        <f>'OddsRatio_working_3-way'!S181-'OddsRatio_working_3-way'!R181^2/3</f>
        <v>-0.8062453731745074</v>
      </c>
      <c r="V181" s="11">
        <f>'OddsRatio_working_3-way'!S181*'OddsRatio_working_3-way'!R181/3-2*'OddsRatio_working_3-way'!R181^3/27-'OddsRatio_working_3-way'!T181</f>
        <v>0.26919711959082049</v>
      </c>
      <c r="W181" s="11">
        <f>'OddsRatio_working_3-way'!V181^2+4*'OddsRatio_working_3-way'!U181^3/27</f>
        <v>-5.1751287803740442E-3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0.13932176604569776</v>
      </c>
      <c r="Y181" s="11">
        <f>IF('OddsRatio_working_3-way'!W181&gt;=0,IF('OddsRatio_working_3-way'!V181+SQRT('OddsRatio_working_3-way'!W181)&gt;0,0,PI()),ACOS('OddsRatio_working_3-way'!V181/(2*'OddsRatio_working_3-way'!X181)))</f>
        <v>0.26113110038179754</v>
      </c>
      <c r="Z181" s="11">
        <f>'OddsRatio_working_3-way'!X181^(1/3)*COS('OddsRatio_working_3-way'!Y181/3)</f>
        <v>0.51644689361545704</v>
      </c>
      <c r="AA181" s="11">
        <f>'OddsRatio_working_3-way'!X181^(1/3)*COS(('OddsRatio_working_3-way'!Y181+2*PI())/3)</f>
        <v>-0.29725289530287785</v>
      </c>
      <c r="AB181" s="11">
        <f>'OddsRatio_working_3-way'!X181^(1/3)*COS(('OddsRatio_working_3-way'!Y181+4*PI())/3)</f>
        <v>-0.21919399831257932</v>
      </c>
      <c r="AC181" s="11">
        <f>'OddsRatio_working_3-way'!X181^(1/3)*SIN('OddsRatio_working_3-way'!Y181/3)</f>
        <v>4.5067325189994255E-2</v>
      </c>
      <c r="AD181" s="11">
        <f>'OddsRatio_working_3-way'!X181^(1/3)*SIN(('OddsRatio_working_3-way'!Y181+2*PI())/3)</f>
        <v>0.42472246698154814</v>
      </c>
      <c r="AE181" s="11">
        <f>'OddsRatio_working_3-way'!X181^(1/3)*SIN(('OddsRatio_working_3-way'!Y181+4*PI())/3)</f>
        <v>-0.46978979217154226</v>
      </c>
      <c r="AF181" s="11">
        <f>-'OddsRatio_working_3-way'!U181/(3*'OddsRatio_working_3-way'!X181^(1/3))*COS(('OddsRatio_working_3-way'!Y181)/3)</f>
        <v>0.51644689361545693</v>
      </c>
      <c r="AG181" s="11">
        <f>-'OddsRatio_working_3-way'!U181/(3*'OddsRatio_working_3-way'!X181^(1/3))*COS(('OddsRatio_working_3-way'!Y181+2*PI())/3)</f>
        <v>-0.29725289530287774</v>
      </c>
      <c r="AH181" s="11">
        <f>-'OddsRatio_working_3-way'!U181/(3*'OddsRatio_working_3-way'!X181^(1/3))*COS(('OddsRatio_working_3-way'!Y181+4*PI())/3)</f>
        <v>-0.2191939983125793</v>
      </c>
      <c r="AI181" s="11">
        <f>'OddsRatio_working_3-way'!U181/(3*'OddsRatio_working_3-way'!X181^(1/3))*SIN(('OddsRatio_working_3-way'!Y181)/3)</f>
        <v>-4.5067325189994248E-2</v>
      </c>
      <c r="AJ181" s="11">
        <f>'OddsRatio_working_3-way'!U181/(3*'OddsRatio_working_3-way'!X181^(1/3))*SIN(('OddsRatio_working_3-way'!Y181+2*PI())/3)</f>
        <v>-0.42472246698154809</v>
      </c>
      <c r="AK181" s="11">
        <f>'OddsRatio_working_3-way'!U181/(3*'OddsRatio_working_3-way'!X181^(1/3))*SIN(('OddsRatio_working_3-way'!Y181+4*PI())/3)</f>
        <v>0.46978979217154215</v>
      </c>
      <c r="AL181" s="11">
        <f>'OddsRatio_working_3-way'!Z181+'OddsRatio_working_3-way'!AF181</f>
        <v>1.0328937872309139</v>
      </c>
      <c r="AM181" s="11">
        <f>'OddsRatio_working_3-way'!AA181+'OddsRatio_working_3-way'!AG181</f>
        <v>-0.59450579060575559</v>
      </c>
      <c r="AN181" s="11">
        <f>'OddsRatio_working_3-way'!AB181+'OddsRatio_working_3-way'!AH181</f>
        <v>-0.43838799662515859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1.0328937872309139</v>
      </c>
      <c r="AS181" s="11">
        <f>IF(('OddsRatio_working_3-way'!X181=0),IF(Q181&gt;0,-Q181^(1/3),(-Q181)^(1/3)),'OddsRatio_working_3-way'!AM181-'OddsRatio_working_3-way'!R181/3)</f>
        <v>-0.59450579060575559</v>
      </c>
      <c r="AT181" s="11">
        <f>IF(('OddsRatio_working_3-way'!X181=0),IF(Q181&gt;0,-Q181^(1/3),(-Q181)^(1/3)),'OddsRatio_working_3-way'!AN181-'OddsRatio_working_3-way'!R181/3)</f>
        <v>-0.43838799662515859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1.55</v>
      </c>
      <c r="B182" s="4">
        <f>IF('True_Odds_Calculator_3-way'!B183="","",'True_Odds_Calculator_3-way'!B183)</f>
        <v>3.87</v>
      </c>
      <c r="C182" s="4">
        <f>IF('True_Odds_Calculator_3-way'!C183="","",'True_Odds_Calculator_3-way'!C183)</f>
        <v>7.1</v>
      </c>
      <c r="D182" s="9">
        <f t="shared" si="39"/>
        <v>0.62600505526220973</v>
      </c>
      <c r="E182" s="9">
        <f t="shared" si="40"/>
        <v>0.24286554707123387</v>
      </c>
      <c r="F182" s="9">
        <f t="shared" si="41"/>
        <v>0.1311293976665564</v>
      </c>
      <c r="G182" s="9">
        <f t="shared" si="42"/>
        <v>1.0862385261878464</v>
      </c>
      <c r="H182" s="9">
        <f t="shared" si="43"/>
        <v>1.5974311894033155</v>
      </c>
      <c r="I182" s="9">
        <f t="shared" si="44"/>
        <v>4.1175045701591184</v>
      </c>
      <c r="J182" s="9">
        <f t="shared" si="45"/>
        <v>7.6260550097458637</v>
      </c>
      <c r="K182" s="11">
        <f t="shared" si="46"/>
        <v>0.64516129032258063</v>
      </c>
      <c r="L182" s="11">
        <f t="shared" si="47"/>
        <v>0.25839793281653745</v>
      </c>
      <c r="M182" s="11">
        <f t="shared" si="48"/>
        <v>0.14084507042253522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-0.22608586418905197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0.22353006091898561</v>
      </c>
      <c r="Q182" s="11">
        <f>2*'OddsRatio_working_3-way'!K182*'OddsRatio_working_3-way'!L182*'OddsRatio_working_3-way'!M182</f>
        <v>4.6960096831719665E-2</v>
      </c>
      <c r="R182" s="11">
        <f t="shared" si="49"/>
        <v>0</v>
      </c>
      <c r="S182" s="11">
        <f t="shared" si="50"/>
        <v>-0.98869543091854162</v>
      </c>
      <c r="T182" s="11">
        <f t="shared" si="51"/>
        <v>-0.20770912414255074</v>
      </c>
      <c r="U182" s="11">
        <f>'OddsRatio_working_3-way'!S182-'OddsRatio_working_3-way'!R182^2/3</f>
        <v>-0.98869543091854162</v>
      </c>
      <c r="V182" s="11">
        <f>'OddsRatio_working_3-way'!S182*'OddsRatio_working_3-way'!R182/3-2*'OddsRatio_working_3-way'!R182^3/27-'OddsRatio_working_3-way'!T182</f>
        <v>0.20770912414255074</v>
      </c>
      <c r="W182" s="11">
        <f>'OddsRatio_working_3-way'!V182^2+4*'OddsRatio_working_3-way'!U182^3/27</f>
        <v>-0.10003739796334057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0.18919598186497391</v>
      </c>
      <c r="Y182" s="11">
        <f>IF('OddsRatio_working_3-way'!W182&gt;=0,IF('OddsRatio_working_3-way'!V182+SQRT('OddsRatio_working_3-way'!W182)&gt;0,0,PI()),ACOS('OddsRatio_working_3-way'!V182/(2*'OddsRatio_working_3-way'!X182)))</f>
        <v>0.98971771816534582</v>
      </c>
      <c r="Z182" s="11">
        <f>'OddsRatio_working_3-way'!X182^(1/3)*COS('OddsRatio_working_3-way'!Y182/3)</f>
        <v>0.54311926309392333</v>
      </c>
      <c r="AA182" s="11">
        <f>'OddsRatio_working_3-way'!X182^(1/3)*COS(('OddsRatio_working_3-way'!Y182+2*PI())/3)</f>
        <v>-0.43261849430176563</v>
      </c>
      <c r="AB182" s="11">
        <f>'OddsRatio_working_3-way'!X182^(1/3)*COS(('OddsRatio_working_3-way'!Y182+4*PI())/3)</f>
        <v>-0.11050076879215777</v>
      </c>
      <c r="AC182" s="11">
        <f>'OddsRatio_working_3-way'!X182^(1/3)*SIN('OddsRatio_working_3-way'!Y182/3)</f>
        <v>0.18597475553372214</v>
      </c>
      <c r="AD182" s="11">
        <f>'OddsRatio_working_3-way'!X182^(1/3)*SIN(('OddsRatio_working_3-way'!Y182+2*PI())/3)</f>
        <v>0.37736770135716058</v>
      </c>
      <c r="AE182" s="11">
        <f>'OddsRatio_working_3-way'!X182^(1/3)*SIN(('OddsRatio_working_3-way'!Y182+4*PI())/3)</f>
        <v>-0.56334245689088269</v>
      </c>
      <c r="AF182" s="11">
        <f>-'OddsRatio_working_3-way'!U182/(3*'OddsRatio_working_3-way'!X182^(1/3))*COS(('OddsRatio_working_3-way'!Y182)/3)</f>
        <v>0.54311926309392322</v>
      </c>
      <c r="AG182" s="11">
        <f>-'OddsRatio_working_3-way'!U182/(3*'OddsRatio_working_3-way'!X182^(1/3))*COS(('OddsRatio_working_3-way'!Y182+2*PI())/3)</f>
        <v>-0.43261849430176558</v>
      </c>
      <c r="AH182" s="11">
        <f>-'OddsRatio_working_3-way'!U182/(3*'OddsRatio_working_3-way'!X182^(1/3))*COS(('OddsRatio_working_3-way'!Y182+4*PI())/3)</f>
        <v>-0.11050076879215774</v>
      </c>
      <c r="AI182" s="11">
        <f>'OddsRatio_working_3-way'!U182/(3*'OddsRatio_working_3-way'!X182^(1/3))*SIN(('OddsRatio_working_3-way'!Y182)/3)</f>
        <v>-0.18597475553372211</v>
      </c>
      <c r="AJ182" s="11">
        <f>'OddsRatio_working_3-way'!U182/(3*'OddsRatio_working_3-way'!X182^(1/3))*SIN(('OddsRatio_working_3-way'!Y182+2*PI())/3)</f>
        <v>-0.37736770135716052</v>
      </c>
      <c r="AK182" s="11">
        <f>'OddsRatio_working_3-way'!U182/(3*'OddsRatio_working_3-way'!X182^(1/3))*SIN(('OddsRatio_working_3-way'!Y182+4*PI())/3)</f>
        <v>0.56334245689088258</v>
      </c>
      <c r="AL182" s="11">
        <f>'OddsRatio_working_3-way'!Z182+'OddsRatio_working_3-way'!AF182</f>
        <v>1.0862385261878464</v>
      </c>
      <c r="AM182" s="11">
        <f>'OddsRatio_working_3-way'!AA182+'OddsRatio_working_3-way'!AG182</f>
        <v>-0.86523698860353115</v>
      </c>
      <c r="AN182" s="11">
        <f>'OddsRatio_working_3-way'!AB182+'OddsRatio_working_3-way'!AH182</f>
        <v>-0.22100153758431551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1.0862385261878464</v>
      </c>
      <c r="AS182" s="11">
        <f>IF(('OddsRatio_working_3-way'!X182=0),IF(Q182&gt;0,-Q182^(1/3),(-Q182)^(1/3)),'OddsRatio_working_3-way'!AM182-'OddsRatio_working_3-way'!R182/3)</f>
        <v>-0.86523698860353115</v>
      </c>
      <c r="AT182" s="11">
        <f>IF(('OddsRatio_working_3-way'!X182=0),IF(Q182&gt;0,-Q182^(1/3),(-Q182)^(1/3)),'OddsRatio_working_3-way'!AN182-'OddsRatio_working_3-way'!R182/3)</f>
        <v>-0.22100153758431551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3.01</v>
      </c>
      <c r="B183" s="4">
        <f>IF('True_Odds_Calculator_3-way'!B184="","",'True_Odds_Calculator_3-way'!B184)</f>
        <v>2.94</v>
      </c>
      <c r="C183" s="4">
        <f>IF('True_Odds_Calculator_3-way'!C184="","",'True_Odds_Calculator_3-way'!C184)</f>
        <v>2.73</v>
      </c>
      <c r="D183" s="9">
        <f t="shared" si="39"/>
        <v>0.31959312716194116</v>
      </c>
      <c r="E183" s="9">
        <f t="shared" si="40"/>
        <v>0.32734993318449163</v>
      </c>
      <c r="F183" s="9">
        <f t="shared" si="41"/>
        <v>0.35305693965356716</v>
      </c>
      <c r="G183" s="9">
        <f t="shared" si="42"/>
        <v>1.0591932467854903</v>
      </c>
      <c r="H183" s="9">
        <f t="shared" si="43"/>
        <v>3.1289784260388354</v>
      </c>
      <c r="I183" s="9">
        <f t="shared" si="44"/>
        <v>3.0548348987638514</v>
      </c>
      <c r="J183" s="9">
        <f t="shared" si="45"/>
        <v>2.832404316938899</v>
      </c>
      <c r="K183" s="11">
        <f t="shared" si="46"/>
        <v>0.33222591362126247</v>
      </c>
      <c r="L183" s="11">
        <f t="shared" si="47"/>
        <v>0.3401360544217687</v>
      </c>
      <c r="M183" s="11">
        <f t="shared" si="48"/>
        <v>0.36630036630036628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-0.27923343409139056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0.23511041207156197</v>
      </c>
      <c r="Q183" s="11">
        <f>2*'OddsRatio_working_3-way'!K183*'OddsRatio_working_3-way'!L183*'OddsRatio_working_3-way'!M183</f>
        <v>8.2785356363226051E-2</v>
      </c>
      <c r="R183" s="11">
        <f t="shared" si="49"/>
        <v>0</v>
      </c>
      <c r="S183" s="11">
        <f t="shared" si="50"/>
        <v>-0.84198517572438147</v>
      </c>
      <c r="T183" s="11">
        <f t="shared" si="51"/>
        <v>-0.296473653424078</v>
      </c>
      <c r="U183" s="11">
        <f>'OddsRatio_working_3-way'!S183-'OddsRatio_working_3-way'!R183^2/3</f>
        <v>-0.84198517572438147</v>
      </c>
      <c r="V183" s="11">
        <f>'OddsRatio_working_3-way'!S183*'OddsRatio_working_3-way'!R183/3-2*'OddsRatio_working_3-way'!R183^3/27-'OddsRatio_working_3-way'!T183</f>
        <v>0.296473653424078</v>
      </c>
      <c r="W183" s="11">
        <f>'OddsRatio_working_3-way'!V183^2+4*'OddsRatio_working_3-way'!U183^3/27</f>
        <v>-5.3539636936331125E-4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0.14868761174353398</v>
      </c>
      <c r="Y183" s="11">
        <f>IF('OddsRatio_working_3-way'!W183&gt;=0,IF('OddsRatio_working_3-way'!V183+SQRT('OddsRatio_working_3-way'!W183)&gt;0,0,PI()),ACOS('OddsRatio_working_3-way'!V183/(2*'OddsRatio_working_3-way'!X183)))</f>
        <v>7.7888283388234392E-2</v>
      </c>
      <c r="Z183" s="11">
        <f>'OddsRatio_working_3-way'!X183^(1/3)*COS('OddsRatio_working_3-way'!Y183/3)</f>
        <v>0.52959662339274516</v>
      </c>
      <c r="AA183" s="11">
        <f>'OddsRatio_working_3-way'!X183^(1/3)*COS(('OddsRatio_working_3-way'!Y183+2*PI())/3)</f>
        <v>-0.27670865591253496</v>
      </c>
      <c r="AB183" s="11">
        <f>'OddsRatio_working_3-way'!X183^(1/3)*COS(('OddsRatio_working_3-way'!Y183+4*PI())/3)</f>
        <v>-0.25288796748021031</v>
      </c>
      <c r="AC183" s="11">
        <f>'OddsRatio_working_3-way'!X183^(1/3)*SIN('OddsRatio_working_3-way'!Y183/3)</f>
        <v>1.375288087868488E-2</v>
      </c>
      <c r="AD183" s="11">
        <f>'OddsRatio_working_3-way'!X183^(1/3)*SIN(('OddsRatio_working_3-way'!Y183+2*PI())/3)</f>
        <v>0.45176768917723498</v>
      </c>
      <c r="AE183" s="11">
        <f>'OddsRatio_working_3-way'!X183^(1/3)*SIN(('OddsRatio_working_3-way'!Y183+4*PI())/3)</f>
        <v>-0.46552057005591985</v>
      </c>
      <c r="AF183" s="11">
        <f>-'OddsRatio_working_3-way'!U183/(3*'OddsRatio_working_3-way'!X183^(1/3))*COS(('OddsRatio_working_3-way'!Y183)/3)</f>
        <v>0.52959662339274516</v>
      </c>
      <c r="AG183" s="11">
        <f>-'OddsRatio_working_3-way'!U183/(3*'OddsRatio_working_3-way'!X183^(1/3))*COS(('OddsRatio_working_3-way'!Y183+2*PI())/3)</f>
        <v>-0.27670865591253496</v>
      </c>
      <c r="AH183" s="11">
        <f>-'OddsRatio_working_3-way'!U183/(3*'OddsRatio_working_3-way'!X183^(1/3))*COS(('OddsRatio_working_3-way'!Y183+4*PI())/3)</f>
        <v>-0.25288796748021031</v>
      </c>
      <c r="AI183" s="11">
        <f>'OddsRatio_working_3-way'!U183/(3*'OddsRatio_working_3-way'!X183^(1/3))*SIN(('OddsRatio_working_3-way'!Y183)/3)</f>
        <v>-1.375288087868488E-2</v>
      </c>
      <c r="AJ183" s="11">
        <f>'OddsRatio_working_3-way'!U183/(3*'OddsRatio_working_3-way'!X183^(1/3))*SIN(('OddsRatio_working_3-way'!Y183+2*PI())/3)</f>
        <v>-0.45176768917723498</v>
      </c>
      <c r="AK183" s="11">
        <f>'OddsRatio_working_3-way'!U183/(3*'OddsRatio_working_3-way'!X183^(1/3))*SIN(('OddsRatio_working_3-way'!Y183+4*PI())/3)</f>
        <v>0.46552057005591985</v>
      </c>
      <c r="AL183" s="11">
        <f>'OddsRatio_working_3-way'!Z183+'OddsRatio_working_3-way'!AF183</f>
        <v>1.0591932467854903</v>
      </c>
      <c r="AM183" s="11">
        <f>'OddsRatio_working_3-way'!AA183+'OddsRatio_working_3-way'!AG183</f>
        <v>-0.55341731182506992</v>
      </c>
      <c r="AN183" s="11">
        <f>'OddsRatio_working_3-way'!AB183+'OddsRatio_working_3-way'!AH183</f>
        <v>-0.50577593496042061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1.0591932467854903</v>
      </c>
      <c r="AS183" s="11">
        <f>IF(('OddsRatio_working_3-way'!X183=0),IF(Q183&gt;0,-Q183^(1/3),(-Q183)^(1/3)),'OddsRatio_working_3-way'!AM183-'OddsRatio_working_3-way'!R183/3)</f>
        <v>-0.55341731182506992</v>
      </c>
      <c r="AT183" s="11">
        <f>IF(('OddsRatio_working_3-way'!X183=0),IF(Q183&gt;0,-Q183^(1/3),(-Q183)^(1/3)),'OddsRatio_working_3-way'!AN183-'OddsRatio_working_3-way'!R183/3)</f>
        <v>-0.50577593496042061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2.25</v>
      </c>
      <c r="B184" s="4">
        <f>IF('True_Odds_Calculator_3-way'!B185="","",'True_Odds_Calculator_3-way'!B185)</f>
        <v>3.39</v>
      </c>
      <c r="C184" s="4">
        <f>IF('True_Odds_Calculator_3-way'!C185="","",'True_Odds_Calculator_3-way'!C185)</f>
        <v>3.34</v>
      </c>
      <c r="D184" s="9">
        <f t="shared" si="39"/>
        <v>0.4299406706309542</v>
      </c>
      <c r="E184" s="9">
        <f t="shared" si="40"/>
        <v>0.28287541102973268</v>
      </c>
      <c r="F184" s="9">
        <f t="shared" si="41"/>
        <v>0.28718391833931328</v>
      </c>
      <c r="G184" s="9">
        <f t="shared" si="42"/>
        <v>1.0607218498914506</v>
      </c>
      <c r="H184" s="9">
        <f t="shared" si="43"/>
        <v>2.3259023123643132</v>
      </c>
      <c r="I184" s="9">
        <f t="shared" si="44"/>
        <v>3.5351252212405666</v>
      </c>
      <c r="J184" s="9">
        <f t="shared" si="45"/>
        <v>3.4820891287459936</v>
      </c>
      <c r="K184" s="11">
        <f t="shared" si="46"/>
        <v>0.44444444444444442</v>
      </c>
      <c r="L184" s="11">
        <f t="shared" si="47"/>
        <v>0.29498525073746312</v>
      </c>
      <c r="M184" s="11">
        <f t="shared" si="48"/>
        <v>0.29940119760479045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-0.27440693833571816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0.23473210903659741</v>
      </c>
      <c r="Q184" s="11">
        <f>2*'OddsRatio_working_3-way'!K184*'OddsRatio_working_3-way'!L184*'OddsRatio_working_3-way'!M184</f>
        <v>7.8505722085818533E-2</v>
      </c>
      <c r="R184" s="11">
        <f t="shared" si="49"/>
        <v>0</v>
      </c>
      <c r="S184" s="11">
        <f t="shared" si="50"/>
        <v>-0.85541608554160786</v>
      </c>
      <c r="T184" s="11">
        <f t="shared" si="51"/>
        <v>-0.28609233630154113</v>
      </c>
      <c r="U184" s="11">
        <f>'OddsRatio_working_3-way'!S184-'OddsRatio_working_3-way'!R184^2/3</f>
        <v>-0.85541608554160786</v>
      </c>
      <c r="V184" s="11">
        <f>'OddsRatio_working_3-way'!S184*'OddsRatio_working_3-way'!R184/3-2*'OddsRatio_working_3-way'!R184^3/27-'OddsRatio_working_3-way'!T184</f>
        <v>0.28609233630154113</v>
      </c>
      <c r="W184" s="11">
        <f>'OddsRatio_working_3-way'!V184^2+4*'OddsRatio_working_3-way'!U184^3/27</f>
        <v>-1.0882927100993867E-2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0.1522594430499041</v>
      </c>
      <c r="Y184" s="11">
        <f>IF('OddsRatio_working_3-way'!W184&gt;=0,IF('OddsRatio_working_3-way'!V184+SQRT('OddsRatio_working_3-way'!W184)&gt;0,0,PI()),ACOS('OddsRatio_working_3-way'!V184/(2*'OddsRatio_working_3-way'!X184)))</f>
        <v>0.34965886623853137</v>
      </c>
      <c r="Z184" s="11">
        <f>'OddsRatio_working_3-way'!X184^(1/3)*COS('OddsRatio_working_3-way'!Y184/3)</f>
        <v>0.53036092494572529</v>
      </c>
      <c r="AA184" s="11">
        <f>'OddsRatio_working_3-way'!X184^(1/3)*COS(('OddsRatio_working_3-way'!Y184+2*PI())/3)</f>
        <v>-0.31895767282667403</v>
      </c>
      <c r="AB184" s="11">
        <f>'OddsRatio_working_3-way'!X184^(1/3)*COS(('OddsRatio_working_3-way'!Y184+4*PI())/3)</f>
        <v>-0.21140325211905106</v>
      </c>
      <c r="AC184" s="11">
        <f>'OddsRatio_working_3-way'!X184^(1/3)*SIN('OddsRatio_working_3-way'!Y184/3)</f>
        <v>6.2096573748080364E-2</v>
      </c>
      <c r="AD184" s="11">
        <f>'OddsRatio_working_3-way'!X184^(1/3)*SIN(('OddsRatio_working_3-way'!Y184+2*PI())/3)</f>
        <v>0.42825774730356991</v>
      </c>
      <c r="AE184" s="11">
        <f>'OddsRatio_working_3-way'!X184^(1/3)*SIN(('OddsRatio_working_3-way'!Y184+4*PI())/3)</f>
        <v>-0.49035432105165028</v>
      </c>
      <c r="AF184" s="11">
        <f>-'OddsRatio_working_3-way'!U184/(3*'OddsRatio_working_3-way'!X184^(1/3))*COS(('OddsRatio_working_3-way'!Y184)/3)</f>
        <v>0.53036092494572518</v>
      </c>
      <c r="AG184" s="11">
        <f>-'OddsRatio_working_3-way'!U184/(3*'OddsRatio_working_3-way'!X184^(1/3))*COS(('OddsRatio_working_3-way'!Y184+2*PI())/3)</f>
        <v>-0.31895767282667398</v>
      </c>
      <c r="AH184" s="11">
        <f>-'OddsRatio_working_3-way'!U184/(3*'OddsRatio_working_3-way'!X184^(1/3))*COS(('OddsRatio_working_3-way'!Y184+4*PI())/3)</f>
        <v>-0.211403252119051</v>
      </c>
      <c r="AI184" s="11">
        <f>'OddsRatio_working_3-way'!U184/(3*'OddsRatio_working_3-way'!X184^(1/3))*SIN(('OddsRatio_working_3-way'!Y184)/3)</f>
        <v>-6.209657374808035E-2</v>
      </c>
      <c r="AJ184" s="11">
        <f>'OddsRatio_working_3-way'!U184/(3*'OddsRatio_working_3-way'!X184^(1/3))*SIN(('OddsRatio_working_3-way'!Y184+2*PI())/3)</f>
        <v>-0.4282577473035698</v>
      </c>
      <c r="AK184" s="11">
        <f>'OddsRatio_working_3-way'!U184/(3*'OddsRatio_working_3-way'!X184^(1/3))*SIN(('OddsRatio_working_3-way'!Y184+4*PI())/3)</f>
        <v>0.49035432105165017</v>
      </c>
      <c r="AL184" s="11">
        <f>'OddsRatio_working_3-way'!Z184+'OddsRatio_working_3-way'!AF184</f>
        <v>1.0607218498914506</v>
      </c>
      <c r="AM184" s="11">
        <f>'OddsRatio_working_3-way'!AA184+'OddsRatio_working_3-way'!AG184</f>
        <v>-0.63791534565334795</v>
      </c>
      <c r="AN184" s="11">
        <f>'OddsRatio_working_3-way'!AB184+'OddsRatio_working_3-way'!AH184</f>
        <v>-0.42280650423810207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1.0607218498914506</v>
      </c>
      <c r="AS184" s="11">
        <f>IF(('OddsRatio_working_3-way'!X184=0),IF(Q184&gt;0,-Q184^(1/3),(-Q184)^(1/3)),'OddsRatio_working_3-way'!AM184-'OddsRatio_working_3-way'!R184/3)</f>
        <v>-0.63791534565334795</v>
      </c>
      <c r="AT184" s="11">
        <f>IF(('OddsRatio_working_3-way'!X184=0),IF(Q184&gt;0,-Q184^(1/3),(-Q184)^(1/3)),'OddsRatio_working_3-way'!AN184-'OddsRatio_working_3-way'!R184/3)</f>
        <v>-0.42280650423810207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2.48</v>
      </c>
      <c r="B185" s="4">
        <f>IF('True_Odds_Calculator_3-way'!B186="","",'True_Odds_Calculator_3-way'!B186)</f>
        <v>3.09</v>
      </c>
      <c r="C185" s="4">
        <f>IF('True_Odds_Calculator_3-way'!C186="","",'True_Odds_Calculator_3-way'!C186)</f>
        <v>3.21</v>
      </c>
      <c r="D185" s="9">
        <f t="shared" si="39"/>
        <v>0.38948140016728799</v>
      </c>
      <c r="E185" s="9">
        <f t="shared" si="40"/>
        <v>0.31117867941732191</v>
      </c>
      <c r="F185" s="9">
        <f t="shared" si="41"/>
        <v>0.29933992041539009</v>
      </c>
      <c r="G185" s="9">
        <f t="shared" si="42"/>
        <v>1.0591329066737332</v>
      </c>
      <c r="H185" s="9">
        <f t="shared" si="43"/>
        <v>2.5675167018771252</v>
      </c>
      <c r="I185" s="9">
        <f t="shared" si="44"/>
        <v>3.2135877749481012</v>
      </c>
      <c r="J185" s="9">
        <f t="shared" si="45"/>
        <v>3.3406837237489508</v>
      </c>
      <c r="K185" s="11">
        <f t="shared" si="46"/>
        <v>0.40322580645161293</v>
      </c>
      <c r="L185" s="11">
        <f t="shared" si="47"/>
        <v>0.3236245954692557</v>
      </c>
      <c r="M185" s="11">
        <f t="shared" si="48"/>
        <v>0.3115264797507788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-0.2778977832804691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0.23497012383332053</v>
      </c>
      <c r="Q185" s="11">
        <f>2*'OddsRatio_working_3-way'!K185*'OddsRatio_working_3-way'!L185*'OddsRatio_working_3-way'!M185</f>
        <v>8.1304541118796037E-2</v>
      </c>
      <c r="R185" s="11">
        <f t="shared" si="49"/>
        <v>0</v>
      </c>
      <c r="S185" s="11">
        <f t="shared" si="50"/>
        <v>-0.84552716131663519</v>
      </c>
      <c r="T185" s="11">
        <f t="shared" si="51"/>
        <v>-0.29256995201267655</v>
      </c>
      <c r="U185" s="11">
        <f>'OddsRatio_working_3-way'!S185-'OddsRatio_working_3-way'!R185^2/3</f>
        <v>-0.84552716131663519</v>
      </c>
      <c r="V185" s="11">
        <f>'OddsRatio_working_3-way'!S185*'OddsRatio_working_3-way'!R185/3-2*'OddsRatio_working_3-way'!R185^3/27-'OddsRatio_working_3-way'!T185</f>
        <v>0.29256995201267655</v>
      </c>
      <c r="W185" s="11">
        <f>'OddsRatio_working_3-way'!V185^2+4*'OddsRatio_working_3-way'!U185^3/27</f>
        <v>-3.9555711345490852E-3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0.14962682576601108</v>
      </c>
      <c r="Y185" s="11">
        <f>IF('OddsRatio_working_3-way'!W185&gt;=0,IF('OddsRatio_working_3-way'!V185+SQRT('OddsRatio_working_3-way'!W185)&gt;0,0,PI()),ACOS('OddsRatio_working_3-way'!V185/(2*'OddsRatio_working_3-way'!X185)))</f>
        <v>0.21174607663820866</v>
      </c>
      <c r="Z185" s="11">
        <f>'OddsRatio_working_3-way'!X185^(1/3)*COS('OddsRatio_working_3-way'!Y185/3)</f>
        <v>0.52956645333686658</v>
      </c>
      <c r="AA185" s="11">
        <f>'OddsRatio_working_3-way'!X185^(1/3)*COS(('OddsRatio_working_3-way'!Y185+2*PI())/3)</f>
        <v>-0.29720727568020894</v>
      </c>
      <c r="AB185" s="11">
        <f>'OddsRatio_working_3-way'!X185^(1/3)*COS(('OddsRatio_working_3-way'!Y185+4*PI())/3)</f>
        <v>-0.23235917765665756</v>
      </c>
      <c r="AC185" s="11">
        <f>'OddsRatio_working_3-way'!X185^(1/3)*SIN('OddsRatio_working_3-way'!Y185/3)</f>
        <v>3.7440066850332646E-2</v>
      </c>
      <c r="AD185" s="11">
        <f>'OddsRatio_working_3-way'!X185^(1/3)*SIN(('OddsRatio_working_3-way'!Y185+2*PI())/3)</f>
        <v>0.43989796815658672</v>
      </c>
      <c r="AE185" s="11">
        <f>'OddsRatio_working_3-way'!X185^(1/3)*SIN(('OddsRatio_working_3-way'!Y185+4*PI())/3)</f>
        <v>-0.47733803500691929</v>
      </c>
      <c r="AF185" s="11">
        <f>-'OddsRatio_working_3-way'!U185/(3*'OddsRatio_working_3-way'!X185^(1/3))*COS(('OddsRatio_working_3-way'!Y185)/3)</f>
        <v>0.52956645333686658</v>
      </c>
      <c r="AG185" s="11">
        <f>-'OddsRatio_working_3-way'!U185/(3*'OddsRatio_working_3-way'!X185^(1/3))*COS(('OddsRatio_working_3-way'!Y185+2*PI())/3)</f>
        <v>-0.29720727568020894</v>
      </c>
      <c r="AH185" s="11">
        <f>-'OddsRatio_working_3-way'!U185/(3*'OddsRatio_working_3-way'!X185^(1/3))*COS(('OddsRatio_working_3-way'!Y185+4*PI())/3)</f>
        <v>-0.23235917765665756</v>
      </c>
      <c r="AI185" s="11">
        <f>'OddsRatio_working_3-way'!U185/(3*'OddsRatio_working_3-way'!X185^(1/3))*SIN(('OddsRatio_working_3-way'!Y185)/3)</f>
        <v>-3.7440066850332646E-2</v>
      </c>
      <c r="AJ185" s="11">
        <f>'OddsRatio_working_3-way'!U185/(3*'OddsRatio_working_3-way'!X185^(1/3))*SIN(('OddsRatio_working_3-way'!Y185+2*PI())/3)</f>
        <v>-0.43989796815658672</v>
      </c>
      <c r="AK185" s="11">
        <f>'OddsRatio_working_3-way'!U185/(3*'OddsRatio_working_3-way'!X185^(1/3))*SIN(('OddsRatio_working_3-way'!Y185+4*PI())/3)</f>
        <v>0.47733803500691929</v>
      </c>
      <c r="AL185" s="11">
        <f>'OddsRatio_working_3-way'!Z185+'OddsRatio_working_3-way'!AF185</f>
        <v>1.0591329066737332</v>
      </c>
      <c r="AM185" s="11">
        <f>'OddsRatio_working_3-way'!AA185+'OddsRatio_working_3-way'!AG185</f>
        <v>-0.59441455136041788</v>
      </c>
      <c r="AN185" s="11">
        <f>'OddsRatio_working_3-way'!AB185+'OddsRatio_working_3-way'!AH185</f>
        <v>-0.46471835531331512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1.0591329066737332</v>
      </c>
      <c r="AS185" s="11">
        <f>IF(('OddsRatio_working_3-way'!X185=0),IF(Q185&gt;0,-Q185^(1/3),(-Q185)^(1/3)),'OddsRatio_working_3-way'!AM185-'OddsRatio_working_3-way'!R185/3)</f>
        <v>-0.59441455136041788</v>
      </c>
      <c r="AT185" s="11">
        <f>IF(('OddsRatio_working_3-way'!X185=0),IF(Q185&gt;0,-Q185^(1/3),(-Q185)^(1/3)),'OddsRatio_working_3-way'!AN185-'OddsRatio_working_3-way'!R185/3)</f>
        <v>-0.46471835531331512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2.04</v>
      </c>
      <c r="B186" s="4">
        <f>IF('True_Odds_Calculator_3-way'!B187="","",'True_Odds_Calculator_3-way'!B187)</f>
        <v>3.27</v>
      </c>
      <c r="C186" s="4">
        <f>IF('True_Odds_Calculator_3-way'!C187="","",'True_Odds_Calculator_3-way'!C187)</f>
        <v>4.0999999999999996</v>
      </c>
      <c r="D186" s="9">
        <f t="shared" si="39"/>
        <v>0.47464708043665998</v>
      </c>
      <c r="E186" s="9">
        <f t="shared" si="40"/>
        <v>0.29275152474185567</v>
      </c>
      <c r="F186" s="9">
        <f t="shared" si="41"/>
        <v>0.23260139482148456</v>
      </c>
      <c r="G186" s="9">
        <f t="shared" si="42"/>
        <v>1.0642581801555677</v>
      </c>
      <c r="H186" s="9">
        <f t="shared" si="43"/>
        <v>2.1068285073617905</v>
      </c>
      <c r="I186" s="9">
        <f t="shared" si="44"/>
        <v>3.4158660689531386</v>
      </c>
      <c r="J186" s="9">
        <f t="shared" si="45"/>
        <v>4.2992003584822598</v>
      </c>
      <c r="K186" s="11">
        <f t="shared" si="46"/>
        <v>0.49019607843137253</v>
      </c>
      <c r="L186" s="11">
        <f t="shared" si="47"/>
        <v>0.3058103975535168</v>
      </c>
      <c r="M186" s="11">
        <f t="shared" si="48"/>
        <v>0.24390243902439027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-0.26758336660538773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0.23436688765160721</v>
      </c>
      <c r="Q186" s="11">
        <f>2*'OddsRatio_working_3-way'!K186*'OddsRatio_working_3-way'!L186*'OddsRatio_working_3-way'!M186</f>
        <v>7.3125393963059962E-2</v>
      </c>
      <c r="R186" s="11">
        <f t="shared" si="49"/>
        <v>0</v>
      </c>
      <c r="S186" s="11">
        <f t="shared" si="50"/>
        <v>-0.87586493370207974</v>
      </c>
      <c r="T186" s="11">
        <f t="shared" si="51"/>
        <v>-0.2732807905466707</v>
      </c>
      <c r="U186" s="11">
        <f>'OddsRatio_working_3-way'!S186-'OddsRatio_working_3-way'!R186^2/3</f>
        <v>-0.87586493370207974</v>
      </c>
      <c r="V186" s="11">
        <f>'OddsRatio_working_3-way'!S186*'OddsRatio_working_3-way'!R186/3-2*'OddsRatio_working_3-way'!R186^3/27-'OddsRatio_working_3-way'!T186</f>
        <v>0.2732807905466707</v>
      </c>
      <c r="W186" s="11">
        <f>'OddsRatio_working_3-way'!V186^2+4*'OddsRatio_working_3-way'!U186^3/27</f>
        <v>-2.4859903449089116E-2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0.15775161958828063</v>
      </c>
      <c r="Y186" s="11">
        <f>IF('OddsRatio_working_3-way'!W186&gt;=0,IF('OddsRatio_working_3-way'!V186+SQRT('OddsRatio_working_3-way'!W186)&gt;0,0,PI()),ACOS('OddsRatio_working_3-way'!V186/(2*'OddsRatio_working_3-way'!X186)))</f>
        <v>0.52330094941884586</v>
      </c>
      <c r="Z186" s="11">
        <f>'OddsRatio_working_3-way'!X186^(1/3)*COS('OddsRatio_working_3-way'!Y186/3)</f>
        <v>0.53212909007778397</v>
      </c>
      <c r="AA186" s="11">
        <f>'OddsRatio_working_3-way'!X186^(1/3)*COS(('OddsRatio_working_3-way'!Y186+2*PI())/3)</f>
        <v>-0.34727542513055382</v>
      </c>
      <c r="AB186" s="11">
        <f>'OddsRatio_working_3-way'!X186^(1/3)*COS(('OddsRatio_working_3-way'!Y186+4*PI())/3)</f>
        <v>-0.18485366494723024</v>
      </c>
      <c r="AC186" s="11">
        <f>'OddsRatio_working_3-way'!X186^(1/3)*SIN('OddsRatio_working_3-way'!Y186/3)</f>
        <v>9.377424696409481E-2</v>
      </c>
      <c r="AD186" s="11">
        <f>'OddsRatio_working_3-way'!X186^(1/3)*SIN(('OddsRatio_working_3-way'!Y186+2*PI())/3)</f>
        <v>0.41395018661801142</v>
      </c>
      <c r="AE186" s="11">
        <f>'OddsRatio_working_3-way'!X186^(1/3)*SIN(('OddsRatio_working_3-way'!Y186+4*PI())/3)</f>
        <v>-0.50772443358210617</v>
      </c>
      <c r="AF186" s="11">
        <f>-'OddsRatio_working_3-way'!U186/(3*'OddsRatio_working_3-way'!X186^(1/3))*COS(('OddsRatio_working_3-way'!Y186)/3)</f>
        <v>0.53212909007778375</v>
      </c>
      <c r="AG186" s="11">
        <f>-'OddsRatio_working_3-way'!U186/(3*'OddsRatio_working_3-way'!X186^(1/3))*COS(('OddsRatio_working_3-way'!Y186+2*PI())/3)</f>
        <v>-0.34727542513055371</v>
      </c>
      <c r="AH186" s="11">
        <f>-'OddsRatio_working_3-way'!U186/(3*'OddsRatio_working_3-way'!X186^(1/3))*COS(('OddsRatio_working_3-way'!Y186+4*PI())/3)</f>
        <v>-0.18485366494723016</v>
      </c>
      <c r="AI186" s="11">
        <f>'OddsRatio_working_3-way'!U186/(3*'OddsRatio_working_3-way'!X186^(1/3))*SIN(('OddsRatio_working_3-way'!Y186)/3)</f>
        <v>-9.3774246964094768E-2</v>
      </c>
      <c r="AJ186" s="11">
        <f>'OddsRatio_working_3-way'!U186/(3*'OddsRatio_working_3-way'!X186^(1/3))*SIN(('OddsRatio_working_3-way'!Y186+2*PI())/3)</f>
        <v>-0.41395018661801125</v>
      </c>
      <c r="AK186" s="11">
        <f>'OddsRatio_working_3-way'!U186/(3*'OddsRatio_working_3-way'!X186^(1/3))*SIN(('OddsRatio_working_3-way'!Y186+4*PI())/3)</f>
        <v>0.50772443358210595</v>
      </c>
      <c r="AL186" s="11">
        <f>'OddsRatio_working_3-way'!Z186+'OddsRatio_working_3-way'!AF186</f>
        <v>1.0642581801555677</v>
      </c>
      <c r="AM186" s="11">
        <f>'OddsRatio_working_3-way'!AA186+'OddsRatio_working_3-way'!AG186</f>
        <v>-0.69455085026110752</v>
      </c>
      <c r="AN186" s="11">
        <f>'OddsRatio_working_3-way'!AB186+'OddsRatio_working_3-way'!AH186</f>
        <v>-0.36970732989446042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1.0642581801555677</v>
      </c>
      <c r="AS186" s="11">
        <f>IF(('OddsRatio_working_3-way'!X186=0),IF(Q186&gt;0,-Q186^(1/3),(-Q186)^(1/3)),'OddsRatio_working_3-way'!AM186-'OddsRatio_working_3-way'!R186/3)</f>
        <v>-0.69455085026110752</v>
      </c>
      <c r="AT186" s="11">
        <f>IF(('OddsRatio_working_3-way'!X186=0),IF(Q186&gt;0,-Q186^(1/3),(-Q186)^(1/3)),'OddsRatio_working_3-way'!AN186-'OddsRatio_working_3-way'!R186/3)</f>
        <v>-0.36970732989446042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1.8</v>
      </c>
      <c r="B187" s="4">
        <f>IF('True_Odds_Calculator_3-way'!B188="","",'True_Odds_Calculator_3-way'!B188)</f>
        <v>3.95</v>
      </c>
      <c r="C187" s="4">
        <f>IF('True_Odds_Calculator_3-way'!C188="","",'True_Odds_Calculator_3-way'!C188)</f>
        <v>4.51</v>
      </c>
      <c r="D187" s="9">
        <f t="shared" si="39"/>
        <v>0.54308400157897274</v>
      </c>
      <c r="E187" s="9">
        <f t="shared" si="40"/>
        <v>0.24375822547822376</v>
      </c>
      <c r="F187" s="9">
        <f t="shared" si="41"/>
        <v>0.21315777294280339</v>
      </c>
      <c r="G187" s="9">
        <f t="shared" si="42"/>
        <v>1.0516697165921411</v>
      </c>
      <c r="H187" s="9">
        <f t="shared" si="43"/>
        <v>1.8413357732737128</v>
      </c>
      <c r="I187" s="9">
        <f t="shared" si="44"/>
        <v>4.1024256639468168</v>
      </c>
      <c r="J187" s="9">
        <f t="shared" si="45"/>
        <v>4.6913607052384148</v>
      </c>
      <c r="K187" s="11">
        <f t="shared" si="46"/>
        <v>0.55555555555555558</v>
      </c>
      <c r="L187" s="11">
        <f t="shared" si="47"/>
        <v>0.25316455696202528</v>
      </c>
      <c r="M187" s="11">
        <f t="shared" si="48"/>
        <v>0.22172949002217296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-0.25832888938785814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0.22640732736441288</v>
      </c>
      <c r="Q187" s="11">
        <f>2*'OddsRatio_working_3-way'!K187*'OddsRatio_working_3-way'!L187*'OddsRatio_working_3-way'!M187</f>
        <v>6.237116456319914E-2</v>
      </c>
      <c r="R187" s="11">
        <f t="shared" si="49"/>
        <v>0</v>
      </c>
      <c r="S187" s="11">
        <f t="shared" si="50"/>
        <v>-0.87643053744748678</v>
      </c>
      <c r="T187" s="11">
        <f t="shared" si="51"/>
        <v>-0.24144091940702114</v>
      </c>
      <c r="U187" s="11">
        <f>'OddsRatio_working_3-way'!S187-'OddsRatio_working_3-way'!R187^2/3</f>
        <v>-0.87643053744748678</v>
      </c>
      <c r="V187" s="11">
        <f>'OddsRatio_working_3-way'!S187*'OddsRatio_working_3-way'!R187/3-2*'OddsRatio_working_3-way'!R187^3/27-'OddsRatio_working_3-way'!T187</f>
        <v>0.24144091940702114</v>
      </c>
      <c r="W187" s="11">
        <f>'OddsRatio_working_3-way'!V187^2+4*'OddsRatio_working_3-way'!U187^3/27</f>
        <v>-4.1441543995202966E-2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0.15790445019006799</v>
      </c>
      <c r="Y187" s="11">
        <f>IF('OddsRatio_working_3-way'!W187&gt;=0,IF('OddsRatio_working_3-way'!V187+SQRT('OddsRatio_working_3-way'!W187)&gt;0,0,PI()),ACOS('OddsRatio_working_3-way'!V187/(2*'OddsRatio_working_3-way'!X187)))</f>
        <v>0.70050636482569317</v>
      </c>
      <c r="Z187" s="11">
        <f>'OddsRatio_working_3-way'!X187^(1/3)*COS('OddsRatio_working_3-way'!Y187/3)</f>
        <v>0.52583485829607057</v>
      </c>
      <c r="AA187" s="11">
        <f>'OddsRatio_working_3-way'!X187^(1/3)*COS(('OddsRatio_working_3-way'!Y187+2*PI())/3)</f>
        <v>-0.37122675798186799</v>
      </c>
      <c r="AB187" s="11">
        <f>'OddsRatio_working_3-way'!X187^(1/3)*COS(('OddsRatio_working_3-way'!Y187+4*PI())/3)</f>
        <v>-0.15460810031420266</v>
      </c>
      <c r="AC187" s="11">
        <f>'OddsRatio_working_3-way'!X187^(1/3)*SIN('OddsRatio_working_3-way'!Y187/3)</f>
        <v>0.12506484031592202</v>
      </c>
      <c r="AD187" s="11">
        <f>'OddsRatio_working_3-way'!X187^(1/3)*SIN(('OddsRatio_working_3-way'!Y187+2*PI())/3)</f>
        <v>0.39285392532182656</v>
      </c>
      <c r="AE187" s="11">
        <f>'OddsRatio_working_3-way'!X187^(1/3)*SIN(('OddsRatio_working_3-way'!Y187+4*PI())/3)</f>
        <v>-0.51791876563774852</v>
      </c>
      <c r="AF187" s="11">
        <f>-'OddsRatio_working_3-way'!U187/(3*'OddsRatio_working_3-way'!X187^(1/3))*COS(('OddsRatio_working_3-way'!Y187)/3)</f>
        <v>0.52583485829607046</v>
      </c>
      <c r="AG187" s="11">
        <f>-'OddsRatio_working_3-way'!U187/(3*'OddsRatio_working_3-way'!X187^(1/3))*COS(('OddsRatio_working_3-way'!Y187+2*PI())/3)</f>
        <v>-0.37122675798186794</v>
      </c>
      <c r="AH187" s="11">
        <f>-'OddsRatio_working_3-way'!U187/(3*'OddsRatio_working_3-way'!X187^(1/3))*COS(('OddsRatio_working_3-way'!Y187+4*PI())/3)</f>
        <v>-0.15460810031420263</v>
      </c>
      <c r="AI187" s="11">
        <f>'OddsRatio_working_3-way'!U187/(3*'OddsRatio_working_3-way'!X187^(1/3))*SIN(('OddsRatio_working_3-way'!Y187)/3)</f>
        <v>-0.12506484031592199</v>
      </c>
      <c r="AJ187" s="11">
        <f>'OddsRatio_working_3-way'!U187/(3*'OddsRatio_working_3-way'!X187^(1/3))*SIN(('OddsRatio_working_3-way'!Y187+2*PI())/3)</f>
        <v>-0.3928539253218265</v>
      </c>
      <c r="AK187" s="11">
        <f>'OddsRatio_working_3-way'!U187/(3*'OddsRatio_working_3-way'!X187^(1/3))*SIN(('OddsRatio_working_3-way'!Y187+4*PI())/3)</f>
        <v>0.51791876563774841</v>
      </c>
      <c r="AL187" s="11">
        <f>'OddsRatio_working_3-way'!Z187+'OddsRatio_working_3-way'!AF187</f>
        <v>1.0516697165921411</v>
      </c>
      <c r="AM187" s="11">
        <f>'OddsRatio_working_3-way'!AA187+'OddsRatio_working_3-way'!AG187</f>
        <v>-0.74245351596373599</v>
      </c>
      <c r="AN187" s="11">
        <f>'OddsRatio_working_3-way'!AB187+'OddsRatio_working_3-way'!AH187</f>
        <v>-0.30921620062840527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1.0516697165921411</v>
      </c>
      <c r="AS187" s="11">
        <f>IF(('OddsRatio_working_3-way'!X187=0),IF(Q187&gt;0,-Q187^(1/3),(-Q187)^(1/3)),'OddsRatio_working_3-way'!AM187-'OddsRatio_working_3-way'!R187/3)</f>
        <v>-0.74245351596373599</v>
      </c>
      <c r="AT187" s="11">
        <f>IF(('OddsRatio_working_3-way'!X187=0),IF(Q187&gt;0,-Q187^(1/3),(-Q187)^(1/3)),'OddsRatio_working_3-way'!AN187-'OddsRatio_working_3-way'!R187/3)</f>
        <v>-0.30921620062840527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1.81</v>
      </c>
      <c r="B188" s="4">
        <f>IF('True_Odds_Calculator_3-way'!B189="","",'True_Odds_Calculator_3-way'!B189)</f>
        <v>3.97</v>
      </c>
      <c r="C188" s="4">
        <f>IF('True_Odds_Calculator_3-way'!C189="","",'True_Odds_Calculator_3-way'!C189)</f>
        <v>4.4800000000000004</v>
      </c>
      <c r="D188" s="9">
        <f t="shared" si="39"/>
        <v>0.54119160576254943</v>
      </c>
      <c r="E188" s="9">
        <f t="shared" si="40"/>
        <v>0.24339746824755654</v>
      </c>
      <c r="F188" s="9">
        <f t="shared" si="41"/>
        <v>0.2154109259898942</v>
      </c>
      <c r="G188" s="9">
        <f t="shared" si="42"/>
        <v>1.0466350739945809</v>
      </c>
      <c r="H188" s="9">
        <f t="shared" si="43"/>
        <v>1.8477744099356099</v>
      </c>
      <c r="I188" s="9">
        <f t="shared" si="44"/>
        <v>4.1085061697639045</v>
      </c>
      <c r="J188" s="9">
        <f t="shared" si="45"/>
        <v>4.6422900575011408</v>
      </c>
      <c r="K188" s="11">
        <f t="shared" si="46"/>
        <v>0.5524861878453039</v>
      </c>
      <c r="L188" s="11">
        <f t="shared" si="47"/>
        <v>0.25188916876574308</v>
      </c>
      <c r="M188" s="11">
        <f t="shared" si="48"/>
        <v>0.2232142857142857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-0.26006003491060603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0.22552231714178358</v>
      </c>
      <c r="Q188" s="11">
        <f>2*'OddsRatio_working_3-way'!K188*'OddsRatio_working_3-way'!L188*'OddsRatio_working_3-way'!M188</f>
        <v>6.212736009415526E-2</v>
      </c>
      <c r="R188" s="11">
        <f t="shared" si="49"/>
        <v>0</v>
      </c>
      <c r="S188" s="11">
        <f t="shared" si="50"/>
        <v>-0.86719328950065488</v>
      </c>
      <c r="T188" s="11">
        <f t="shared" si="51"/>
        <v>-0.23889622300293523</v>
      </c>
      <c r="U188" s="11">
        <f>'OddsRatio_working_3-way'!S188-'OddsRatio_working_3-way'!R188^2/3</f>
        <v>-0.86719328950065488</v>
      </c>
      <c r="V188" s="11">
        <f>'OddsRatio_working_3-way'!S188*'OddsRatio_working_3-way'!R188/3-2*'OddsRatio_working_3-way'!R188^3/27-'OddsRatio_working_3-way'!T188</f>
        <v>0.23889622300293523</v>
      </c>
      <c r="W188" s="11">
        <f>'OddsRatio_working_3-way'!V188^2+4*'OddsRatio_working_3-way'!U188^3/27</f>
        <v>-3.9543459961912046E-2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0.15541465932062218</v>
      </c>
      <c r="Y188" s="11">
        <f>IF('OddsRatio_working_3-way'!W188&gt;=0,IF('OddsRatio_working_3-way'!V188+SQRT('OddsRatio_working_3-way'!W188)&gt;0,0,PI()),ACOS('OddsRatio_working_3-way'!V188/(2*'OddsRatio_working_3-way'!X188)))</f>
        <v>0.69418265012982039</v>
      </c>
      <c r="Z188" s="11">
        <f>'OddsRatio_working_3-way'!X188^(1/3)*COS('OddsRatio_working_3-way'!Y188/3)</f>
        <v>0.52331753699729044</v>
      </c>
      <c r="AA188" s="11">
        <f>'OddsRatio_working_3-way'!X188^(1/3)*COS(('OddsRatio_working_3-way'!Y188+2*PI())/3)</f>
        <v>-0.36844073784965903</v>
      </c>
      <c r="AB188" s="11">
        <f>'OddsRatio_working_3-way'!X188^(1/3)*COS(('OddsRatio_working_3-way'!Y188+4*PI())/3)</f>
        <v>-0.15487679914763161</v>
      </c>
      <c r="AC188" s="11">
        <f>'OddsRatio_working_3-way'!X188^(1/3)*SIN('OddsRatio_working_3-way'!Y188/3)</f>
        <v>0.12330119749881222</v>
      </c>
      <c r="AD188" s="11">
        <f>'OddsRatio_working_3-way'!X188^(1/3)*SIN(('OddsRatio_working_3-way'!Y188+2*PI())/3)</f>
        <v>0.3915556825361502</v>
      </c>
      <c r="AE188" s="11">
        <f>'OddsRatio_working_3-way'!X188^(1/3)*SIN(('OddsRatio_working_3-way'!Y188+4*PI())/3)</f>
        <v>-0.51485688003496255</v>
      </c>
      <c r="AF188" s="11">
        <f>-'OddsRatio_working_3-way'!U188/(3*'OddsRatio_working_3-way'!X188^(1/3))*COS(('OddsRatio_working_3-way'!Y188)/3)</f>
        <v>0.52331753699729056</v>
      </c>
      <c r="AG188" s="11">
        <f>-'OddsRatio_working_3-way'!U188/(3*'OddsRatio_working_3-way'!X188^(1/3))*COS(('OddsRatio_working_3-way'!Y188+2*PI())/3)</f>
        <v>-0.36844073784965908</v>
      </c>
      <c r="AH188" s="11">
        <f>-'OddsRatio_working_3-way'!U188/(3*'OddsRatio_working_3-way'!X188^(1/3))*COS(('OddsRatio_working_3-way'!Y188+4*PI())/3)</f>
        <v>-0.15487679914763164</v>
      </c>
      <c r="AI188" s="11">
        <f>'OddsRatio_working_3-way'!U188/(3*'OddsRatio_working_3-way'!X188^(1/3))*SIN(('OddsRatio_working_3-way'!Y188)/3)</f>
        <v>-0.12330119749881224</v>
      </c>
      <c r="AJ188" s="11">
        <f>'OddsRatio_working_3-way'!U188/(3*'OddsRatio_working_3-way'!X188^(1/3))*SIN(('OddsRatio_working_3-way'!Y188+2*PI())/3)</f>
        <v>-0.39155568253615031</v>
      </c>
      <c r="AK188" s="11">
        <f>'OddsRatio_working_3-way'!U188/(3*'OddsRatio_working_3-way'!X188^(1/3))*SIN(('OddsRatio_working_3-way'!Y188+4*PI())/3)</f>
        <v>0.51485688003496266</v>
      </c>
      <c r="AL188" s="11">
        <f>'OddsRatio_working_3-way'!Z188+'OddsRatio_working_3-way'!AF188</f>
        <v>1.0466350739945809</v>
      </c>
      <c r="AM188" s="11">
        <f>'OddsRatio_working_3-way'!AA188+'OddsRatio_working_3-way'!AG188</f>
        <v>-0.73688147569931806</v>
      </c>
      <c r="AN188" s="11">
        <f>'OddsRatio_working_3-way'!AB188+'OddsRatio_working_3-way'!AH188</f>
        <v>-0.30975359829526328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1.0466350739945809</v>
      </c>
      <c r="AS188" s="11">
        <f>IF(('OddsRatio_working_3-way'!X188=0),IF(Q188&gt;0,-Q188^(1/3),(-Q188)^(1/3)),'OddsRatio_working_3-way'!AM188-'OddsRatio_working_3-way'!R188/3)</f>
        <v>-0.73688147569931806</v>
      </c>
      <c r="AT188" s="11">
        <f>IF(('OddsRatio_working_3-way'!X188=0),IF(Q188&gt;0,-Q188^(1/3),(-Q188)^(1/3)),'OddsRatio_working_3-way'!AN188-'OddsRatio_working_3-way'!R188/3)</f>
        <v>-0.30975359829526328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4.21</v>
      </c>
      <c r="B189" s="4">
        <f>IF('True_Odds_Calculator_3-way'!B190="","",'True_Odds_Calculator_3-way'!B190)</f>
        <v>4.0999999999999996</v>
      </c>
      <c r="C189" s="4">
        <f>IF('True_Odds_Calculator_3-way'!C190="","",'True_Odds_Calculator_3-way'!C190)</f>
        <v>1.83</v>
      </c>
      <c r="D189" s="9">
        <f t="shared" si="39"/>
        <v>0.22934499727538107</v>
      </c>
      <c r="E189" s="9">
        <f t="shared" si="40"/>
        <v>0.23556599809769854</v>
      </c>
      <c r="F189" s="9">
        <f t="shared" si="41"/>
        <v>0.53508900462692055</v>
      </c>
      <c r="G189" s="9">
        <f t="shared" si="42"/>
        <v>1.0468047829831546</v>
      </c>
      <c r="H189" s="9">
        <f t="shared" si="43"/>
        <v>4.3602433533759255</v>
      </c>
      <c r="I189" s="9">
        <f t="shared" si="44"/>
        <v>4.2450948272477778</v>
      </c>
      <c r="J189" s="9">
        <f t="shared" si="45"/>
        <v>1.8688479698760185</v>
      </c>
      <c r="K189" s="11">
        <f t="shared" si="46"/>
        <v>0.23752969121140144</v>
      </c>
      <c r="L189" s="11">
        <f t="shared" si="47"/>
        <v>0.24390243902439027</v>
      </c>
      <c r="M189" s="11">
        <f t="shared" si="48"/>
        <v>0.54644808743169393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-0.2614735578452706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0.22603785089289702</v>
      </c>
      <c r="Q189" s="11">
        <f>2*'OddsRatio_working_3-way'!K189*'OddsRatio_working_3-way'!L189*'OddsRatio_working_3-way'!M189</f>
        <v>6.3315924619859104E-2</v>
      </c>
      <c r="R189" s="11">
        <f t="shared" si="49"/>
        <v>0</v>
      </c>
      <c r="S189" s="11">
        <f t="shared" si="50"/>
        <v>-0.86447690066869787</v>
      </c>
      <c r="T189" s="11">
        <f t="shared" si="51"/>
        <v>-0.24215039234417304</v>
      </c>
      <c r="U189" s="11">
        <f>'OddsRatio_working_3-way'!S189-'OddsRatio_working_3-way'!R189^2/3</f>
        <v>-0.86447690066869787</v>
      </c>
      <c r="V189" s="11">
        <f>'OddsRatio_working_3-way'!S189*'OddsRatio_working_3-way'!R189/3-2*'OddsRatio_working_3-way'!R189^3/27-'OddsRatio_working_3-way'!T189</f>
        <v>0.24215039234417304</v>
      </c>
      <c r="W189" s="11">
        <f>'OddsRatio_working_3-way'!V189^2+4*'OddsRatio_working_3-way'!U189^3/27</f>
        <v>-3.7072987034640792E-2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0.15468500213908726</v>
      </c>
      <c r="Y189" s="11">
        <f>IF('OddsRatio_working_3-way'!W189&gt;=0,IF('OddsRatio_working_3-way'!V189+SQRT('OddsRatio_working_3-way'!W189)&gt;0,0,PI()),ACOS('OddsRatio_working_3-way'!V189/(2*'OddsRatio_working_3-way'!X189)))</f>
        <v>0.67177050667099347</v>
      </c>
      <c r="Z189" s="11">
        <f>'OddsRatio_working_3-way'!X189^(1/3)*COS('OddsRatio_working_3-way'!Y189/3)</f>
        <v>0.5234023914915773</v>
      </c>
      <c r="AA189" s="11">
        <f>'OddsRatio_working_3-way'!X189^(1/3)*COS(('OddsRatio_working_3-way'!Y189+2*PI())/3)</f>
        <v>-0.36493238097025321</v>
      </c>
      <c r="AB189" s="11">
        <f>'OddsRatio_working_3-way'!X189^(1/3)*COS(('OddsRatio_working_3-way'!Y189+4*PI())/3)</f>
        <v>-0.15847001052132428</v>
      </c>
      <c r="AC189" s="11">
        <f>'OddsRatio_working_3-way'!X189^(1/3)*SIN('OddsRatio_working_3-way'!Y189/3)</f>
        <v>0.11920110515621751</v>
      </c>
      <c r="AD189" s="11">
        <f>'OddsRatio_working_3-way'!X189^(1/3)*SIN(('OddsRatio_working_3-way'!Y189+2*PI())/3)</f>
        <v>0.39367921485512536</v>
      </c>
      <c r="AE189" s="11">
        <f>'OddsRatio_working_3-way'!X189^(1/3)*SIN(('OddsRatio_working_3-way'!Y189+4*PI())/3)</f>
        <v>-0.51288032001134276</v>
      </c>
      <c r="AF189" s="11">
        <f>-'OddsRatio_working_3-way'!U189/(3*'OddsRatio_working_3-way'!X189^(1/3))*COS(('OddsRatio_working_3-way'!Y189)/3)</f>
        <v>0.52340239149157719</v>
      </c>
      <c r="AG189" s="11">
        <f>-'OddsRatio_working_3-way'!U189/(3*'OddsRatio_working_3-way'!X189^(1/3))*COS(('OddsRatio_working_3-way'!Y189+2*PI())/3)</f>
        <v>-0.36493238097025316</v>
      </c>
      <c r="AH189" s="11">
        <f>-'OddsRatio_working_3-way'!U189/(3*'OddsRatio_working_3-way'!X189^(1/3))*COS(('OddsRatio_working_3-way'!Y189+4*PI())/3)</f>
        <v>-0.15847001052132423</v>
      </c>
      <c r="AI189" s="11">
        <f>'OddsRatio_working_3-way'!U189/(3*'OddsRatio_working_3-way'!X189^(1/3))*SIN(('OddsRatio_working_3-way'!Y189)/3)</f>
        <v>-0.11920110515621749</v>
      </c>
      <c r="AJ189" s="11">
        <f>'OddsRatio_working_3-way'!U189/(3*'OddsRatio_working_3-way'!X189^(1/3))*SIN(('OddsRatio_working_3-way'!Y189+2*PI())/3)</f>
        <v>-0.3936792148551253</v>
      </c>
      <c r="AK189" s="11">
        <f>'OddsRatio_working_3-way'!U189/(3*'OddsRatio_working_3-way'!X189^(1/3))*SIN(('OddsRatio_working_3-way'!Y189+4*PI())/3)</f>
        <v>0.51288032001134265</v>
      </c>
      <c r="AL189" s="11">
        <f>'OddsRatio_working_3-way'!Z189+'OddsRatio_working_3-way'!AF189</f>
        <v>1.0468047829831546</v>
      </c>
      <c r="AM189" s="11">
        <f>'OddsRatio_working_3-way'!AA189+'OddsRatio_working_3-way'!AG189</f>
        <v>-0.72986476194050631</v>
      </c>
      <c r="AN189" s="11">
        <f>'OddsRatio_working_3-way'!AB189+'OddsRatio_working_3-way'!AH189</f>
        <v>-0.31694002104264851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1.0468047829831546</v>
      </c>
      <c r="AS189" s="11">
        <f>IF(('OddsRatio_working_3-way'!X189=0),IF(Q189&gt;0,-Q189^(1/3),(-Q189)^(1/3)),'OddsRatio_working_3-way'!AM189-'OddsRatio_working_3-way'!R189/3)</f>
        <v>-0.72986476194050631</v>
      </c>
      <c r="AT189" s="11">
        <f>IF(('OddsRatio_working_3-way'!X189=0),IF(Q189&gt;0,-Q189^(1/3),(-Q189)^(1/3)),'OddsRatio_working_3-way'!AN189-'OddsRatio_working_3-way'!R189/3)</f>
        <v>-0.31694002104264851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2.61</v>
      </c>
      <c r="B190" s="4">
        <f>IF('True_Odds_Calculator_3-way'!B191="","",'True_Odds_Calculator_3-way'!B191)</f>
        <v>3.34</v>
      </c>
      <c r="C190" s="4">
        <f>IF('True_Odds_Calculator_3-way'!C191="","",'True_Odds_Calculator_3-way'!C191)</f>
        <v>2.9</v>
      </c>
      <c r="D190" s="9">
        <f t="shared" si="39"/>
        <v>0.3735005365356508</v>
      </c>
      <c r="E190" s="9">
        <f t="shared" si="40"/>
        <v>0.29087354928622899</v>
      </c>
      <c r="F190" s="9">
        <f t="shared" si="41"/>
        <v>0.33562591417812038</v>
      </c>
      <c r="G190" s="9">
        <f t="shared" si="42"/>
        <v>1.0418461647738733</v>
      </c>
      <c r="H190" s="9">
        <f t="shared" si="43"/>
        <v>2.6773723252859356</v>
      </c>
      <c r="I190" s="9">
        <f t="shared" si="44"/>
        <v>3.4379200255708628</v>
      </c>
      <c r="J190" s="9">
        <f t="shared" si="45"/>
        <v>2.9795077130703591</v>
      </c>
      <c r="K190" s="11">
        <f t="shared" si="46"/>
        <v>0.38314176245210729</v>
      </c>
      <c r="L190" s="11">
        <f t="shared" si="47"/>
        <v>0.29940119760479045</v>
      </c>
      <c r="M190" s="11">
        <f t="shared" si="48"/>
        <v>0.34482758620689657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-0.28314595541378607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0.23140401717373815</v>
      </c>
      <c r="Q190" s="11">
        <f>2*'OddsRatio_working_3-way'!K190*'OddsRatio_working_3-way'!L190*'OddsRatio_working_3-way'!M190</f>
        <v>7.9112484503842118E-2</v>
      </c>
      <c r="R190" s="11">
        <f t="shared" si="49"/>
        <v>0</v>
      </c>
      <c r="S190" s="11">
        <f t="shared" si="50"/>
        <v>-0.81726054266100012</v>
      </c>
      <c r="T190" s="11">
        <f t="shared" si="51"/>
        <v>-0.27940531373025651</v>
      </c>
      <c r="U190" s="11">
        <f>'OddsRatio_working_3-way'!S190-'OddsRatio_working_3-way'!R190^2/3</f>
        <v>-0.81726054266100012</v>
      </c>
      <c r="V190" s="11">
        <f>'OddsRatio_working_3-way'!S190*'OddsRatio_working_3-way'!R190/3-2*'OddsRatio_working_3-way'!R190^3/27-'OddsRatio_working_3-way'!T190</f>
        <v>0.27940531373025651</v>
      </c>
      <c r="W190" s="11">
        <f>'OddsRatio_working_3-way'!V190^2+4*'OddsRatio_working_3-way'!U190^3/27</f>
        <v>-2.8008791746132744E-3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0.14218668056055422</v>
      </c>
      <c r="Y190" s="11">
        <f>IF('OddsRatio_working_3-way'!W190&gt;=0,IF('OddsRatio_working_3-way'!V190+SQRT('OddsRatio_working_3-way'!W190)&gt;0,0,PI()),ACOS('OddsRatio_working_3-way'!V190/(2*'OddsRatio_working_3-way'!X190)))</f>
        <v>0.18719649297805785</v>
      </c>
      <c r="Z190" s="11">
        <f>'OddsRatio_working_3-way'!X190^(1/3)*COS('OddsRatio_working_3-way'!Y190/3)</f>
        <v>0.52092308238693674</v>
      </c>
      <c r="AA190" s="11">
        <f>'OddsRatio_working_3-way'!X190^(1/3)*COS(('OddsRatio_working_3-way'!Y190+2*PI())/3)</f>
        <v>-0.28864828173968354</v>
      </c>
      <c r="AB190" s="11">
        <f>'OddsRatio_working_3-way'!X190^(1/3)*COS(('OddsRatio_working_3-way'!Y190+4*PI())/3)</f>
        <v>-0.23227480064725323</v>
      </c>
      <c r="AC190" s="11">
        <f>'OddsRatio_working_3-way'!X190^(1/3)*SIN('OddsRatio_working_3-way'!Y190/3)</f>
        <v>3.2547244483870995E-2</v>
      </c>
      <c r="AD190" s="11">
        <f>'OddsRatio_working_3-way'!X190^(1/3)*SIN(('OddsRatio_working_3-way'!Y190+2*PI())/3)</f>
        <v>0.43485900052284571</v>
      </c>
      <c r="AE190" s="11">
        <f>'OddsRatio_working_3-way'!X190^(1/3)*SIN(('OddsRatio_working_3-way'!Y190+4*PI())/3)</f>
        <v>-0.46740624500671668</v>
      </c>
      <c r="AF190" s="11">
        <f>-'OddsRatio_working_3-way'!U190/(3*'OddsRatio_working_3-way'!X190^(1/3))*COS(('OddsRatio_working_3-way'!Y190)/3)</f>
        <v>0.52092308238693663</v>
      </c>
      <c r="AG190" s="11">
        <f>-'OddsRatio_working_3-way'!U190/(3*'OddsRatio_working_3-way'!X190^(1/3))*COS(('OddsRatio_working_3-way'!Y190+2*PI())/3)</f>
        <v>-0.28864828173968349</v>
      </c>
      <c r="AH190" s="11">
        <f>-'OddsRatio_working_3-way'!U190/(3*'OddsRatio_working_3-way'!X190^(1/3))*COS(('OddsRatio_working_3-way'!Y190+4*PI())/3)</f>
        <v>-0.23227480064725317</v>
      </c>
      <c r="AI190" s="11">
        <f>'OddsRatio_working_3-way'!U190/(3*'OddsRatio_working_3-way'!X190^(1/3))*SIN(('OddsRatio_working_3-way'!Y190)/3)</f>
        <v>-3.2547244483870988E-2</v>
      </c>
      <c r="AJ190" s="11">
        <f>'OddsRatio_working_3-way'!U190/(3*'OddsRatio_working_3-way'!X190^(1/3))*SIN(('OddsRatio_working_3-way'!Y190+2*PI())/3)</f>
        <v>-0.43485900052284565</v>
      </c>
      <c r="AK190" s="11">
        <f>'OddsRatio_working_3-way'!U190/(3*'OddsRatio_working_3-way'!X190^(1/3))*SIN(('OddsRatio_working_3-way'!Y190+4*PI())/3)</f>
        <v>0.46740624500671657</v>
      </c>
      <c r="AL190" s="11">
        <f>'OddsRatio_working_3-way'!Z190+'OddsRatio_working_3-way'!AF190</f>
        <v>1.0418461647738733</v>
      </c>
      <c r="AM190" s="11">
        <f>'OddsRatio_working_3-way'!AA190+'OddsRatio_working_3-way'!AG190</f>
        <v>-0.57729656347936698</v>
      </c>
      <c r="AN190" s="11">
        <f>'OddsRatio_working_3-way'!AB190+'OddsRatio_working_3-way'!AH190</f>
        <v>-0.4645496012945064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1.0418461647738733</v>
      </c>
      <c r="AS190" s="11">
        <f>IF(('OddsRatio_working_3-way'!X190=0),IF(Q190&gt;0,-Q190^(1/3),(-Q190)^(1/3)),'OddsRatio_working_3-way'!AM190-'OddsRatio_working_3-way'!R190/3)</f>
        <v>-0.57729656347936698</v>
      </c>
      <c r="AT190" s="11">
        <f>IF(('OddsRatio_working_3-way'!X190=0),IF(Q190&gt;0,-Q190^(1/3),(-Q190)^(1/3)),'OddsRatio_working_3-way'!AN190-'OddsRatio_working_3-way'!R190/3)</f>
        <v>-0.4645496012945064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1.77</v>
      </c>
      <c r="B191" s="4">
        <f>IF('True_Odds_Calculator_3-way'!B192="","",'True_Odds_Calculator_3-way'!B192)</f>
        <v>4.12</v>
      </c>
      <c r="C191" s="4">
        <f>IF('True_Odds_Calculator_3-way'!C192="","",'True_Odds_Calculator_3-way'!C192)</f>
        <v>4.6399999999999997</v>
      </c>
      <c r="D191" s="9">
        <f t="shared" si="39"/>
        <v>0.55537073183594321</v>
      </c>
      <c r="E191" s="9">
        <f t="shared" si="40"/>
        <v>0.23562756266837817</v>
      </c>
      <c r="F191" s="9">
        <f t="shared" si="41"/>
        <v>0.20900170549567856</v>
      </c>
      <c r="G191" s="9">
        <f t="shared" si="42"/>
        <v>1.0397389975816091</v>
      </c>
      <c r="H191" s="9">
        <f t="shared" si="43"/>
        <v>1.8005990281378395</v>
      </c>
      <c r="I191" s="9">
        <f t="shared" si="44"/>
        <v>4.2439856724546194</v>
      </c>
      <c r="J191" s="9">
        <f t="shared" si="45"/>
        <v>4.7846499511970562</v>
      </c>
      <c r="K191" s="11">
        <f t="shared" si="46"/>
        <v>0.56497175141242939</v>
      </c>
      <c r="L191" s="11">
        <f t="shared" si="47"/>
        <v>0.24271844660194175</v>
      </c>
      <c r="M191" s="11">
        <f t="shared" si="48"/>
        <v>0.21551724137931036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-0.25843911185759783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0.22253919526989843</v>
      </c>
      <c r="Q191" s="11">
        <f>2*'OddsRatio_working_3-way'!K191*'OddsRatio_working_3-way'!L191*'OddsRatio_working_3-way'!M191</f>
        <v>5.910735598138072E-2</v>
      </c>
      <c r="R191" s="11">
        <f t="shared" si="49"/>
        <v>0</v>
      </c>
      <c r="S191" s="11">
        <f t="shared" si="50"/>
        <v>-0.86108945999055841</v>
      </c>
      <c r="T191" s="11">
        <f t="shared" si="51"/>
        <v>-0.22870901991781098</v>
      </c>
      <c r="U191" s="11">
        <f>'OddsRatio_working_3-way'!S191-'OddsRatio_working_3-way'!R191^2/3</f>
        <v>-0.86108945999055841</v>
      </c>
      <c r="V191" s="11">
        <f>'OddsRatio_working_3-way'!S191*'OddsRatio_working_3-way'!R191/3-2*'OddsRatio_working_3-way'!R191^3/27-'OddsRatio_working_3-way'!T191</f>
        <v>0.22870901991781098</v>
      </c>
      <c r="W191" s="11">
        <f>'OddsRatio_working_3-way'!V191^2+4*'OddsRatio_working_3-way'!U191^3/27</f>
        <v>-4.2281274190705362E-2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0.15377669685494533</v>
      </c>
      <c r="Y191" s="11">
        <f>IF('OddsRatio_working_3-way'!W191&gt;=0,IF('OddsRatio_working_3-way'!V191+SQRT('OddsRatio_working_3-way'!W191)&gt;0,0,PI()),ACOS('OddsRatio_working_3-way'!V191/(2*'OddsRatio_working_3-way'!X191)))</f>
        <v>0.73229788554763009</v>
      </c>
      <c r="Z191" s="11">
        <f>'OddsRatio_working_3-way'!X191^(1/3)*COS('OddsRatio_working_3-way'!Y191/3)</f>
        <v>0.51986949879080446</v>
      </c>
      <c r="AA191" s="11">
        <f>'OddsRatio_working_3-way'!X191^(1/3)*COS(('OddsRatio_working_3-way'!Y191+2*PI())/3)</f>
        <v>-0.37206923636479061</v>
      </c>
      <c r="AB191" s="11">
        <f>'OddsRatio_working_3-way'!X191^(1/3)*COS(('OddsRatio_working_3-way'!Y191+4*PI())/3)</f>
        <v>-0.14780026242601393</v>
      </c>
      <c r="AC191" s="11">
        <f>'OddsRatio_working_3-way'!X191^(1/3)*SIN('OddsRatio_working_3-way'!Y191/3)</f>
        <v>0.12948175247443394</v>
      </c>
      <c r="AD191" s="11">
        <f>'OddsRatio_working_3-way'!X191^(1/3)*SIN(('OddsRatio_working_3-way'!Y191+2*PI())/3)</f>
        <v>0.38547931636830318</v>
      </c>
      <c r="AE191" s="11">
        <f>'OddsRatio_working_3-way'!X191^(1/3)*SIN(('OddsRatio_working_3-way'!Y191+4*PI())/3)</f>
        <v>-0.51496106884273707</v>
      </c>
      <c r="AF191" s="11">
        <f>-'OddsRatio_working_3-way'!U191/(3*'OddsRatio_working_3-way'!X191^(1/3))*COS(('OddsRatio_working_3-way'!Y191)/3)</f>
        <v>0.51986949879080457</v>
      </c>
      <c r="AG191" s="11">
        <f>-'OddsRatio_working_3-way'!U191/(3*'OddsRatio_working_3-way'!X191^(1/3))*COS(('OddsRatio_working_3-way'!Y191+2*PI())/3)</f>
        <v>-0.37206923636479072</v>
      </c>
      <c r="AH191" s="11">
        <f>-'OddsRatio_working_3-way'!U191/(3*'OddsRatio_working_3-way'!X191^(1/3))*COS(('OddsRatio_working_3-way'!Y191+4*PI())/3)</f>
        <v>-0.14780026242601396</v>
      </c>
      <c r="AI191" s="11">
        <f>'OddsRatio_working_3-way'!U191/(3*'OddsRatio_working_3-way'!X191^(1/3))*SIN(('OddsRatio_working_3-way'!Y191)/3)</f>
        <v>-0.12948175247443397</v>
      </c>
      <c r="AJ191" s="11">
        <f>'OddsRatio_working_3-way'!U191/(3*'OddsRatio_working_3-way'!X191^(1/3))*SIN(('OddsRatio_working_3-way'!Y191+2*PI())/3)</f>
        <v>-0.38547931636830324</v>
      </c>
      <c r="AK191" s="11">
        <f>'OddsRatio_working_3-way'!U191/(3*'OddsRatio_working_3-way'!X191^(1/3))*SIN(('OddsRatio_working_3-way'!Y191+4*PI())/3)</f>
        <v>0.51496106884273718</v>
      </c>
      <c r="AL191" s="11">
        <f>'OddsRatio_working_3-way'!Z191+'OddsRatio_working_3-way'!AF191</f>
        <v>1.0397389975816091</v>
      </c>
      <c r="AM191" s="11">
        <f>'OddsRatio_working_3-way'!AA191+'OddsRatio_working_3-way'!AG191</f>
        <v>-0.74413847272958134</v>
      </c>
      <c r="AN191" s="11">
        <f>'OddsRatio_working_3-way'!AB191+'OddsRatio_working_3-way'!AH191</f>
        <v>-0.29560052485202792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1.0397389975816091</v>
      </c>
      <c r="AS191" s="11">
        <f>IF(('OddsRatio_working_3-way'!X191=0),IF(Q191&gt;0,-Q191^(1/3),(-Q191)^(1/3)),'OddsRatio_working_3-way'!AM191-'OddsRatio_working_3-way'!R191/3)</f>
        <v>-0.74413847272958134</v>
      </c>
      <c r="AT191" s="11">
        <f>IF(('OddsRatio_working_3-way'!X191=0),IF(Q191&gt;0,-Q191^(1/3),(-Q191)^(1/3)),'OddsRatio_working_3-way'!AN191-'OddsRatio_working_3-way'!R191/3)</f>
        <v>-0.29560052485202792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2.08</v>
      </c>
      <c r="B192" s="4">
        <f>IF('True_Odds_Calculator_3-way'!B193="","",'True_Odds_Calculator_3-way'!B193)</f>
        <v>3.31</v>
      </c>
      <c r="C192" s="4">
        <f>IF('True_Odds_Calculator_3-way'!C193="","",'True_Odds_Calculator_3-way'!C193)</f>
        <v>3.81</v>
      </c>
      <c r="D192" s="9">
        <f t="shared" si="39"/>
        <v>0.46331298074223609</v>
      </c>
      <c r="E192" s="9">
        <f t="shared" si="40"/>
        <v>0.28755291114994952</v>
      </c>
      <c r="F192" s="9">
        <f t="shared" si="41"/>
        <v>0.24913410810781403</v>
      </c>
      <c r="G192" s="9">
        <f t="shared" si="42"/>
        <v>1.0725631395921069</v>
      </c>
      <c r="H192" s="9">
        <f t="shared" si="43"/>
        <v>2.1583681907594761</v>
      </c>
      <c r="I192" s="9">
        <f t="shared" si="44"/>
        <v>3.477620852457767</v>
      </c>
      <c r="J192" s="9">
        <f t="shared" si="45"/>
        <v>4.0139024222538211</v>
      </c>
      <c r="K192" s="11">
        <f t="shared" si="46"/>
        <v>0.48076923076923073</v>
      </c>
      <c r="L192" s="11">
        <f t="shared" si="47"/>
        <v>0.30211480362537763</v>
      </c>
      <c r="M192" s="11">
        <f t="shared" si="48"/>
        <v>0.26246719160104987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-0.26725494573461828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0.2363607639911848</v>
      </c>
      <c r="Q192" s="11">
        <f>2*'OddsRatio_working_3-way'!K192*'OddsRatio_working_3-way'!L192*'OddsRatio_working_3-way'!M192</f>
        <v>7.6245407739091858E-2</v>
      </c>
      <c r="R192" s="11">
        <f t="shared" si="49"/>
        <v>0</v>
      </c>
      <c r="S192" s="11">
        <f t="shared" si="50"/>
        <v>-0.88440183339353007</v>
      </c>
      <c r="T192" s="11">
        <f t="shared" si="51"/>
        <v>-0.2852909139979129</v>
      </c>
      <c r="U192" s="11">
        <f>'OddsRatio_working_3-way'!S192-'OddsRatio_working_3-way'!R192^2/3</f>
        <v>-0.88440183339353007</v>
      </c>
      <c r="V192" s="11">
        <f>'OddsRatio_working_3-way'!S192*'OddsRatio_working_3-way'!R192/3-2*'OddsRatio_working_3-way'!R192^3/27-'OddsRatio_working_3-way'!T192</f>
        <v>0.2852909139979129</v>
      </c>
      <c r="W192" s="11">
        <f>'OddsRatio_working_3-way'!V192^2+4*'OddsRatio_working_3-way'!U192^3/27</f>
        <v>-2.1090513298776106E-2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0.16006359588343366</v>
      </c>
      <c r="Y192" s="11">
        <f>IF('OddsRatio_working_3-way'!W192&gt;=0,IF('OddsRatio_working_3-way'!V192+SQRT('OddsRatio_working_3-way'!W192)&gt;0,0,PI()),ACOS('OddsRatio_working_3-way'!V192/(2*'OddsRatio_working_3-way'!X192)))</f>
        <v>0.47085689446204015</v>
      </c>
      <c r="Z192" s="11">
        <f>'OddsRatio_working_3-way'!X192^(1/3)*COS('OddsRatio_working_3-way'!Y192/3)</f>
        <v>0.53628156979605335</v>
      </c>
      <c r="AA192" s="11">
        <f>'OddsRatio_working_3-way'!X192^(1/3)*COS(('OddsRatio_working_3-way'!Y192+2*PI())/3)</f>
        <v>-0.34163919829037875</v>
      </c>
      <c r="AB192" s="11">
        <f>'OddsRatio_working_3-way'!X192^(1/3)*COS(('OddsRatio_working_3-way'!Y192+4*PI())/3)</f>
        <v>-0.19464237150567451</v>
      </c>
      <c r="AC192" s="11">
        <f>'OddsRatio_working_3-way'!X192^(1/3)*SIN('OddsRatio_working_3-way'!Y192/3)</f>
        <v>8.4868657514169762E-2</v>
      </c>
      <c r="AD192" s="11">
        <f>'OddsRatio_working_3-way'!X192^(1/3)*SIN(('OddsRatio_working_3-way'!Y192+2*PI())/3)</f>
        <v>0.42199913426769481</v>
      </c>
      <c r="AE192" s="11">
        <f>'OddsRatio_working_3-way'!X192^(1/3)*SIN(('OddsRatio_working_3-way'!Y192+4*PI())/3)</f>
        <v>-0.50686779178186459</v>
      </c>
      <c r="AF192" s="11">
        <f>-'OddsRatio_working_3-way'!U192/(3*'OddsRatio_working_3-way'!X192^(1/3))*COS(('OddsRatio_working_3-way'!Y192)/3)</f>
        <v>0.53628156979605346</v>
      </c>
      <c r="AG192" s="11">
        <f>-'OddsRatio_working_3-way'!U192/(3*'OddsRatio_working_3-way'!X192^(1/3))*COS(('OddsRatio_working_3-way'!Y192+2*PI())/3)</f>
        <v>-0.34163919829037881</v>
      </c>
      <c r="AH192" s="11">
        <f>-'OddsRatio_working_3-way'!U192/(3*'OddsRatio_working_3-way'!X192^(1/3))*COS(('OddsRatio_working_3-way'!Y192+4*PI())/3)</f>
        <v>-0.19464237150567457</v>
      </c>
      <c r="AI192" s="11">
        <f>'OddsRatio_working_3-way'!U192/(3*'OddsRatio_working_3-way'!X192^(1/3))*SIN(('OddsRatio_working_3-way'!Y192)/3)</f>
        <v>-8.486865751416979E-2</v>
      </c>
      <c r="AJ192" s="11">
        <f>'OddsRatio_working_3-way'!U192/(3*'OddsRatio_working_3-way'!X192^(1/3))*SIN(('OddsRatio_working_3-way'!Y192+2*PI())/3)</f>
        <v>-0.42199913426769492</v>
      </c>
      <c r="AK192" s="11">
        <f>'OddsRatio_working_3-way'!U192/(3*'OddsRatio_working_3-way'!X192^(1/3))*SIN(('OddsRatio_working_3-way'!Y192+4*PI())/3)</f>
        <v>0.5068677917818647</v>
      </c>
      <c r="AL192" s="11">
        <f>'OddsRatio_working_3-way'!Z192+'OddsRatio_working_3-way'!AF192</f>
        <v>1.0725631395921069</v>
      </c>
      <c r="AM192" s="11">
        <f>'OddsRatio_working_3-way'!AA192+'OddsRatio_working_3-way'!AG192</f>
        <v>-0.68327839658075762</v>
      </c>
      <c r="AN192" s="11">
        <f>'OddsRatio_working_3-way'!AB192+'OddsRatio_working_3-way'!AH192</f>
        <v>-0.38928474301134908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1.0725631395921069</v>
      </c>
      <c r="AS192" s="11">
        <f>IF(('OddsRatio_working_3-way'!X192=0),IF(Q192&gt;0,-Q192^(1/3),(-Q192)^(1/3)),'OddsRatio_working_3-way'!AM192-'OddsRatio_working_3-way'!R192/3)</f>
        <v>-0.68327839658075762</v>
      </c>
      <c r="AT192" s="11">
        <f>IF(('OddsRatio_working_3-way'!X192=0),IF(Q192&gt;0,-Q192^(1/3),(-Q192)^(1/3)),'OddsRatio_working_3-way'!AN192-'OddsRatio_working_3-way'!R192/3)</f>
        <v>-0.38928474301134908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1.18</v>
      </c>
      <c r="B193" s="4">
        <f>IF('True_Odds_Calculator_3-way'!B194="","",'True_Odds_Calculator_3-way'!B194)</f>
        <v>6.66</v>
      </c>
      <c r="C193" s="4">
        <f>IF('True_Odds_Calculator_3-way'!C194="","",'True_Odds_Calculator_3-way'!C194)</f>
        <v>14.27</v>
      </c>
      <c r="D193" s="9">
        <f t="shared" si="39"/>
        <v>0.81775128988397028</v>
      </c>
      <c r="E193" s="9">
        <f t="shared" si="40"/>
        <v>0.12487687161546179</v>
      </c>
      <c r="F193" s="9">
        <f t="shared" si="41"/>
        <v>5.7371838500568012E-2</v>
      </c>
      <c r="G193" s="9">
        <f t="shared" si="42"/>
        <v>1.2381427537969465</v>
      </c>
      <c r="H193" s="9">
        <f t="shared" si="43"/>
        <v>1.22286569568345</v>
      </c>
      <c r="I193" s="9">
        <f t="shared" si="44"/>
        <v>8.0078879864907169</v>
      </c>
      <c r="J193" s="9">
        <f t="shared" si="45"/>
        <v>17.43015434288548</v>
      </c>
      <c r="K193" s="11">
        <f t="shared" si="46"/>
        <v>0.84745762711864414</v>
      </c>
      <c r="L193" s="11">
        <f t="shared" si="47"/>
        <v>0.15015015015015015</v>
      </c>
      <c r="M193" s="11">
        <f t="shared" si="48"/>
        <v>7.0077084793272598E-2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-0.12055345167361597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0.17040427169535291</v>
      </c>
      <c r="Q193" s="11">
        <f>2*'OddsRatio_working_3-way'!K193*'OddsRatio_working_3-way'!L193*'OddsRatio_working_3-way'!M193</f>
        <v>1.7834042040329977E-2</v>
      </c>
      <c r="R193" s="11">
        <f t="shared" si="49"/>
        <v>0</v>
      </c>
      <c r="S193" s="11">
        <f t="shared" si="50"/>
        <v>-1.4135163226740455</v>
      </c>
      <c r="T193" s="11">
        <f t="shared" si="51"/>
        <v>-0.1479347276477285</v>
      </c>
      <c r="U193" s="11">
        <f>'OddsRatio_working_3-way'!S193-'OddsRatio_working_3-way'!R193^2/3</f>
        <v>-1.4135163226740455</v>
      </c>
      <c r="V193" s="11">
        <f>'OddsRatio_working_3-way'!S193*'OddsRatio_working_3-way'!R193/3-2*'OddsRatio_working_3-way'!R193^3/27-'OddsRatio_working_3-way'!T193</f>
        <v>0.1479347276477285</v>
      </c>
      <c r="W193" s="11">
        <f>'OddsRatio_working_3-way'!V193^2+4*'OddsRatio_working_3-way'!U193^3/27</f>
        <v>-0.39652209394747323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0.32342185207236723</v>
      </c>
      <c r="Y193" s="11">
        <f>IF('OddsRatio_working_3-way'!W193&gt;=0,IF('OddsRatio_working_3-way'!V193+SQRT('OddsRatio_working_3-way'!W193)&gt;0,0,PI()),ACOS('OddsRatio_working_3-way'!V193/(2*'OddsRatio_working_3-way'!X193)))</f>
        <v>1.3400517485890657</v>
      </c>
      <c r="Z193" s="11">
        <f>'OddsRatio_working_3-way'!X193^(1/3)*COS('OddsRatio_working_3-way'!Y193/3)</f>
        <v>0.61907137689847325</v>
      </c>
      <c r="AA193" s="11">
        <f>'OddsRatio_working_3-way'!X193^(1/3)*COS(('OddsRatio_working_3-way'!Y193+2*PI())/3)</f>
        <v>-0.56632753683481651</v>
      </c>
      <c r="AB193" s="11">
        <f>'OddsRatio_working_3-way'!X193^(1/3)*COS(('OddsRatio_working_3-way'!Y193+4*PI())/3)</f>
        <v>-5.2743840063656865E-2</v>
      </c>
      <c r="AC193" s="11">
        <f>'OddsRatio_working_3-way'!X193^(1/3)*SIN('OddsRatio_working_3-way'!Y193/3)</f>
        <v>0.29651768558223229</v>
      </c>
      <c r="AD193" s="11">
        <f>'OddsRatio_working_3-way'!X193^(1/3)*SIN(('OddsRatio_working_3-way'!Y193+2*PI())/3)</f>
        <v>0.38787269635877258</v>
      </c>
      <c r="AE193" s="11">
        <f>'OddsRatio_working_3-way'!X193^(1/3)*SIN(('OddsRatio_working_3-way'!Y193+4*PI())/3)</f>
        <v>-0.68439038194100477</v>
      </c>
      <c r="AF193" s="11">
        <f>-'OddsRatio_working_3-way'!U193/(3*'OddsRatio_working_3-way'!X193^(1/3))*COS(('OddsRatio_working_3-way'!Y193)/3)</f>
        <v>0.61907137689847336</v>
      </c>
      <c r="AG193" s="11">
        <f>-'OddsRatio_working_3-way'!U193/(3*'OddsRatio_working_3-way'!X193^(1/3))*COS(('OddsRatio_working_3-way'!Y193+2*PI())/3)</f>
        <v>-0.56632753683481662</v>
      </c>
      <c r="AH193" s="11">
        <f>-'OddsRatio_working_3-way'!U193/(3*'OddsRatio_working_3-way'!X193^(1/3))*COS(('OddsRatio_working_3-way'!Y193+4*PI())/3)</f>
        <v>-5.2743840063656872E-2</v>
      </c>
      <c r="AI193" s="11">
        <f>'OddsRatio_working_3-way'!U193/(3*'OddsRatio_working_3-way'!X193^(1/3))*SIN(('OddsRatio_working_3-way'!Y193)/3)</f>
        <v>-0.29651768558223235</v>
      </c>
      <c r="AJ193" s="11">
        <f>'OddsRatio_working_3-way'!U193/(3*'OddsRatio_working_3-way'!X193^(1/3))*SIN(('OddsRatio_working_3-way'!Y193+2*PI())/3)</f>
        <v>-0.38787269635877264</v>
      </c>
      <c r="AK193" s="11">
        <f>'OddsRatio_working_3-way'!U193/(3*'OddsRatio_working_3-way'!X193^(1/3))*SIN(('OddsRatio_working_3-way'!Y193+4*PI())/3)</f>
        <v>0.68439038194100488</v>
      </c>
      <c r="AL193" s="11">
        <f>'OddsRatio_working_3-way'!Z193+'OddsRatio_working_3-way'!AF193</f>
        <v>1.2381427537969465</v>
      </c>
      <c r="AM193" s="11">
        <f>'OddsRatio_working_3-way'!AA193+'OddsRatio_working_3-way'!AG193</f>
        <v>-1.1326550736696332</v>
      </c>
      <c r="AN193" s="11">
        <f>'OddsRatio_working_3-way'!AB193+'OddsRatio_working_3-way'!AH193</f>
        <v>-0.10548768012731374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1.2381427537969465</v>
      </c>
      <c r="AS193" s="11">
        <f>IF(('OddsRatio_working_3-way'!X193=0),IF(Q193&gt;0,-Q193^(1/3),(-Q193)^(1/3)),'OddsRatio_working_3-way'!AM193-'OddsRatio_working_3-way'!R193/3)</f>
        <v>-1.1326550736696332</v>
      </c>
      <c r="AT193" s="11">
        <f>IF(('OddsRatio_working_3-way'!X193=0),IF(Q193&gt;0,-Q193^(1/3),(-Q193)^(1/3)),'OddsRatio_working_3-way'!AN193-'OddsRatio_working_3-way'!R193/3)</f>
        <v>-0.10548768012731374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4.78</v>
      </c>
      <c r="B194" s="4">
        <f>IF('True_Odds_Calculator_3-way'!B195="","",'True_Odds_Calculator_3-way'!B195)</f>
        <v>4</v>
      </c>
      <c r="C194" s="4">
        <f>IF('True_Odds_Calculator_3-way'!C195="","",'True_Odds_Calculator_3-way'!C195)</f>
        <v>1.77</v>
      </c>
      <c r="D194" s="9">
        <f t="shared" si="39"/>
        <v>0.2025673279184094</v>
      </c>
      <c r="E194" s="9">
        <f t="shared" si="40"/>
        <v>0.24246481619516622</v>
      </c>
      <c r="F194" s="9">
        <f t="shared" si="41"/>
        <v>0.55496785588642428</v>
      </c>
      <c r="G194" s="9">
        <f t="shared" si="42"/>
        <v>1.0414365758192781</v>
      </c>
      <c r="H194" s="9">
        <f t="shared" si="43"/>
        <v>4.9366302565968718</v>
      </c>
      <c r="I194" s="9">
        <f t="shared" si="44"/>
        <v>4.1243097274578346</v>
      </c>
      <c r="J194" s="9">
        <f t="shared" si="45"/>
        <v>1.8019061633808442</v>
      </c>
      <c r="K194" s="11">
        <f t="shared" si="46"/>
        <v>0.20920502092050208</v>
      </c>
      <c r="L194" s="11">
        <f t="shared" si="47"/>
        <v>0.25</v>
      </c>
      <c r="M194" s="11">
        <f t="shared" si="48"/>
        <v>0.56497175141242939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-0.2580136160555988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0.22309292485166538</v>
      </c>
      <c r="Q194" s="11">
        <f>2*'OddsRatio_working_3-way'!K194*'OddsRatio_working_3-way'!L194*'OddsRatio_working_3-way'!M194</f>
        <v>5.9097463536865E-2</v>
      </c>
      <c r="R194" s="11">
        <f t="shared" si="49"/>
        <v>0</v>
      </c>
      <c r="S194" s="11">
        <f t="shared" si="50"/>
        <v>-0.86465562656038875</v>
      </c>
      <c r="T194" s="11">
        <f t="shared" si="51"/>
        <v>-0.22904784809546724</v>
      </c>
      <c r="U194" s="11">
        <f>'OddsRatio_working_3-way'!S194-'OddsRatio_working_3-way'!R194^2/3</f>
        <v>-0.86465562656038875</v>
      </c>
      <c r="V194" s="11">
        <f>'OddsRatio_working_3-way'!S194*'OddsRatio_working_3-way'!R194/3-2*'OddsRatio_working_3-way'!R194^3/27-'OddsRatio_working_3-way'!T194</f>
        <v>0.22904784809546724</v>
      </c>
      <c r="W194" s="11">
        <f>'OddsRatio_working_3-way'!V194^2+4*'OddsRatio_working_3-way'!U194^3/27</f>
        <v>-4.3306257543221892E-2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0.15473297504118677</v>
      </c>
      <c r="Y194" s="11">
        <f>IF('OddsRatio_working_3-way'!W194&gt;=0,IF('OddsRatio_working_3-way'!V194+SQRT('OddsRatio_working_3-way'!W194)&gt;0,0,PI()),ACOS('OddsRatio_working_3-way'!V194/(2*'OddsRatio_working_3-way'!X194)))</f>
        <v>0.73751914570361288</v>
      </c>
      <c r="Z194" s="11">
        <f>'OddsRatio_working_3-way'!X194^(1/3)*COS('OddsRatio_working_3-way'!Y194/3)</f>
        <v>0.52071828790963903</v>
      </c>
      <c r="AA194" s="11">
        <f>'OddsRatio_working_3-way'!X194^(1/3)*COS(('OddsRatio_working_3-way'!Y194+2*PI())/3)</f>
        <v>-0.37351061375277589</v>
      </c>
      <c r="AB194" s="11">
        <f>'OddsRatio_working_3-way'!X194^(1/3)*COS(('OddsRatio_working_3-way'!Y194+4*PI())/3)</f>
        <v>-0.14720767415686295</v>
      </c>
      <c r="AC194" s="11">
        <f>'OddsRatio_working_3-way'!X194^(1/3)*SIN('OddsRatio_working_3-way'!Y194/3)</f>
        <v>0.13065606309410391</v>
      </c>
      <c r="AD194" s="11">
        <f>'OddsRatio_working_3-way'!X194^(1/3)*SIN(('OddsRatio_working_3-way'!Y194+2*PI())/3)</f>
        <v>0.38562723399783494</v>
      </c>
      <c r="AE194" s="11">
        <f>'OddsRatio_working_3-way'!X194^(1/3)*SIN(('OddsRatio_working_3-way'!Y194+4*PI())/3)</f>
        <v>-0.51628329709193876</v>
      </c>
      <c r="AF194" s="11">
        <f>-'OddsRatio_working_3-way'!U194/(3*'OddsRatio_working_3-way'!X194^(1/3))*COS(('OddsRatio_working_3-way'!Y194)/3)</f>
        <v>0.52071828790963903</v>
      </c>
      <c r="AG194" s="11">
        <f>-'OddsRatio_working_3-way'!U194/(3*'OddsRatio_working_3-way'!X194^(1/3))*COS(('OddsRatio_working_3-way'!Y194+2*PI())/3)</f>
        <v>-0.37351061375277589</v>
      </c>
      <c r="AH194" s="11">
        <f>-'OddsRatio_working_3-way'!U194/(3*'OddsRatio_working_3-way'!X194^(1/3))*COS(('OddsRatio_working_3-way'!Y194+4*PI())/3)</f>
        <v>-0.14720767415686295</v>
      </c>
      <c r="AI194" s="11">
        <f>'OddsRatio_working_3-way'!U194/(3*'OddsRatio_working_3-way'!X194^(1/3))*SIN(('OddsRatio_working_3-way'!Y194)/3)</f>
        <v>-0.13065606309410391</v>
      </c>
      <c r="AJ194" s="11">
        <f>'OddsRatio_working_3-way'!U194/(3*'OddsRatio_working_3-way'!X194^(1/3))*SIN(('OddsRatio_working_3-way'!Y194+2*PI())/3)</f>
        <v>-0.38562723399783494</v>
      </c>
      <c r="AK194" s="11">
        <f>'OddsRatio_working_3-way'!U194/(3*'OddsRatio_working_3-way'!X194^(1/3))*SIN(('OddsRatio_working_3-way'!Y194+4*PI())/3)</f>
        <v>0.51628329709193876</v>
      </c>
      <c r="AL194" s="11">
        <f>'OddsRatio_working_3-way'!Z194+'OddsRatio_working_3-way'!AF194</f>
        <v>1.0414365758192781</v>
      </c>
      <c r="AM194" s="11">
        <f>'OddsRatio_working_3-way'!AA194+'OddsRatio_working_3-way'!AG194</f>
        <v>-0.74702122750555178</v>
      </c>
      <c r="AN194" s="11">
        <f>'OddsRatio_working_3-way'!AB194+'OddsRatio_working_3-way'!AH194</f>
        <v>-0.2944153483137259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1.0414365758192781</v>
      </c>
      <c r="AS194" s="11">
        <f>IF(('OddsRatio_working_3-way'!X194=0),IF(Q194&gt;0,-Q194^(1/3),(-Q194)^(1/3)),'OddsRatio_working_3-way'!AM194-'OddsRatio_working_3-way'!R194/3)</f>
        <v>-0.74702122750555178</v>
      </c>
      <c r="AT194" s="11">
        <f>IF(('OddsRatio_working_3-way'!X194=0),IF(Q194&gt;0,-Q194^(1/3),(-Q194)^(1/3)),'OddsRatio_working_3-way'!AN194-'OddsRatio_working_3-way'!R194/3)</f>
        <v>-0.2944153483137259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2.33</v>
      </c>
      <c r="B195" s="4">
        <f>IF('True_Odds_Calculator_3-way'!B196="","",'True_Odds_Calculator_3-way'!B196)</f>
        <v>3.26</v>
      </c>
      <c r="C195" s="4">
        <f>IF('True_Odds_Calculator_3-way'!C196="","",'True_Odds_Calculator_3-way'!C196)</f>
        <v>3.37</v>
      </c>
      <c r="D195" s="9">
        <f t="shared" si="39"/>
        <v>0.41712573383997509</v>
      </c>
      <c r="E195" s="9">
        <f t="shared" si="40"/>
        <v>0.29634378894168095</v>
      </c>
      <c r="F195" s="9">
        <f t="shared" si="41"/>
        <v>0.28653047721834413</v>
      </c>
      <c r="G195" s="9">
        <f t="shared" si="42"/>
        <v>1.0506456264527615</v>
      </c>
      <c r="H195" s="9">
        <f t="shared" si="43"/>
        <v>2.3973586831821723</v>
      </c>
      <c r="I195" s="9">
        <f t="shared" si="44"/>
        <v>3.3744591157832406</v>
      </c>
      <c r="J195" s="9">
        <f t="shared" si="45"/>
        <v>3.4900301346930451</v>
      </c>
      <c r="K195" s="11">
        <f t="shared" si="46"/>
        <v>0.42918454935622319</v>
      </c>
      <c r="L195" s="11">
        <f t="shared" si="47"/>
        <v>0.30674846625766872</v>
      </c>
      <c r="M195" s="11">
        <f t="shared" si="48"/>
        <v>0.29673590504451036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-0.27829474401869603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0.23283209063762633</v>
      </c>
      <c r="Q195" s="11">
        <f>2*'OddsRatio_working_3-way'!K195*'OddsRatio_working_3-way'!L195*'OddsRatio_working_3-way'!M195</f>
        <v>7.8131574039471907E-2</v>
      </c>
      <c r="R195" s="11">
        <f t="shared" si="49"/>
        <v>0</v>
      </c>
      <c r="S195" s="11">
        <f t="shared" si="50"/>
        <v>-0.83663847644202904</v>
      </c>
      <c r="T195" s="11">
        <f t="shared" si="51"/>
        <v>-0.28075116659128485</v>
      </c>
      <c r="U195" s="11">
        <f>'OddsRatio_working_3-way'!S195-'OddsRatio_working_3-way'!R195^2/3</f>
        <v>-0.83663847644202904</v>
      </c>
      <c r="V195" s="11">
        <f>'OddsRatio_working_3-way'!S195*'OddsRatio_working_3-way'!R195/3-2*'OddsRatio_working_3-way'!R195^3/27-'OddsRatio_working_3-way'!T195</f>
        <v>0.28075116659128485</v>
      </c>
      <c r="W195" s="11">
        <f>'OddsRatio_working_3-way'!V195^2+4*'OddsRatio_working_3-way'!U195^3/27</f>
        <v>-7.93682164966171E-3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0.14727358825671108</v>
      </c>
      <c r="Y195" s="11">
        <f>IF('OddsRatio_working_3-way'!W195&gt;=0,IF('OddsRatio_working_3-way'!V195+SQRT('OddsRatio_working_3-way'!W195)&gt;0,0,PI()),ACOS('OddsRatio_working_3-way'!V195/(2*'OddsRatio_working_3-way'!X195)))</f>
        <v>0.30727284856731529</v>
      </c>
      <c r="Z195" s="11">
        <f>'OddsRatio_working_3-way'!X195^(1/3)*COS('OddsRatio_working_3-way'!Y195/3)</f>
        <v>0.52532281322638075</v>
      </c>
      <c r="AA195" s="11">
        <f>'OddsRatio_working_3-way'!X195^(1/3)*COS(('OddsRatio_working_3-way'!Y195+2*PI())/3)</f>
        <v>-0.30942223999378859</v>
      </c>
      <c r="AB195" s="11">
        <f>'OddsRatio_working_3-way'!X195^(1/3)*COS(('OddsRatio_working_3-way'!Y195+4*PI())/3)</f>
        <v>-0.21590057323259235</v>
      </c>
      <c r="AC195" s="11">
        <f>'OddsRatio_working_3-way'!X195^(1/3)*SIN('OddsRatio_working_3-way'!Y195/3)</f>
        <v>5.3994759479639304E-2</v>
      </c>
      <c r="AD195" s="11">
        <f>'OddsRatio_working_3-way'!X195^(1/3)*SIN(('OddsRatio_working_3-way'!Y195+2*PI())/3)</f>
        <v>0.42794552170173411</v>
      </c>
      <c r="AE195" s="11">
        <f>'OddsRatio_working_3-way'!X195^(1/3)*SIN(('OddsRatio_working_3-way'!Y195+4*PI())/3)</f>
        <v>-0.48194028118137322</v>
      </c>
      <c r="AF195" s="11">
        <f>-'OddsRatio_working_3-way'!U195/(3*'OddsRatio_working_3-way'!X195^(1/3))*COS(('OddsRatio_working_3-way'!Y195)/3)</f>
        <v>0.52532281322638064</v>
      </c>
      <c r="AG195" s="11">
        <f>-'OddsRatio_working_3-way'!U195/(3*'OddsRatio_working_3-way'!X195^(1/3))*COS(('OddsRatio_working_3-way'!Y195+2*PI())/3)</f>
        <v>-0.30942223999378854</v>
      </c>
      <c r="AH195" s="11">
        <f>-'OddsRatio_working_3-way'!U195/(3*'OddsRatio_working_3-way'!X195^(1/3))*COS(('OddsRatio_working_3-way'!Y195+4*PI())/3)</f>
        <v>-0.21590057323259229</v>
      </c>
      <c r="AI195" s="11">
        <f>'OddsRatio_working_3-way'!U195/(3*'OddsRatio_working_3-way'!X195^(1/3))*SIN(('OddsRatio_working_3-way'!Y195)/3)</f>
        <v>-5.399475947963929E-2</v>
      </c>
      <c r="AJ195" s="11">
        <f>'OddsRatio_working_3-way'!U195/(3*'OddsRatio_working_3-way'!X195^(1/3))*SIN(('OddsRatio_working_3-way'!Y195+2*PI())/3)</f>
        <v>-0.427945521701734</v>
      </c>
      <c r="AK195" s="11">
        <f>'OddsRatio_working_3-way'!U195/(3*'OddsRatio_working_3-way'!X195^(1/3))*SIN(('OddsRatio_working_3-way'!Y195+4*PI())/3)</f>
        <v>0.48194028118137316</v>
      </c>
      <c r="AL195" s="11">
        <f>'OddsRatio_working_3-way'!Z195+'OddsRatio_working_3-way'!AF195</f>
        <v>1.0506456264527615</v>
      </c>
      <c r="AM195" s="11">
        <f>'OddsRatio_working_3-way'!AA195+'OddsRatio_working_3-way'!AG195</f>
        <v>-0.61884447998757719</v>
      </c>
      <c r="AN195" s="11">
        <f>'OddsRatio_working_3-way'!AB195+'OddsRatio_working_3-way'!AH195</f>
        <v>-0.43180114646518464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1.0506456264527615</v>
      </c>
      <c r="AS195" s="11">
        <f>IF(('OddsRatio_working_3-way'!X195=0),IF(Q195&gt;0,-Q195^(1/3),(-Q195)^(1/3)),'OddsRatio_working_3-way'!AM195-'OddsRatio_working_3-way'!R195/3)</f>
        <v>-0.61884447998757719</v>
      </c>
      <c r="AT195" s="11">
        <f>IF(('OddsRatio_working_3-way'!X195=0),IF(Q195&gt;0,-Q195^(1/3),(-Q195)^(1/3)),'OddsRatio_working_3-way'!AN195-'OddsRatio_working_3-way'!R195/3)</f>
        <v>-0.43180114646518464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2.76</v>
      </c>
      <c r="B196" s="4">
        <f>IF('True_Odds_Calculator_3-way'!B197="","",'True_Odds_Calculator_3-way'!B197)</f>
        <v>3.24</v>
      </c>
      <c r="C196" s="4">
        <f>IF('True_Odds_Calculator_3-way'!C197="","",'True_Odds_Calculator_3-way'!C197)</f>
        <v>2.85</v>
      </c>
      <c r="D196" s="9">
        <f t="shared" ref="D196:D259" si="52">(K196/(AR196+K196-(AR196*K196)))</f>
        <v>0.35480760284119156</v>
      </c>
      <c r="E196" s="9">
        <f t="shared" ref="E196:E259" si="53">(L196/(AR196+L196-(AR196*L196)))</f>
        <v>0.30171700678534957</v>
      </c>
      <c r="F196" s="9">
        <f t="shared" ref="F196:F259" si="54">(M196/(AR196+M196-(AR196*M196)))</f>
        <v>0.34347539037345864</v>
      </c>
      <c r="G196" s="9">
        <f t="shared" ref="G196:G259" si="55">AR196</f>
        <v>1.0331982357741589</v>
      </c>
      <c r="H196" s="9">
        <f t="shared" ref="H196:H259" si="56">IF(A196="","",1/D196)</f>
        <v>2.8184288949625196</v>
      </c>
      <c r="I196" s="9">
        <f t="shared" ref="I196:I259" si="57">IF(B196="","",1/E196)</f>
        <v>3.314364048134117</v>
      </c>
      <c r="J196" s="9">
        <f t="shared" ref="J196:J259" si="58">IF(C196="","",1/F196)</f>
        <v>2.9114167361821943</v>
      </c>
      <c r="K196" s="11">
        <f t="shared" ref="K196:K259" si="59">1/A196</f>
        <v>0.3623188405797102</v>
      </c>
      <c r="L196" s="11">
        <f t="shared" ref="L196:L259" si="60">1/B196</f>
        <v>0.30864197530864196</v>
      </c>
      <c r="M196" s="11">
        <f t="shared" ref="M196:M259" si="61">1/C196</f>
        <v>0.35087719298245612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-0.28617616684401992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0.2295392264881205</v>
      </c>
      <c r="Q196" s="11">
        <f>2*'OddsRatio_working_3-way'!K196*'OddsRatio_working_3-way'!L196*'OddsRatio_working_3-way'!M196</f>
        <v>7.8474949226707849E-2</v>
      </c>
      <c r="R196" s="11">
        <f t="shared" ref="R196:R259" si="62">O196/N196</f>
        <v>0</v>
      </c>
      <c r="S196" s="11">
        <f t="shared" ref="S196:S259" si="63">P196/N196</f>
        <v>-0.80209064584064638</v>
      </c>
      <c r="T196" s="11">
        <f t="shared" ref="T196:T259" si="64">Q196/N196</f>
        <v>-0.27421902421902433</v>
      </c>
      <c r="U196" s="11">
        <f>'OddsRatio_working_3-way'!S196-'OddsRatio_working_3-way'!R196^2/3</f>
        <v>-0.80209064584064638</v>
      </c>
      <c r="V196" s="11">
        <f>'OddsRatio_working_3-way'!S196*'OddsRatio_working_3-way'!R196/3-2*'OddsRatio_working_3-way'!R196^3/27-'OddsRatio_working_3-way'!T196</f>
        <v>0.27421902421902433</v>
      </c>
      <c r="W196" s="11">
        <f>'OddsRatio_working_3-way'!V196^2+4*'OddsRatio_working_3-way'!U196^3/27</f>
        <v>-1.2520066188713846E-3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0.13824622948068532</v>
      </c>
      <c r="Y196" s="11">
        <f>IF('OddsRatio_working_3-way'!W196&gt;=0,IF('OddsRatio_working_3-way'!V196+SQRT('OddsRatio_working_3-way'!W196)&gt;0,0,PI()),ACOS('OddsRatio_working_3-way'!V196/(2*'OddsRatio_working_3-way'!X196)))</f>
        <v>0.12832540017523564</v>
      </c>
      <c r="Z196" s="11">
        <f>'OddsRatio_working_3-way'!X196^(1/3)*COS('OddsRatio_working_3-way'!Y196/3)</f>
        <v>0.51659911788707946</v>
      </c>
      <c r="AA196" s="11">
        <f>'OddsRatio_working_3-way'!X196^(1/3)*COS(('OddsRatio_working_3-way'!Y196+2*PI())/3)</f>
        <v>-0.27744831892637184</v>
      </c>
      <c r="AB196" s="11">
        <f>'OddsRatio_working_3-way'!X196^(1/3)*COS(('OddsRatio_working_3-way'!Y196+4*PI())/3)</f>
        <v>-0.23915079896070776</v>
      </c>
      <c r="AC196" s="11">
        <f>'OddsRatio_working_3-way'!X196^(1/3)*SIN('OddsRatio_working_3-way'!Y196/3)</f>
        <v>2.2111083461471288E-2</v>
      </c>
      <c r="AD196" s="11">
        <f>'OddsRatio_working_3-way'!X196^(1/3)*SIN(('OddsRatio_working_3-way'!Y196+2*PI())/3)</f>
        <v>0.4363324179321072</v>
      </c>
      <c r="AE196" s="11">
        <f>'OddsRatio_working_3-way'!X196^(1/3)*SIN(('OddsRatio_working_3-way'!Y196+4*PI())/3)</f>
        <v>-0.45844350139357837</v>
      </c>
      <c r="AF196" s="11">
        <f>-'OddsRatio_working_3-way'!U196/(3*'OddsRatio_working_3-way'!X196^(1/3))*COS(('OddsRatio_working_3-way'!Y196)/3)</f>
        <v>0.51659911788707946</v>
      </c>
      <c r="AG196" s="11">
        <f>-'OddsRatio_working_3-way'!U196/(3*'OddsRatio_working_3-way'!X196^(1/3))*COS(('OddsRatio_working_3-way'!Y196+2*PI())/3)</f>
        <v>-0.27744831892637184</v>
      </c>
      <c r="AH196" s="11">
        <f>-'OddsRatio_working_3-way'!U196/(3*'OddsRatio_working_3-way'!X196^(1/3))*COS(('OddsRatio_working_3-way'!Y196+4*PI())/3)</f>
        <v>-0.23915079896070776</v>
      </c>
      <c r="AI196" s="11">
        <f>'OddsRatio_working_3-way'!U196/(3*'OddsRatio_working_3-way'!X196^(1/3))*SIN(('OddsRatio_working_3-way'!Y196)/3)</f>
        <v>-2.2111083461471288E-2</v>
      </c>
      <c r="AJ196" s="11">
        <f>'OddsRatio_working_3-way'!U196/(3*'OddsRatio_working_3-way'!X196^(1/3))*SIN(('OddsRatio_working_3-way'!Y196+2*PI())/3)</f>
        <v>-0.4363324179321072</v>
      </c>
      <c r="AK196" s="11">
        <f>'OddsRatio_working_3-way'!U196/(3*'OddsRatio_working_3-way'!X196^(1/3))*SIN(('OddsRatio_working_3-way'!Y196+4*PI())/3)</f>
        <v>0.45844350139357837</v>
      </c>
      <c r="AL196" s="11">
        <f>'OddsRatio_working_3-way'!Z196+'OddsRatio_working_3-way'!AF196</f>
        <v>1.0331982357741589</v>
      </c>
      <c r="AM196" s="11">
        <f>'OddsRatio_working_3-way'!AA196+'OddsRatio_working_3-way'!AG196</f>
        <v>-0.55489663785274368</v>
      </c>
      <c r="AN196" s="11">
        <f>'OddsRatio_working_3-way'!AB196+'OddsRatio_working_3-way'!AH196</f>
        <v>-0.47830159792141552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1.0331982357741589</v>
      </c>
      <c r="AS196" s="11">
        <f>IF(('OddsRatio_working_3-way'!X196=0),IF(Q196&gt;0,-Q196^(1/3),(-Q196)^(1/3)),'OddsRatio_working_3-way'!AM196-'OddsRatio_working_3-way'!R196/3)</f>
        <v>-0.55489663785274368</v>
      </c>
      <c r="AT196" s="11">
        <f>IF(('OddsRatio_working_3-way'!X196=0),IF(Q196&gt;0,-Q196^(1/3),(-Q196)^(1/3)),'OddsRatio_working_3-way'!AN196-'OddsRatio_working_3-way'!R196/3)</f>
        <v>-0.47830159792141552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2.79</v>
      </c>
      <c r="B197" s="4">
        <f>IF('True_Odds_Calculator_3-way'!B198="","",'True_Odds_Calculator_3-way'!B198)</f>
        <v>2.99</v>
      </c>
      <c r="C197" s="4">
        <f>IF('True_Odds_Calculator_3-way'!C198="","",'True_Odds_Calculator_3-way'!C198)</f>
        <v>2.9</v>
      </c>
      <c r="D197" s="9">
        <f t="shared" si="52"/>
        <v>0.34563680712179506</v>
      </c>
      <c r="E197" s="9">
        <f t="shared" si="53"/>
        <v>0.32208792624938531</v>
      </c>
      <c r="F197" s="9">
        <f t="shared" si="54"/>
        <v>0.33227526662881973</v>
      </c>
      <c r="G197" s="9">
        <f t="shared" si="55"/>
        <v>1.057659433279277</v>
      </c>
      <c r="H197" s="9">
        <f t="shared" si="56"/>
        <v>2.8932103855699061</v>
      </c>
      <c r="I197" s="9">
        <f t="shared" si="57"/>
        <v>3.1047422722257614</v>
      </c>
      <c r="J197" s="9">
        <f t="shared" si="58"/>
        <v>3.0095529232306255</v>
      </c>
      <c r="K197" s="11">
        <f t="shared" si="59"/>
        <v>0.35842293906810035</v>
      </c>
      <c r="L197" s="11">
        <f t="shared" si="60"/>
        <v>0.33444816053511706</v>
      </c>
      <c r="M197" s="11">
        <f t="shared" si="61"/>
        <v>0.34482758620689657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-0.27976045062663046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0.23478748632300889</v>
      </c>
      <c r="Q197" s="11">
        <f>2*'OddsRatio_working_3-way'!K197*'OddsRatio_working_3-way'!L197*'OddsRatio_working_3-way'!M197</f>
        <v>8.2671650113735534E-2</v>
      </c>
      <c r="R197" s="11">
        <f t="shared" si="62"/>
        <v>0</v>
      </c>
      <c r="S197" s="11">
        <f t="shared" si="63"/>
        <v>-0.83924473883678896</v>
      </c>
      <c r="T197" s="11">
        <f t="shared" si="64"/>
        <v>-0.29550871085802433</v>
      </c>
      <c r="U197" s="11">
        <f>'OddsRatio_working_3-way'!S197-'OddsRatio_working_3-way'!R197^2/3</f>
        <v>-0.83924473883678896</v>
      </c>
      <c r="V197" s="11">
        <f>'OddsRatio_working_3-way'!S197*'OddsRatio_working_3-way'!R197/3-2*'OddsRatio_working_3-way'!R197^3/27-'OddsRatio_working_3-way'!T197</f>
        <v>0.29550871085802433</v>
      </c>
      <c r="W197" s="11">
        <f>'OddsRatio_working_3-way'!V197^2+4*'OddsRatio_working_3-way'!U197^3/27</f>
        <v>-2.4596479900625134E-4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0.14796229502138178</v>
      </c>
      <c r="Y197" s="11">
        <f>IF('OddsRatio_working_3-way'!W197&gt;=0,IF('OddsRatio_working_3-way'!V197+SQRT('OddsRatio_working_3-way'!W197)&gt;0,0,PI()),ACOS('OddsRatio_working_3-way'!V197/(2*'OddsRatio_working_3-way'!X197)))</f>
        <v>5.3022345719119901E-2</v>
      </c>
      <c r="Z197" s="11">
        <f>'OddsRatio_working_3-way'!X197^(1/3)*COS('OddsRatio_working_3-way'!Y197/3)</f>
        <v>0.52882971663963851</v>
      </c>
      <c r="AA197" s="11">
        <f>'OddsRatio_working_3-way'!X197^(1/3)*COS(('OddsRatio_working_3-way'!Y197+2*PI())/3)</f>
        <v>-0.27251009199939424</v>
      </c>
      <c r="AB197" s="11">
        <f>'OddsRatio_working_3-way'!X197^(1/3)*COS(('OddsRatio_working_3-way'!Y197+4*PI())/3)</f>
        <v>-0.25631962464024416</v>
      </c>
      <c r="AC197" s="11">
        <f>'OddsRatio_working_3-way'!X197^(1/3)*SIN('OddsRatio_working_3-way'!Y197/3)</f>
        <v>9.3475706881112515E-3</v>
      </c>
      <c r="AD197" s="11">
        <f>'OddsRatio_working_3-way'!X197^(1/3)*SIN(('OddsRatio_working_3-way'!Y197+2*PI())/3)</f>
        <v>0.4533061835419977</v>
      </c>
      <c r="AE197" s="11">
        <f>'OddsRatio_working_3-way'!X197^(1/3)*SIN(('OddsRatio_working_3-way'!Y197+4*PI())/3)</f>
        <v>-0.46265375423010885</v>
      </c>
      <c r="AF197" s="11">
        <f>-'OddsRatio_working_3-way'!U197/(3*'OddsRatio_working_3-way'!X197^(1/3))*COS(('OddsRatio_working_3-way'!Y197)/3)</f>
        <v>0.52882971663963863</v>
      </c>
      <c r="AG197" s="11">
        <f>-'OddsRatio_working_3-way'!U197/(3*'OddsRatio_working_3-way'!X197^(1/3))*COS(('OddsRatio_working_3-way'!Y197+2*PI())/3)</f>
        <v>-0.2725100919993943</v>
      </c>
      <c r="AH197" s="11">
        <f>-'OddsRatio_working_3-way'!U197/(3*'OddsRatio_working_3-way'!X197^(1/3))*COS(('OddsRatio_working_3-way'!Y197+4*PI())/3)</f>
        <v>-0.25631962464024421</v>
      </c>
      <c r="AI197" s="11">
        <f>'OddsRatio_working_3-way'!U197/(3*'OddsRatio_working_3-way'!X197^(1/3))*SIN(('OddsRatio_working_3-way'!Y197)/3)</f>
        <v>-9.3475706881112532E-3</v>
      </c>
      <c r="AJ197" s="11">
        <f>'OddsRatio_working_3-way'!U197/(3*'OddsRatio_working_3-way'!X197^(1/3))*SIN(('OddsRatio_working_3-way'!Y197+2*PI())/3)</f>
        <v>-0.45330618354199781</v>
      </c>
      <c r="AK197" s="11">
        <f>'OddsRatio_working_3-way'!U197/(3*'OddsRatio_working_3-way'!X197^(1/3))*SIN(('OddsRatio_working_3-way'!Y197+4*PI())/3)</f>
        <v>0.46265375423010896</v>
      </c>
      <c r="AL197" s="11">
        <f>'OddsRatio_working_3-way'!Z197+'OddsRatio_working_3-way'!AF197</f>
        <v>1.057659433279277</v>
      </c>
      <c r="AM197" s="11">
        <f>'OddsRatio_working_3-way'!AA197+'OddsRatio_working_3-way'!AG197</f>
        <v>-0.54502018399878849</v>
      </c>
      <c r="AN197" s="11">
        <f>'OddsRatio_working_3-way'!AB197+'OddsRatio_working_3-way'!AH197</f>
        <v>-0.51263924928048832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1.057659433279277</v>
      </c>
      <c r="AS197" s="11">
        <f>IF(('OddsRatio_working_3-way'!X197=0),IF(Q197&gt;0,-Q197^(1/3),(-Q197)^(1/3)),'OddsRatio_working_3-way'!AM197-'OddsRatio_working_3-way'!R197/3)</f>
        <v>-0.54502018399878849</v>
      </c>
      <c r="AT197" s="11">
        <f>IF(('OddsRatio_working_3-way'!X197=0),IF(Q197&gt;0,-Q197^(1/3),(-Q197)^(1/3)),'OddsRatio_working_3-way'!AN197-'OddsRatio_working_3-way'!R197/3)</f>
        <v>-0.51263924928048832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</v>
      </c>
      <c r="B198" s="4">
        <f>IF('True_Odds_Calculator_3-way'!B199="","",'True_Odds_Calculator_3-way'!B199)</f>
        <v>3.47</v>
      </c>
      <c r="C198" s="4">
        <f>IF('True_Odds_Calculator_3-way'!C199="","",'True_Odds_Calculator_3-way'!C199)</f>
        <v>4.04</v>
      </c>
      <c r="D198" s="9">
        <f t="shared" si="52"/>
        <v>0.48597172913748804</v>
      </c>
      <c r="E198" s="9">
        <f t="shared" si="53"/>
        <v>0.27680893235591836</v>
      </c>
      <c r="F198" s="9">
        <f t="shared" si="54"/>
        <v>0.23721933850659374</v>
      </c>
      <c r="G198" s="9">
        <f t="shared" si="55"/>
        <v>1.0577328680720155</v>
      </c>
      <c r="H198" s="9">
        <f t="shared" si="56"/>
        <v>2.0577328680720157</v>
      </c>
      <c r="I198" s="9">
        <f t="shared" si="57"/>
        <v>3.6126001841378779</v>
      </c>
      <c r="J198" s="9">
        <f t="shared" si="58"/>
        <v>4.2155079189389273</v>
      </c>
      <c r="K198" s="11">
        <f t="shared" si="59"/>
        <v>0.5</v>
      </c>
      <c r="L198" s="11">
        <f t="shared" si="60"/>
        <v>0.28818443804034583</v>
      </c>
      <c r="M198" s="11">
        <f t="shared" si="61"/>
        <v>0.24752475247524752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-0.26781179558878088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0.23218820441121921</v>
      </c>
      <c r="Q198" s="11">
        <f>2*'OddsRatio_working_3-way'!K198*'OddsRatio_working_3-way'!L198*'OddsRatio_working_3-way'!M198</f>
        <v>7.1332781693154906E-2</v>
      </c>
      <c r="R198" s="11">
        <f t="shared" si="62"/>
        <v>0</v>
      </c>
      <c r="S198" s="11">
        <f t="shared" si="63"/>
        <v>-0.86698274025143796</v>
      </c>
      <c r="T198" s="11">
        <f t="shared" si="64"/>
        <v>-0.26635414447048789</v>
      </c>
      <c r="U198" s="11">
        <f>'OddsRatio_working_3-way'!S198-'OddsRatio_working_3-way'!R198^2/3</f>
        <v>-0.86698274025143796</v>
      </c>
      <c r="V198" s="11">
        <f>'OddsRatio_working_3-way'!S198*'OddsRatio_working_3-way'!R198/3-2*'OddsRatio_working_3-way'!R198^3/27-'OddsRatio_working_3-way'!T198</f>
        <v>0.26635414447048789</v>
      </c>
      <c r="W198" s="11">
        <f>'OddsRatio_working_3-way'!V198^2+4*'OddsRatio_working_3-way'!U198^3/27</f>
        <v>-2.5599979632345476E-2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0.15535806215719142</v>
      </c>
      <c r="Y198" s="11">
        <f>IF('OddsRatio_working_3-way'!W198&gt;=0,IF('OddsRatio_working_3-way'!V198+SQRT('OddsRatio_working_3-way'!W198)&gt;0,0,PI()),ACOS('OddsRatio_working_3-way'!V198/(2*'OddsRatio_working_3-way'!X198)))</f>
        <v>0.54093681095867541</v>
      </c>
      <c r="Z198" s="11">
        <f>'OddsRatio_working_3-way'!X198^(1/3)*COS('OddsRatio_working_3-way'!Y198/3)</f>
        <v>0.52886643403600775</v>
      </c>
      <c r="AA198" s="11">
        <f>'OddsRatio_working_3-way'!X198^(1/3)*COS(('OddsRatio_working_3-way'!Y198+2*PI())/3)</f>
        <v>-0.34792517037512227</v>
      </c>
      <c r="AB198" s="11">
        <f>'OddsRatio_working_3-way'!X198^(1/3)*COS(('OddsRatio_working_3-way'!Y198+4*PI())/3)</f>
        <v>-0.18094126366088564</v>
      </c>
      <c r="AC198" s="11">
        <f>'OddsRatio_working_3-way'!X198^(1/3)*SIN('OddsRatio_working_3-way'!Y198/3)</f>
        <v>9.6408203491800043E-2</v>
      </c>
      <c r="AD198" s="11">
        <f>'OddsRatio_working_3-way'!X198^(1/3)*SIN(('OddsRatio_working_3-way'!Y198+2*PI())/3)</f>
        <v>0.40980766533816987</v>
      </c>
      <c r="AE198" s="11">
        <f>'OddsRatio_working_3-way'!X198^(1/3)*SIN(('OddsRatio_working_3-way'!Y198+4*PI())/3)</f>
        <v>-0.50621586882996983</v>
      </c>
      <c r="AF198" s="11">
        <f>-'OddsRatio_working_3-way'!U198/(3*'OddsRatio_working_3-way'!X198^(1/3))*COS(('OddsRatio_working_3-way'!Y198)/3)</f>
        <v>0.52886643403600775</v>
      </c>
      <c r="AG198" s="11">
        <f>-'OddsRatio_working_3-way'!U198/(3*'OddsRatio_working_3-way'!X198^(1/3))*COS(('OddsRatio_working_3-way'!Y198+2*PI())/3)</f>
        <v>-0.34792517037512227</v>
      </c>
      <c r="AH198" s="11">
        <f>-'OddsRatio_working_3-way'!U198/(3*'OddsRatio_working_3-way'!X198^(1/3))*COS(('OddsRatio_working_3-way'!Y198+4*PI())/3)</f>
        <v>-0.18094126366088564</v>
      </c>
      <c r="AI198" s="11">
        <f>'OddsRatio_working_3-way'!U198/(3*'OddsRatio_working_3-way'!X198^(1/3))*SIN(('OddsRatio_working_3-way'!Y198)/3)</f>
        <v>-9.6408203491800043E-2</v>
      </c>
      <c r="AJ198" s="11">
        <f>'OddsRatio_working_3-way'!U198/(3*'OddsRatio_working_3-way'!X198^(1/3))*SIN(('OddsRatio_working_3-way'!Y198+2*PI())/3)</f>
        <v>-0.40980766533816987</v>
      </c>
      <c r="AK198" s="11">
        <f>'OddsRatio_working_3-way'!U198/(3*'OddsRatio_working_3-way'!X198^(1/3))*SIN(('OddsRatio_working_3-way'!Y198+4*PI())/3)</f>
        <v>0.50621586882996983</v>
      </c>
      <c r="AL198" s="11">
        <f>'OddsRatio_working_3-way'!Z198+'OddsRatio_working_3-way'!AF198</f>
        <v>1.0577328680720155</v>
      </c>
      <c r="AM198" s="11">
        <f>'OddsRatio_working_3-way'!AA198+'OddsRatio_working_3-way'!AG198</f>
        <v>-0.69585034075024454</v>
      </c>
      <c r="AN198" s="11">
        <f>'OddsRatio_working_3-way'!AB198+'OddsRatio_working_3-way'!AH198</f>
        <v>-0.36188252732177129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1.0577328680720155</v>
      </c>
      <c r="AS198" s="11">
        <f>IF(('OddsRatio_working_3-way'!X198=0),IF(Q198&gt;0,-Q198^(1/3),(-Q198)^(1/3)),'OddsRatio_working_3-way'!AM198-'OddsRatio_working_3-way'!R198/3)</f>
        <v>-0.69585034075024454</v>
      </c>
      <c r="AT198" s="11">
        <f>IF(('OddsRatio_working_3-way'!X198=0),IF(Q198&gt;0,-Q198^(1/3),(-Q198)^(1/3)),'OddsRatio_working_3-way'!AN198-'OddsRatio_working_3-way'!R198/3)</f>
        <v>-0.36188252732177129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2.2599999999999998</v>
      </c>
      <c r="B199" s="4">
        <f>IF('True_Odds_Calculator_3-way'!B200="","",'True_Odds_Calculator_3-way'!B200)</f>
        <v>3.69</v>
      </c>
      <c r="C199" s="4">
        <f>IF('True_Odds_Calculator_3-way'!C200="","",'True_Odds_Calculator_3-way'!C200)</f>
        <v>3.12</v>
      </c>
      <c r="D199" s="9">
        <f t="shared" si="52"/>
        <v>0.42975160094091003</v>
      </c>
      <c r="E199" s="9">
        <f t="shared" si="53"/>
        <v>0.26090036267985167</v>
      </c>
      <c r="F199" s="9">
        <f t="shared" si="54"/>
        <v>0.30934803637923791</v>
      </c>
      <c r="G199" s="9">
        <f t="shared" si="55"/>
        <v>1.0531155521013866</v>
      </c>
      <c r="H199" s="9">
        <f t="shared" si="56"/>
        <v>2.3269255956477473</v>
      </c>
      <c r="I199" s="9">
        <f t="shared" si="57"/>
        <v>3.8328808351527299</v>
      </c>
      <c r="J199" s="9">
        <f t="shared" si="58"/>
        <v>3.2326049704549398</v>
      </c>
      <c r="K199" s="11">
        <f t="shared" si="59"/>
        <v>0.44247787610619471</v>
      </c>
      <c r="L199" s="11">
        <f t="shared" si="60"/>
        <v>0.2710027100271003</v>
      </c>
      <c r="M199" s="11">
        <f t="shared" si="61"/>
        <v>0.32051282051282048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-0.27616541311771159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0.23329170210240793</v>
      </c>
      <c r="Q199" s="11">
        <f>2*'OddsRatio_working_3-way'!K199*'OddsRatio_working_3-way'!L199*'OddsRatio_working_3-way'!M199</f>
        <v>7.6867117661419418E-2</v>
      </c>
      <c r="R199" s="11">
        <f t="shared" si="62"/>
        <v>0</v>
      </c>
      <c r="S199" s="11">
        <f t="shared" si="63"/>
        <v>-0.84475351011087929</v>
      </c>
      <c r="T199" s="11">
        <f t="shared" si="64"/>
        <v>-0.27833723562137702</v>
      </c>
      <c r="U199" s="11">
        <f>'OddsRatio_working_3-way'!S199-'OddsRatio_working_3-way'!R199^2/3</f>
        <v>-0.84475351011087929</v>
      </c>
      <c r="V199" s="11">
        <f>'OddsRatio_working_3-way'!S199*'OddsRatio_working_3-way'!R199/3-2*'OddsRatio_working_3-way'!R199^3/27-'OddsRatio_working_3-way'!T199</f>
        <v>0.27833723562137702</v>
      </c>
      <c r="W199" s="11">
        <f>'OddsRatio_working_3-way'!V199^2+4*'OddsRatio_working_3-way'!U199^3/27</f>
        <v>-1.1835535737087635E-2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0.14942151156245675</v>
      </c>
      <c r="Y199" s="11">
        <f>IF('OddsRatio_working_3-way'!W199&gt;=0,IF('OddsRatio_working_3-way'!V199+SQRT('OddsRatio_working_3-way'!W199)&gt;0,0,PI()),ACOS('OddsRatio_working_3-way'!V199/(2*'OddsRatio_working_3-way'!X199)))</f>
        <v>0.3726034305991861</v>
      </c>
      <c r="Z199" s="11">
        <f>'OddsRatio_working_3-way'!X199^(1/3)*COS('OddsRatio_working_3-way'!Y199/3)</f>
        <v>0.52655777605069343</v>
      </c>
      <c r="AA199" s="11">
        <f>'OddsRatio_working_3-way'!X199^(1/3)*COS(('OddsRatio_working_3-way'!Y199+2*PI())/3)</f>
        <v>-0.32020918653265129</v>
      </c>
      <c r="AB199" s="11">
        <f>'OddsRatio_working_3-way'!X199^(1/3)*COS(('OddsRatio_working_3-way'!Y199+4*PI())/3)</f>
        <v>-0.20634858951804219</v>
      </c>
      <c r="AC199" s="11">
        <f>'OddsRatio_working_3-way'!X199^(1/3)*SIN('OddsRatio_working_3-way'!Y199/3)</f>
        <v>6.5737446336476199E-2</v>
      </c>
      <c r="AD199" s="11">
        <f>'OddsRatio_working_3-way'!X199^(1/3)*SIN(('OddsRatio_working_3-way'!Y199+2*PI())/3)</f>
        <v>0.42314368745189967</v>
      </c>
      <c r="AE199" s="11">
        <f>'OddsRatio_working_3-way'!X199^(1/3)*SIN(('OddsRatio_working_3-way'!Y199+4*PI())/3)</f>
        <v>-0.48888113378837578</v>
      </c>
      <c r="AF199" s="11">
        <f>-'OddsRatio_working_3-way'!U199/(3*'OddsRatio_working_3-way'!X199^(1/3))*COS(('OddsRatio_working_3-way'!Y199)/3)</f>
        <v>0.5265577760506932</v>
      </c>
      <c r="AG199" s="11">
        <f>-'OddsRatio_working_3-way'!U199/(3*'OddsRatio_working_3-way'!X199^(1/3))*COS(('OddsRatio_working_3-way'!Y199+2*PI())/3)</f>
        <v>-0.32020918653265118</v>
      </c>
      <c r="AH199" s="11">
        <f>-'OddsRatio_working_3-way'!U199/(3*'OddsRatio_working_3-way'!X199^(1/3))*COS(('OddsRatio_working_3-way'!Y199+4*PI())/3)</f>
        <v>-0.20634858951804211</v>
      </c>
      <c r="AI199" s="11">
        <f>'OddsRatio_working_3-way'!U199/(3*'OddsRatio_working_3-way'!X199^(1/3))*SIN(('OddsRatio_working_3-way'!Y199)/3)</f>
        <v>-6.5737446336476171E-2</v>
      </c>
      <c r="AJ199" s="11">
        <f>'OddsRatio_working_3-way'!U199/(3*'OddsRatio_working_3-way'!X199^(1/3))*SIN(('OddsRatio_working_3-way'!Y199+2*PI())/3)</f>
        <v>-0.42314368745189945</v>
      </c>
      <c r="AK199" s="11">
        <f>'OddsRatio_working_3-way'!U199/(3*'OddsRatio_working_3-way'!X199^(1/3))*SIN(('OddsRatio_working_3-way'!Y199+4*PI())/3)</f>
        <v>0.48888113378837555</v>
      </c>
      <c r="AL199" s="11">
        <f>'OddsRatio_working_3-way'!Z199+'OddsRatio_working_3-way'!AF199</f>
        <v>1.0531155521013866</v>
      </c>
      <c r="AM199" s="11">
        <f>'OddsRatio_working_3-way'!AA199+'OddsRatio_working_3-way'!AG199</f>
        <v>-0.64041837306530247</v>
      </c>
      <c r="AN199" s="11">
        <f>'OddsRatio_working_3-way'!AB199+'OddsRatio_working_3-way'!AH199</f>
        <v>-0.41269717903608427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1.0531155521013866</v>
      </c>
      <c r="AS199" s="11">
        <f>IF(('OddsRatio_working_3-way'!X199=0),IF(Q199&gt;0,-Q199^(1/3),(-Q199)^(1/3)),'OddsRatio_working_3-way'!AM199-'OddsRatio_working_3-way'!R199/3)</f>
        <v>-0.64041837306530247</v>
      </c>
      <c r="AT199" s="11">
        <f>IF(('OddsRatio_working_3-way'!X199=0),IF(Q199&gt;0,-Q199^(1/3),(-Q199)^(1/3)),'OddsRatio_working_3-way'!AN199-'OddsRatio_working_3-way'!R199/3)</f>
        <v>-0.41269717903608427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2.0699999999999998</v>
      </c>
      <c r="B2" s="4">
        <f>IF('True_Odds_Calculator_2-way'!B3="","",'True_Odds_Calculator_2-way'!B3)</f>
        <v>1.81</v>
      </c>
      <c r="C2" s="4">
        <f t="shared" ref="C2:C65" si="0">IF(A2="","",((1/A2)+(1/B2))-1)</f>
        <v>3.5577975284917462E-2</v>
      </c>
      <c r="D2" s="4">
        <f>IF(A2="","",(2*A2)/(2-($C2*A2)))</f>
        <v>2.1491381535549374</v>
      </c>
      <c r="E2" s="4">
        <f>IF(B2="","",(2*B2)/(2-($C2*B2)))</f>
        <v>1.8702173858786533</v>
      </c>
      <c r="G2" s="4">
        <f t="shared" ref="G2:G65" si="1">IF(A2="","",C2+1)</f>
        <v>1.0355779752849175</v>
      </c>
    </row>
    <row r="3" spans="1:7" x14ac:dyDescent="0.2">
      <c r="A3" s="4">
        <f>IF('True_Odds_Calculator_2-way'!A4="","",'True_Odds_Calculator_2-way'!A4)</f>
        <v>1.59</v>
      </c>
      <c r="B3" s="4">
        <f>IF('True_Odds_Calculator_2-way'!B4="","",'True_Odds_Calculator_2-way'!B4)</f>
        <v>2.5</v>
      </c>
      <c r="C3" s="4">
        <f t="shared" si="0"/>
        <v>2.8930817610062887E-2</v>
      </c>
      <c r="D3" s="4">
        <f t="shared" ref="D3:D66" si="2">IF(A3="","",(2*A3)/(2-($C3*A3)))</f>
        <v>1.6274309109518936</v>
      </c>
      <c r="E3" s="4">
        <f t="shared" ref="E3:E66" si="3">IF(B3="","",(2*B3)/(2-($C3*B3)))</f>
        <v>2.5938009787928222</v>
      </c>
      <c r="G3" s="4">
        <f t="shared" si="1"/>
        <v>1.0289308176100629</v>
      </c>
    </row>
    <row r="4" spans="1:7" x14ac:dyDescent="0.2">
      <c r="A4" s="4">
        <f>IF('True_Odds_Calculator_2-way'!A5="","",'True_Odds_Calculator_2-way'!A5)</f>
        <v>1.63</v>
      </c>
      <c r="B4" s="4">
        <f>IF('True_Odds_Calculator_2-way'!B5="","",'True_Odds_Calculator_2-way'!B5)</f>
        <v>2.37</v>
      </c>
      <c r="C4" s="4">
        <f t="shared" si="0"/>
        <v>3.5437860785379582E-2</v>
      </c>
      <c r="D4" s="4">
        <f t="shared" si="2"/>
        <v>1.6784775477395666</v>
      </c>
      <c r="E4" s="4">
        <f t="shared" si="3"/>
        <v>2.4738881239793793</v>
      </c>
      <c r="G4" s="4">
        <f t="shared" si="1"/>
        <v>1.0354378607853796</v>
      </c>
    </row>
    <row r="5" spans="1:7" x14ac:dyDescent="0.2">
      <c r="A5" s="4">
        <f>IF('True_Odds_Calculator_2-way'!A6="","",'True_Odds_Calculator_2-way'!A6)</f>
        <v>1.78</v>
      </c>
      <c r="B5" s="4">
        <f>IF('True_Odds_Calculator_2-way'!B6="","",'True_Odds_Calculator_2-way'!B6)</f>
        <v>2.13</v>
      </c>
      <c r="C5" s="4">
        <f t="shared" si="0"/>
        <v>3.128132088410629E-2</v>
      </c>
      <c r="D5" s="4">
        <f t="shared" si="2"/>
        <v>1.8309750325976726</v>
      </c>
      <c r="E5" s="4">
        <f t="shared" si="3"/>
        <v>2.2034055907479515</v>
      </c>
      <c r="G5" s="4">
        <f t="shared" si="1"/>
        <v>1.0312813208841063</v>
      </c>
    </row>
    <row r="6" spans="1:7" x14ac:dyDescent="0.2">
      <c r="A6" s="4">
        <f>IF('True_Odds_Calculator_2-way'!A7="","",'True_Odds_Calculator_2-way'!A7)</f>
        <v>1.62</v>
      </c>
      <c r="B6" s="4">
        <f>IF('True_Odds_Calculator_2-way'!B7="","",'True_Odds_Calculator_2-way'!B7)</f>
        <v>2.42</v>
      </c>
      <c r="C6" s="4">
        <f t="shared" si="0"/>
        <v>3.0507091113151752E-2</v>
      </c>
      <c r="D6" s="4">
        <f t="shared" si="2"/>
        <v>1.6610456740954158</v>
      </c>
      <c r="E6" s="4">
        <f t="shared" si="3"/>
        <v>2.5127547750288426</v>
      </c>
      <c r="G6" s="4">
        <f t="shared" si="1"/>
        <v>1.0305070911131518</v>
      </c>
    </row>
    <row r="7" spans="1:7" x14ac:dyDescent="0.2">
      <c r="A7" s="4">
        <f>IF('True_Odds_Calculator_2-way'!A8="","",'True_Odds_Calculator_2-way'!A8)</f>
        <v>2.06</v>
      </c>
      <c r="B7" s="4">
        <f>IF('True_Odds_Calculator_2-way'!B8="","",'True_Odds_Calculator_2-way'!B8)</f>
        <v>1.84</v>
      </c>
      <c r="C7" s="4">
        <f t="shared" si="0"/>
        <v>2.891515407344869E-2</v>
      </c>
      <c r="D7" s="4">
        <f t="shared" si="2"/>
        <v>2.1232354918216445</v>
      </c>
      <c r="E7" s="4">
        <f t="shared" si="3"/>
        <v>1.8902852583283463</v>
      </c>
      <c r="G7" s="4">
        <f t="shared" si="1"/>
        <v>1.0289151540734487</v>
      </c>
    </row>
    <row r="8" spans="1:7" x14ac:dyDescent="0.2">
      <c r="A8" s="4">
        <f>IF('True_Odds_Calculator_2-way'!A9="","",'True_Odds_Calculator_2-way'!A9)</f>
        <v>1.63</v>
      </c>
      <c r="B8" s="4">
        <f>IF('True_Odds_Calculator_2-way'!B9="","",'True_Odds_Calculator_2-way'!B9)</f>
        <v>2.38</v>
      </c>
      <c r="C8" s="4">
        <f t="shared" si="0"/>
        <v>3.3664999742228252E-2</v>
      </c>
      <c r="D8" s="4">
        <f t="shared" si="2"/>
        <v>1.6759839288028686</v>
      </c>
      <c r="E8" s="4">
        <f t="shared" si="3"/>
        <v>2.4793251102447753</v>
      </c>
      <c r="G8" s="4">
        <f t="shared" si="1"/>
        <v>1.0336649997422283</v>
      </c>
    </row>
    <row r="9" spans="1:7" x14ac:dyDescent="0.2">
      <c r="A9" s="4">
        <f>IF('True_Odds_Calculator_2-way'!A10="","",'True_Odds_Calculator_2-way'!A10)</f>
        <v>2.2999999999999998</v>
      </c>
      <c r="B9" s="4">
        <f>IF('True_Odds_Calculator_2-way'!B10="","",'True_Odds_Calculator_2-way'!B10)</f>
        <v>1.67</v>
      </c>
      <c r="C9" s="4">
        <f t="shared" si="0"/>
        <v>3.3585003905233002E-2</v>
      </c>
      <c r="D9" s="4">
        <f t="shared" si="2"/>
        <v>2.3924011211460603</v>
      </c>
      <c r="E9" s="4">
        <f t="shared" si="3"/>
        <v>1.7181838514873629</v>
      </c>
      <c r="G9" s="4">
        <f t="shared" si="1"/>
        <v>1.033585003905233</v>
      </c>
    </row>
    <row r="10" spans="1:7" x14ac:dyDescent="0.2">
      <c r="A10" s="4">
        <f>IF('True_Odds_Calculator_2-way'!A11="","",'True_Odds_Calculator_2-way'!A11)</f>
        <v>2.2400000000000002</v>
      </c>
      <c r="B10" s="4">
        <f>IF('True_Odds_Calculator_2-way'!B11="","",'True_Odds_Calculator_2-way'!B11)</f>
        <v>1.72</v>
      </c>
      <c r="C10" s="4">
        <f t="shared" si="0"/>
        <v>2.7823920265780622E-2</v>
      </c>
      <c r="D10" s="4">
        <f t="shared" si="2"/>
        <v>2.3120499279884781</v>
      </c>
      <c r="E10" s="4">
        <f t="shared" si="3"/>
        <v>1.762166117819246</v>
      </c>
      <c r="G10" s="4">
        <f t="shared" si="1"/>
        <v>1.0278239202657806</v>
      </c>
    </row>
    <row r="11" spans="1:7" x14ac:dyDescent="0.2">
      <c r="A11" s="4">
        <f>IF('True_Odds_Calculator_2-way'!A12="","",'True_Odds_Calculator_2-way'!A12)</f>
        <v>2.42</v>
      </c>
      <c r="B11" s="4">
        <f>IF('True_Odds_Calculator_2-way'!B12="","",'True_Odds_Calculator_2-way'!B12)</f>
        <v>1.61</v>
      </c>
      <c r="C11" s="4">
        <f t="shared" si="0"/>
        <v>3.4341152918228035E-2</v>
      </c>
      <c r="D11" s="4">
        <f t="shared" si="2"/>
        <v>2.5249173741170372</v>
      </c>
      <c r="E11" s="4">
        <f t="shared" si="3"/>
        <v>1.655773235306617</v>
      </c>
      <c r="G11" s="4">
        <f t="shared" si="1"/>
        <v>1.034341152918228</v>
      </c>
    </row>
    <row r="12" spans="1:7" x14ac:dyDescent="0.2">
      <c r="A12" s="4">
        <f>IF('True_Odds_Calculator_2-way'!A13="","",'True_Odds_Calculator_2-way'!A13)</f>
        <v>1.73</v>
      </c>
      <c r="B12" s="4">
        <f>IF('True_Odds_Calculator_2-way'!B13="","",'True_Odds_Calculator_2-way'!B13)</f>
        <v>2.2000000000000002</v>
      </c>
      <c r="C12" s="4">
        <f t="shared" si="0"/>
        <v>3.2580136626379375E-2</v>
      </c>
      <c r="D12" s="4">
        <f t="shared" si="2"/>
        <v>1.7801683816651075</v>
      </c>
      <c r="E12" s="4">
        <f t="shared" si="3"/>
        <v>2.2817745803357314</v>
      </c>
      <c r="G12" s="4">
        <f t="shared" si="1"/>
        <v>1.0325801366263794</v>
      </c>
    </row>
    <row r="13" spans="1:7" x14ac:dyDescent="0.2">
      <c r="A13" s="4">
        <f>IF('True_Odds_Calculator_2-way'!A14="","",'True_Odds_Calculator_2-way'!A14)</f>
        <v>1.72</v>
      </c>
      <c r="B13" s="4">
        <f>IF('True_Odds_Calculator_2-way'!B14="","",'True_Odds_Calculator_2-way'!B14)</f>
        <v>2.1800000000000002</v>
      </c>
      <c r="C13" s="4">
        <f t="shared" si="0"/>
        <v>4.0110945167484591E-2</v>
      </c>
      <c r="D13" s="4">
        <f t="shared" si="2"/>
        <v>1.7814519194222731</v>
      </c>
      <c r="E13" s="4">
        <f t="shared" si="3"/>
        <v>2.2796692607003894</v>
      </c>
      <c r="G13" s="4">
        <f t="shared" si="1"/>
        <v>1.0401109451674846</v>
      </c>
    </row>
    <row r="14" spans="1:7" x14ac:dyDescent="0.2">
      <c r="A14" s="4">
        <f>IF('True_Odds_Calculator_2-way'!A15="","",'True_Odds_Calculator_2-way'!A15)</f>
        <v>1.68</v>
      </c>
      <c r="B14" s="4">
        <f>IF('True_Odds_Calculator_2-way'!B15="","",'True_Odds_Calculator_2-way'!B15)</f>
        <v>2.25</v>
      </c>
      <c r="C14" s="4">
        <f t="shared" si="0"/>
        <v>3.9682539682539542E-2</v>
      </c>
      <c r="D14" s="4">
        <f t="shared" si="2"/>
        <v>1.7379310344827583</v>
      </c>
      <c r="E14" s="4">
        <f t="shared" si="3"/>
        <v>2.3551401869158877</v>
      </c>
      <c r="G14" s="4">
        <f t="shared" si="1"/>
        <v>1.0396825396825395</v>
      </c>
    </row>
    <row r="15" spans="1:7" x14ac:dyDescent="0.2">
      <c r="A15" s="4">
        <f>IF('True_Odds_Calculator_2-way'!A16="","",'True_Odds_Calculator_2-way'!A16)</f>
        <v>1.61</v>
      </c>
      <c r="B15" s="4">
        <f>IF('True_Odds_Calculator_2-way'!B16="","",'True_Odds_Calculator_2-way'!B16)</f>
        <v>2.4</v>
      </c>
      <c r="C15" s="4">
        <f t="shared" si="0"/>
        <v>3.7784679089026829E-2</v>
      </c>
      <c r="D15" s="4">
        <f t="shared" si="2"/>
        <v>1.6605070906746886</v>
      </c>
      <c r="E15" s="4">
        <f t="shared" si="3"/>
        <v>2.5139882888744305</v>
      </c>
      <c r="G15" s="4">
        <f t="shared" si="1"/>
        <v>1.0377846790890268</v>
      </c>
    </row>
    <row r="16" spans="1:7" x14ac:dyDescent="0.2">
      <c r="A16" s="4">
        <f>IF('True_Odds_Calculator_2-way'!A17="","",'True_Odds_Calculator_2-way'!A17)</f>
        <v>1.65</v>
      </c>
      <c r="B16" s="4">
        <f>IF('True_Odds_Calculator_2-way'!B17="","",'True_Odds_Calculator_2-way'!B17)</f>
        <v>2.33</v>
      </c>
      <c r="C16" s="4">
        <f t="shared" si="0"/>
        <v>3.5245155416829377E-2</v>
      </c>
      <c r="D16" s="4">
        <f t="shared" si="2"/>
        <v>1.6994142999226434</v>
      </c>
      <c r="E16" s="4">
        <f t="shared" si="3"/>
        <v>2.4297677358192451</v>
      </c>
      <c r="G16" s="4">
        <f t="shared" si="1"/>
        <v>1.0352451554168294</v>
      </c>
    </row>
    <row r="17" spans="1:7" x14ac:dyDescent="0.2">
      <c r="A17" s="4">
        <f>IF('True_Odds_Calculator_2-way'!A18="","",'True_Odds_Calculator_2-way'!A18)</f>
        <v>1.26</v>
      </c>
      <c r="B17" s="4">
        <f>IF('True_Odds_Calculator_2-way'!B18="","",'True_Odds_Calculator_2-way'!B18)</f>
        <v>4.5999999999999996</v>
      </c>
      <c r="C17" s="4">
        <f t="shared" si="0"/>
        <v>1.104209799861966E-2</v>
      </c>
      <c r="D17" s="4">
        <f t="shared" si="2"/>
        <v>1.2688266199649738</v>
      </c>
      <c r="E17" s="4">
        <f t="shared" si="3"/>
        <v>4.7198697068403899</v>
      </c>
      <c r="G17" s="4">
        <f t="shared" si="1"/>
        <v>1.0110420979986197</v>
      </c>
    </row>
    <row r="18" spans="1:7" x14ac:dyDescent="0.2">
      <c r="A18" s="4">
        <f>IF('True_Odds_Calculator_2-way'!A19="","",'True_Odds_Calculator_2-way'!A19)</f>
        <v>1.72</v>
      </c>
      <c r="B18" s="4">
        <f>IF('True_Odds_Calculator_2-way'!B19="","",'True_Odds_Calculator_2-way'!B19)</f>
        <v>2.2400000000000002</v>
      </c>
      <c r="C18" s="4">
        <f t="shared" si="0"/>
        <v>2.7823920265780622E-2</v>
      </c>
      <c r="D18" s="4">
        <f t="shared" si="2"/>
        <v>1.762166117819246</v>
      </c>
      <c r="E18" s="4">
        <f t="shared" si="3"/>
        <v>2.3120499279884781</v>
      </c>
      <c r="G18" s="4">
        <f t="shared" si="1"/>
        <v>1.0278239202657806</v>
      </c>
    </row>
    <row r="19" spans="1:7" x14ac:dyDescent="0.2">
      <c r="A19" s="4">
        <f>IF('True_Odds_Calculator_2-way'!A20="","",'True_Odds_Calculator_2-way'!A20)</f>
        <v>1.58</v>
      </c>
      <c r="B19" s="4">
        <f>IF('True_Odds_Calculator_2-way'!B20="","",'True_Odds_Calculator_2-way'!B20)</f>
        <v>2.52</v>
      </c>
      <c r="C19" s="4">
        <f t="shared" si="0"/>
        <v>2.9736789230460081E-2</v>
      </c>
      <c r="D19" s="4">
        <f t="shared" si="2"/>
        <v>1.6180104031209364</v>
      </c>
      <c r="E19" s="4">
        <f t="shared" si="3"/>
        <v>2.618095739084692</v>
      </c>
      <c r="G19" s="4">
        <f t="shared" si="1"/>
        <v>1.0297367892304601</v>
      </c>
    </row>
    <row r="20" spans="1:7" x14ac:dyDescent="0.2">
      <c r="A20" s="4">
        <f>IF('True_Odds_Calculator_2-way'!A21="","",'True_Odds_Calculator_2-way'!A21)</f>
        <v>1.72</v>
      </c>
      <c r="B20" s="4">
        <f>IF('True_Odds_Calculator_2-way'!B21="","",'True_Odds_Calculator_2-way'!B21)</f>
        <v>2.2400000000000002</v>
      </c>
      <c r="C20" s="4">
        <f t="shared" si="0"/>
        <v>2.7823920265780622E-2</v>
      </c>
      <c r="D20" s="4">
        <f t="shared" si="2"/>
        <v>1.762166117819246</v>
      </c>
      <c r="E20" s="4">
        <f t="shared" si="3"/>
        <v>2.3120499279884781</v>
      </c>
      <c r="G20" s="4">
        <f t="shared" si="1"/>
        <v>1.0278239202657806</v>
      </c>
    </row>
    <row r="21" spans="1:7" x14ac:dyDescent="0.2">
      <c r="A21" s="4">
        <f>IF('True_Odds_Calculator_2-way'!A22="","",'True_Odds_Calculator_2-way'!A22)</f>
        <v>1.61</v>
      </c>
      <c r="B21" s="4">
        <f>IF('True_Odds_Calculator_2-way'!B22="","",'True_Odds_Calculator_2-way'!B22)</f>
        <v>2.46</v>
      </c>
      <c r="C21" s="4">
        <f t="shared" si="0"/>
        <v>2.7622077463010708E-2</v>
      </c>
      <c r="D21" s="4">
        <f t="shared" si="2"/>
        <v>1.6466137280172954</v>
      </c>
      <c r="E21" s="4">
        <f t="shared" si="3"/>
        <v>2.5465183565871534</v>
      </c>
      <c r="G21" s="4">
        <f t="shared" si="1"/>
        <v>1.0276220774630107</v>
      </c>
    </row>
    <row r="22" spans="1:7" x14ac:dyDescent="0.2">
      <c r="A22" s="4">
        <f>IF('True_Odds_Calculator_2-way'!A23="","",'True_Odds_Calculator_2-way'!A23)</f>
        <v>1.75</v>
      </c>
      <c r="B22" s="4">
        <f>IF('True_Odds_Calculator_2-way'!B23="","",'True_Odds_Calculator_2-way'!B23)</f>
        <v>2.1800000000000002</v>
      </c>
      <c r="C22" s="4">
        <f t="shared" si="0"/>
        <v>3.0144167758846541E-2</v>
      </c>
      <c r="D22" s="4">
        <f t="shared" si="2"/>
        <v>1.797408716136631</v>
      </c>
      <c r="E22" s="4">
        <f t="shared" si="3"/>
        <v>2.2540620384047267</v>
      </c>
      <c r="G22" s="4">
        <f t="shared" si="1"/>
        <v>1.0301441677588465</v>
      </c>
    </row>
    <row r="23" spans="1:7" x14ac:dyDescent="0.2">
      <c r="A23" s="4">
        <f>IF('True_Odds_Calculator_2-way'!A24="","",'True_Odds_Calculator_2-way'!A24)</f>
        <v>1.66</v>
      </c>
      <c r="B23" s="4">
        <f>IF('True_Odds_Calculator_2-way'!B24="","",'True_Odds_Calculator_2-way'!B24)</f>
        <v>2.3199999999999998</v>
      </c>
      <c r="C23" s="4">
        <f t="shared" si="0"/>
        <v>3.3444121312837582E-2</v>
      </c>
      <c r="D23" s="4">
        <f t="shared" si="2"/>
        <v>1.707394928178755</v>
      </c>
      <c r="E23" s="4">
        <f t="shared" si="3"/>
        <v>2.4136375031336175</v>
      </c>
      <c r="G23" s="4">
        <f t="shared" si="1"/>
        <v>1.0334441213128376</v>
      </c>
    </row>
    <row r="24" spans="1:7" x14ac:dyDescent="0.2">
      <c r="A24" s="4">
        <f>IF('True_Odds_Calculator_2-way'!A25="","",'True_Odds_Calculator_2-way'!A25)</f>
        <v>1.74</v>
      </c>
      <c r="B24" s="4">
        <f>IF('True_Odds_Calculator_2-way'!B25="","",'True_Odds_Calculator_2-way'!B25)</f>
        <v>2.19</v>
      </c>
      <c r="C24" s="4">
        <f t="shared" si="0"/>
        <v>3.1333648244370904E-2</v>
      </c>
      <c r="D24" s="4">
        <f t="shared" si="2"/>
        <v>1.7887621461765948</v>
      </c>
      <c r="E24" s="4">
        <f t="shared" si="3"/>
        <v>2.2678093197643276</v>
      </c>
      <c r="G24" s="4">
        <f t="shared" si="1"/>
        <v>1.0313336482443709</v>
      </c>
    </row>
    <row r="25" spans="1:7" x14ac:dyDescent="0.2">
      <c r="A25" s="4">
        <f>IF('True_Odds_Calculator_2-way'!A26="","",'True_Odds_Calculator_2-way'!A26)</f>
        <v>1.47</v>
      </c>
      <c r="B25" s="4">
        <f>IF('True_Odds_Calculator_2-way'!B26="","",'True_Odds_Calculator_2-way'!B26)</f>
        <v>2.81</v>
      </c>
      <c r="C25" s="4">
        <f t="shared" si="0"/>
        <v>3.614399496453391E-2</v>
      </c>
      <c r="D25" s="4">
        <f t="shared" si="2"/>
        <v>1.5101175352331511</v>
      </c>
      <c r="E25" s="4">
        <f t="shared" si="3"/>
        <v>2.9603325330562225</v>
      </c>
      <c r="G25" s="4">
        <f t="shared" si="1"/>
        <v>1.0361439949645339</v>
      </c>
    </row>
    <row r="26" spans="1:7" x14ac:dyDescent="0.2">
      <c r="A26" s="4">
        <f>IF('True_Odds_Calculator_2-way'!A27="","",'True_Odds_Calculator_2-way'!A27)</f>
        <v>1.82</v>
      </c>
      <c r="B26" s="4">
        <f>IF('True_Odds_Calculator_2-way'!B27="","",'True_Odds_Calculator_2-way'!B27)</f>
        <v>2.0699999999999998</v>
      </c>
      <c r="C26" s="4">
        <f t="shared" si="0"/>
        <v>3.2542336890162948E-2</v>
      </c>
      <c r="D26" s="4">
        <f t="shared" si="2"/>
        <v>1.8755413949320454</v>
      </c>
      <c r="E26" s="4">
        <f t="shared" si="3"/>
        <v>2.1421504520384373</v>
      </c>
      <c r="G26" s="4">
        <f t="shared" si="1"/>
        <v>1.0325423368901629</v>
      </c>
    </row>
    <row r="27" spans="1:7" x14ac:dyDescent="0.2">
      <c r="A27" s="4">
        <f>IF('True_Odds_Calculator_2-way'!A28="","",'True_Odds_Calculator_2-way'!A28)</f>
        <v>1.82</v>
      </c>
      <c r="B27" s="4">
        <f>IF('True_Odds_Calculator_2-way'!B28="","",'True_Odds_Calculator_2-way'!B28)</f>
        <v>2.09</v>
      </c>
      <c r="C27" s="4">
        <f t="shared" si="0"/>
        <v>2.7919448972080652E-2</v>
      </c>
      <c r="D27" s="4">
        <f t="shared" si="2"/>
        <v>1.8674456281604401</v>
      </c>
      <c r="E27" s="4">
        <f t="shared" si="3"/>
        <v>2.152810006225593</v>
      </c>
      <c r="G27" s="4">
        <f t="shared" si="1"/>
        <v>1.0279194489720807</v>
      </c>
    </row>
    <row r="28" spans="1:7" x14ac:dyDescent="0.2">
      <c r="A28" s="4">
        <f>IF('True_Odds_Calculator_2-way'!A29="","",'True_Odds_Calculator_2-way'!A29)</f>
        <v>2.2200000000000002</v>
      </c>
      <c r="B28" s="4">
        <f>IF('True_Odds_Calculator_2-way'!B29="","",'True_Odds_Calculator_2-way'!B29)</f>
        <v>1.73</v>
      </c>
      <c r="C28" s="4">
        <f t="shared" si="0"/>
        <v>2.8485132531375301E-2</v>
      </c>
      <c r="D28" s="4">
        <f t="shared" si="2"/>
        <v>2.2924849280725841</v>
      </c>
      <c r="E28" s="4">
        <f t="shared" si="3"/>
        <v>1.7737034129219971</v>
      </c>
      <c r="G28" s="4">
        <f t="shared" si="1"/>
        <v>1.0284851325313753</v>
      </c>
    </row>
    <row r="29" spans="1:7" x14ac:dyDescent="0.2">
      <c r="A29" s="4">
        <f>IF('True_Odds_Calculator_2-way'!A30="","",'True_Odds_Calculator_2-way'!A30)</f>
        <v>1.88</v>
      </c>
      <c r="B29" s="4">
        <f>IF('True_Odds_Calculator_2-way'!B30="","",'True_Odds_Calculator_2-way'!B30)</f>
        <v>2.0299999999999998</v>
      </c>
      <c r="C29" s="4">
        <f t="shared" si="0"/>
        <v>2.4525731055444977E-2</v>
      </c>
      <c r="D29" s="4">
        <f t="shared" si="2"/>
        <v>1.9243646631706333</v>
      </c>
      <c r="E29" s="4">
        <f t="shared" si="3"/>
        <v>2.0818241326641935</v>
      </c>
      <c r="G29" s="4">
        <f t="shared" si="1"/>
        <v>1.024525731055445</v>
      </c>
    </row>
    <row r="30" spans="1:7" x14ac:dyDescent="0.2">
      <c r="A30" s="4">
        <f>IF('True_Odds_Calculator_2-way'!A31="","",'True_Odds_Calculator_2-way'!A31)</f>
        <v>1.54</v>
      </c>
      <c r="B30" s="4">
        <f>IF('True_Odds_Calculator_2-way'!B31="","",'True_Odds_Calculator_2-way'!B31)</f>
        <v>2.63</v>
      </c>
      <c r="C30" s="4">
        <f t="shared" si="0"/>
        <v>2.9578786232778764E-2</v>
      </c>
      <c r="D30" s="4">
        <f t="shared" si="2"/>
        <v>1.5758919886385747</v>
      </c>
      <c r="E30" s="4">
        <f t="shared" si="3"/>
        <v>2.7364367272481593</v>
      </c>
      <c r="G30" s="4">
        <f t="shared" si="1"/>
        <v>1.0295787862327788</v>
      </c>
    </row>
    <row r="31" spans="1:7" x14ac:dyDescent="0.2">
      <c r="A31" s="4">
        <f>IF('True_Odds_Calculator_2-way'!A32="","",'True_Odds_Calculator_2-way'!A32)</f>
        <v>1.82</v>
      </c>
      <c r="B31" s="4">
        <f>IF('True_Odds_Calculator_2-way'!B32="","",'True_Odds_Calculator_2-way'!B32)</f>
        <v>2.09</v>
      </c>
      <c r="C31" s="4">
        <f t="shared" si="0"/>
        <v>2.7919448972080652E-2</v>
      </c>
      <c r="D31" s="4">
        <f t="shared" si="2"/>
        <v>1.8674456281604401</v>
      </c>
      <c r="E31" s="4">
        <f t="shared" si="3"/>
        <v>2.152810006225593</v>
      </c>
      <c r="G31" s="4">
        <f t="shared" si="1"/>
        <v>1.0279194489720807</v>
      </c>
    </row>
    <row r="32" spans="1:7" x14ac:dyDescent="0.2">
      <c r="A32" s="4">
        <f>IF('True_Odds_Calculator_2-way'!A33="","",'True_Odds_Calculator_2-way'!A33)</f>
        <v>1.51</v>
      </c>
      <c r="B32" s="4">
        <f>IF('True_Odds_Calculator_2-way'!B33="","",'True_Odds_Calculator_2-way'!B33)</f>
        <v>2.71</v>
      </c>
      <c r="C32" s="4">
        <f t="shared" si="0"/>
        <v>3.1255345666039602E-2</v>
      </c>
      <c r="D32" s="4">
        <f t="shared" si="2"/>
        <v>1.546493830426485</v>
      </c>
      <c r="E32" s="4">
        <f t="shared" si="3"/>
        <v>2.8298468241070509</v>
      </c>
      <c r="G32" s="4">
        <f t="shared" si="1"/>
        <v>1.0312553456660396</v>
      </c>
    </row>
    <row r="33" spans="1:7" x14ac:dyDescent="0.2">
      <c r="A33" s="4">
        <f>IF('True_Odds_Calculator_2-way'!A34="","",'True_Odds_Calculator_2-way'!A34)</f>
        <v>2.1</v>
      </c>
      <c r="B33" s="4">
        <f>IF('True_Odds_Calculator_2-way'!B34="","",'True_Odds_Calculator_2-way'!B34)</f>
        <v>1.79</v>
      </c>
      <c r="C33" s="4">
        <f t="shared" si="0"/>
        <v>3.4849694067571102E-2</v>
      </c>
      <c r="D33" s="4">
        <f t="shared" si="2"/>
        <v>2.1797622499275153</v>
      </c>
      <c r="E33" s="4">
        <f t="shared" si="3"/>
        <v>1.8476284099287292</v>
      </c>
      <c r="G33" s="4">
        <f t="shared" si="1"/>
        <v>1.0348496940675711</v>
      </c>
    </row>
    <row r="34" spans="1:7" x14ac:dyDescent="0.2">
      <c r="A34" s="4">
        <f>IF('True_Odds_Calculator_2-way'!A35="","",'True_Odds_Calculator_2-way'!A35)</f>
        <v>2.06</v>
      </c>
      <c r="B34" s="4">
        <f>IF('True_Odds_Calculator_2-way'!B35="","",'True_Odds_Calculator_2-way'!B35)</f>
        <v>1.83</v>
      </c>
      <c r="C34" s="4">
        <f t="shared" si="0"/>
        <v>3.1884980635577431E-2</v>
      </c>
      <c r="D34" s="4">
        <f t="shared" si="2"/>
        <v>2.1299508446804905</v>
      </c>
      <c r="E34" s="4">
        <f t="shared" si="3"/>
        <v>1.8849942497124856</v>
      </c>
      <c r="G34" s="4">
        <f t="shared" si="1"/>
        <v>1.0318849806355774</v>
      </c>
    </row>
    <row r="35" spans="1:7" x14ac:dyDescent="0.2">
      <c r="A35" s="4">
        <f>IF('True_Odds_Calculator_2-way'!A36="","",'True_Odds_Calculator_2-way'!A36)</f>
        <v>2.11</v>
      </c>
      <c r="B35" s="4">
        <f>IF('True_Odds_Calculator_2-way'!B36="","",'True_Odds_Calculator_2-way'!B36)</f>
        <v>1.79</v>
      </c>
      <c r="C35" s="4">
        <f t="shared" si="0"/>
        <v>3.2592867166194583E-2</v>
      </c>
      <c r="D35" s="4">
        <f t="shared" si="2"/>
        <v>2.1851369724319478</v>
      </c>
      <c r="E35" s="4">
        <f t="shared" si="3"/>
        <v>1.8437843247333352</v>
      </c>
      <c r="G35" s="4">
        <f t="shared" si="1"/>
        <v>1.0325928671661946</v>
      </c>
    </row>
    <row r="36" spans="1:7" x14ac:dyDescent="0.2">
      <c r="A36" s="4">
        <f>IF('True_Odds_Calculator_2-way'!A37="","",'True_Odds_Calculator_2-way'!A37)</f>
        <v>2.27</v>
      </c>
      <c r="B36" s="4">
        <f>IF('True_Odds_Calculator_2-way'!B37="","",'True_Odds_Calculator_2-way'!B37)</f>
        <v>1.69</v>
      </c>
      <c r="C36" s="4">
        <f t="shared" si="0"/>
        <v>3.2244610692594433E-2</v>
      </c>
      <c r="D36" s="4">
        <f t="shared" si="2"/>
        <v>2.3562325338574457</v>
      </c>
      <c r="E36" s="4">
        <f t="shared" si="3"/>
        <v>1.7373366845549443</v>
      </c>
      <c r="G36" s="4">
        <f t="shared" si="1"/>
        <v>1.0322446106925944</v>
      </c>
    </row>
    <row r="37" spans="1:7" x14ac:dyDescent="0.2">
      <c r="A37" s="4">
        <f>IF('True_Odds_Calculator_2-way'!A38="","",'True_Odds_Calculator_2-way'!A38)</f>
        <v>1.93</v>
      </c>
      <c r="B37" s="4">
        <f>IF('True_Odds_Calculator_2-way'!B38="","",'True_Odds_Calculator_2-way'!B38)</f>
        <v>1.95</v>
      </c>
      <c r="C37" s="4">
        <f t="shared" si="0"/>
        <v>3.0955227846419575E-2</v>
      </c>
      <c r="D37" s="4">
        <f t="shared" si="2"/>
        <v>1.9894277785119598</v>
      </c>
      <c r="E37" s="4">
        <f t="shared" si="3"/>
        <v>2.0106851876586083</v>
      </c>
      <c r="G37" s="4">
        <f t="shared" si="1"/>
        <v>1.0309552278464196</v>
      </c>
    </row>
    <row r="38" spans="1:7" x14ac:dyDescent="0.2">
      <c r="A38" s="4">
        <f>IF('True_Odds_Calculator_2-way'!A39="","",'True_Odds_Calculator_2-way'!A39)</f>
        <v>1.91</v>
      </c>
      <c r="B38" s="4">
        <f>IF('True_Odds_Calculator_2-way'!B39="","",'True_Odds_Calculator_2-way'!B39)</f>
        <v>1.97</v>
      </c>
      <c r="C38" s="4">
        <f t="shared" si="0"/>
        <v>3.1174422622053388E-2</v>
      </c>
      <c r="D38" s="4">
        <f t="shared" si="2"/>
        <v>1.9686085750909044</v>
      </c>
      <c r="E38" s="4">
        <f t="shared" si="3"/>
        <v>2.0324087827801334</v>
      </c>
      <c r="G38" s="4">
        <f t="shared" si="1"/>
        <v>1.0311744226220534</v>
      </c>
    </row>
    <row r="39" spans="1:7" x14ac:dyDescent="0.2">
      <c r="A39" s="4">
        <f>IF('True_Odds_Calculator_2-way'!A40="","",'True_Odds_Calculator_2-way'!A40)</f>
        <v>1.93</v>
      </c>
      <c r="B39" s="4">
        <f>IF('True_Odds_Calculator_2-way'!B40="","",'True_Odds_Calculator_2-way'!B40)</f>
        <v>1.96</v>
      </c>
      <c r="C39" s="4">
        <f t="shared" si="0"/>
        <v>2.8338796658559762E-2</v>
      </c>
      <c r="D39" s="4">
        <f t="shared" si="2"/>
        <v>1.9842635333613092</v>
      </c>
      <c r="E39" s="4">
        <f t="shared" si="3"/>
        <v>2.0159880622468553</v>
      </c>
      <c r="G39" s="4">
        <f t="shared" si="1"/>
        <v>1.0283387966585598</v>
      </c>
    </row>
    <row r="40" spans="1:7" x14ac:dyDescent="0.2">
      <c r="A40" s="4">
        <f>IF('True_Odds_Calculator_2-way'!A41="","",'True_Odds_Calculator_2-way'!A41)</f>
        <v>2.2200000000000002</v>
      </c>
      <c r="B40" s="4">
        <f>IF('True_Odds_Calculator_2-way'!B41="","",'True_Odds_Calculator_2-way'!B41)</f>
        <v>1.71</v>
      </c>
      <c r="C40" s="4">
        <f t="shared" si="0"/>
        <v>3.5245772087877381E-2</v>
      </c>
      <c r="D40" s="4">
        <f t="shared" si="2"/>
        <v>2.3103888990323171</v>
      </c>
      <c r="E40" s="4">
        <f t="shared" si="3"/>
        <v>1.7631322279503969</v>
      </c>
      <c r="G40" s="4">
        <f t="shared" si="1"/>
        <v>1.0352457720878774</v>
      </c>
    </row>
    <row r="41" spans="1:7" x14ac:dyDescent="0.2">
      <c r="A41" s="4">
        <f>IF('True_Odds_Calculator_2-way'!A42="","",'True_Odds_Calculator_2-way'!A42)</f>
        <v>2.0699999999999998</v>
      </c>
      <c r="B41" s="4">
        <f>IF('True_Odds_Calculator_2-way'!B42="","",'True_Odds_Calculator_2-way'!B42)</f>
        <v>1.81</v>
      </c>
      <c r="C41" s="4">
        <f t="shared" si="0"/>
        <v>3.5577975284917462E-2</v>
      </c>
      <c r="D41" s="4">
        <f t="shared" si="2"/>
        <v>2.1491381535549374</v>
      </c>
      <c r="E41" s="4">
        <f t="shared" si="3"/>
        <v>1.8702173858786533</v>
      </c>
      <c r="G41" s="4">
        <f t="shared" si="1"/>
        <v>1.0355779752849175</v>
      </c>
    </row>
    <row r="42" spans="1:7" x14ac:dyDescent="0.2">
      <c r="A42" s="4">
        <f>IF('True_Odds_Calculator_2-way'!A43="","",'True_Odds_Calculator_2-way'!A43)</f>
        <v>2.08</v>
      </c>
      <c r="B42" s="4">
        <f>IF('True_Odds_Calculator_2-way'!B43="","",'True_Odds_Calculator_2-way'!B43)</f>
        <v>1.81</v>
      </c>
      <c r="C42" s="4">
        <f t="shared" si="0"/>
        <v>3.3255418614534626E-2</v>
      </c>
      <c r="D42" s="4">
        <f t="shared" si="2"/>
        <v>2.1545152798443401</v>
      </c>
      <c r="E42" s="4">
        <f t="shared" si="3"/>
        <v>1.8661643699811639</v>
      </c>
      <c r="G42" s="4">
        <f t="shared" si="1"/>
        <v>1.0332554186145346</v>
      </c>
    </row>
    <row r="43" spans="1:7" x14ac:dyDescent="0.2">
      <c r="A43" s="4">
        <f>IF('True_Odds_Calculator_2-way'!A44="","",'True_Odds_Calculator_2-way'!A44)</f>
        <v>2.2599999999999998</v>
      </c>
      <c r="B43" s="4">
        <f>IF('True_Odds_Calculator_2-way'!B44="","",'True_Odds_Calculator_2-way'!B44)</f>
        <v>1.69</v>
      </c>
      <c r="C43" s="4">
        <f t="shared" si="0"/>
        <v>3.4193852437555794E-2</v>
      </c>
      <c r="D43" s="4">
        <f t="shared" si="2"/>
        <v>2.3508340001231001</v>
      </c>
      <c r="E43" s="4">
        <f t="shared" si="3"/>
        <v>1.740283410033262</v>
      </c>
      <c r="G43" s="4">
        <f t="shared" si="1"/>
        <v>1.0341938524375558</v>
      </c>
    </row>
    <row r="44" spans="1:7" x14ac:dyDescent="0.2">
      <c r="A44" s="4">
        <f>IF('True_Odds_Calculator_2-way'!A45="","",'True_Odds_Calculator_2-way'!A45)</f>
        <v>2.0299999999999998</v>
      </c>
      <c r="B44" s="4">
        <f>IF('True_Odds_Calculator_2-way'!B45="","",'True_Odds_Calculator_2-way'!B45)</f>
        <v>1.85</v>
      </c>
      <c r="C44" s="4">
        <f t="shared" si="0"/>
        <v>3.315137797896428E-2</v>
      </c>
      <c r="D44" s="4">
        <f t="shared" si="2"/>
        <v>2.1006852188505105</v>
      </c>
      <c r="E44" s="4">
        <f t="shared" si="3"/>
        <v>1.9085249650616189</v>
      </c>
      <c r="G44" s="4">
        <f t="shared" si="1"/>
        <v>1.0331513779789643</v>
      </c>
    </row>
    <row r="45" spans="1:7" x14ac:dyDescent="0.2">
      <c r="A45" s="4">
        <f>IF('True_Odds_Calculator_2-way'!A46="","",'True_Odds_Calculator_2-way'!A46)</f>
        <v>1.99</v>
      </c>
      <c r="B45" s="4">
        <f>IF('True_Odds_Calculator_2-way'!B46="","",'True_Odds_Calculator_2-way'!B46)</f>
        <v>1.88</v>
      </c>
      <c r="C45" s="4">
        <f t="shared" si="0"/>
        <v>3.4427456431091574E-2</v>
      </c>
      <c r="D45" s="4">
        <f t="shared" si="2"/>
        <v>2.0605860321656753</v>
      </c>
      <c r="E45" s="4">
        <f t="shared" si="3"/>
        <v>1.9428749480681344</v>
      </c>
      <c r="G45" s="4">
        <f t="shared" si="1"/>
        <v>1.0344274564310916</v>
      </c>
    </row>
    <row r="46" spans="1:7" x14ac:dyDescent="0.2">
      <c r="A46" s="4">
        <f>IF('True_Odds_Calculator_2-way'!A47="","",'True_Odds_Calculator_2-way'!A47)</f>
        <v>1.99</v>
      </c>
      <c r="B46" s="4">
        <f>IF('True_Odds_Calculator_2-way'!B47="","",'True_Odds_Calculator_2-way'!B47)</f>
        <v>1.88</v>
      </c>
      <c r="C46" s="4">
        <f t="shared" si="0"/>
        <v>3.4427456431091574E-2</v>
      </c>
      <c r="D46" s="4">
        <f t="shared" si="2"/>
        <v>2.0605860321656753</v>
      </c>
      <c r="E46" s="4">
        <f t="shared" si="3"/>
        <v>1.9428749480681344</v>
      </c>
      <c r="G46" s="4">
        <f t="shared" si="1"/>
        <v>1.0344274564310916</v>
      </c>
    </row>
    <row r="47" spans="1:7" x14ac:dyDescent="0.2">
      <c r="A47" s="4">
        <f>IF('True_Odds_Calculator_2-way'!A48="","",'True_Odds_Calculator_2-way'!A48)</f>
        <v>1.94</v>
      </c>
      <c r="B47" s="4">
        <f>IF('True_Odds_Calculator_2-way'!B48="","",'True_Odds_Calculator_2-way'!B48)</f>
        <v>1.93</v>
      </c>
      <c r="C47" s="4">
        <f t="shared" si="0"/>
        <v>3.3598632551679941E-2</v>
      </c>
      <c r="D47" s="4">
        <f t="shared" si="2"/>
        <v>2.0053558995233249</v>
      </c>
      <c r="E47" s="4">
        <f t="shared" si="3"/>
        <v>1.9946726333173512</v>
      </c>
      <c r="G47" s="4">
        <f t="shared" si="1"/>
        <v>1.0335986325516799</v>
      </c>
    </row>
    <row r="48" spans="1:7" x14ac:dyDescent="0.2">
      <c r="A48" s="4">
        <f>IF('True_Odds_Calculator_2-way'!A49="","",'True_Odds_Calculator_2-way'!A49)</f>
        <v>1.88</v>
      </c>
      <c r="B48" s="4">
        <f>IF('True_Odds_Calculator_2-way'!B49="","",'True_Odds_Calculator_2-way'!B49)</f>
        <v>1.99</v>
      </c>
      <c r="C48" s="4">
        <f t="shared" si="0"/>
        <v>3.4427456431091574E-2</v>
      </c>
      <c r="D48" s="4">
        <f t="shared" si="2"/>
        <v>1.9428749480681344</v>
      </c>
      <c r="E48" s="4">
        <f t="shared" si="3"/>
        <v>2.0605860321656753</v>
      </c>
      <c r="G48" s="4">
        <f t="shared" si="1"/>
        <v>1.0344274564310916</v>
      </c>
    </row>
    <row r="49" spans="1:7" x14ac:dyDescent="0.2">
      <c r="A49" s="4">
        <f>IF('True_Odds_Calculator_2-way'!A50="","",'True_Odds_Calculator_2-way'!A50)</f>
        <v>1.95</v>
      </c>
      <c r="B49" s="4">
        <f>IF('True_Odds_Calculator_2-way'!B50="","",'True_Odds_Calculator_2-way'!B50)</f>
        <v>1.92</v>
      </c>
      <c r="C49" s="4">
        <f t="shared" si="0"/>
        <v>3.3653846153846256E-2</v>
      </c>
      <c r="D49" s="4">
        <f t="shared" si="2"/>
        <v>2.0161550888529889</v>
      </c>
      <c r="E49" s="4">
        <f t="shared" si="3"/>
        <v>1.9841017488076311</v>
      </c>
      <c r="G49" s="4">
        <f t="shared" si="1"/>
        <v>1.0336538461538463</v>
      </c>
    </row>
    <row r="50" spans="1:7" x14ac:dyDescent="0.2">
      <c r="A50" s="4">
        <f>IF('True_Odds_Calculator_2-way'!A51="","",'True_Odds_Calculator_2-way'!A51)</f>
        <v>2.0499999999999998</v>
      </c>
      <c r="B50" s="4">
        <f>IF('True_Odds_Calculator_2-way'!B51="","",'True_Odds_Calculator_2-way'!B51)</f>
        <v>1.83</v>
      </c>
      <c r="C50" s="4">
        <f t="shared" si="0"/>
        <v>3.4252965480474407E-2</v>
      </c>
      <c r="D50" s="4">
        <f t="shared" si="2"/>
        <v>2.1245929491717397</v>
      </c>
      <c r="E50" s="4">
        <f t="shared" si="3"/>
        <v>1.8892106257081707</v>
      </c>
      <c r="G50" s="4">
        <f t="shared" si="1"/>
        <v>1.0342529654804744</v>
      </c>
    </row>
    <row r="51" spans="1:7" x14ac:dyDescent="0.2">
      <c r="A51" s="4">
        <f>IF('True_Odds_Calculator_2-way'!A52="","",'True_Odds_Calculator_2-way'!A52)</f>
        <v>1.98</v>
      </c>
      <c r="B51" s="4">
        <f>IF('True_Odds_Calculator_2-way'!B52="","",'True_Odds_Calculator_2-way'!B52)</f>
        <v>1.89</v>
      </c>
      <c r="C51" s="4">
        <f t="shared" si="0"/>
        <v>3.4151034151034265E-2</v>
      </c>
      <c r="D51" s="4">
        <f t="shared" si="2"/>
        <v>2.0492853622474128</v>
      </c>
      <c r="E51" s="4">
        <f t="shared" si="3"/>
        <v>1.9530295913574449</v>
      </c>
      <c r="G51" s="4">
        <f t="shared" si="1"/>
        <v>1.0341510341510343</v>
      </c>
    </row>
    <row r="52" spans="1:7" x14ac:dyDescent="0.2">
      <c r="A52" s="4">
        <f>IF('True_Odds_Calculator_2-way'!A53="","",'True_Odds_Calculator_2-way'!A53)</f>
        <v>1.77</v>
      </c>
      <c r="B52" s="4">
        <f>IF('True_Odds_Calculator_2-way'!B53="","",'True_Odds_Calculator_2-way'!B53)</f>
        <v>2.11</v>
      </c>
      <c r="C52" s="4">
        <f t="shared" si="0"/>
        <v>3.8905400701529036E-2</v>
      </c>
      <c r="D52" s="4">
        <f t="shared" si="2"/>
        <v>1.8331165484575556</v>
      </c>
      <c r="E52" s="4">
        <f t="shared" si="3"/>
        <v>2.2003122514507911</v>
      </c>
      <c r="G52" s="4">
        <f t="shared" si="1"/>
        <v>1.038905400701529</v>
      </c>
    </row>
    <row r="53" spans="1:7" x14ac:dyDescent="0.2">
      <c r="A53" s="4">
        <f>IF('True_Odds_Calculator_2-way'!A54="","",'True_Odds_Calculator_2-way'!A54)</f>
        <v>1.96</v>
      </c>
      <c r="B53" s="4">
        <f>IF('True_Odds_Calculator_2-way'!B54="","",'True_Odds_Calculator_2-way'!B54)</f>
        <v>1.91</v>
      </c>
      <c r="C53" s="4">
        <f t="shared" si="0"/>
        <v>3.3764291056736839E-2</v>
      </c>
      <c r="D53" s="4">
        <f t="shared" si="2"/>
        <v>2.0270738574832143</v>
      </c>
      <c r="E53" s="4">
        <f t="shared" si="3"/>
        <v>1.9736398144242935</v>
      </c>
      <c r="G53" s="4">
        <f t="shared" si="1"/>
        <v>1.0337642910567368</v>
      </c>
    </row>
    <row r="54" spans="1:7" x14ac:dyDescent="0.2">
      <c r="A54" s="4">
        <f>IF('True_Odds_Calculator_2-way'!A55="","",'True_Odds_Calculator_2-way'!A55)</f>
        <v>2.15</v>
      </c>
      <c r="B54" s="4">
        <f>IF('True_Odds_Calculator_2-way'!B55="","",'True_Odds_Calculator_2-way'!B55)</f>
        <v>1.74</v>
      </c>
      <c r="C54" s="4">
        <f t="shared" si="0"/>
        <v>3.9828922747928264E-2</v>
      </c>
      <c r="D54" s="4">
        <f t="shared" si="2"/>
        <v>2.2461723206244368</v>
      </c>
      <c r="E54" s="4">
        <f t="shared" si="3"/>
        <v>1.8024572392194651</v>
      </c>
      <c r="G54" s="4">
        <f t="shared" si="1"/>
        <v>1.0398289227479283</v>
      </c>
    </row>
    <row r="55" spans="1:7" x14ac:dyDescent="0.2">
      <c r="A55" s="4">
        <f>IF('True_Odds_Calculator_2-way'!A56="","",'True_Odds_Calculator_2-way'!A56)</f>
        <v>2.1800000000000002</v>
      </c>
      <c r="B55" s="4">
        <f>IF('True_Odds_Calculator_2-way'!B56="","",'True_Odds_Calculator_2-way'!B56)</f>
        <v>1.72</v>
      </c>
      <c r="C55" s="4">
        <f t="shared" si="0"/>
        <v>4.0110945167484591E-2</v>
      </c>
      <c r="D55" s="4">
        <f t="shared" si="2"/>
        <v>2.2796692607003894</v>
      </c>
      <c r="E55" s="4">
        <f t="shared" si="3"/>
        <v>1.7814519194222731</v>
      </c>
      <c r="G55" s="4">
        <f t="shared" si="1"/>
        <v>1.0401109451674846</v>
      </c>
    </row>
    <row r="56" spans="1:7" x14ac:dyDescent="0.2">
      <c r="A56" s="4">
        <f>IF('True_Odds_Calculator_2-way'!A57="","",'True_Odds_Calculator_2-way'!A57)</f>
        <v>2.2599999999999998</v>
      </c>
      <c r="B56" s="4">
        <f>IF('True_Odds_Calculator_2-way'!B57="","",'True_Odds_Calculator_2-way'!B57)</f>
        <v>1.68</v>
      </c>
      <c r="C56" s="4">
        <f t="shared" si="0"/>
        <v>3.7715971344289834E-2</v>
      </c>
      <c r="D56" s="4">
        <f t="shared" si="2"/>
        <v>2.3606068142253167</v>
      </c>
      <c r="E56" s="4">
        <f t="shared" si="3"/>
        <v>1.7349661853408882</v>
      </c>
      <c r="G56" s="4">
        <f t="shared" si="1"/>
        <v>1.0377159713442898</v>
      </c>
    </row>
    <row r="57" spans="1:7" x14ac:dyDescent="0.2">
      <c r="A57" s="4">
        <f>IF('True_Odds_Calculator_2-way'!A58="","",'True_Odds_Calculator_2-way'!A58)</f>
        <v>2.17</v>
      </c>
      <c r="B57" s="4">
        <f>IF('True_Odds_Calculator_2-way'!B58="","",'True_Odds_Calculator_2-way'!B58)</f>
        <v>1.73</v>
      </c>
      <c r="C57" s="4">
        <f t="shared" si="0"/>
        <v>3.8864175168482618E-2</v>
      </c>
      <c r="D57" s="4">
        <f t="shared" si="2"/>
        <v>2.2655321203343295</v>
      </c>
      <c r="E57" s="4">
        <f t="shared" si="3"/>
        <v>1.7901814453637255</v>
      </c>
      <c r="G57" s="4">
        <f t="shared" si="1"/>
        <v>1.0388641751684826</v>
      </c>
    </row>
    <row r="58" spans="1:7" x14ac:dyDescent="0.2">
      <c r="A58" s="4">
        <f>IF('True_Odds_Calculator_2-way'!A59="","",'True_Odds_Calculator_2-way'!A59)</f>
        <v>2.2999999999999998</v>
      </c>
      <c r="B58" s="4">
        <f>IF('True_Odds_Calculator_2-way'!B59="","",'True_Odds_Calculator_2-way'!B59)</f>
        <v>1.66</v>
      </c>
      <c r="C58" s="4">
        <f t="shared" si="0"/>
        <v>3.7192247249869137E-2</v>
      </c>
      <c r="D58" s="4">
        <f t="shared" si="2"/>
        <v>2.402769037130271</v>
      </c>
      <c r="E58" s="4">
        <f t="shared" si="3"/>
        <v>1.7128757290264693</v>
      </c>
      <c r="G58" s="4">
        <f t="shared" si="1"/>
        <v>1.0371922472498691</v>
      </c>
    </row>
    <row r="59" spans="1:7" x14ac:dyDescent="0.2">
      <c r="A59" s="4">
        <f>IF('True_Odds_Calculator_2-way'!A60="","",'True_Odds_Calculator_2-way'!A60)</f>
        <v>2.08</v>
      </c>
      <c r="B59" s="4">
        <f>IF('True_Odds_Calculator_2-way'!B60="","",'True_Odds_Calculator_2-way'!B60)</f>
        <v>1.79</v>
      </c>
      <c r="C59" s="4">
        <f t="shared" si="0"/>
        <v>3.9428448646325664E-2</v>
      </c>
      <c r="D59" s="4">
        <f t="shared" si="2"/>
        <v>2.1689385995572641</v>
      </c>
      <c r="E59" s="4">
        <f t="shared" si="3"/>
        <v>1.8554769261437256</v>
      </c>
      <c r="G59" s="4">
        <f t="shared" si="1"/>
        <v>1.0394284486463257</v>
      </c>
    </row>
    <row r="60" spans="1:7" x14ac:dyDescent="0.2">
      <c r="A60" s="4">
        <f>IF('True_Odds_Calculator_2-way'!A61="","",'True_Odds_Calculator_2-way'!A61)</f>
        <v>2.02</v>
      </c>
      <c r="B60" s="4">
        <f>IF('True_Odds_Calculator_2-way'!B61="","",'True_Odds_Calculator_2-way'!B61)</f>
        <v>1.85</v>
      </c>
      <c r="C60" s="4">
        <f t="shared" si="0"/>
        <v>3.5590045491035394E-2</v>
      </c>
      <c r="D60" s="4">
        <f t="shared" si="2"/>
        <v>2.0953181945612553</v>
      </c>
      <c r="E60" s="4">
        <f t="shared" si="3"/>
        <v>1.9129767084719731</v>
      </c>
      <c r="G60" s="4">
        <f t="shared" si="1"/>
        <v>1.0355900454910354</v>
      </c>
    </row>
    <row r="61" spans="1:7" x14ac:dyDescent="0.2">
      <c r="A61" s="4">
        <f>IF('True_Odds_Calculator_2-way'!A62="","",'True_Odds_Calculator_2-way'!A62)</f>
        <v>2.0299999999999998</v>
      </c>
      <c r="B61" s="4">
        <f>IF('True_Odds_Calculator_2-way'!B62="","",'True_Odds_Calculator_2-way'!B62)</f>
        <v>1.85</v>
      </c>
      <c r="C61" s="4">
        <f t="shared" si="0"/>
        <v>3.315137797896428E-2</v>
      </c>
      <c r="D61" s="4">
        <f t="shared" si="2"/>
        <v>2.1006852188505105</v>
      </c>
      <c r="E61" s="4">
        <f t="shared" si="3"/>
        <v>1.9085249650616189</v>
      </c>
      <c r="G61" s="4">
        <f t="shared" si="1"/>
        <v>1.0331513779789643</v>
      </c>
    </row>
    <row r="62" spans="1:7" x14ac:dyDescent="0.2">
      <c r="A62" s="4">
        <f>IF('True_Odds_Calculator_2-way'!A63="","",'True_Odds_Calculator_2-way'!A63)</f>
        <v>2.06</v>
      </c>
      <c r="B62" s="4">
        <f>IF('True_Odds_Calculator_2-way'!B63="","",'True_Odds_Calculator_2-way'!B63)</f>
        <v>1.82</v>
      </c>
      <c r="C62" s="4">
        <f t="shared" si="0"/>
        <v>3.4887442654432999E-2</v>
      </c>
      <c r="D62" s="4">
        <f t="shared" si="2"/>
        <v>2.1367833124358828</v>
      </c>
      <c r="E62" s="4">
        <f t="shared" si="3"/>
        <v>1.8796751228316457</v>
      </c>
      <c r="G62" s="4">
        <f t="shared" si="1"/>
        <v>1.034887442654433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1.79</v>
      </c>
      <c r="C63" s="4">
        <f t="shared" si="0"/>
        <v>3.9428448646325664E-2</v>
      </c>
      <c r="D63" s="4">
        <f t="shared" si="2"/>
        <v>2.1689385995572641</v>
      </c>
      <c r="E63" s="4">
        <f t="shared" si="3"/>
        <v>1.8554769261437256</v>
      </c>
      <c r="G63" s="4">
        <f t="shared" si="1"/>
        <v>1.0394284486463257</v>
      </c>
    </row>
    <row r="64" spans="1:7" x14ac:dyDescent="0.2">
      <c r="A64" s="4">
        <f>IF('True_Odds_Calculator_2-way'!A65="","",'True_Odds_Calculator_2-way'!A65)</f>
        <v>2.19</v>
      </c>
      <c r="B64" s="4">
        <f>IF('True_Odds_Calculator_2-way'!B65="","",'True_Odds_Calculator_2-way'!B65)</f>
        <v>1.69</v>
      </c>
      <c r="C64" s="4">
        <f t="shared" si="0"/>
        <v>4.8336980897571102E-2</v>
      </c>
      <c r="D64" s="4">
        <f t="shared" si="2"/>
        <v>2.3123926150385805</v>
      </c>
      <c r="E64" s="4">
        <f t="shared" si="3"/>
        <v>1.7619671038537528</v>
      </c>
      <c r="G64" s="4">
        <f t="shared" si="1"/>
        <v>1.0483369808975711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1.79</v>
      </c>
      <c r="C65" s="4">
        <f t="shared" si="0"/>
        <v>3.9428448646325664E-2</v>
      </c>
      <c r="D65" s="4">
        <f t="shared" si="2"/>
        <v>2.1689385995572641</v>
      </c>
      <c r="E65" s="4">
        <f t="shared" si="3"/>
        <v>1.8554769261437256</v>
      </c>
      <c r="G65" s="4">
        <f t="shared" si="1"/>
        <v>1.0394284486463257</v>
      </c>
    </row>
    <row r="66" spans="1:7" x14ac:dyDescent="0.2">
      <c r="A66" s="4">
        <f>IF('True_Odds_Calculator_2-way'!A67="","",'True_Odds_Calculator_2-way'!A67)</f>
        <v>2.2799999999999998</v>
      </c>
      <c r="B66" s="4">
        <f>IF('True_Odds_Calculator_2-way'!B67="","",'True_Odds_Calculator_2-way'!B67)</f>
        <v>1.67</v>
      </c>
      <c r="C66" s="4">
        <f t="shared" ref="C66:C129" si="4">IF(A66="","",((1/A66)+(1/B66))-1)</f>
        <v>3.7398886437651102E-2</v>
      </c>
      <c r="D66" s="4">
        <f t="shared" si="2"/>
        <v>2.3815361521140859</v>
      </c>
      <c r="E66" s="4">
        <f t="shared" si="3"/>
        <v>1.723831944947483</v>
      </c>
      <c r="G66" s="4">
        <f t="shared" ref="G66:G129" si="5">IF(A66="","",C66+1)</f>
        <v>1.0373988864376511</v>
      </c>
    </row>
    <row r="67" spans="1:7" x14ac:dyDescent="0.2">
      <c r="A67" s="4">
        <f>IF('True_Odds_Calculator_2-way'!A68="","",'True_Odds_Calculator_2-way'!A68)</f>
        <v>1.79</v>
      </c>
      <c r="B67" s="4">
        <f>IF('True_Odds_Calculator_2-way'!B68="","",'True_Odds_Calculator_2-way'!B68)</f>
        <v>2.0499999999999998</v>
      </c>
      <c r="C67" s="4">
        <f t="shared" si="4"/>
        <v>4.6464095925875526E-2</v>
      </c>
      <c r="D67" s="4">
        <f t="shared" ref="D67:D130" si="6">IF(A67="","",(2*A67)/(2-($C67*A67)))</f>
        <v>1.8676676421936633</v>
      </c>
      <c r="E67" s="4">
        <f t="shared" ref="E67:E130" si="7">IF(B67="","",(2*B67)/(2-($C67*B67)))</f>
        <v>2.1525150315295498</v>
      </c>
      <c r="G67" s="4">
        <f t="shared" si="5"/>
        <v>1.0464640959258755</v>
      </c>
    </row>
    <row r="68" spans="1:7" x14ac:dyDescent="0.2">
      <c r="A68" s="4">
        <f>IF('True_Odds_Calculator_2-way'!A69="","",'True_Odds_Calculator_2-way'!A69)</f>
        <v>1.83</v>
      </c>
      <c r="B68" s="4">
        <f>IF('True_Odds_Calculator_2-way'!B69="","",'True_Odds_Calculator_2-way'!B69)</f>
        <v>2.02</v>
      </c>
      <c r="C68" s="4">
        <f t="shared" si="4"/>
        <v>4.1497592382188975E-2</v>
      </c>
      <c r="D68" s="4">
        <f t="shared" si="6"/>
        <v>1.9022281685792208</v>
      </c>
      <c r="E68" s="4">
        <f t="shared" si="7"/>
        <v>2.1083670792220381</v>
      </c>
      <c r="G68" s="4">
        <f t="shared" si="5"/>
        <v>1.041497592382189</v>
      </c>
    </row>
    <row r="69" spans="1:7" x14ac:dyDescent="0.2">
      <c r="A69" s="4">
        <f>IF('True_Odds_Calculator_2-way'!A70="","",'True_Odds_Calculator_2-way'!A70)</f>
        <v>1.93</v>
      </c>
      <c r="B69" s="4">
        <f>IF('True_Odds_Calculator_2-way'!B70="","",'True_Odds_Calculator_2-way'!B70)</f>
        <v>1.91</v>
      </c>
      <c r="C69" s="4">
        <f t="shared" si="4"/>
        <v>4.1694924449990456E-2</v>
      </c>
      <c r="D69" s="4">
        <f t="shared" si="6"/>
        <v>2.0109101819272834</v>
      </c>
      <c r="E69" s="4">
        <f t="shared" si="7"/>
        <v>1.9892075654965866</v>
      </c>
      <c r="G69" s="4">
        <f t="shared" si="5"/>
        <v>1.0416949244499905</v>
      </c>
    </row>
    <row r="70" spans="1:7" x14ac:dyDescent="0.2">
      <c r="A70" s="4">
        <f>IF('True_Odds_Calculator_2-way'!A71="","",'True_Odds_Calculator_2-way'!A71)</f>
        <v>1.6</v>
      </c>
      <c r="B70" s="4">
        <f>IF('True_Odds_Calculator_2-way'!B71="","",'True_Odds_Calculator_2-way'!B71)</f>
        <v>2.36</v>
      </c>
      <c r="C70" s="4">
        <f t="shared" si="4"/>
        <v>4.8728813559322015E-2</v>
      </c>
      <c r="D70" s="4">
        <f t="shared" si="6"/>
        <v>1.6649029982363315</v>
      </c>
      <c r="E70" s="4">
        <f t="shared" si="7"/>
        <v>2.5039787798408488</v>
      </c>
      <c r="G70" s="4">
        <f t="shared" si="5"/>
        <v>1.048728813559322</v>
      </c>
    </row>
    <row r="71" spans="1:7" x14ac:dyDescent="0.2">
      <c r="A71" s="4">
        <f>IF('True_Odds_Calculator_2-way'!A72="","",'True_Odds_Calculator_2-way'!A72)</f>
        <v>1.84</v>
      </c>
      <c r="B71" s="4">
        <f>IF('True_Odds_Calculator_2-way'!B72="","",'True_Odds_Calculator_2-way'!B72)</f>
        <v>2</v>
      </c>
      <c r="C71" s="4">
        <f t="shared" si="4"/>
        <v>4.3478260869565188E-2</v>
      </c>
      <c r="D71" s="4">
        <f t="shared" si="6"/>
        <v>1.9166666666666665</v>
      </c>
      <c r="E71" s="4">
        <f t="shared" si="7"/>
        <v>2.0909090909090908</v>
      </c>
      <c r="G71" s="4">
        <f t="shared" si="5"/>
        <v>1.0434782608695652</v>
      </c>
    </row>
    <row r="72" spans="1:7" x14ac:dyDescent="0.2">
      <c r="A72" s="4">
        <f>IF('True_Odds_Calculator_2-way'!A73="","",'True_Odds_Calculator_2-way'!A73)</f>
        <v>1.72</v>
      </c>
      <c r="B72" s="4">
        <f>IF('True_Odds_Calculator_2-way'!B73="","",'True_Odds_Calculator_2-way'!B73)</f>
        <v>2.14</v>
      </c>
      <c r="C72" s="4">
        <f t="shared" si="4"/>
        <v>4.8685068463377501E-2</v>
      </c>
      <c r="D72" s="4">
        <f t="shared" si="6"/>
        <v>1.7951619196254389</v>
      </c>
      <c r="E72" s="4">
        <f t="shared" si="7"/>
        <v>2.2576054955839058</v>
      </c>
      <c r="G72" s="4">
        <f t="shared" si="5"/>
        <v>1.0486850684633775</v>
      </c>
    </row>
    <row r="73" spans="1:7" x14ac:dyDescent="0.2">
      <c r="A73" s="4">
        <f>IF('True_Odds_Calculator_2-way'!A74="","",'True_Odds_Calculator_2-way'!A74)</f>
        <v>1.67</v>
      </c>
      <c r="B73" s="4">
        <f>IF('True_Odds_Calculator_2-way'!B74="","",'True_Odds_Calculator_2-way'!B74)</f>
        <v>2.23</v>
      </c>
      <c r="C73" s="4">
        <f t="shared" si="4"/>
        <v>4.7232888483123459E-2</v>
      </c>
      <c r="D73" s="4">
        <f t="shared" si="6"/>
        <v>1.7385681940197473</v>
      </c>
      <c r="E73" s="4">
        <f t="shared" si="7"/>
        <v>2.3539711134287793</v>
      </c>
      <c r="G73" s="4">
        <f t="shared" si="5"/>
        <v>1.0472328884831235</v>
      </c>
    </row>
    <row r="74" spans="1:7" x14ac:dyDescent="0.2">
      <c r="A74" s="4">
        <f>IF('True_Odds_Calculator_2-way'!A75="","",'True_Odds_Calculator_2-way'!A75)</f>
        <v>1.83</v>
      </c>
      <c r="B74" s="4">
        <f>IF('True_Odds_Calculator_2-way'!B75="","",'True_Odds_Calculator_2-way'!B75)</f>
        <v>2.02</v>
      </c>
      <c r="C74" s="4">
        <f t="shared" si="4"/>
        <v>4.1497592382188975E-2</v>
      </c>
      <c r="D74" s="4">
        <f t="shared" si="6"/>
        <v>1.9022281685792208</v>
      </c>
      <c r="E74" s="4">
        <f t="shared" si="7"/>
        <v>2.1083670792220381</v>
      </c>
      <c r="G74" s="4">
        <f t="shared" si="5"/>
        <v>1.041497592382189</v>
      </c>
    </row>
    <row r="75" spans="1:7" x14ac:dyDescent="0.2">
      <c r="A75" s="4">
        <f>IF('True_Odds_Calculator_2-way'!A76="","",'True_Odds_Calculator_2-way'!A76)</f>
        <v>1.89</v>
      </c>
      <c r="B75" s="4">
        <f>IF('True_Odds_Calculator_2-way'!B76="","",'True_Odds_Calculator_2-way'!B76)</f>
        <v>1.94</v>
      </c>
      <c r="C75" s="4">
        <f t="shared" si="4"/>
        <v>4.4564446626302434E-2</v>
      </c>
      <c r="D75" s="4">
        <f t="shared" si="6"/>
        <v>1.9730936877791532</v>
      </c>
      <c r="E75" s="4">
        <f t="shared" si="7"/>
        <v>2.0276502792678208</v>
      </c>
      <c r="G75" s="4">
        <f t="shared" si="5"/>
        <v>1.0445644466263024</v>
      </c>
    </row>
    <row r="76" spans="1:7" x14ac:dyDescent="0.2">
      <c r="A76" s="4">
        <f>IF('True_Odds_Calculator_2-way'!A77="","",'True_Odds_Calculator_2-way'!A77)</f>
        <v>1.56</v>
      </c>
      <c r="B76" s="4">
        <f>IF('True_Odds_Calculator_2-way'!B77="","",'True_Odds_Calculator_2-way'!B77)</f>
        <v>2.46</v>
      </c>
      <c r="C76" s="4">
        <f t="shared" si="4"/>
        <v>4.7529706066291366E-2</v>
      </c>
      <c r="D76" s="4">
        <f t="shared" si="6"/>
        <v>1.6200607902735562</v>
      </c>
      <c r="E76" s="4">
        <f t="shared" si="7"/>
        <v>2.6127450980392153</v>
      </c>
      <c r="G76" s="4">
        <f t="shared" si="5"/>
        <v>1.0475297060662914</v>
      </c>
    </row>
    <row r="77" spans="1:7" x14ac:dyDescent="0.2">
      <c r="A77" s="4">
        <f>IF('True_Odds_Calculator_2-way'!A78="","",'True_Odds_Calculator_2-way'!A78)</f>
        <v>1.91</v>
      </c>
      <c r="B77" s="4">
        <f>IF('True_Odds_Calculator_2-way'!B78="","",'True_Odds_Calculator_2-way'!B78)</f>
        <v>1.93</v>
      </c>
      <c r="C77" s="4">
        <f t="shared" si="4"/>
        <v>4.1694924449990456E-2</v>
      </c>
      <c r="D77" s="4">
        <f t="shared" si="6"/>
        <v>1.9892075654965866</v>
      </c>
      <c r="E77" s="4">
        <f t="shared" si="7"/>
        <v>2.0109101819272834</v>
      </c>
      <c r="G77" s="4">
        <f t="shared" si="5"/>
        <v>1.0416949244499905</v>
      </c>
    </row>
    <row r="78" spans="1:7" x14ac:dyDescent="0.2">
      <c r="A78" s="4">
        <f>IF('True_Odds_Calculator_2-way'!A79="","",'True_Odds_Calculator_2-way'!A79)</f>
        <v>1.73</v>
      </c>
      <c r="B78" s="4">
        <f>IF('True_Odds_Calculator_2-way'!B79="","",'True_Odds_Calculator_2-way'!B79)</f>
        <v>2.13</v>
      </c>
      <c r="C78" s="4">
        <f t="shared" si="4"/>
        <v>4.7518250156042274E-2</v>
      </c>
      <c r="D78" s="4">
        <f t="shared" si="6"/>
        <v>1.8041567725036107</v>
      </c>
      <c r="E78" s="4">
        <f t="shared" si="7"/>
        <v>2.243538616091814</v>
      </c>
      <c r="G78" s="4">
        <f t="shared" si="5"/>
        <v>1.0475182501560423</v>
      </c>
    </row>
    <row r="79" spans="1:7" x14ac:dyDescent="0.2">
      <c r="A79" s="4">
        <f>IF('True_Odds_Calculator_2-way'!A80="","",'True_Odds_Calculator_2-way'!A80)</f>
        <v>1.22</v>
      </c>
      <c r="B79" s="4">
        <f>IF('True_Odds_Calculator_2-way'!B80="","",'True_Odds_Calculator_2-way'!B80)</f>
        <v>5.05</v>
      </c>
      <c r="C79" s="4">
        <f t="shared" si="4"/>
        <v>1.7691933127738979E-2</v>
      </c>
      <c r="D79" s="4">
        <f t="shared" si="6"/>
        <v>1.2333099789810829</v>
      </c>
      <c r="E79" s="4">
        <f t="shared" si="7"/>
        <v>5.2861432861432851</v>
      </c>
      <c r="G79" s="4">
        <f t="shared" si="5"/>
        <v>1.017691933127739</v>
      </c>
    </row>
    <row r="80" spans="1:7" x14ac:dyDescent="0.2">
      <c r="A80" s="4">
        <f>IF('True_Odds_Calculator_2-way'!A81="","",'True_Odds_Calculator_2-way'!A81)</f>
        <v>1.83</v>
      </c>
      <c r="B80" s="4">
        <f>IF('True_Odds_Calculator_2-way'!B81="","",'True_Odds_Calculator_2-way'!B81)</f>
        <v>2.08</v>
      </c>
      <c r="C80" s="4">
        <f t="shared" si="4"/>
        <v>2.7217318200924545E-2</v>
      </c>
      <c r="D80" s="4">
        <f t="shared" si="6"/>
        <v>1.8767379942806428</v>
      </c>
      <c r="E80" s="4">
        <f t="shared" si="7"/>
        <v>2.1405916094927453</v>
      </c>
      <c r="G80" s="4">
        <f t="shared" si="5"/>
        <v>1.0272173182009245</v>
      </c>
    </row>
    <row r="81" spans="1:7" x14ac:dyDescent="0.2">
      <c r="A81" s="4">
        <f>IF('True_Odds_Calculator_2-way'!A82="","",'True_Odds_Calculator_2-way'!A82)</f>
        <v>2.16</v>
      </c>
      <c r="B81" s="4">
        <f>IF('True_Odds_Calculator_2-way'!B82="","",'True_Odds_Calculator_2-way'!B82)</f>
        <v>1.74</v>
      </c>
      <c r="C81" s="4">
        <f t="shared" si="4"/>
        <v>3.7675606641123682E-2</v>
      </c>
      <c r="D81" s="4">
        <f t="shared" si="6"/>
        <v>2.2516175413371671</v>
      </c>
      <c r="E81" s="4">
        <f t="shared" si="7"/>
        <v>1.7989661114302122</v>
      </c>
      <c r="G81" s="4">
        <f t="shared" si="5"/>
        <v>1.0376756066411237</v>
      </c>
    </row>
    <row r="82" spans="1:7" x14ac:dyDescent="0.2">
      <c r="A82" s="4">
        <f>IF('True_Odds_Calculator_2-way'!A83="","",'True_Odds_Calculator_2-way'!A83)</f>
        <v>2.48</v>
      </c>
      <c r="B82" s="4">
        <f>IF('True_Odds_Calculator_2-way'!B83="","",'True_Odds_Calculator_2-way'!B83)</f>
        <v>1.57</v>
      </c>
      <c r="C82" s="4">
        <f t="shared" si="4"/>
        <v>4.0168481610848517E-2</v>
      </c>
      <c r="D82" s="4">
        <f t="shared" si="6"/>
        <v>2.6100013406622868</v>
      </c>
      <c r="E82" s="4">
        <f t="shared" si="7"/>
        <v>1.6211174952119245</v>
      </c>
      <c r="G82" s="4">
        <f t="shared" si="5"/>
        <v>1.0401684816108485</v>
      </c>
    </row>
    <row r="83" spans="1:7" x14ac:dyDescent="0.2">
      <c r="A83" s="4">
        <f>IF('True_Odds_Calculator_2-way'!A84="","",'True_Odds_Calculator_2-way'!A84)</f>
        <v>2.34</v>
      </c>
      <c r="B83" s="4">
        <f>IF('True_Odds_Calculator_2-way'!B84="","",'True_Odds_Calculator_2-way'!B84)</f>
        <v>1.64</v>
      </c>
      <c r="C83" s="4">
        <f t="shared" si="4"/>
        <v>3.7106524911402872E-2</v>
      </c>
      <c r="D83" s="4">
        <f t="shared" si="6"/>
        <v>2.4462009178990307</v>
      </c>
      <c r="E83" s="4">
        <f t="shared" si="7"/>
        <v>1.6914668547249645</v>
      </c>
      <c r="G83" s="4">
        <f t="shared" si="5"/>
        <v>1.0371065249114029</v>
      </c>
    </row>
    <row r="84" spans="1:7" x14ac:dyDescent="0.2">
      <c r="A84" s="4">
        <f>IF('True_Odds_Calculator_2-way'!A85="","",'True_Odds_Calculator_2-way'!A85)</f>
        <v>2.2200000000000002</v>
      </c>
      <c r="B84" s="4">
        <f>IF('True_Odds_Calculator_2-way'!B85="","",'True_Odds_Calculator_2-way'!B85)</f>
        <v>1.7</v>
      </c>
      <c r="C84" s="4">
        <f t="shared" si="4"/>
        <v>3.868574456809748E-2</v>
      </c>
      <c r="D84" s="4">
        <f t="shared" si="6"/>
        <v>2.3196066379840201</v>
      </c>
      <c r="E84" s="4">
        <f t="shared" si="7"/>
        <v>1.7578015836050302</v>
      </c>
      <c r="G84" s="4">
        <f t="shared" si="5"/>
        <v>1.0386857445680975</v>
      </c>
    </row>
    <row r="85" spans="1:7" x14ac:dyDescent="0.2">
      <c r="A85" s="4">
        <f>IF('True_Odds_Calculator_2-way'!A86="","",'True_Odds_Calculator_2-way'!A86)</f>
        <v>2.41</v>
      </c>
      <c r="B85" s="4">
        <f>IF('True_Odds_Calculator_2-way'!B86="","",'True_Odds_Calculator_2-way'!B86)</f>
        <v>1.61</v>
      </c>
      <c r="C85" s="4">
        <f t="shared" si="4"/>
        <v>3.6055771758459754E-2</v>
      </c>
      <c r="D85" s="4">
        <f t="shared" si="6"/>
        <v>2.5194636537774748</v>
      </c>
      <c r="E85" s="4">
        <f t="shared" si="7"/>
        <v>1.6581269630990791</v>
      </c>
      <c r="G85" s="4">
        <f t="shared" si="5"/>
        <v>1.0360557717584598</v>
      </c>
    </row>
    <row r="86" spans="1:7" x14ac:dyDescent="0.2">
      <c r="A86" s="4">
        <f>IF('True_Odds_Calculator_2-way'!A87="","",'True_Odds_Calculator_2-way'!A87)</f>
        <v>2.2799999999999998</v>
      </c>
      <c r="B86" s="4">
        <f>IF('True_Odds_Calculator_2-way'!B87="","",'True_Odds_Calculator_2-way'!B87)</f>
        <v>1.67</v>
      </c>
      <c r="C86" s="4">
        <f t="shared" si="4"/>
        <v>3.7398886437651102E-2</v>
      </c>
      <c r="D86" s="4">
        <f t="shared" si="6"/>
        <v>2.3815361521140859</v>
      </c>
      <c r="E86" s="4">
        <f t="shared" si="7"/>
        <v>1.723831944947483</v>
      </c>
      <c r="G86" s="4">
        <f t="shared" si="5"/>
        <v>1.0373988864376511</v>
      </c>
    </row>
    <row r="87" spans="1:7" x14ac:dyDescent="0.2">
      <c r="A87" s="4">
        <f>IF('True_Odds_Calculator_2-way'!A88="","",'True_Odds_Calculator_2-way'!A88)</f>
        <v>2.31</v>
      </c>
      <c r="B87" s="4">
        <f>IF('True_Odds_Calculator_2-way'!B88="","",'True_Odds_Calculator_2-way'!B88)</f>
        <v>1.65</v>
      </c>
      <c r="C87" s="4">
        <f t="shared" si="4"/>
        <v>3.8961038961038863E-2</v>
      </c>
      <c r="D87" s="4">
        <f t="shared" si="6"/>
        <v>2.418848167539267</v>
      </c>
      <c r="E87" s="4">
        <f t="shared" si="7"/>
        <v>1.7047970479704795</v>
      </c>
      <c r="G87" s="4">
        <f t="shared" si="5"/>
        <v>1.0389610389610389</v>
      </c>
    </row>
    <row r="88" spans="1:7" x14ac:dyDescent="0.2">
      <c r="A88" s="4">
        <f>IF('True_Odds_Calculator_2-way'!A89="","",'True_Odds_Calculator_2-way'!A89)</f>
        <v>2.34</v>
      </c>
      <c r="B88" s="4">
        <f>IF('True_Odds_Calculator_2-way'!B89="","",'True_Odds_Calculator_2-way'!B89)</f>
        <v>1.64</v>
      </c>
      <c r="C88" s="4">
        <f t="shared" si="4"/>
        <v>3.7106524911402872E-2</v>
      </c>
      <c r="D88" s="4">
        <f t="shared" si="6"/>
        <v>2.4462009178990307</v>
      </c>
      <c r="E88" s="4">
        <f t="shared" si="7"/>
        <v>1.6914668547249645</v>
      </c>
      <c r="G88" s="4">
        <f t="shared" si="5"/>
        <v>1.0371065249114029</v>
      </c>
    </row>
    <row r="89" spans="1:7" x14ac:dyDescent="0.2">
      <c r="A89" s="4">
        <f>IF('True_Odds_Calculator_2-way'!A90="","",'True_Odds_Calculator_2-way'!A90)</f>
        <v>2.64</v>
      </c>
      <c r="B89" s="4">
        <f>IF('True_Odds_Calculator_2-way'!B90="","",'True_Odds_Calculator_2-way'!B90)</f>
        <v>1.52</v>
      </c>
      <c r="C89" s="4">
        <f t="shared" si="4"/>
        <v>3.6682615629984205E-2</v>
      </c>
      <c r="D89" s="4">
        <f t="shared" si="6"/>
        <v>2.7743362831858414</v>
      </c>
      <c r="E89" s="4">
        <f t="shared" si="7"/>
        <v>1.5635910224438905</v>
      </c>
      <c r="G89" s="4">
        <f t="shared" si="5"/>
        <v>1.0366826156299842</v>
      </c>
    </row>
    <row r="90" spans="1:7" x14ac:dyDescent="0.2">
      <c r="A90" s="4">
        <f>IF('True_Odds_Calculator_2-way'!A91="","",'True_Odds_Calculator_2-way'!A91)</f>
        <v>2.2999999999999998</v>
      </c>
      <c r="B90" s="4">
        <f>IF('True_Odds_Calculator_2-way'!B91="","",'True_Odds_Calculator_2-way'!B91)</f>
        <v>1.63</v>
      </c>
      <c r="C90" s="4">
        <f t="shared" si="4"/>
        <v>4.8279541210989763E-2</v>
      </c>
      <c r="D90" s="4">
        <f t="shared" si="6"/>
        <v>2.4352062357908415</v>
      </c>
      <c r="E90" s="4">
        <f t="shared" si="7"/>
        <v>1.6967639737497173</v>
      </c>
      <c r="G90" s="4">
        <f t="shared" si="5"/>
        <v>1.0482795412109898</v>
      </c>
    </row>
    <row r="91" spans="1:7" x14ac:dyDescent="0.2">
      <c r="A91" s="4">
        <f>IF('True_Odds_Calculator_2-way'!A92="","",'True_Odds_Calculator_2-way'!A92)</f>
        <v>2.46</v>
      </c>
      <c r="B91" s="4">
        <f>IF('True_Odds_Calculator_2-way'!B92="","",'True_Odds_Calculator_2-way'!B92)</f>
        <v>1.56</v>
      </c>
      <c r="C91" s="4">
        <f t="shared" si="4"/>
        <v>4.7529706066291366E-2</v>
      </c>
      <c r="D91" s="4">
        <f t="shared" si="6"/>
        <v>2.6127450980392153</v>
      </c>
      <c r="E91" s="4">
        <f t="shared" si="7"/>
        <v>1.6200607902735562</v>
      </c>
      <c r="G91" s="4">
        <f t="shared" si="5"/>
        <v>1.0475297060662914</v>
      </c>
    </row>
    <row r="92" spans="1:7" x14ac:dyDescent="0.2">
      <c r="A92" s="4">
        <f>IF('True_Odds_Calculator_2-way'!A93="","",'True_Odds_Calculator_2-way'!A93)</f>
        <v>2.2400000000000002</v>
      </c>
      <c r="B92" s="4">
        <f>IF('True_Odds_Calculator_2-way'!B93="","",'True_Odds_Calculator_2-way'!B93)</f>
        <v>1.64</v>
      </c>
      <c r="C92" s="4">
        <f t="shared" si="4"/>
        <v>5.6184668989546882E-2</v>
      </c>
      <c r="D92" s="4">
        <f t="shared" si="6"/>
        <v>2.3904216553878186</v>
      </c>
      <c r="E92" s="4">
        <f t="shared" si="7"/>
        <v>1.7192062897791085</v>
      </c>
      <c r="G92" s="4">
        <f t="shared" si="5"/>
        <v>1.0561846689895469</v>
      </c>
    </row>
    <row r="93" spans="1:7" x14ac:dyDescent="0.2">
      <c r="A93" s="4">
        <f>IF('True_Odds_Calculator_2-way'!A94="","",'True_Odds_Calculator_2-way'!A94)</f>
        <v>1.49</v>
      </c>
      <c r="B93" s="4">
        <f>IF('True_Odds_Calculator_2-way'!B94="","",'True_Odds_Calculator_2-way'!B94)</f>
        <v>2.72</v>
      </c>
      <c r="C93" s="4">
        <f t="shared" si="4"/>
        <v>3.8787998420844794E-2</v>
      </c>
      <c r="D93" s="4">
        <f t="shared" si="6"/>
        <v>1.5343378511395471</v>
      </c>
      <c r="E93" s="4">
        <f t="shared" si="7"/>
        <v>2.871475131075528</v>
      </c>
      <c r="G93" s="4">
        <f t="shared" si="5"/>
        <v>1.0387879984208448</v>
      </c>
    </row>
    <row r="94" spans="1:7" x14ac:dyDescent="0.2">
      <c r="A94" s="4">
        <f>IF('True_Odds_Calculator_2-way'!A95="","",'True_Odds_Calculator_2-way'!A95)</f>
        <v>1.7</v>
      </c>
      <c r="B94" s="4">
        <f>IF('True_Odds_Calculator_2-way'!B95="","",'True_Odds_Calculator_2-way'!B95)</f>
        <v>2.27</v>
      </c>
      <c r="C94" s="4">
        <f t="shared" si="4"/>
        <v>2.876392847888054E-2</v>
      </c>
      <c r="D94" s="4">
        <f t="shared" si="6"/>
        <v>1.7426055543011967</v>
      </c>
      <c r="E94" s="4">
        <f t="shared" si="7"/>
        <v>2.3466099118273029</v>
      </c>
      <c r="G94" s="4">
        <f t="shared" si="5"/>
        <v>1.0287639284788805</v>
      </c>
    </row>
    <row r="95" spans="1:7" x14ac:dyDescent="0.2">
      <c r="A95" s="4">
        <f>IF('True_Odds_Calculator_2-way'!A96="","",'True_Odds_Calculator_2-way'!A96)</f>
        <v>1.79</v>
      </c>
      <c r="B95" s="4">
        <f>IF('True_Odds_Calculator_2-way'!B96="","",'True_Odds_Calculator_2-way'!B96)</f>
        <v>2.12</v>
      </c>
      <c r="C95" s="4">
        <f t="shared" si="4"/>
        <v>3.0357331084642114E-2</v>
      </c>
      <c r="D95" s="4">
        <f t="shared" si="6"/>
        <v>1.8399922420480992</v>
      </c>
      <c r="E95" s="4">
        <f t="shared" si="7"/>
        <v>2.1904871854075272</v>
      </c>
      <c r="G95" s="4">
        <f t="shared" si="5"/>
        <v>1.0303573310846421</v>
      </c>
    </row>
    <row r="96" spans="1:7" x14ac:dyDescent="0.2">
      <c r="A96" s="4">
        <f>IF('True_Odds_Calculator_2-way'!A97="","",'True_Odds_Calculator_2-way'!A97)</f>
        <v>2.12</v>
      </c>
      <c r="B96" s="4">
        <f>IF('True_Odds_Calculator_2-way'!B97="","",'True_Odds_Calculator_2-way'!B97)</f>
        <v>1.78</v>
      </c>
      <c r="C96" s="4">
        <f t="shared" si="4"/>
        <v>3.3495866016535869E-2</v>
      </c>
      <c r="D96" s="4">
        <f t="shared" si="6"/>
        <v>2.1980428704566637</v>
      </c>
      <c r="E96" s="4">
        <f t="shared" si="7"/>
        <v>1.8346946713341112</v>
      </c>
      <c r="G96" s="4">
        <f t="shared" si="5"/>
        <v>1.0334958660165359</v>
      </c>
    </row>
    <row r="97" spans="1:7" x14ac:dyDescent="0.2">
      <c r="A97" s="4">
        <f>IF('True_Odds_Calculator_2-way'!A98="","",'True_Odds_Calculator_2-way'!A98)</f>
        <v>2.21</v>
      </c>
      <c r="B97" s="4">
        <f>IF('True_Odds_Calculator_2-way'!B98="","",'True_Odds_Calculator_2-way'!B98)</f>
        <v>1.72</v>
      </c>
      <c r="C97" s="4">
        <f t="shared" si="4"/>
        <v>3.3884036620014824E-2</v>
      </c>
      <c r="D97" s="4">
        <f t="shared" si="6"/>
        <v>2.2959652089876781</v>
      </c>
      <c r="E97" s="4">
        <f t="shared" si="7"/>
        <v>1.7716256524981358</v>
      </c>
      <c r="G97" s="4">
        <f t="shared" si="5"/>
        <v>1.0338840366200148</v>
      </c>
    </row>
    <row r="98" spans="1:7" x14ac:dyDescent="0.2">
      <c r="A98" s="4">
        <f>IF('True_Odds_Calculator_2-way'!A99="","",'True_Odds_Calculator_2-way'!A99)</f>
        <v>2.06</v>
      </c>
      <c r="B98" s="4">
        <f>IF('True_Odds_Calculator_2-way'!B99="","",'True_Odds_Calculator_2-way'!B99)</f>
        <v>1.84</v>
      </c>
      <c r="C98" s="4">
        <f t="shared" si="4"/>
        <v>2.891515407344869E-2</v>
      </c>
      <c r="D98" s="4">
        <f t="shared" si="6"/>
        <v>2.1232354918216445</v>
      </c>
      <c r="E98" s="4">
        <f t="shared" si="7"/>
        <v>1.8902852583283463</v>
      </c>
      <c r="G98" s="4">
        <f t="shared" si="5"/>
        <v>1.0289151540734487</v>
      </c>
    </row>
    <row r="99" spans="1:7" x14ac:dyDescent="0.2">
      <c r="A99" s="4">
        <f>IF('True_Odds_Calculator_2-way'!A100="","",'True_Odds_Calculator_2-way'!A100)</f>
        <v>2.2799999999999998</v>
      </c>
      <c r="B99" s="4">
        <f>IF('True_Odds_Calculator_2-way'!B100="","",'True_Odds_Calculator_2-way'!B100)</f>
        <v>1.68</v>
      </c>
      <c r="C99" s="4">
        <f t="shared" si="4"/>
        <v>3.383458646616555E-2</v>
      </c>
      <c r="D99" s="4">
        <f t="shared" si="6"/>
        <v>2.3714710252600297</v>
      </c>
      <c r="E99" s="4">
        <f t="shared" si="7"/>
        <v>1.7291440953412784</v>
      </c>
      <c r="G99" s="4">
        <f t="shared" si="5"/>
        <v>1.0338345864661656</v>
      </c>
    </row>
    <row r="100" spans="1:7" x14ac:dyDescent="0.2">
      <c r="A100" s="4">
        <f>IF('True_Odds_Calculator_2-way'!A101="","",'True_Odds_Calculator_2-way'!A101)</f>
        <v>2.16</v>
      </c>
      <c r="B100" s="4">
        <f>IF('True_Odds_Calculator_2-way'!B101="","",'True_Odds_Calculator_2-way'!B101)</f>
        <v>1.75</v>
      </c>
      <c r="C100" s="4">
        <f t="shared" si="4"/>
        <v>3.4391534391534417E-2</v>
      </c>
      <c r="D100" s="4">
        <f t="shared" si="6"/>
        <v>2.2433234421364987</v>
      </c>
      <c r="E100" s="4">
        <f t="shared" si="7"/>
        <v>1.8042959427207637</v>
      </c>
      <c r="G100" s="4">
        <f t="shared" si="5"/>
        <v>1.0343915343915344</v>
      </c>
    </row>
    <row r="101" spans="1:7" x14ac:dyDescent="0.2">
      <c r="A101" s="4">
        <f>IF('True_Odds_Calculator_2-way'!A102="","",'True_Odds_Calculator_2-way'!A102)</f>
        <v>1.85</v>
      </c>
      <c r="B101" s="4">
        <f>IF('True_Odds_Calculator_2-way'!B102="","",'True_Odds_Calculator_2-way'!B102)</f>
        <v>2.0499999999999998</v>
      </c>
      <c r="C101" s="4">
        <f t="shared" si="4"/>
        <v>2.8345418589321048E-2</v>
      </c>
      <c r="D101" s="4">
        <f t="shared" si="6"/>
        <v>1.8998121477770822</v>
      </c>
      <c r="E101" s="4">
        <f t="shared" si="7"/>
        <v>2.1113430758524703</v>
      </c>
      <c r="G101" s="4">
        <f t="shared" si="5"/>
        <v>1.028345418589321</v>
      </c>
    </row>
    <row r="102" spans="1:7" x14ac:dyDescent="0.2">
      <c r="A102" s="4">
        <f>IF('True_Odds_Calculator_2-way'!A103="","",'True_Odds_Calculator_2-way'!A103)</f>
        <v>2.17</v>
      </c>
      <c r="B102" s="4">
        <f>IF('True_Odds_Calculator_2-way'!B103="","",'True_Odds_Calculator_2-way'!B103)</f>
        <v>1.75</v>
      </c>
      <c r="C102" s="4">
        <f t="shared" si="4"/>
        <v>3.2258064516129004E-2</v>
      </c>
      <c r="D102" s="4">
        <f t="shared" si="6"/>
        <v>2.2487046632124348</v>
      </c>
      <c r="E102" s="4">
        <f t="shared" si="7"/>
        <v>1.8008298755186722</v>
      </c>
      <c r="G102" s="4">
        <f t="shared" si="5"/>
        <v>1.032258064516129</v>
      </c>
    </row>
    <row r="103" spans="1:7" x14ac:dyDescent="0.2">
      <c r="A103" s="4">
        <f>IF('True_Odds_Calculator_2-way'!A104="","",'True_Odds_Calculator_2-way'!A104)</f>
        <v>2.15</v>
      </c>
      <c r="B103" s="4">
        <f>IF('True_Odds_Calculator_2-way'!B104="","",'True_Odds_Calculator_2-way'!B104)</f>
        <v>1.76</v>
      </c>
      <c r="C103" s="4">
        <f t="shared" si="4"/>
        <v>3.3298097251585723E-2</v>
      </c>
      <c r="D103" s="4">
        <f t="shared" si="6"/>
        <v>2.2298173246906305</v>
      </c>
      <c r="E103" s="4">
        <f t="shared" si="7"/>
        <v>1.8131288931480596</v>
      </c>
      <c r="G103" s="4">
        <f t="shared" si="5"/>
        <v>1.0332980972515857</v>
      </c>
    </row>
    <row r="104" spans="1:7" x14ac:dyDescent="0.2">
      <c r="A104" s="4">
        <f>IF('True_Odds_Calculator_2-way'!A105="","",'True_Odds_Calculator_2-way'!A105)</f>
        <v>1.79</v>
      </c>
      <c r="B104" s="4">
        <f>IF('True_Odds_Calculator_2-way'!B105="","",'True_Odds_Calculator_2-way'!B105)</f>
        <v>2.11</v>
      </c>
      <c r="C104" s="4">
        <f t="shared" si="4"/>
        <v>3.2592867166194583E-2</v>
      </c>
      <c r="D104" s="4">
        <f t="shared" si="6"/>
        <v>1.8437843247333352</v>
      </c>
      <c r="E104" s="4">
        <f t="shared" si="7"/>
        <v>2.1851369724319478</v>
      </c>
      <c r="G104" s="4">
        <f t="shared" si="5"/>
        <v>1.0325928671661946</v>
      </c>
    </row>
    <row r="105" spans="1:7" x14ac:dyDescent="0.2">
      <c r="A105" s="4">
        <f>IF('True_Odds_Calculator_2-way'!A106="","",'True_Odds_Calculator_2-way'!A106)</f>
        <v>1.31</v>
      </c>
      <c r="B105" s="4">
        <f>IF('True_Odds_Calculator_2-way'!B106="","",'True_Odds_Calculator_2-way'!B106)</f>
        <v>3.54</v>
      </c>
      <c r="C105" s="4">
        <f t="shared" si="4"/>
        <v>4.5844654332168888E-2</v>
      </c>
      <c r="D105" s="4">
        <f t="shared" si="6"/>
        <v>1.3505547951189678</v>
      </c>
      <c r="E105" s="4">
        <f t="shared" si="7"/>
        <v>3.8526210849879541</v>
      </c>
      <c r="G105" s="4">
        <f t="shared" si="5"/>
        <v>1.0458446543321689</v>
      </c>
    </row>
    <row r="106" spans="1:7" x14ac:dyDescent="0.2">
      <c r="A106" s="4">
        <f>IF('True_Odds_Calculator_2-way'!A107="","",'True_Odds_Calculator_2-way'!A107)</f>
        <v>1.71</v>
      </c>
      <c r="B106" s="4">
        <f>IF('True_Odds_Calculator_2-way'!B107="","",'True_Odds_Calculator_2-way'!B107)</f>
        <v>2.2200000000000002</v>
      </c>
      <c r="C106" s="4">
        <f t="shared" si="4"/>
        <v>3.5245772087877381E-2</v>
      </c>
      <c r="D106" s="4">
        <f t="shared" si="6"/>
        <v>1.7631322279503969</v>
      </c>
      <c r="E106" s="4">
        <f t="shared" si="7"/>
        <v>2.3103888990323171</v>
      </c>
      <c r="G106" s="4">
        <f t="shared" si="5"/>
        <v>1.0352457720878774</v>
      </c>
    </row>
    <row r="107" spans="1:7" x14ac:dyDescent="0.2">
      <c r="A107" s="4">
        <f>IF('True_Odds_Calculator_2-way'!A108="","",'True_Odds_Calculator_2-way'!A108)</f>
        <v>1.7</v>
      </c>
      <c r="B107" s="4">
        <f>IF('True_Odds_Calculator_2-way'!B108="","",'True_Odds_Calculator_2-way'!B108)</f>
        <v>2.2400000000000002</v>
      </c>
      <c r="C107" s="4">
        <f t="shared" si="4"/>
        <v>3.4663865546218364E-2</v>
      </c>
      <c r="D107" s="4">
        <f t="shared" si="6"/>
        <v>1.7516099356025756</v>
      </c>
      <c r="E107" s="4">
        <f t="shared" si="7"/>
        <v>2.3304773561811505</v>
      </c>
      <c r="G107" s="4">
        <f t="shared" si="5"/>
        <v>1.0346638655462184</v>
      </c>
    </row>
    <row r="108" spans="1:7" x14ac:dyDescent="0.2">
      <c r="A108" s="4">
        <f>IF('True_Odds_Calculator_2-way'!A109="","",'True_Odds_Calculator_2-way'!A109)</f>
        <v>1.66</v>
      </c>
      <c r="B108" s="4">
        <f>IF('True_Odds_Calculator_2-way'!B109="","",'True_Odds_Calculator_2-way'!B109)</f>
        <v>2.31</v>
      </c>
      <c r="C108" s="4">
        <f t="shared" si="4"/>
        <v>3.5310071454649705E-2</v>
      </c>
      <c r="D108" s="4">
        <f t="shared" si="6"/>
        <v>1.7101190741649199</v>
      </c>
      <c r="E108" s="4">
        <f t="shared" si="7"/>
        <v>2.4082145324373547</v>
      </c>
      <c r="G108" s="4">
        <f t="shared" si="5"/>
        <v>1.0353100714546497</v>
      </c>
    </row>
    <row r="109" spans="1:7" x14ac:dyDescent="0.2">
      <c r="A109" s="4">
        <f>IF('True_Odds_Calculator_2-way'!A110="","",'True_Odds_Calculator_2-way'!A110)</f>
        <v>1.5</v>
      </c>
      <c r="B109" s="4">
        <f>IF('True_Odds_Calculator_2-way'!B110="","",'True_Odds_Calculator_2-way'!B110)</f>
        <v>2.68</v>
      </c>
      <c r="C109" s="4">
        <f t="shared" si="4"/>
        <v>3.9800995024875441E-2</v>
      </c>
      <c r="D109" s="4">
        <f t="shared" si="6"/>
        <v>1.546153846153846</v>
      </c>
      <c r="E109" s="4">
        <f t="shared" si="7"/>
        <v>2.8309859154929571</v>
      </c>
      <c r="G109" s="4">
        <f t="shared" si="5"/>
        <v>1.0398009950248754</v>
      </c>
    </row>
    <row r="110" spans="1:7" x14ac:dyDescent="0.2">
      <c r="A110" s="4">
        <f>IF('True_Odds_Calculator_2-way'!A111="","",'True_Odds_Calculator_2-way'!A111)</f>
        <v>1.9</v>
      </c>
      <c r="B110" s="4">
        <f>IF('True_Odds_Calculator_2-way'!B111="","",'True_Odds_Calculator_2-way'!B111)</f>
        <v>1.99</v>
      </c>
      <c r="C110" s="4">
        <f t="shared" si="4"/>
        <v>2.8828352287754377E-2</v>
      </c>
      <c r="D110" s="4">
        <f t="shared" si="6"/>
        <v>1.9535003874967702</v>
      </c>
      <c r="E110" s="4">
        <f t="shared" si="7"/>
        <v>2.0487672717420748</v>
      </c>
      <c r="G110" s="4">
        <f t="shared" si="5"/>
        <v>1.0288283522877544</v>
      </c>
    </row>
    <row r="111" spans="1:7" x14ac:dyDescent="0.2">
      <c r="A111" s="4">
        <f>IF('True_Odds_Calculator_2-way'!A112="","",'True_Odds_Calculator_2-way'!A112)</f>
        <v>1.33</v>
      </c>
      <c r="B111" s="4">
        <f>IF('True_Odds_Calculator_2-way'!B112="","",'True_Odds_Calculator_2-way'!B112)</f>
        <v>3.35</v>
      </c>
      <c r="C111" s="4">
        <f t="shared" si="4"/>
        <v>5.0387161934687397E-2</v>
      </c>
      <c r="D111" s="4">
        <f t="shared" si="6"/>
        <v>1.3761099528993901</v>
      </c>
      <c r="E111" s="4">
        <f t="shared" si="7"/>
        <v>3.6587969616095255</v>
      </c>
      <c r="G111" s="4">
        <f t="shared" si="5"/>
        <v>1.0503871619346874</v>
      </c>
    </row>
    <row r="112" spans="1:7" x14ac:dyDescent="0.2">
      <c r="A112" s="4">
        <f>IF('True_Odds_Calculator_2-way'!A113="","",'True_Odds_Calculator_2-way'!A113)</f>
        <v>2.1</v>
      </c>
      <c r="B112" s="4">
        <f>IF('True_Odds_Calculator_2-way'!B113="","",'True_Odds_Calculator_2-way'!B113)</f>
        <v>1.79</v>
      </c>
      <c r="C112" s="4">
        <f t="shared" si="4"/>
        <v>3.4849694067571102E-2</v>
      </c>
      <c r="D112" s="4">
        <f t="shared" si="6"/>
        <v>2.1797622499275153</v>
      </c>
      <c r="E112" s="4">
        <f t="shared" si="7"/>
        <v>1.8476284099287292</v>
      </c>
      <c r="G112" s="4">
        <f t="shared" si="5"/>
        <v>1.0348496940675711</v>
      </c>
    </row>
    <row r="113" spans="1:7" x14ac:dyDescent="0.2">
      <c r="A113" s="4">
        <f>IF('True_Odds_Calculator_2-way'!A114="","",'True_Odds_Calculator_2-way'!A114)</f>
        <v>2.4300000000000002</v>
      </c>
      <c r="B113" s="4">
        <f>IF('True_Odds_Calculator_2-way'!B114="","",'True_Odds_Calculator_2-way'!B114)</f>
        <v>1.61</v>
      </c>
      <c r="C113" s="4">
        <f t="shared" si="4"/>
        <v>3.2640646167216181E-2</v>
      </c>
      <c r="D113" s="4">
        <f t="shared" si="6"/>
        <v>2.5303495779840248</v>
      </c>
      <c r="E113" s="4">
        <f t="shared" si="7"/>
        <v>1.6534454704900365</v>
      </c>
      <c r="G113" s="4">
        <f t="shared" si="5"/>
        <v>1.0326406461672162</v>
      </c>
    </row>
    <row r="114" spans="1:7" x14ac:dyDescent="0.2">
      <c r="A114" s="4">
        <f>IF('True_Odds_Calculator_2-way'!A115="","",'True_Odds_Calculator_2-way'!A115)</f>
        <v>2.2200000000000002</v>
      </c>
      <c r="B114" s="4">
        <f>IF('True_Odds_Calculator_2-way'!B115="","",'True_Odds_Calculator_2-way'!B115)</f>
        <v>1.71</v>
      </c>
      <c r="C114" s="4">
        <f t="shared" si="4"/>
        <v>3.5245772087877381E-2</v>
      </c>
      <c r="D114" s="4">
        <f t="shared" si="6"/>
        <v>2.3103888990323171</v>
      </c>
      <c r="E114" s="4">
        <f t="shared" si="7"/>
        <v>1.7631322279503969</v>
      </c>
      <c r="G114" s="4">
        <f t="shared" si="5"/>
        <v>1.0352457720878774</v>
      </c>
    </row>
    <row r="115" spans="1:7" x14ac:dyDescent="0.2">
      <c r="A115" s="4">
        <f>IF('True_Odds_Calculator_2-way'!A116="","",'True_Odds_Calculator_2-way'!A116)</f>
        <v>2.16</v>
      </c>
      <c r="B115" s="4">
        <f>IF('True_Odds_Calculator_2-way'!B116="","",'True_Odds_Calculator_2-way'!B116)</f>
        <v>1.71</v>
      </c>
      <c r="C115" s="4">
        <f t="shared" si="4"/>
        <v>4.7758284600389889E-2</v>
      </c>
      <c r="D115" s="4">
        <f t="shared" si="6"/>
        <v>2.2774694783573808</v>
      </c>
      <c r="E115" s="4">
        <f t="shared" si="7"/>
        <v>1.7827975673327543</v>
      </c>
      <c r="G115" s="4">
        <f t="shared" si="5"/>
        <v>1.0477582846003899</v>
      </c>
    </row>
    <row r="116" spans="1:7" x14ac:dyDescent="0.2">
      <c r="A116" s="4">
        <f>IF('True_Odds_Calculator_2-way'!A117="","",'True_Odds_Calculator_2-way'!A117)</f>
        <v>2.04</v>
      </c>
      <c r="B116" s="4">
        <f>IF('True_Odds_Calculator_2-way'!B117="","",'True_Odds_Calculator_2-way'!B117)</f>
        <v>1.81</v>
      </c>
      <c r="C116" s="4">
        <f t="shared" si="4"/>
        <v>4.2682266276676373E-2</v>
      </c>
      <c r="D116" s="4">
        <f t="shared" si="6"/>
        <v>2.1328558225508316</v>
      </c>
      <c r="E116" s="4">
        <f t="shared" si="7"/>
        <v>1.8827248623291861</v>
      </c>
      <c r="G116" s="4">
        <f t="shared" si="5"/>
        <v>1.0426822662766764</v>
      </c>
    </row>
    <row r="117" spans="1:7" x14ac:dyDescent="0.2">
      <c r="A117" s="4">
        <f>IF('True_Odds_Calculator_2-way'!A118="","",'True_Odds_Calculator_2-way'!A118)</f>
        <v>2.1</v>
      </c>
      <c r="B117" s="4">
        <f>IF('True_Odds_Calculator_2-way'!B118="","",'True_Odds_Calculator_2-way'!B118)</f>
        <v>1.75</v>
      </c>
      <c r="C117" s="4">
        <f t="shared" si="4"/>
        <v>4.761904761904745E-2</v>
      </c>
      <c r="D117" s="4">
        <f t="shared" si="6"/>
        <v>2.2105263157894735</v>
      </c>
      <c r="E117" s="4">
        <f t="shared" si="7"/>
        <v>1.8260869565217388</v>
      </c>
      <c r="G117" s="4">
        <f t="shared" si="5"/>
        <v>1.0476190476190474</v>
      </c>
    </row>
    <row r="118" spans="1:7" x14ac:dyDescent="0.2">
      <c r="A118" s="4">
        <f>IF('True_Odds_Calculator_2-way'!A119="","",'True_Odds_Calculator_2-way'!A119)</f>
        <v>2.11</v>
      </c>
      <c r="B118" s="4">
        <f>IF('True_Odds_Calculator_2-way'!B119="","",'True_Odds_Calculator_2-way'!B119)</f>
        <v>1.74</v>
      </c>
      <c r="C118" s="4">
        <f t="shared" si="4"/>
        <v>4.8646292967260418E-2</v>
      </c>
      <c r="D118" s="4">
        <f t="shared" si="6"/>
        <v>2.2241473314351485</v>
      </c>
      <c r="E118" s="4">
        <f t="shared" si="7"/>
        <v>1.8168951353491363</v>
      </c>
      <c r="G118" s="4">
        <f t="shared" si="5"/>
        <v>1.0486462929672604</v>
      </c>
    </row>
    <row r="119" spans="1:7" x14ac:dyDescent="0.2">
      <c r="A119" s="4">
        <f>IF('True_Odds_Calculator_2-way'!A120="","",'True_Odds_Calculator_2-way'!A120)</f>
        <v>1.79</v>
      </c>
      <c r="B119" s="4">
        <f>IF('True_Odds_Calculator_2-way'!B120="","",'True_Odds_Calculator_2-way'!B120)</f>
        <v>2.0099999999999998</v>
      </c>
      <c r="C119" s="4">
        <f t="shared" si="4"/>
        <v>5.6171655688040278E-2</v>
      </c>
      <c r="D119" s="4">
        <f t="shared" si="6"/>
        <v>1.8847533984651248</v>
      </c>
      <c r="E119" s="4">
        <f t="shared" si="7"/>
        <v>2.1302584445957544</v>
      </c>
      <c r="G119" s="4">
        <f t="shared" si="5"/>
        <v>1.0561716556880403</v>
      </c>
    </row>
    <row r="120" spans="1:7" x14ac:dyDescent="0.2">
      <c r="A120" s="4">
        <f>IF('True_Odds_Calculator_2-way'!A121="","",'True_Odds_Calculator_2-way'!A121)</f>
        <v>1.74</v>
      </c>
      <c r="B120" s="4">
        <f>IF('True_Odds_Calculator_2-way'!B121="","",'True_Odds_Calculator_2-way'!B121)</f>
        <v>1.98</v>
      </c>
      <c r="C120" s="4">
        <f t="shared" si="4"/>
        <v>7.9763148728666078E-2</v>
      </c>
      <c r="D120" s="4">
        <f t="shared" si="6"/>
        <v>1.869749267339629</v>
      </c>
      <c r="E120" s="4">
        <f t="shared" si="7"/>
        <v>2.1497566454511423</v>
      </c>
      <c r="G120" s="4">
        <f t="shared" si="5"/>
        <v>1.0797631487286661</v>
      </c>
    </row>
    <row r="121" spans="1:7" x14ac:dyDescent="0.2">
      <c r="A121" s="4">
        <f>IF('True_Odds_Calculator_2-way'!A122="","",'True_Odds_Calculator_2-way'!A122)</f>
        <v>1.9</v>
      </c>
      <c r="B121" s="4">
        <f>IF('True_Odds_Calculator_2-way'!B122="","",'True_Odds_Calculator_2-way'!B122)</f>
        <v>1.88</v>
      </c>
      <c r="C121" s="4">
        <f t="shared" si="4"/>
        <v>5.8230683090705337E-2</v>
      </c>
      <c r="D121" s="4">
        <f t="shared" si="6"/>
        <v>2.0112612612612608</v>
      </c>
      <c r="E121" s="4">
        <f t="shared" si="7"/>
        <v>1.988864142538975</v>
      </c>
      <c r="G121" s="4">
        <f t="shared" si="5"/>
        <v>1.0582306830907053</v>
      </c>
    </row>
    <row r="122" spans="1:7" x14ac:dyDescent="0.2">
      <c r="A122" s="4">
        <f>IF('True_Odds_Calculator_2-way'!A123="","",'True_Odds_Calculator_2-way'!A123)</f>
        <v>1.79</v>
      </c>
      <c r="B122" s="4">
        <f>IF('True_Odds_Calculator_2-way'!B123="","",'True_Odds_Calculator_2-way'!B123)</f>
        <v>2</v>
      </c>
      <c r="C122" s="4">
        <f t="shared" si="4"/>
        <v>5.8659217877095049E-2</v>
      </c>
      <c r="D122" s="4">
        <f t="shared" si="6"/>
        <v>1.8891820580474936</v>
      </c>
      <c r="E122" s="4">
        <f t="shared" si="7"/>
        <v>2.1246290801186944</v>
      </c>
      <c r="G122" s="4">
        <f t="shared" si="5"/>
        <v>1.058659217877095</v>
      </c>
    </row>
    <row r="123" spans="1:7" x14ac:dyDescent="0.2">
      <c r="A123" s="4">
        <f>IF('True_Odds_Calculator_2-way'!A124="","",'True_Odds_Calculator_2-way'!A124)</f>
        <v>1.84</v>
      </c>
      <c r="B123" s="4">
        <f>IF('True_Odds_Calculator_2-way'!B124="","",'True_Odds_Calculator_2-way'!B124)</f>
        <v>1.98</v>
      </c>
      <c r="C123" s="4">
        <f t="shared" si="4"/>
        <v>4.852876592007016E-2</v>
      </c>
      <c r="D123" s="4">
        <f t="shared" si="6"/>
        <v>1.925988581095369</v>
      </c>
      <c r="E123" s="4">
        <f t="shared" si="7"/>
        <v>2.0799269239552407</v>
      </c>
      <c r="G123" s="4">
        <f t="shared" si="5"/>
        <v>1.0485287659200702</v>
      </c>
    </row>
    <row r="124" spans="1:7" x14ac:dyDescent="0.2">
      <c r="A124" s="4">
        <f>IF('True_Odds_Calculator_2-way'!A125="","",'True_Odds_Calculator_2-way'!A125)</f>
        <v>1.84</v>
      </c>
      <c r="B124" s="4">
        <f>IF('True_Odds_Calculator_2-way'!B125="","",'True_Odds_Calculator_2-way'!B125)</f>
        <v>1.99</v>
      </c>
      <c r="C124" s="4">
        <f t="shared" si="4"/>
        <v>4.5990823683635496E-2</v>
      </c>
      <c r="D124" s="4">
        <f t="shared" si="6"/>
        <v>1.9212928953720223</v>
      </c>
      <c r="E124" s="4">
        <f t="shared" si="7"/>
        <v>2.0854311424991456</v>
      </c>
      <c r="G124" s="4">
        <f t="shared" si="5"/>
        <v>1.0459908236836355</v>
      </c>
    </row>
    <row r="125" spans="1:7" x14ac:dyDescent="0.2">
      <c r="A125" s="4">
        <f>IF('True_Odds_Calculator_2-way'!A126="","",'True_Odds_Calculator_2-way'!A126)</f>
        <v>1.93</v>
      </c>
      <c r="B125" s="4">
        <f>IF('True_Odds_Calculator_2-way'!B126="","",'True_Odds_Calculator_2-way'!B126)</f>
        <v>1.89</v>
      </c>
      <c r="C125" s="4">
        <f t="shared" si="4"/>
        <v>4.7235244126436093E-2</v>
      </c>
      <c r="D125" s="4">
        <f t="shared" si="6"/>
        <v>2.0221747928042801</v>
      </c>
      <c r="E125" s="4">
        <f t="shared" si="7"/>
        <v>1.9783062613553166</v>
      </c>
      <c r="G125" s="4">
        <f t="shared" si="5"/>
        <v>1.0472352441264361</v>
      </c>
    </row>
    <row r="126" spans="1:7" x14ac:dyDescent="0.2">
      <c r="A126" s="4">
        <f>IF('True_Odds_Calculator_2-way'!A127="","",'True_Odds_Calculator_2-way'!A127)</f>
        <v>1.82</v>
      </c>
      <c r="B126" s="4">
        <f>IF('True_Odds_Calculator_2-way'!B127="","",'True_Odds_Calculator_2-way'!B127)</f>
        <v>1.97</v>
      </c>
      <c r="C126" s="4">
        <f t="shared" si="4"/>
        <v>5.7064762648519007E-2</v>
      </c>
      <c r="D126" s="4">
        <f t="shared" si="6"/>
        <v>1.9196873159500991</v>
      </c>
      <c r="E126" s="4">
        <f t="shared" si="7"/>
        <v>2.087326075566164</v>
      </c>
      <c r="G126" s="4">
        <f t="shared" si="5"/>
        <v>1.057064762648519</v>
      </c>
    </row>
    <row r="127" spans="1:7" x14ac:dyDescent="0.2">
      <c r="A127" s="4">
        <f>IF('True_Odds_Calculator_2-way'!A128="","",'True_Odds_Calculator_2-way'!A128)</f>
        <v>2</v>
      </c>
      <c r="B127" s="4">
        <f>IF('True_Odds_Calculator_2-way'!B128="","",'True_Odds_Calculator_2-way'!B128)</f>
        <v>1.83</v>
      </c>
      <c r="C127" s="4">
        <f t="shared" si="4"/>
        <v>4.644808743169393E-2</v>
      </c>
      <c r="D127" s="4">
        <f t="shared" si="6"/>
        <v>2.0974212034383952</v>
      </c>
      <c r="E127" s="4">
        <f t="shared" si="7"/>
        <v>1.9112271540469974</v>
      </c>
      <c r="G127" s="4">
        <f t="shared" si="5"/>
        <v>1.0464480874316939</v>
      </c>
    </row>
    <row r="128" spans="1:7" x14ac:dyDescent="0.2">
      <c r="A128" s="4">
        <f>IF('True_Odds_Calculator_2-way'!A129="","",'True_Odds_Calculator_2-way'!A129)</f>
        <v>1.83</v>
      </c>
      <c r="B128" s="4">
        <f>IF('True_Odds_Calculator_2-way'!B129="","",'True_Odds_Calculator_2-way'!B129)</f>
        <v>1.99</v>
      </c>
      <c r="C128" s="4">
        <f t="shared" si="4"/>
        <v>4.8960650245764237E-2</v>
      </c>
      <c r="D128" s="4">
        <f t="shared" si="6"/>
        <v>1.9158271299681719</v>
      </c>
      <c r="E128" s="4">
        <f t="shared" si="7"/>
        <v>2.0919091248528017</v>
      </c>
      <c r="G128" s="4">
        <f t="shared" si="5"/>
        <v>1.0489606502457642</v>
      </c>
    </row>
    <row r="129" spans="1:7" x14ac:dyDescent="0.2">
      <c r="A129" s="4">
        <f>IF('True_Odds_Calculator_2-way'!A130="","",'True_Odds_Calculator_2-way'!A130)</f>
        <v>2.17</v>
      </c>
      <c r="B129" s="4">
        <f>IF('True_Odds_Calculator_2-way'!B130="","",'True_Odds_Calculator_2-way'!B130)</f>
        <v>1.76</v>
      </c>
      <c r="C129" s="4">
        <f t="shared" si="4"/>
        <v>2.9011311269375728E-2</v>
      </c>
      <c r="D129" s="4">
        <f t="shared" si="6"/>
        <v>2.2405256365129644</v>
      </c>
      <c r="E129" s="4">
        <f t="shared" si="7"/>
        <v>1.8061099025820484</v>
      </c>
      <c r="G129" s="4">
        <f t="shared" si="5"/>
        <v>1.0290113112693757</v>
      </c>
    </row>
    <row r="130" spans="1:7" x14ac:dyDescent="0.2">
      <c r="A130" s="4">
        <f>IF('True_Odds_Calculator_2-way'!A131="","",'True_Odds_Calculator_2-way'!A131)</f>
        <v>2.23</v>
      </c>
      <c r="B130" s="4">
        <f>IF('True_Odds_Calculator_2-way'!B131="","",'True_Odds_Calculator_2-way'!B131)</f>
        <v>1.72</v>
      </c>
      <c r="C130" s="4">
        <f t="shared" ref="C130:C193" si="8">IF(A130="","",((1/A130)+(1/B130))-1)</f>
        <v>2.982584211075201E-2</v>
      </c>
      <c r="D130" s="4">
        <f t="shared" si="6"/>
        <v>2.3067115708443593</v>
      </c>
      <c r="E130" s="4">
        <f t="shared" si="7"/>
        <v>1.7652798232695142</v>
      </c>
      <c r="G130" s="4">
        <f t="shared" ref="G130:G193" si="9">IF(A130="","",C130+1)</f>
        <v>1.029825842110752</v>
      </c>
    </row>
    <row r="131" spans="1:7" x14ac:dyDescent="0.2">
      <c r="A131" s="4">
        <f>IF('True_Odds_Calculator_2-way'!A132="","",'True_Odds_Calculator_2-way'!A132)</f>
        <v>1.63</v>
      </c>
      <c r="B131" s="4">
        <f>IF('True_Odds_Calculator_2-way'!B132="","",'True_Odds_Calculator_2-way'!B132)</f>
        <v>2.39</v>
      </c>
      <c r="C131" s="4">
        <f t="shared" si="8"/>
        <v>3.19069743563416E-2</v>
      </c>
      <c r="D131" s="4">
        <f t="shared" ref="D131:D194" si="10">IF(A131="","",(2*A131)/(2-($C131*A131)))</f>
        <v>1.6735184827201064</v>
      </c>
      <c r="E131" s="4">
        <f t="shared" ref="E131:E194" si="11">IF(B131="","",(2*B131)/(2-($C131*B131)))</f>
        <v>2.4847402493861024</v>
      </c>
      <c r="G131" s="4">
        <f t="shared" si="9"/>
        <v>1.0319069743563416</v>
      </c>
    </row>
    <row r="132" spans="1:7" x14ac:dyDescent="0.2">
      <c r="A132" s="4">
        <f>IF('True_Odds_Calculator_2-way'!A133="","",'True_Odds_Calculator_2-way'!A133)</f>
        <v>2.1</v>
      </c>
      <c r="B132" s="4">
        <f>IF('True_Odds_Calculator_2-way'!B133="","",'True_Odds_Calculator_2-way'!B133)</f>
        <v>1.81</v>
      </c>
      <c r="C132" s="4">
        <f t="shared" si="8"/>
        <v>2.8676664035780064E-2</v>
      </c>
      <c r="D132" s="4">
        <f t="shared" si="10"/>
        <v>2.1651951011107946</v>
      </c>
      <c r="E132" s="4">
        <f t="shared" si="11"/>
        <v>1.858225372769494</v>
      </c>
      <c r="G132" s="4">
        <f t="shared" si="9"/>
        <v>1.0286766640357801</v>
      </c>
    </row>
    <row r="133" spans="1:7" x14ac:dyDescent="0.2">
      <c r="A133" s="4">
        <f>IF('True_Odds_Calculator_2-way'!A134="","",'True_Odds_Calculator_2-way'!A134)</f>
        <v>2.33</v>
      </c>
      <c r="B133" s="4">
        <f>IF('True_Odds_Calculator_2-way'!B134="","",'True_Odds_Calculator_2-way'!B134)</f>
        <v>1.65</v>
      </c>
      <c r="C133" s="4">
        <f t="shared" si="8"/>
        <v>3.5245155416829377E-2</v>
      </c>
      <c r="D133" s="4">
        <f t="shared" si="10"/>
        <v>2.4297677358192451</v>
      </c>
      <c r="E133" s="4">
        <f t="shared" si="11"/>
        <v>1.6994142999226434</v>
      </c>
      <c r="G133" s="4">
        <f t="shared" si="9"/>
        <v>1.0352451554168294</v>
      </c>
    </row>
    <row r="134" spans="1:7" x14ac:dyDescent="0.2">
      <c r="A134" s="4">
        <f>IF('True_Odds_Calculator_2-way'!A135="","",'True_Odds_Calculator_2-way'!A135)</f>
        <v>2.83</v>
      </c>
      <c r="B134" s="4">
        <f>IF('True_Odds_Calculator_2-way'!B135="","",'True_Odds_Calculator_2-way'!B135)</f>
        <v>1.47</v>
      </c>
      <c r="C134" s="4">
        <f t="shared" si="8"/>
        <v>3.3628999302901308E-2</v>
      </c>
      <c r="D134" s="4">
        <f t="shared" si="10"/>
        <v>2.9713938787900429</v>
      </c>
      <c r="E134" s="4">
        <f t="shared" si="11"/>
        <v>1.5072553033459537</v>
      </c>
      <c r="G134" s="4">
        <f t="shared" si="9"/>
        <v>1.0336289993029013</v>
      </c>
    </row>
    <row r="135" spans="1:7" x14ac:dyDescent="0.2">
      <c r="A135" s="4">
        <f>IF('True_Odds_Calculator_2-way'!A136="","",'True_Odds_Calculator_2-way'!A136)</f>
        <v>2.2599999999999998</v>
      </c>
      <c r="B135" s="4">
        <f>IF('True_Odds_Calculator_2-way'!B136="","",'True_Odds_Calculator_2-way'!B136)</f>
        <v>1.69</v>
      </c>
      <c r="C135" s="4">
        <f t="shared" si="8"/>
        <v>3.4193852437555794E-2</v>
      </c>
      <c r="D135" s="4">
        <f t="shared" si="10"/>
        <v>2.3508340001231001</v>
      </c>
      <c r="E135" s="4">
        <f t="shared" si="11"/>
        <v>1.740283410033262</v>
      </c>
      <c r="G135" s="4">
        <f t="shared" si="9"/>
        <v>1.0341938524375558</v>
      </c>
    </row>
    <row r="136" spans="1:7" x14ac:dyDescent="0.2">
      <c r="A136" s="4">
        <f>IF('True_Odds_Calculator_2-way'!A137="","",'True_Odds_Calculator_2-way'!A137)</f>
        <v>1.89</v>
      </c>
      <c r="B136" s="4">
        <f>IF('True_Odds_Calculator_2-way'!B137="","",'True_Odds_Calculator_2-way'!B137)</f>
        <v>2</v>
      </c>
      <c r="C136" s="4">
        <f t="shared" si="8"/>
        <v>2.9100529100529293E-2</v>
      </c>
      <c r="D136" s="4">
        <f t="shared" si="10"/>
        <v>1.9434447300771212</v>
      </c>
      <c r="E136" s="4">
        <f t="shared" si="11"/>
        <v>2.0599455040871937</v>
      </c>
      <c r="G136" s="4">
        <f t="shared" si="9"/>
        <v>1.0291005291005293</v>
      </c>
    </row>
    <row r="137" spans="1:7" x14ac:dyDescent="0.2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2.0299999999999998</v>
      </c>
      <c r="C137" s="4">
        <f t="shared" si="8"/>
        <v>3.0245246040574214E-2</v>
      </c>
      <c r="D137" s="4">
        <f t="shared" si="10"/>
        <v>1.9138324294186226</v>
      </c>
      <c r="E137" s="4">
        <f t="shared" si="11"/>
        <v>2.0942925287037548</v>
      </c>
      <c r="G137" s="4">
        <f t="shared" si="9"/>
        <v>1.0302452460405742</v>
      </c>
    </row>
    <row r="138" spans="1:7" x14ac:dyDescent="0.2">
      <c r="A138" s="4">
        <f>IF('True_Odds_Calculator_2-way'!A139="","",'True_Odds_Calculator_2-way'!A139)</f>
        <v>1.93</v>
      </c>
      <c r="B138" s="4">
        <f>IF('True_Odds_Calculator_2-way'!B139="","",'True_Odds_Calculator_2-way'!B139)</f>
        <v>1.95</v>
      </c>
      <c r="C138" s="4">
        <f t="shared" si="8"/>
        <v>3.0955227846419575E-2</v>
      </c>
      <c r="D138" s="4">
        <f t="shared" si="10"/>
        <v>1.9894277785119598</v>
      </c>
      <c r="E138" s="4">
        <f t="shared" si="11"/>
        <v>2.0106851876586083</v>
      </c>
      <c r="G138" s="4">
        <f t="shared" si="9"/>
        <v>1.0309552278464196</v>
      </c>
    </row>
    <row r="139" spans="1:7" x14ac:dyDescent="0.2">
      <c r="A139" s="4">
        <f>IF('True_Odds_Calculator_2-way'!A140="","",'True_Odds_Calculator_2-way'!A140)</f>
        <v>1.8</v>
      </c>
      <c r="B139" s="4">
        <f>IF('True_Odds_Calculator_2-way'!B140="","",'True_Odds_Calculator_2-way'!B140)</f>
        <v>2.0299999999999998</v>
      </c>
      <c r="C139" s="4">
        <f t="shared" si="8"/>
        <v>4.816639299397929E-2</v>
      </c>
      <c r="D139" s="4">
        <f t="shared" si="10"/>
        <v>1.8815653964984556</v>
      </c>
      <c r="E139" s="4">
        <f t="shared" si="11"/>
        <v>2.1343457943925235</v>
      </c>
      <c r="G139" s="4">
        <f t="shared" si="9"/>
        <v>1.0481663929939793</v>
      </c>
    </row>
    <row r="140" spans="1:7" x14ac:dyDescent="0.2">
      <c r="A140" s="4">
        <f>IF('True_Odds_Calculator_2-way'!A141="","",'True_Odds_Calculator_2-way'!A141)</f>
        <v>1.92</v>
      </c>
      <c r="B140" s="4">
        <f>IF('True_Odds_Calculator_2-way'!B141="","",'True_Odds_Calculator_2-way'!B141)</f>
        <v>1.92</v>
      </c>
      <c r="C140" s="4">
        <f t="shared" si="8"/>
        <v>4.1666666666666741E-2</v>
      </c>
      <c r="D140" s="4">
        <f t="shared" si="10"/>
        <v>2</v>
      </c>
      <c r="E140" s="4">
        <f t="shared" si="11"/>
        <v>2</v>
      </c>
      <c r="G140" s="4">
        <f t="shared" si="9"/>
        <v>1.0416666666666667</v>
      </c>
    </row>
    <row r="141" spans="1:7" x14ac:dyDescent="0.2">
      <c r="A141" s="4">
        <f>IF('True_Odds_Calculator_2-way'!A142="","",'True_Odds_Calculator_2-way'!A142)</f>
        <v>1.72</v>
      </c>
      <c r="B141" s="4">
        <f>IF('True_Odds_Calculator_2-way'!B142="","",'True_Odds_Calculator_2-way'!B142)</f>
        <v>2.15</v>
      </c>
      <c r="C141" s="4">
        <f t="shared" si="8"/>
        <v>4.6511627906976827E-2</v>
      </c>
      <c r="D141" s="4">
        <f t="shared" si="10"/>
        <v>1.7916666666666667</v>
      </c>
      <c r="E141" s="4">
        <f t="shared" si="11"/>
        <v>2.263157894736842</v>
      </c>
      <c r="G141" s="4">
        <f t="shared" si="9"/>
        <v>1.0465116279069768</v>
      </c>
    </row>
    <row r="142" spans="1:7" x14ac:dyDescent="0.2">
      <c r="A142" s="4">
        <f>IF('True_Odds_Calculator_2-way'!A143="","",'True_Odds_Calculator_2-way'!A143)</f>
        <v>1.57</v>
      </c>
      <c r="B142" s="4">
        <f>IF('True_Odds_Calculator_2-way'!B143="","",'True_Odds_Calculator_2-way'!B143)</f>
        <v>2.44</v>
      </c>
      <c r="C142" s="4">
        <f t="shared" si="8"/>
        <v>4.6778740733006252E-2</v>
      </c>
      <c r="D142" s="4">
        <f t="shared" si="10"/>
        <v>1.6298502382573181</v>
      </c>
      <c r="E142" s="4">
        <f t="shared" si="11"/>
        <v>2.5876790056741421</v>
      </c>
      <c r="G142" s="4">
        <f t="shared" si="9"/>
        <v>1.0467787407330063</v>
      </c>
    </row>
    <row r="143" spans="1:7" x14ac:dyDescent="0.2">
      <c r="A143" s="4">
        <f>IF('True_Odds_Calculator_2-way'!A144="","",'True_Odds_Calculator_2-way'!A144)</f>
        <v>1.95</v>
      </c>
      <c r="B143" s="4">
        <f>IF('True_Odds_Calculator_2-way'!B144="","",'True_Odds_Calculator_2-way'!B144)</f>
        <v>1.95</v>
      </c>
      <c r="C143" s="4">
        <f t="shared" si="8"/>
        <v>2.5641025641025772E-2</v>
      </c>
      <c r="D143" s="4">
        <f t="shared" si="10"/>
        <v>2.0000000000000004</v>
      </c>
      <c r="E143" s="4">
        <f t="shared" si="11"/>
        <v>2.0000000000000004</v>
      </c>
      <c r="G143" s="4">
        <f t="shared" si="9"/>
        <v>1.0256410256410258</v>
      </c>
    </row>
    <row r="144" spans="1:7" x14ac:dyDescent="0.2">
      <c r="A144" s="4">
        <f>IF('True_Odds_Calculator_2-way'!A145="","",'True_Odds_Calculator_2-way'!A145)</f>
        <v>1.63</v>
      </c>
      <c r="B144" s="4">
        <f>IF('True_Odds_Calculator_2-way'!B145="","",'True_Odds_Calculator_2-way'!B145)</f>
        <v>2.4</v>
      </c>
      <c r="C144" s="4">
        <f t="shared" si="8"/>
        <v>3.0163599182004175E-2</v>
      </c>
      <c r="D144" s="4">
        <f t="shared" si="10"/>
        <v>1.6710807347287484</v>
      </c>
      <c r="E144" s="4">
        <f t="shared" si="11"/>
        <v>2.49013367281986</v>
      </c>
      <c r="G144" s="4">
        <f t="shared" si="9"/>
        <v>1.0301635991820042</v>
      </c>
    </row>
    <row r="145" spans="1:7" x14ac:dyDescent="0.2">
      <c r="A145" s="4">
        <f>IF('True_Odds_Calculator_2-way'!A146="","",'True_Odds_Calculator_2-way'!A146)</f>
        <v>1.66</v>
      </c>
      <c r="B145" s="4">
        <f>IF('True_Odds_Calculator_2-way'!B146="","",'True_Odds_Calculator_2-way'!B146)</f>
        <v>2.31</v>
      </c>
      <c r="C145" s="4">
        <f t="shared" si="8"/>
        <v>3.5310071454649705E-2</v>
      </c>
      <c r="D145" s="4">
        <f t="shared" si="10"/>
        <v>1.7101190741649199</v>
      </c>
      <c r="E145" s="4">
        <f t="shared" si="11"/>
        <v>2.4082145324373547</v>
      </c>
      <c r="G145" s="4">
        <f t="shared" si="9"/>
        <v>1.0353100714546497</v>
      </c>
    </row>
    <row r="146" spans="1:7" x14ac:dyDescent="0.2">
      <c r="A146" s="4">
        <f>IF('True_Odds_Calculator_2-way'!A147="","",'True_Odds_Calculator_2-way'!A147)</f>
        <v>1.56</v>
      </c>
      <c r="B146" s="4">
        <f>IF('True_Odds_Calculator_2-way'!B147="","",'True_Odds_Calculator_2-way'!B147)</f>
        <v>2.56</v>
      </c>
      <c r="C146" s="4">
        <f t="shared" si="8"/>
        <v>3.1650641025640969E-2</v>
      </c>
      <c r="D146" s="4">
        <f t="shared" si="10"/>
        <v>1.5994873438000641</v>
      </c>
      <c r="E146" s="4">
        <f t="shared" si="11"/>
        <v>2.668091929449492</v>
      </c>
      <c r="G146" s="4">
        <f t="shared" si="9"/>
        <v>1.031650641025641</v>
      </c>
    </row>
    <row r="147" spans="1:7" x14ac:dyDescent="0.2">
      <c r="A147" s="4">
        <f>IF('True_Odds_Calculator_2-way'!A148="","",'True_Odds_Calculator_2-way'!A148)</f>
        <v>1.79</v>
      </c>
      <c r="B147" s="4">
        <f>IF('True_Odds_Calculator_2-way'!B148="","",'True_Odds_Calculator_2-way'!B148)</f>
        <v>2.11</v>
      </c>
      <c r="C147" s="4">
        <f t="shared" si="8"/>
        <v>3.2592867166194583E-2</v>
      </c>
      <c r="D147" s="4">
        <f t="shared" si="10"/>
        <v>1.8437843247333352</v>
      </c>
      <c r="E147" s="4">
        <f t="shared" si="11"/>
        <v>2.1851369724319478</v>
      </c>
      <c r="G147" s="4">
        <f t="shared" si="9"/>
        <v>1.0325928671661946</v>
      </c>
    </row>
    <row r="148" spans="1:7" x14ac:dyDescent="0.2">
      <c r="A148" s="4">
        <f>IF('True_Odds_Calculator_2-way'!A149="","",'True_Odds_Calculator_2-way'!A149)</f>
        <v>1.67</v>
      </c>
      <c r="B148" s="4">
        <f>IF('True_Odds_Calculator_2-way'!B149="","",'True_Odds_Calculator_2-way'!B149)</f>
        <v>2.3199999999999998</v>
      </c>
      <c r="C148" s="4">
        <f t="shared" si="8"/>
        <v>2.9836877968201669E-2</v>
      </c>
      <c r="D148" s="4">
        <f t="shared" si="10"/>
        <v>1.7126690831933518</v>
      </c>
      <c r="E148" s="4">
        <f t="shared" si="11"/>
        <v>2.4031757846421042</v>
      </c>
      <c r="G148" s="4">
        <f t="shared" si="9"/>
        <v>1.0298368779682017</v>
      </c>
    </row>
    <row r="149" spans="1:7" x14ac:dyDescent="0.2">
      <c r="A149" s="4">
        <f>IF('True_Odds_Calculator_2-way'!A150="","",'True_Odds_Calculator_2-way'!A150)</f>
        <v>1.95</v>
      </c>
      <c r="B149" s="4">
        <f>IF('True_Odds_Calculator_2-way'!B150="","",'True_Odds_Calculator_2-way'!B150)</f>
        <v>1.95</v>
      </c>
      <c r="C149" s="4">
        <f t="shared" si="8"/>
        <v>2.5641025641025772E-2</v>
      </c>
      <c r="D149" s="4">
        <f t="shared" si="10"/>
        <v>2.0000000000000004</v>
      </c>
      <c r="E149" s="4">
        <f t="shared" si="11"/>
        <v>2.0000000000000004</v>
      </c>
      <c r="G149" s="4">
        <f t="shared" si="9"/>
        <v>1.0256410256410258</v>
      </c>
    </row>
    <row r="150" spans="1:7" x14ac:dyDescent="0.2">
      <c r="A150" s="4">
        <f>IF('True_Odds_Calculator_2-way'!A151="","",'True_Odds_Calculator_2-way'!A151)</f>
        <v>1.86</v>
      </c>
      <c r="B150" s="4">
        <f>IF('True_Odds_Calculator_2-way'!B151="","",'True_Odds_Calculator_2-way'!B151)</f>
        <v>2.0499999999999998</v>
      </c>
      <c r="C150" s="4">
        <f t="shared" si="8"/>
        <v>2.5439286650930981E-2</v>
      </c>
      <c r="D150" s="4">
        <f t="shared" si="10"/>
        <v>1.905071196602548</v>
      </c>
      <c r="E150" s="4">
        <f t="shared" si="11"/>
        <v>2.1048854540436102</v>
      </c>
      <c r="G150" s="4">
        <f t="shared" si="9"/>
        <v>1.025439286650931</v>
      </c>
    </row>
    <row r="151" spans="1:7" x14ac:dyDescent="0.2">
      <c r="A151" s="4">
        <f>IF('True_Odds_Calculator_2-way'!A152="","",'True_Odds_Calculator_2-way'!A152)</f>
        <v>1.98</v>
      </c>
      <c r="B151" s="4">
        <f>IF('True_Odds_Calculator_2-way'!B152="","",'True_Odds_Calculator_2-way'!B152)</f>
        <v>1.93</v>
      </c>
      <c r="C151" s="4">
        <f t="shared" si="8"/>
        <v>2.3185220076411994E-2</v>
      </c>
      <c r="D151" s="4">
        <f t="shared" si="10"/>
        <v>2.0265153523890338</v>
      </c>
      <c r="E151" s="4">
        <f t="shared" si="11"/>
        <v>1.974169551066798</v>
      </c>
      <c r="G151" s="4">
        <f t="shared" si="9"/>
        <v>1.023185220076412</v>
      </c>
    </row>
    <row r="152" spans="1:7" x14ac:dyDescent="0.2">
      <c r="A152" s="4">
        <f>IF('True_Odds_Calculator_2-way'!A153="","",'True_Odds_Calculator_2-way'!A153)</f>
        <v>2.5299999999999998</v>
      </c>
      <c r="B152" s="4">
        <f>IF('True_Odds_Calculator_2-way'!B153="","",'True_Odds_Calculator_2-way'!B153)</f>
        <v>1.58</v>
      </c>
      <c r="C152" s="4">
        <f t="shared" si="8"/>
        <v>2.8168309401110703E-2</v>
      </c>
      <c r="D152" s="4">
        <f t="shared" si="10"/>
        <v>2.6234823127912317</v>
      </c>
      <c r="E152" s="4">
        <f t="shared" si="11"/>
        <v>1.6159598981283099</v>
      </c>
      <c r="G152" s="4">
        <f t="shared" si="9"/>
        <v>1.0281683094011107</v>
      </c>
    </row>
    <row r="153" spans="1:7" x14ac:dyDescent="0.2">
      <c r="A153" s="4">
        <f>IF('True_Odds_Calculator_2-way'!A154="","",'True_Odds_Calculator_2-way'!A154)</f>
        <v>1.72</v>
      </c>
      <c r="B153" s="4">
        <f>IF('True_Odds_Calculator_2-way'!B154="","",'True_Odds_Calculator_2-way'!B154)</f>
        <v>2.23</v>
      </c>
      <c r="C153" s="4">
        <f t="shared" si="8"/>
        <v>2.982584211075201E-2</v>
      </c>
      <c r="D153" s="4">
        <f t="shared" si="10"/>
        <v>1.7652798232695142</v>
      </c>
      <c r="E153" s="4">
        <f t="shared" si="11"/>
        <v>2.3067115708443593</v>
      </c>
      <c r="G153" s="4">
        <f t="shared" si="9"/>
        <v>1.029825842110752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1.82</v>
      </c>
      <c r="C154" s="4">
        <f t="shared" si="8"/>
        <v>2.7919448972080652E-2</v>
      </c>
      <c r="D154" s="4">
        <f t="shared" si="10"/>
        <v>2.152810006225593</v>
      </c>
      <c r="E154" s="4">
        <f t="shared" si="11"/>
        <v>1.8674456281604401</v>
      </c>
      <c r="G154" s="4">
        <f t="shared" si="9"/>
        <v>1.0279194489720807</v>
      </c>
    </row>
    <row r="155" spans="1:7" x14ac:dyDescent="0.2">
      <c r="A155" s="4">
        <f>IF('True_Odds_Calculator_2-way'!A156="","",'True_Odds_Calculator_2-way'!A156)</f>
        <v>1.88</v>
      </c>
      <c r="B155" s="4">
        <f>IF('True_Odds_Calculator_2-way'!B156="","",'True_Odds_Calculator_2-way'!B156)</f>
        <v>2.04</v>
      </c>
      <c r="C155" s="4">
        <f t="shared" si="8"/>
        <v>2.2110972048393851E-2</v>
      </c>
      <c r="D155" s="4">
        <f t="shared" si="10"/>
        <v>1.9199038846615937</v>
      </c>
      <c r="E155" s="4">
        <f t="shared" si="11"/>
        <v>2.087070091423596</v>
      </c>
      <c r="G155" s="4">
        <f t="shared" si="9"/>
        <v>1.0221109720483939</v>
      </c>
    </row>
    <row r="156" spans="1:7" x14ac:dyDescent="0.2">
      <c r="A156" s="4">
        <f>IF('True_Odds_Calculator_2-way'!A157="","",'True_Odds_Calculator_2-way'!A157)</f>
        <v>1.65</v>
      </c>
      <c r="B156" s="4">
        <f>IF('True_Odds_Calculator_2-way'!B157="","",'True_Odds_Calculator_2-way'!B157)</f>
        <v>2.37</v>
      </c>
      <c r="C156" s="4">
        <f t="shared" si="8"/>
        <v>2.8001534330648337E-2</v>
      </c>
      <c r="D156" s="4">
        <f t="shared" si="10"/>
        <v>1.6890184645286688</v>
      </c>
      <c r="E156" s="4">
        <f t="shared" si="11"/>
        <v>2.4513399153737665</v>
      </c>
      <c r="G156" s="4">
        <f t="shared" si="9"/>
        <v>1.0280015343306483</v>
      </c>
    </row>
    <row r="157" spans="1:7" x14ac:dyDescent="0.2">
      <c r="A157" s="4">
        <f>IF('True_Odds_Calculator_2-way'!A158="","",'True_Odds_Calculator_2-way'!A158)</f>
        <v>1.6</v>
      </c>
      <c r="B157" s="4">
        <f>IF('True_Odds_Calculator_2-way'!B158="","",'True_Odds_Calculator_2-way'!B158)</f>
        <v>2.4700000000000002</v>
      </c>
      <c r="C157" s="4">
        <f t="shared" si="8"/>
        <v>2.9858299595141746E-2</v>
      </c>
      <c r="D157" s="4">
        <f t="shared" si="10"/>
        <v>1.6391538780588968</v>
      </c>
      <c r="E157" s="4">
        <f t="shared" si="11"/>
        <v>2.5645684620376383</v>
      </c>
      <c r="G157" s="4">
        <f t="shared" si="9"/>
        <v>1.0298582995951417</v>
      </c>
    </row>
    <row r="158" spans="1:7" x14ac:dyDescent="0.2">
      <c r="A158" s="4">
        <f>IF('True_Odds_Calculator_2-way'!A159="","",'True_Odds_Calculator_2-way'!A159)</f>
        <v>1.79</v>
      </c>
      <c r="B158" s="4">
        <f>IF('True_Odds_Calculator_2-way'!B159="","",'True_Odds_Calculator_2-way'!B159)</f>
        <v>2.0099999999999998</v>
      </c>
      <c r="C158" s="4">
        <f t="shared" si="8"/>
        <v>5.6171655688040278E-2</v>
      </c>
      <c r="D158" s="4">
        <f t="shared" si="10"/>
        <v>1.8847533984651248</v>
      </c>
      <c r="E158" s="4">
        <f t="shared" si="11"/>
        <v>2.1302584445957544</v>
      </c>
      <c r="G158" s="4">
        <f t="shared" si="9"/>
        <v>1.0561716556880403</v>
      </c>
    </row>
    <row r="159" spans="1:7" x14ac:dyDescent="0.2">
      <c r="A159" s="4">
        <f>IF('True_Odds_Calculator_2-way'!A160="","",'True_Odds_Calculator_2-way'!A160)</f>
        <v>2.4500000000000002</v>
      </c>
      <c r="B159" s="4">
        <f>IF('True_Odds_Calculator_2-way'!B160="","",'True_Odds_Calculator_2-way'!B160)</f>
        <v>1.54</v>
      </c>
      <c r="C159" s="4">
        <f t="shared" si="8"/>
        <v>5.7513914656771803E-2</v>
      </c>
      <c r="D159" s="4">
        <f t="shared" si="10"/>
        <v>2.6356968215158925</v>
      </c>
      <c r="E159" s="4">
        <f t="shared" si="11"/>
        <v>1.6113602391629298</v>
      </c>
      <c r="G159" s="4">
        <f t="shared" si="9"/>
        <v>1.0575139146567718</v>
      </c>
    </row>
    <row r="160" spans="1:7" x14ac:dyDescent="0.2">
      <c r="A160" s="4">
        <f>IF('True_Odds_Calculator_2-way'!A161="","",'True_Odds_Calculator_2-way'!A161)</f>
        <v>2.42</v>
      </c>
      <c r="B160" s="4">
        <f>IF('True_Odds_Calculator_2-way'!B161="","",'True_Odds_Calculator_2-way'!B161)</f>
        <v>1.56</v>
      </c>
      <c r="C160" s="4">
        <f t="shared" si="8"/>
        <v>5.4248781521508693E-2</v>
      </c>
      <c r="D160" s="4">
        <f t="shared" si="10"/>
        <v>2.5900109769484079</v>
      </c>
      <c r="E160" s="4">
        <f t="shared" si="11"/>
        <v>1.6289264756644803</v>
      </c>
      <c r="G160" s="4">
        <f t="shared" si="9"/>
        <v>1.0542487815215087</v>
      </c>
    </row>
    <row r="161" spans="1:7" x14ac:dyDescent="0.2">
      <c r="A161" s="4">
        <f>IF('True_Odds_Calculator_2-way'!A162="","",'True_Odds_Calculator_2-way'!A162)</f>
        <v>1.59</v>
      </c>
      <c r="B161" s="4">
        <f>IF('True_Odds_Calculator_2-way'!B162="","",'True_Odds_Calculator_2-way'!B162)</f>
        <v>2.5099999999999998</v>
      </c>
      <c r="C161" s="4">
        <f t="shared" si="8"/>
        <v>2.7337192112054876E-2</v>
      </c>
      <c r="D161" s="4">
        <f t="shared" si="10"/>
        <v>1.6253232605021484</v>
      </c>
      <c r="E161" s="4">
        <f t="shared" si="11"/>
        <v>2.5991728809143897</v>
      </c>
      <c r="G161" s="4">
        <f t="shared" si="9"/>
        <v>1.0273371921120549</v>
      </c>
    </row>
    <row r="162" spans="1:7" x14ac:dyDescent="0.2">
      <c r="A162" s="4">
        <f>IF('True_Odds_Calculator_2-way'!A163="","",'True_Odds_Calculator_2-way'!A163)</f>
        <v>1.95</v>
      </c>
      <c r="B162" s="4">
        <f>IF('True_Odds_Calculator_2-way'!B163="","",'True_Odds_Calculator_2-way'!B163)</f>
        <v>1.95</v>
      </c>
      <c r="C162" s="4">
        <f t="shared" si="8"/>
        <v>2.5641025641025772E-2</v>
      </c>
      <c r="D162" s="4">
        <f t="shared" si="10"/>
        <v>2.0000000000000004</v>
      </c>
      <c r="E162" s="4">
        <f t="shared" si="11"/>
        <v>2.0000000000000004</v>
      </c>
      <c r="G162" s="4">
        <f t="shared" si="9"/>
        <v>1.0256410256410258</v>
      </c>
    </row>
    <row r="163" spans="1:7" x14ac:dyDescent="0.2">
      <c r="A163" s="4">
        <f>IF('True_Odds_Calculator_2-way'!A164="","",'True_Odds_Calculator_2-way'!A164)</f>
        <v>2.0299999999999998</v>
      </c>
      <c r="B163" s="4">
        <f>IF('True_Odds_Calculator_2-way'!B164="","",'True_Odds_Calculator_2-way'!B164)</f>
        <v>1.88</v>
      </c>
      <c r="C163" s="4">
        <f t="shared" si="8"/>
        <v>2.4525731055444977E-2</v>
      </c>
      <c r="D163" s="4">
        <f t="shared" si="10"/>
        <v>2.0818241326641935</v>
      </c>
      <c r="E163" s="4">
        <f t="shared" si="11"/>
        <v>1.9243646631706333</v>
      </c>
      <c r="G163" s="4">
        <f t="shared" si="9"/>
        <v>1.024525731055445</v>
      </c>
    </row>
    <row r="164" spans="1:7" x14ac:dyDescent="0.2">
      <c r="A164" s="4">
        <f>IF('True_Odds_Calculator_2-way'!A165="","",'True_Odds_Calculator_2-way'!A165)</f>
        <v>1.71</v>
      </c>
      <c r="B164" s="4">
        <f>IF('True_Odds_Calculator_2-way'!B165="","",'True_Odds_Calculator_2-way'!B165)</f>
        <v>2.25</v>
      </c>
      <c r="C164" s="4">
        <f t="shared" si="8"/>
        <v>2.9239766081871288E-2</v>
      </c>
      <c r="D164" s="4">
        <f t="shared" si="10"/>
        <v>1.7538461538461536</v>
      </c>
      <c r="E164" s="4">
        <f t="shared" si="11"/>
        <v>2.3265306122448979</v>
      </c>
      <c r="G164" s="4">
        <f t="shared" si="9"/>
        <v>1.0292397660818713</v>
      </c>
    </row>
    <row r="165" spans="1:7" x14ac:dyDescent="0.2">
      <c r="A165" s="4">
        <f>IF('True_Odds_Calculator_2-way'!A166="","",'True_Odds_Calculator_2-way'!A166)</f>
        <v>1.7</v>
      </c>
      <c r="B165" s="4">
        <f>IF('True_Odds_Calculator_2-way'!B166="","",'True_Odds_Calculator_2-way'!B166)</f>
        <v>2.27</v>
      </c>
      <c r="C165" s="4">
        <f t="shared" si="8"/>
        <v>2.876392847888054E-2</v>
      </c>
      <c r="D165" s="4">
        <f t="shared" si="10"/>
        <v>1.7426055543011967</v>
      </c>
      <c r="E165" s="4">
        <f t="shared" si="11"/>
        <v>2.3466099118273029</v>
      </c>
      <c r="G165" s="4">
        <f t="shared" si="9"/>
        <v>1.0287639284788805</v>
      </c>
    </row>
    <row r="166" spans="1:7" x14ac:dyDescent="0.2">
      <c r="A166" s="4">
        <f>IF('True_Odds_Calculator_2-way'!A167="","",'True_Odds_Calculator_2-way'!A167)</f>
        <v>1.82</v>
      </c>
      <c r="B166" s="4">
        <f>IF('True_Odds_Calculator_2-way'!B167="","",'True_Odds_Calculator_2-way'!B167)</f>
        <v>2.09</v>
      </c>
      <c r="C166" s="4">
        <f t="shared" si="8"/>
        <v>2.7919448972080652E-2</v>
      </c>
      <c r="D166" s="4">
        <f t="shared" si="10"/>
        <v>1.8674456281604401</v>
      </c>
      <c r="E166" s="4">
        <f t="shared" si="11"/>
        <v>2.152810006225593</v>
      </c>
      <c r="G166" s="4">
        <f t="shared" si="9"/>
        <v>1.0279194489720807</v>
      </c>
    </row>
    <row r="167" spans="1:7" x14ac:dyDescent="0.2">
      <c r="A167" s="4">
        <f>IF('True_Odds_Calculator_2-way'!A168="","",'True_Odds_Calculator_2-way'!A168)</f>
        <v>2.06</v>
      </c>
      <c r="B167" s="4">
        <f>IF('True_Odds_Calculator_2-way'!B168="","",'True_Odds_Calculator_2-way'!B168)</f>
        <v>1.83</v>
      </c>
      <c r="C167" s="4">
        <f t="shared" si="8"/>
        <v>3.1884980635577431E-2</v>
      </c>
      <c r="D167" s="4">
        <f t="shared" si="10"/>
        <v>2.1299508446804905</v>
      </c>
      <c r="E167" s="4">
        <f t="shared" si="11"/>
        <v>1.8849942497124856</v>
      </c>
      <c r="G167" s="4">
        <f t="shared" si="9"/>
        <v>1.0318849806355774</v>
      </c>
    </row>
    <row r="168" spans="1:7" x14ac:dyDescent="0.2">
      <c r="A168" s="4">
        <f>IF('True_Odds_Calculator_2-way'!A169="","",'True_Odds_Calculator_2-way'!A169)</f>
        <v>1.65</v>
      </c>
      <c r="B168" s="4">
        <f>IF('True_Odds_Calculator_2-way'!B169="","",'True_Odds_Calculator_2-way'!B169)</f>
        <v>2.33</v>
      </c>
      <c r="C168" s="4">
        <f t="shared" si="8"/>
        <v>3.5245155416829377E-2</v>
      </c>
      <c r="D168" s="4">
        <f t="shared" si="10"/>
        <v>1.6994142999226434</v>
      </c>
      <c r="E168" s="4">
        <f t="shared" si="11"/>
        <v>2.4297677358192451</v>
      </c>
      <c r="G168" s="4">
        <f t="shared" si="9"/>
        <v>1.0352451554168294</v>
      </c>
    </row>
    <row r="169" spans="1:7" x14ac:dyDescent="0.2">
      <c r="A169" s="4">
        <f>IF('True_Odds_Calculator_2-way'!A170="","",'True_Odds_Calculator_2-way'!A170)</f>
        <v>1.75</v>
      </c>
      <c r="B169" s="4">
        <f>IF('True_Odds_Calculator_2-way'!B170="","",'True_Odds_Calculator_2-way'!B170)</f>
        <v>2.17</v>
      </c>
      <c r="C169" s="4">
        <f t="shared" si="8"/>
        <v>3.2258064516129004E-2</v>
      </c>
      <c r="D169" s="4">
        <f t="shared" si="10"/>
        <v>1.8008298755186722</v>
      </c>
      <c r="E169" s="4">
        <f t="shared" si="11"/>
        <v>2.2487046632124348</v>
      </c>
      <c r="G169" s="4">
        <f t="shared" si="9"/>
        <v>1.032258064516129</v>
      </c>
    </row>
    <row r="170" spans="1:7" x14ac:dyDescent="0.2">
      <c r="A170" s="4">
        <f>IF('True_Odds_Calculator_2-way'!A171="","",'True_Odds_Calculator_2-way'!A171)</f>
        <v>1.32</v>
      </c>
      <c r="B170" s="4">
        <f>IF('True_Odds_Calculator_2-way'!B171="","",'True_Odds_Calculator_2-way'!B171)</f>
        <v>3.49</v>
      </c>
      <c r="C170" s="4">
        <f t="shared" si="8"/>
        <v>4.4108708865155943E-2</v>
      </c>
      <c r="D170" s="4">
        <f t="shared" si="10"/>
        <v>1.3595797426513989</v>
      </c>
      <c r="E170" s="4">
        <f t="shared" si="11"/>
        <v>3.7810242941562713</v>
      </c>
      <c r="G170" s="4">
        <f t="shared" si="9"/>
        <v>1.0441087088651559</v>
      </c>
    </row>
    <row r="171" spans="1:7" x14ac:dyDescent="0.2">
      <c r="A171" s="4">
        <f>IF('True_Odds_Calculator_2-way'!A172="","",'True_Odds_Calculator_2-way'!A172)</f>
        <v>1.8</v>
      </c>
      <c r="B171" s="4">
        <f>IF('True_Odds_Calculator_2-way'!B172="","",'True_Odds_Calculator_2-way'!B172)</f>
        <v>2.09</v>
      </c>
      <c r="C171" s="4">
        <f t="shared" si="8"/>
        <v>3.4024455077086735E-2</v>
      </c>
      <c r="D171" s="4">
        <f t="shared" si="10"/>
        <v>1.8568608094768018</v>
      </c>
      <c r="E171" s="4">
        <f t="shared" si="11"/>
        <v>2.1670506912442398</v>
      </c>
      <c r="G171" s="4">
        <f t="shared" si="9"/>
        <v>1.0340244550770867</v>
      </c>
    </row>
    <row r="172" spans="1:7" x14ac:dyDescent="0.2">
      <c r="A172" s="4">
        <f>IF('True_Odds_Calculator_2-way'!A173="","",'True_Odds_Calculator_2-way'!A173)</f>
        <v>1.47</v>
      </c>
      <c r="B172" s="4">
        <f>IF('True_Odds_Calculator_2-way'!B173="","",'True_Odds_Calculator_2-way'!B173)</f>
        <v>2.77</v>
      </c>
      <c r="C172" s="4">
        <f t="shared" si="8"/>
        <v>4.1282939168447275E-2</v>
      </c>
      <c r="D172" s="4">
        <f t="shared" si="10"/>
        <v>1.5159999255384502</v>
      </c>
      <c r="E172" s="4">
        <f t="shared" si="11"/>
        <v>2.9379847757855626</v>
      </c>
      <c r="G172" s="4">
        <f t="shared" si="9"/>
        <v>1.0412829391684473</v>
      </c>
    </row>
    <row r="173" spans="1:7" x14ac:dyDescent="0.2">
      <c r="A173" s="4">
        <f>IF('True_Odds_Calculator_2-way'!A174="","",'True_Odds_Calculator_2-way'!A174)</f>
        <v>2.5299999999999998</v>
      </c>
      <c r="B173" s="4">
        <f>IF('True_Odds_Calculator_2-way'!B174="","",'True_Odds_Calculator_2-way'!B174)</f>
        <v>1.57</v>
      </c>
      <c r="C173" s="4">
        <f t="shared" si="8"/>
        <v>3.2199592155283119E-2</v>
      </c>
      <c r="D173" s="4">
        <f t="shared" si="10"/>
        <v>2.6374290362205768</v>
      </c>
      <c r="E173" s="4">
        <f t="shared" si="11"/>
        <v>1.6107134891831068</v>
      </c>
      <c r="G173" s="4">
        <f t="shared" si="9"/>
        <v>1.0321995921552831</v>
      </c>
    </row>
    <row r="174" spans="1:7" x14ac:dyDescent="0.2">
      <c r="A174" s="4">
        <f>IF('True_Odds_Calculator_2-way'!A175="","",'True_Odds_Calculator_2-way'!A175)</f>
        <v>2.37</v>
      </c>
      <c r="B174" s="4">
        <f>IF('True_Odds_Calculator_2-way'!B175="","",'True_Odds_Calculator_2-way'!B175)</f>
        <v>1.63</v>
      </c>
      <c r="C174" s="4">
        <f t="shared" si="8"/>
        <v>3.5437860785379582E-2</v>
      </c>
      <c r="D174" s="4">
        <f t="shared" si="10"/>
        <v>2.4738881239793793</v>
      </c>
      <c r="E174" s="4">
        <f t="shared" si="11"/>
        <v>1.6784775477395666</v>
      </c>
      <c r="G174" s="4">
        <f t="shared" si="9"/>
        <v>1.0354378607853796</v>
      </c>
    </row>
    <row r="175" spans="1:7" x14ac:dyDescent="0.2">
      <c r="A175" s="4">
        <f>IF('True_Odds_Calculator_2-way'!A176="","",'True_Odds_Calculator_2-way'!A176)</f>
        <v>2.2599999999999998</v>
      </c>
      <c r="B175" s="4">
        <f>IF('True_Odds_Calculator_2-way'!B176="","",'True_Odds_Calculator_2-way'!B176)</f>
        <v>1.69</v>
      </c>
      <c r="C175" s="4">
        <f t="shared" si="8"/>
        <v>3.4193852437555794E-2</v>
      </c>
      <c r="D175" s="4">
        <f t="shared" si="10"/>
        <v>2.3508340001231001</v>
      </c>
      <c r="E175" s="4">
        <f t="shared" si="11"/>
        <v>1.740283410033262</v>
      </c>
      <c r="G175" s="4">
        <f t="shared" si="9"/>
        <v>1.0341938524375558</v>
      </c>
    </row>
    <row r="176" spans="1:7" x14ac:dyDescent="0.2">
      <c r="A176" s="4">
        <f>IF('True_Odds_Calculator_2-way'!A177="","",'True_Odds_Calculator_2-way'!A177)</f>
        <v>1.87</v>
      </c>
      <c r="B176" s="4">
        <f>IF('True_Odds_Calculator_2-way'!B177="","",'True_Odds_Calculator_2-way'!B177)</f>
        <v>2.0299999999999998</v>
      </c>
      <c r="C176" s="4">
        <f t="shared" si="8"/>
        <v>2.737019572719368E-2</v>
      </c>
      <c r="D176" s="4">
        <f t="shared" si="10"/>
        <v>1.9191122570208035</v>
      </c>
      <c r="E176" s="4">
        <f t="shared" si="11"/>
        <v>2.0880063804625832</v>
      </c>
      <c r="G176" s="4">
        <f t="shared" si="9"/>
        <v>1.0273701957271937</v>
      </c>
    </row>
    <row r="177" spans="1:7" x14ac:dyDescent="0.2">
      <c r="A177" s="4">
        <f>IF('True_Odds_Calculator_2-way'!A178="","",'True_Odds_Calculator_2-way'!A178)</f>
        <v>1.98</v>
      </c>
      <c r="B177" s="4">
        <f>IF('True_Odds_Calculator_2-way'!B178="","",'True_Odds_Calculator_2-way'!B178)</f>
        <v>1.91</v>
      </c>
      <c r="C177" s="4">
        <f t="shared" si="8"/>
        <v>2.861071447458885E-2</v>
      </c>
      <c r="D177" s="4">
        <f t="shared" si="10"/>
        <v>2.0377175494369308</v>
      </c>
      <c r="E177" s="4">
        <f t="shared" si="11"/>
        <v>1.9636533568721115</v>
      </c>
      <c r="G177" s="4">
        <f t="shared" si="9"/>
        <v>1.0286107144745888</v>
      </c>
    </row>
    <row r="178" spans="1:7" x14ac:dyDescent="0.2">
      <c r="A178" s="4">
        <f>IF('True_Odds_Calculator_2-way'!A179="","",'True_Odds_Calculator_2-way'!A179)</f>
        <v>1.53</v>
      </c>
      <c r="B178" s="4">
        <f>IF('True_Odds_Calculator_2-way'!B179="","",'True_Odds_Calculator_2-way'!B179)</f>
        <v>2.63</v>
      </c>
      <c r="C178" s="4">
        <f t="shared" si="8"/>
        <v>3.3822908123959383E-2</v>
      </c>
      <c r="D178" s="4">
        <f t="shared" si="10"/>
        <v>1.5706395519038232</v>
      </c>
      <c r="E178" s="4">
        <f t="shared" si="11"/>
        <v>2.7524197133964914</v>
      </c>
      <c r="G178" s="4">
        <f t="shared" si="9"/>
        <v>1.0338229081239594</v>
      </c>
    </row>
    <row r="179" spans="1:7" x14ac:dyDescent="0.2">
      <c r="A179" s="4">
        <f>IF('True_Odds_Calculator_2-way'!A180="","",'True_Odds_Calculator_2-way'!A180)</f>
        <v>2.2599999999999998</v>
      </c>
      <c r="B179" s="4">
        <f>IF('True_Odds_Calculator_2-way'!B180="","",'True_Odds_Calculator_2-way'!B180)</f>
        <v>1.7</v>
      </c>
      <c r="C179" s="4">
        <f t="shared" si="8"/>
        <v>3.0713170223841679E-2</v>
      </c>
      <c r="D179" s="4">
        <f t="shared" si="10"/>
        <v>2.3412553321145642</v>
      </c>
      <c r="E179" s="4">
        <f t="shared" si="11"/>
        <v>1.7455701953657428</v>
      </c>
      <c r="G179" s="4">
        <f t="shared" si="9"/>
        <v>1.0307131702238417</v>
      </c>
    </row>
    <row r="180" spans="1:7" x14ac:dyDescent="0.2">
      <c r="A180" s="4">
        <f>IF('True_Odds_Calculator_2-way'!A181="","",'True_Odds_Calculator_2-way'!A181)</f>
        <v>2.71</v>
      </c>
      <c r="B180" s="4">
        <f>IF('True_Odds_Calculator_2-way'!B181="","",'True_Odds_Calculator_2-way'!B181)</f>
        <v>1.52</v>
      </c>
      <c r="C180" s="4">
        <f t="shared" si="8"/>
        <v>2.6898426879005566E-2</v>
      </c>
      <c r="D180" s="4">
        <f t="shared" si="10"/>
        <v>2.8125085347535159</v>
      </c>
      <c r="E180" s="4">
        <f t="shared" si="11"/>
        <v>1.5517215399683568</v>
      </c>
      <c r="G180" s="4">
        <f t="shared" si="9"/>
        <v>1.0268984268790056</v>
      </c>
    </row>
    <row r="181" spans="1:7" x14ac:dyDescent="0.2">
      <c r="A181" s="4">
        <f>IF('True_Odds_Calculator_2-way'!A182="","",'True_Odds_Calculator_2-way'!A182)</f>
        <v>1.88</v>
      </c>
      <c r="B181" s="4">
        <f>IF('True_Odds_Calculator_2-way'!B182="","",'True_Odds_Calculator_2-way'!B182)</f>
        <v>2.04</v>
      </c>
      <c r="C181" s="4">
        <f t="shared" si="8"/>
        <v>2.2110972048393851E-2</v>
      </c>
      <c r="D181" s="4">
        <f t="shared" si="10"/>
        <v>1.9199038846615937</v>
      </c>
      <c r="E181" s="4">
        <f t="shared" si="11"/>
        <v>2.087070091423596</v>
      </c>
      <c r="G181" s="4">
        <f t="shared" si="9"/>
        <v>1.0221109720483939</v>
      </c>
    </row>
    <row r="182" spans="1:7" x14ac:dyDescent="0.2">
      <c r="A182" s="4">
        <f>IF('True_Odds_Calculator_2-way'!A183="","",'True_Odds_Calculator_2-way'!A183)</f>
        <v>2.2799999999999998</v>
      </c>
      <c r="B182" s="4">
        <f>IF('True_Odds_Calculator_2-way'!B183="","",'True_Odds_Calculator_2-way'!B183)</f>
        <v>1.66</v>
      </c>
      <c r="C182" s="4">
        <f t="shared" si="8"/>
        <v>4.1006129782287015E-2</v>
      </c>
      <c r="D182" s="4">
        <f t="shared" si="10"/>
        <v>2.3918099089989888</v>
      </c>
      <c r="E182" s="4">
        <f t="shared" si="11"/>
        <v>1.7184889211768977</v>
      </c>
      <c r="G182" s="4">
        <f t="shared" si="9"/>
        <v>1.041006129782287</v>
      </c>
    </row>
    <row r="183" spans="1:7" x14ac:dyDescent="0.2">
      <c r="A183" s="4">
        <f>IF('True_Odds_Calculator_2-way'!A184="","",'True_Odds_Calculator_2-way'!A184)</f>
        <v>2.4900000000000002</v>
      </c>
      <c r="B183" s="4">
        <f>IF('True_Odds_Calculator_2-way'!B184="","",'True_Odds_Calculator_2-way'!B184)</f>
        <v>1.56</v>
      </c>
      <c r="C183" s="4">
        <f t="shared" si="8"/>
        <v>4.26320667284521E-2</v>
      </c>
      <c r="D183" s="4">
        <f t="shared" si="10"/>
        <v>2.6295694557270508</v>
      </c>
      <c r="E183" s="4">
        <f t="shared" si="11"/>
        <v>1.6136590229312062</v>
      </c>
      <c r="G183" s="4">
        <f t="shared" si="9"/>
        <v>1.0426320667284521</v>
      </c>
    </row>
    <row r="184" spans="1:7" x14ac:dyDescent="0.2">
      <c r="A184" s="4">
        <f>IF('True_Odds_Calculator_2-way'!A185="","",'True_Odds_Calculator_2-way'!A185)</f>
        <v>2.04</v>
      </c>
      <c r="B184" s="4">
        <f>IF('True_Odds_Calculator_2-way'!B185="","",'True_Odds_Calculator_2-way'!B185)</f>
        <v>1.82</v>
      </c>
      <c r="C184" s="4">
        <f t="shared" si="8"/>
        <v>3.9646627881921859E-2</v>
      </c>
      <c r="D184" s="4">
        <f t="shared" si="10"/>
        <v>2.1259734310581764</v>
      </c>
      <c r="E184" s="4">
        <f t="shared" si="11"/>
        <v>1.8881204231082178</v>
      </c>
      <c r="G184" s="4">
        <f t="shared" si="9"/>
        <v>1.0396466278819219</v>
      </c>
    </row>
    <row r="185" spans="1:7" x14ac:dyDescent="0.2">
      <c r="A185" s="4">
        <f>IF('True_Odds_Calculator_2-way'!A186="","",'True_Odds_Calculator_2-way'!A186)</f>
        <v>2.27</v>
      </c>
      <c r="B185" s="4">
        <f>IF('True_Odds_Calculator_2-way'!B186="","",'True_Odds_Calculator_2-way'!B186)</f>
        <v>1.66</v>
      </c>
      <c r="C185" s="4">
        <f t="shared" si="8"/>
        <v>4.2938272915450382E-2</v>
      </c>
      <c r="D185" s="4">
        <f t="shared" si="10"/>
        <v>2.3862959913874993</v>
      </c>
      <c r="E185" s="4">
        <f t="shared" si="11"/>
        <v>1.7213466721483714</v>
      </c>
      <c r="G185" s="4">
        <f t="shared" si="9"/>
        <v>1.0429382729154504</v>
      </c>
    </row>
    <row r="186" spans="1:7" x14ac:dyDescent="0.2">
      <c r="A186" s="4">
        <f>IF('True_Odds_Calculator_2-way'!A187="","",'True_Odds_Calculator_2-way'!A187)</f>
        <v>2.21</v>
      </c>
      <c r="B186" s="4">
        <f>IF('True_Odds_Calculator_2-way'!B187="","",'True_Odds_Calculator_2-way'!B187)</f>
        <v>1.69</v>
      </c>
      <c r="C186" s="4">
        <f t="shared" si="8"/>
        <v>4.4204664114166459E-2</v>
      </c>
      <c r="D186" s="4">
        <f t="shared" si="10"/>
        <v>2.3234937323089366</v>
      </c>
      <c r="E186" s="4">
        <f t="shared" si="11"/>
        <v>1.7555759242285367</v>
      </c>
      <c r="G186" s="4">
        <f t="shared" si="9"/>
        <v>1.0442046641141665</v>
      </c>
    </row>
    <row r="187" spans="1:7" x14ac:dyDescent="0.2">
      <c r="A187" s="4">
        <f>IF('True_Odds_Calculator_2-way'!A188="","",'True_Odds_Calculator_2-way'!A188)</f>
        <v>1.85</v>
      </c>
      <c r="B187" s="4">
        <f>IF('True_Odds_Calculator_2-way'!B188="","",'True_Odds_Calculator_2-way'!B188)</f>
        <v>2.0499999999999998</v>
      </c>
      <c r="C187" s="4">
        <f t="shared" si="8"/>
        <v>2.8345418589321048E-2</v>
      </c>
      <c r="D187" s="4">
        <f t="shared" si="10"/>
        <v>1.8998121477770822</v>
      </c>
      <c r="E187" s="4">
        <f t="shared" si="11"/>
        <v>2.1113430758524703</v>
      </c>
      <c r="G187" s="4">
        <f t="shared" si="9"/>
        <v>1.028345418589321</v>
      </c>
    </row>
    <row r="188" spans="1:7" x14ac:dyDescent="0.2">
      <c r="A188" s="4">
        <f>IF('True_Odds_Calculator_2-way'!A189="","",'True_Odds_Calculator_2-way'!A189)</f>
        <v>1.78</v>
      </c>
      <c r="B188" s="4">
        <f>IF('True_Odds_Calculator_2-way'!B189="","",'True_Odds_Calculator_2-way'!B189)</f>
        <v>2.13</v>
      </c>
      <c r="C188" s="4">
        <f t="shared" si="8"/>
        <v>3.128132088410629E-2</v>
      </c>
      <c r="D188" s="4">
        <f t="shared" si="10"/>
        <v>1.8309750325976726</v>
      </c>
      <c r="E188" s="4">
        <f t="shared" si="11"/>
        <v>2.2034055907479515</v>
      </c>
      <c r="G188" s="4">
        <f t="shared" si="9"/>
        <v>1.0312813208841063</v>
      </c>
    </row>
    <row r="189" spans="1:7" x14ac:dyDescent="0.2">
      <c r="A189" s="4">
        <f>IF('True_Odds_Calculator_2-way'!A190="","",'True_Odds_Calculator_2-way'!A190)</f>
        <v>1.7</v>
      </c>
      <c r="B189" s="4">
        <f>IF('True_Odds_Calculator_2-way'!B190="","",'True_Odds_Calculator_2-way'!B190)</f>
        <v>2.25</v>
      </c>
      <c r="C189" s="4">
        <f t="shared" si="8"/>
        <v>3.2679738562091387E-2</v>
      </c>
      <c r="D189" s="4">
        <f t="shared" si="10"/>
        <v>1.7485714285714284</v>
      </c>
      <c r="E189" s="4">
        <f t="shared" si="11"/>
        <v>2.3358778625954195</v>
      </c>
      <c r="G189" s="4">
        <f t="shared" si="9"/>
        <v>1.0326797385620914</v>
      </c>
    </row>
    <row r="190" spans="1:7" x14ac:dyDescent="0.2">
      <c r="A190" s="4">
        <f>IF('True_Odds_Calculator_2-way'!A191="","",'True_Odds_Calculator_2-way'!A191)</f>
        <v>1.9</v>
      </c>
      <c r="B190" s="4">
        <f>IF('True_Odds_Calculator_2-way'!B191="","",'True_Odds_Calculator_2-way'!B191)</f>
        <v>1.99</v>
      </c>
      <c r="C190" s="4">
        <f t="shared" si="8"/>
        <v>2.8828352287754377E-2</v>
      </c>
      <c r="D190" s="4">
        <f t="shared" si="10"/>
        <v>1.9535003874967702</v>
      </c>
      <c r="E190" s="4">
        <f t="shared" si="11"/>
        <v>2.0487672717420748</v>
      </c>
      <c r="G190" s="4">
        <f t="shared" si="9"/>
        <v>1.0288283522877544</v>
      </c>
    </row>
    <row r="191" spans="1:7" x14ac:dyDescent="0.2">
      <c r="A191" s="4">
        <f>IF('True_Odds_Calculator_2-way'!A192="","",'True_Odds_Calculator_2-way'!A192)</f>
        <v>1.67</v>
      </c>
      <c r="B191" s="4">
        <f>IF('True_Odds_Calculator_2-way'!B192="","",'True_Odds_Calculator_2-way'!B192)</f>
        <v>2.33</v>
      </c>
      <c r="C191" s="4">
        <f t="shared" si="8"/>
        <v>2.7986944565804084E-2</v>
      </c>
      <c r="D191" s="4">
        <f t="shared" si="10"/>
        <v>1.7099602293950913</v>
      </c>
      <c r="E191" s="4">
        <f t="shared" si="11"/>
        <v>2.4085296029216061</v>
      </c>
      <c r="G191" s="4">
        <f t="shared" si="9"/>
        <v>1.0279869445658041</v>
      </c>
    </row>
    <row r="192" spans="1:7" x14ac:dyDescent="0.2">
      <c r="A192" s="4">
        <f>IF('True_Odds_Calculator_2-way'!A193="","",'True_Odds_Calculator_2-way'!A193)</f>
        <v>2.13</v>
      </c>
      <c r="B192" s="4">
        <f>IF('True_Odds_Calculator_2-way'!B193="","",'True_Odds_Calculator_2-way'!B193)</f>
        <v>1.74</v>
      </c>
      <c r="C192" s="4">
        <f t="shared" si="8"/>
        <v>4.4196211753278369E-2</v>
      </c>
      <c r="D192" s="4">
        <f t="shared" si="10"/>
        <v>2.2352089741270129</v>
      </c>
      <c r="E192" s="4">
        <f t="shared" si="11"/>
        <v>1.8095796103705875</v>
      </c>
      <c r="G192" s="4">
        <f t="shared" si="9"/>
        <v>1.0441962117532784</v>
      </c>
    </row>
    <row r="193" spans="1:7" x14ac:dyDescent="0.2">
      <c r="A193" s="4">
        <f>IF('True_Odds_Calculator_2-way'!A194="","",'True_Odds_Calculator_2-way'!A194)</f>
        <v>1.93</v>
      </c>
      <c r="B193" s="4">
        <f>IF('True_Odds_Calculator_2-way'!B194="","",'True_Odds_Calculator_2-way'!B194)</f>
        <v>1.87</v>
      </c>
      <c r="C193" s="4">
        <f t="shared" si="8"/>
        <v>5.2894073314676771E-2</v>
      </c>
      <c r="D193" s="4">
        <f t="shared" si="10"/>
        <v>2.0338113888027949</v>
      </c>
      <c r="E193" s="4">
        <f t="shared" si="11"/>
        <v>1.9672944318770271</v>
      </c>
      <c r="G193" s="4">
        <f t="shared" si="9"/>
        <v>1.0528940733146768</v>
      </c>
    </row>
    <row r="194" spans="1:7" x14ac:dyDescent="0.2">
      <c r="A194" s="4">
        <f>IF('True_Odds_Calculator_2-way'!A195="","",'True_Odds_Calculator_2-way'!A195)</f>
        <v>1.84</v>
      </c>
      <c r="B194" s="4">
        <f>IF('True_Odds_Calculator_2-way'!B195="","",'True_Odds_Calculator_2-way'!B195)</f>
        <v>2.06</v>
      </c>
      <c r="C194" s="4">
        <f t="shared" ref="C194:C257" si="12">IF(A194="","",((1/A194)+(1/B194))-1)</f>
        <v>2.891515407344869E-2</v>
      </c>
      <c r="D194" s="4">
        <f t="shared" si="10"/>
        <v>1.8902852583283463</v>
      </c>
      <c r="E194" s="4">
        <f t="shared" si="11"/>
        <v>2.1232354918216445</v>
      </c>
      <c r="G194" s="4">
        <f t="shared" ref="G194:G257" si="13">IF(A194="","",C194+1)</f>
        <v>1.0289151540734487</v>
      </c>
    </row>
    <row r="195" spans="1:7" x14ac:dyDescent="0.2">
      <c r="A195" s="4">
        <f>IF('True_Odds_Calculator_2-way'!A196="","",'True_Odds_Calculator_2-way'!A196)</f>
        <v>2.21</v>
      </c>
      <c r="B195" s="4">
        <f>IF('True_Odds_Calculator_2-way'!B196="","",'True_Odds_Calculator_2-way'!B196)</f>
        <v>1.71</v>
      </c>
      <c r="C195" s="4">
        <f t="shared" si="12"/>
        <v>3.7284009420232245E-2</v>
      </c>
      <c r="D195" s="4">
        <f t="shared" ref="D195:D258" si="14">IF(A195="","",(2*A195)/(2-($C195*A195)))</f>
        <v>2.3049617273032235</v>
      </c>
      <c r="E195" s="4">
        <f t="shared" ref="E195:E258" si="15">IF(B195="","",(2*B195)/(2-($C195*B195)))</f>
        <v>1.7663059989250076</v>
      </c>
      <c r="G195" s="4">
        <f t="shared" si="13"/>
        <v>1.0372840094202322</v>
      </c>
    </row>
    <row r="196" spans="1:7" x14ac:dyDescent="0.2">
      <c r="A196" s="4">
        <f>IF('True_Odds_Calculator_2-way'!A197="","",'True_Odds_Calculator_2-way'!A197)</f>
        <v>2.2999999999999998</v>
      </c>
      <c r="B196" s="4">
        <f>IF('True_Odds_Calculator_2-way'!B197="","",'True_Odds_Calculator_2-way'!B197)</f>
        <v>1.68</v>
      </c>
      <c r="C196" s="4">
        <f t="shared" si="12"/>
        <v>3.002070393374745E-2</v>
      </c>
      <c r="D196" s="4">
        <f t="shared" si="14"/>
        <v>2.3822441430332923</v>
      </c>
      <c r="E196" s="4">
        <f t="shared" si="15"/>
        <v>1.7234611953612846</v>
      </c>
      <c r="G196" s="4">
        <f t="shared" si="13"/>
        <v>1.0300207039337475</v>
      </c>
    </row>
    <row r="197" spans="1:7" x14ac:dyDescent="0.2">
      <c r="A197" s="4">
        <f>IF('True_Odds_Calculator_2-way'!A198="","",'True_Odds_Calculator_2-way'!A198)</f>
        <v>2.35</v>
      </c>
      <c r="B197" s="4">
        <f>IF('True_Odds_Calculator_2-way'!B198="","",'True_Odds_Calculator_2-way'!B198)</f>
        <v>1.62</v>
      </c>
      <c r="C197" s="4">
        <f t="shared" si="12"/>
        <v>4.2815865510900997E-2</v>
      </c>
      <c r="D197" s="4">
        <f t="shared" si="14"/>
        <v>2.4744881377965555</v>
      </c>
      <c r="E197" s="4">
        <f t="shared" si="15"/>
        <v>1.6782014547057529</v>
      </c>
      <c r="G197" s="4">
        <f t="shared" si="13"/>
        <v>1.042815865510901</v>
      </c>
    </row>
    <row r="198" spans="1:7" x14ac:dyDescent="0.2">
      <c r="A198" s="4">
        <f>IF('True_Odds_Calculator_2-way'!A199="","",'True_Odds_Calculator_2-way'!A199)</f>
        <v>1.88</v>
      </c>
      <c r="B198" s="4">
        <f>IF('True_Odds_Calculator_2-way'!B199="","",'True_Odds_Calculator_2-way'!B199)</f>
        <v>2</v>
      </c>
      <c r="C198" s="4">
        <f t="shared" si="12"/>
        <v>3.1914893617021267E-2</v>
      </c>
      <c r="D198" s="4">
        <f t="shared" si="14"/>
        <v>1.9381443298969072</v>
      </c>
      <c r="E198" s="4">
        <f t="shared" si="15"/>
        <v>2.0659340659340657</v>
      </c>
      <c r="G198" s="4">
        <f t="shared" si="13"/>
        <v>1.0319148936170213</v>
      </c>
    </row>
    <row r="199" spans="1:7" x14ac:dyDescent="0.2">
      <c r="A199" s="4">
        <f>IF('True_Odds_Calculator_2-way'!A200="","",'True_Odds_Calculator_2-way'!A200)</f>
        <v>1.81</v>
      </c>
      <c r="B199" s="4">
        <f>IF('True_Odds_Calculator_2-way'!B200="","",'True_Odds_Calculator_2-way'!B200)</f>
        <v>2.0699999999999998</v>
      </c>
      <c r="C199" s="4">
        <f t="shared" si="12"/>
        <v>3.5577975284917462E-2</v>
      </c>
      <c r="D199" s="4">
        <f t="shared" si="14"/>
        <v>1.8702173858786533</v>
      </c>
      <c r="E199" s="4">
        <f t="shared" si="15"/>
        <v>2.1491381535549374</v>
      </c>
      <c r="G199" s="4">
        <f t="shared" si="13"/>
        <v>1.0355779752849175</v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2.23</v>
      </c>
      <c r="B2" s="4">
        <f>IF('True_Odds_Calculator_3-way'!B3="","",'True_Odds_Calculator_3-way'!B3)</f>
        <v>3.42</v>
      </c>
      <c r="C2" s="4">
        <f>IF('True_Odds_Calculator_3-way'!C3="","",'True_Odds_Calculator_3-way'!C3)</f>
        <v>3.42</v>
      </c>
      <c r="D2" s="4">
        <f>IF(A2="","",((1/A2)+(1/B2)+(1/C2))-1)</f>
        <v>3.3225814910969653E-2</v>
      </c>
      <c r="E2" s="4">
        <f>IF(A2="","",(3*A2)/(3-($D2*A2)))</f>
        <v>2.2864709291867369</v>
      </c>
      <c r="F2" s="4">
        <f>IF(B2="","",(3*B2)/(3-($D2*B2)))</f>
        <v>3.5546406487897344</v>
      </c>
      <c r="G2" s="4">
        <f>IF(C2="","",(3*C2)/(3-($D2*C2)))</f>
        <v>3.5546406487897344</v>
      </c>
      <c r="I2" s="4">
        <f>IF(A2="","",D2+1)</f>
        <v>1.0332258149109697</v>
      </c>
    </row>
    <row r="3" spans="1:9" x14ac:dyDescent="0.2">
      <c r="A3" s="4">
        <f>IF('True_Odds_Calculator_3-way'!A4="","",'True_Odds_Calculator_3-way'!A4)</f>
        <v>1.56</v>
      </c>
      <c r="B3" s="4">
        <f>IF('True_Odds_Calculator_3-way'!B4="","",'True_Odds_Calculator_3-way'!B4)</f>
        <v>4.71</v>
      </c>
      <c r="C3" s="4">
        <f>IF('True_Odds_Calculator_3-way'!C4="","",'True_Odds_Calculator_3-way'!C4)</f>
        <v>5.9</v>
      </c>
      <c r="D3" s="4">
        <f t="shared" ref="D3:D66" si="0">IF(A3="","",((1/A3)+(1/B3)+(1/C3))-1)</f>
        <v>2.2831391502448284E-2</v>
      </c>
      <c r="E3" s="4">
        <f t="shared" ref="E3:E66" si="1">IF(A3="","",(3*A3)/(3-($D3*A3)))</f>
        <v>1.5787433519258471</v>
      </c>
      <c r="F3" s="4">
        <f t="shared" ref="F3:F66" si="2">IF(B3="","",(3*B3)/(3-($D3*B3)))</f>
        <v>4.8851080900780683</v>
      </c>
      <c r="G3" s="4">
        <f t="shared" ref="G3:G66" si="3">IF(C3="","",(3*C3)/(3-($D3*C3)))</f>
        <v>6.1773748589277364</v>
      </c>
      <c r="I3" s="4">
        <f t="shared" ref="I3:I66" si="4">IF(A3="","",D3+1)</f>
        <v>1.0228313915024483</v>
      </c>
    </row>
    <row r="4" spans="1:9" x14ac:dyDescent="0.2">
      <c r="A4" s="4">
        <f>IF('True_Odds_Calculator_3-way'!A5="","",'True_Odds_Calculator_3-way'!A5)</f>
        <v>3.84</v>
      </c>
      <c r="B4" s="4">
        <f>IF('True_Odds_Calculator_3-way'!B5="","",'True_Odds_Calculator_3-way'!B5)</f>
        <v>3.77</v>
      </c>
      <c r="C4" s="4">
        <f>IF('True_Odds_Calculator_3-way'!C5="","",'True_Odds_Calculator_3-way'!C5)</f>
        <v>1.99</v>
      </c>
      <c r="D4" s="4">
        <f t="shared" si="0"/>
        <v>2.8181218870657387E-2</v>
      </c>
      <c r="E4" s="4">
        <f t="shared" si="1"/>
        <v>3.9836998627151132</v>
      </c>
      <c r="F4" s="4">
        <f t="shared" si="2"/>
        <v>3.9084141352218693</v>
      </c>
      <c r="G4" s="4">
        <f t="shared" si="3"/>
        <v>2.0279087979848764</v>
      </c>
      <c r="I4" s="4">
        <f t="shared" si="4"/>
        <v>1.0281812188706574</v>
      </c>
    </row>
    <row r="5" spans="1:9" x14ac:dyDescent="0.2">
      <c r="A5" s="4">
        <f>IF('True_Odds_Calculator_3-way'!A6="","",'True_Odds_Calculator_3-way'!A6)</f>
        <v>2.2999999999999998</v>
      </c>
      <c r="B5" s="4">
        <f>IF('True_Odds_Calculator_3-way'!B6="","",'True_Odds_Calculator_3-way'!B6)</f>
        <v>3.6</v>
      </c>
      <c r="C5" s="4">
        <f>IF('True_Odds_Calculator_3-way'!C6="","",'True_Odds_Calculator_3-way'!C6)</f>
        <v>3.18</v>
      </c>
      <c r="D5" s="4">
        <f t="shared" si="0"/>
        <v>2.7025795278461384E-2</v>
      </c>
      <c r="E5" s="4">
        <f t="shared" si="1"/>
        <v>2.3486637884896702</v>
      </c>
      <c r="F5" s="4">
        <f t="shared" si="2"/>
        <v>3.7206647072122996</v>
      </c>
      <c r="G5" s="4">
        <f t="shared" si="3"/>
        <v>3.2737852489182875</v>
      </c>
      <c r="I5" s="4">
        <f t="shared" si="4"/>
        <v>1.0270257952784614</v>
      </c>
    </row>
    <row r="6" spans="1:9" x14ac:dyDescent="0.2">
      <c r="A6" s="4">
        <f>IF('True_Odds_Calculator_3-way'!A7="","",'True_Odds_Calculator_3-way'!A7)</f>
        <v>1.52</v>
      </c>
      <c r="B6" s="4">
        <f>IF('True_Odds_Calculator_3-way'!B7="","",'True_Odds_Calculator_3-way'!B7)</f>
        <v>4.75</v>
      </c>
      <c r="C6" s="4">
        <f>IF('True_Odds_Calculator_3-way'!C7="","",'True_Odds_Calculator_3-way'!C7)</f>
        <v>6.35</v>
      </c>
      <c r="D6" s="4">
        <f t="shared" si="0"/>
        <v>2.5901367592208846E-2</v>
      </c>
      <c r="E6" s="4">
        <f t="shared" si="1"/>
        <v>1.5402127659574469</v>
      </c>
      <c r="F6" s="4">
        <f t="shared" si="2"/>
        <v>4.953130345535409</v>
      </c>
      <c r="G6" s="4">
        <f t="shared" si="3"/>
        <v>6.7183294663573072</v>
      </c>
      <c r="I6" s="4">
        <f t="shared" si="4"/>
        <v>1.0259013675922088</v>
      </c>
    </row>
    <row r="7" spans="1:9" x14ac:dyDescent="0.2">
      <c r="A7" s="4">
        <f>IF('True_Odds_Calculator_3-way'!A8="","",'True_Odds_Calculator_3-way'!A8)</f>
        <v>4.26</v>
      </c>
      <c r="B7" s="4">
        <f>IF('True_Odds_Calculator_3-way'!B8="","",'True_Odds_Calculator_3-way'!B8)</f>
        <v>3.53</v>
      </c>
      <c r="C7" s="4">
        <f>IF('True_Odds_Calculator_3-way'!C8="","",'True_Odds_Calculator_3-way'!C8)</f>
        <v>1.96</v>
      </c>
      <c r="D7" s="4">
        <f t="shared" si="0"/>
        <v>2.823198465038157E-2</v>
      </c>
      <c r="E7" s="4">
        <f t="shared" si="1"/>
        <v>4.4379133648339142</v>
      </c>
      <c r="F7" s="4">
        <f t="shared" si="2"/>
        <v>3.6512946774554798</v>
      </c>
      <c r="G7" s="4">
        <f t="shared" si="3"/>
        <v>1.9968313478144535</v>
      </c>
      <c r="I7" s="4">
        <f t="shared" si="4"/>
        <v>1.0282319846503816</v>
      </c>
    </row>
    <row r="8" spans="1:9" x14ac:dyDescent="0.2">
      <c r="A8" s="4">
        <f>IF('True_Odds_Calculator_3-way'!A9="","",'True_Odds_Calculator_3-way'!A9)</f>
        <v>2.62</v>
      </c>
      <c r="B8" s="4">
        <f>IF('True_Odds_Calculator_3-way'!B9="","",'True_Odds_Calculator_3-way'!B9)</f>
        <v>3.68</v>
      </c>
      <c r="C8" s="4">
        <f>IF('True_Odds_Calculator_3-way'!C9="","",'True_Odds_Calculator_3-way'!C9)</f>
        <v>2.68</v>
      </c>
      <c r="D8" s="4">
        <f t="shared" si="0"/>
        <v>2.6552848105968696E-2</v>
      </c>
      <c r="E8" s="4">
        <f t="shared" si="1"/>
        <v>2.6821988154909602</v>
      </c>
      <c r="F8" s="4">
        <f t="shared" si="2"/>
        <v>3.8038986611895722</v>
      </c>
      <c r="G8" s="4">
        <f t="shared" si="3"/>
        <v>2.7451156371004206</v>
      </c>
      <c r="I8" s="4">
        <f t="shared" si="4"/>
        <v>1.0265528481059687</v>
      </c>
    </row>
    <row r="9" spans="1:9" x14ac:dyDescent="0.2">
      <c r="A9" s="4">
        <f>IF('True_Odds_Calculator_3-way'!A10="","",'True_Odds_Calculator_3-way'!A10)</f>
        <v>2.0299999999999998</v>
      </c>
      <c r="B9" s="4">
        <f>IF('True_Odds_Calculator_3-way'!B10="","",'True_Odds_Calculator_3-way'!B10)</f>
        <v>3.3</v>
      </c>
      <c r="C9" s="4">
        <f>IF('True_Odds_Calculator_3-way'!C10="","",'True_Odds_Calculator_3-way'!C10)</f>
        <v>4.3</v>
      </c>
      <c r="D9" s="4">
        <f t="shared" si="0"/>
        <v>2.8199280003610383E-2</v>
      </c>
      <c r="E9" s="4">
        <f t="shared" si="1"/>
        <v>2.0694889804754575</v>
      </c>
      <c r="F9" s="4">
        <f t="shared" si="2"/>
        <v>3.4056402637272551</v>
      </c>
      <c r="G9" s="4">
        <f t="shared" si="3"/>
        <v>4.4811223405082776</v>
      </c>
      <c r="I9" s="4">
        <f t="shared" si="4"/>
        <v>1.0281992800036104</v>
      </c>
    </row>
    <row r="10" spans="1:9" x14ac:dyDescent="0.2">
      <c r="A10" s="4">
        <f>IF('True_Odds_Calculator_3-way'!A11="","",'True_Odds_Calculator_3-way'!A11)</f>
        <v>2.2999999999999998</v>
      </c>
      <c r="B10" s="4">
        <f>IF('True_Odds_Calculator_3-way'!B11="","",'True_Odds_Calculator_3-way'!B11)</f>
        <v>3.23</v>
      </c>
      <c r="C10" s="4">
        <f>IF('True_Odds_Calculator_3-way'!C11="","",'True_Odds_Calculator_3-way'!C11)</f>
        <v>3.61</v>
      </c>
      <c r="D10" s="4">
        <f t="shared" si="0"/>
        <v>2.1388442164774091E-2</v>
      </c>
      <c r="E10" s="4">
        <f t="shared" si="1"/>
        <v>2.3383437056507503</v>
      </c>
      <c r="F10" s="4">
        <f t="shared" si="2"/>
        <v>3.3061343993254275</v>
      </c>
      <c r="G10" s="4">
        <f t="shared" si="3"/>
        <v>3.7053665963721012</v>
      </c>
      <c r="I10" s="4">
        <f t="shared" si="4"/>
        <v>1.0213884421647741</v>
      </c>
    </row>
    <row r="11" spans="1:9" x14ac:dyDescent="0.2">
      <c r="A11" s="4">
        <f>IF('True_Odds_Calculator_3-way'!A12="","",'True_Odds_Calculator_3-way'!A12)</f>
        <v>1.98</v>
      </c>
      <c r="B11" s="4">
        <f>IF('True_Odds_Calculator_3-way'!B12="","",'True_Odds_Calculator_3-way'!B12)</f>
        <v>3.34</v>
      </c>
      <c r="C11" s="4">
        <f>IF('True_Odds_Calculator_3-way'!C12="","",'True_Odds_Calculator_3-way'!C12)</f>
        <v>4.46</v>
      </c>
      <c r="D11" s="4">
        <f t="shared" si="0"/>
        <v>2.8666949292066812E-2</v>
      </c>
      <c r="E11" s="4">
        <f t="shared" si="1"/>
        <v>2.0181844257935331</v>
      </c>
      <c r="F11" s="4">
        <f t="shared" si="2"/>
        <v>3.4501133705506075</v>
      </c>
      <c r="G11" s="4">
        <f t="shared" si="3"/>
        <v>4.6585385166487727</v>
      </c>
      <c r="I11" s="4">
        <f t="shared" si="4"/>
        <v>1.0286669492920668</v>
      </c>
    </row>
    <row r="12" spans="1:9" x14ac:dyDescent="0.2">
      <c r="A12" s="4">
        <f>IF('True_Odds_Calculator_3-way'!A13="","",'True_Odds_Calculator_3-way'!A13)</f>
        <v>1.76</v>
      </c>
      <c r="B12" s="4">
        <f>IF('True_Odds_Calculator_3-way'!B13="","",'True_Odds_Calculator_3-way'!B13)</f>
        <v>4.12</v>
      </c>
      <c r="C12" s="4">
        <f>IF('True_Odds_Calculator_3-way'!C13="","",'True_Odds_Calculator_3-way'!C13)</f>
        <v>4.53</v>
      </c>
      <c r="D12" s="4">
        <f t="shared" si="0"/>
        <v>3.1650816660139691E-2</v>
      </c>
      <c r="E12" s="4">
        <f t="shared" si="1"/>
        <v>1.7932988318931207</v>
      </c>
      <c r="F12" s="4">
        <f t="shared" si="2"/>
        <v>4.3072225668411059</v>
      </c>
      <c r="G12" s="4">
        <f t="shared" si="3"/>
        <v>4.7573676002474858</v>
      </c>
      <c r="I12" s="4">
        <f t="shared" si="4"/>
        <v>1.0316508166601397</v>
      </c>
    </row>
    <row r="13" spans="1:9" x14ac:dyDescent="0.2">
      <c r="A13" s="4">
        <f>IF('True_Odds_Calculator_3-way'!A14="","",'True_Odds_Calculator_3-way'!A14)</f>
        <v>2.65</v>
      </c>
      <c r="B13" s="4">
        <f>IF('True_Odds_Calculator_3-way'!B14="","",'True_Odds_Calculator_3-way'!B14)</f>
        <v>3.79</v>
      </c>
      <c r="C13" s="4">
        <f>IF('True_Odds_Calculator_3-way'!C14="","",'True_Odds_Calculator_3-way'!C14)</f>
        <v>2.5499999999999998</v>
      </c>
      <c r="D13" s="4">
        <f t="shared" si="0"/>
        <v>3.3367596055199122E-2</v>
      </c>
      <c r="E13" s="4">
        <f t="shared" si="1"/>
        <v>2.730480108959386</v>
      </c>
      <c r="F13" s="4">
        <f t="shared" si="2"/>
        <v>3.9567963621241717</v>
      </c>
      <c r="G13" s="4">
        <f t="shared" si="3"/>
        <v>2.6244354362842506</v>
      </c>
      <c r="I13" s="4">
        <f t="shared" si="4"/>
        <v>1.0333675960551991</v>
      </c>
    </row>
    <row r="14" spans="1:9" x14ac:dyDescent="0.2">
      <c r="A14" s="4">
        <f>IF('True_Odds_Calculator_3-way'!A15="","",'True_Odds_Calculator_3-way'!A15)</f>
        <v>2.12</v>
      </c>
      <c r="B14" s="4">
        <f>IF('True_Odds_Calculator_3-way'!B15="","",'True_Odds_Calculator_3-way'!B15)</f>
        <v>3.85</v>
      </c>
      <c r="C14" s="4">
        <f>IF('True_Odds_Calculator_3-way'!C15="","",'True_Odds_Calculator_3-way'!C15)</f>
        <v>3.32</v>
      </c>
      <c r="D14" s="4">
        <f t="shared" si="0"/>
        <v>3.2643192224915296E-2</v>
      </c>
      <c r="E14" s="4">
        <f t="shared" si="1"/>
        <v>2.1700585989219849</v>
      </c>
      <c r="F14" s="4">
        <f t="shared" si="2"/>
        <v>4.0183365429862823</v>
      </c>
      <c r="G14" s="4">
        <f t="shared" si="3"/>
        <v>3.4444305093248544</v>
      </c>
      <c r="I14" s="4">
        <f t="shared" si="4"/>
        <v>1.0326431922249153</v>
      </c>
    </row>
    <row r="15" spans="1:9" x14ac:dyDescent="0.2">
      <c r="A15" s="4">
        <f>IF('True_Odds_Calculator_3-way'!A16="","",'True_Odds_Calculator_3-way'!A16)</f>
        <v>7.6</v>
      </c>
      <c r="B15" s="4">
        <f>IF('True_Odds_Calculator_3-way'!B16="","",'True_Odds_Calculator_3-way'!B16)</f>
        <v>4.7300000000000004</v>
      </c>
      <c r="C15" s="4">
        <f>IF('True_Odds_Calculator_3-way'!C16="","",'True_Odds_Calculator_3-way'!C16)</f>
        <v>1.44</v>
      </c>
      <c r="D15" s="4">
        <f t="shared" si="0"/>
        <v>3.7439882299123317E-2</v>
      </c>
      <c r="E15" s="4">
        <f t="shared" si="1"/>
        <v>8.3963770686090431</v>
      </c>
      <c r="F15" s="4">
        <f t="shared" si="2"/>
        <v>5.0267288838710007</v>
      </c>
      <c r="G15" s="4">
        <f t="shared" si="3"/>
        <v>1.4663520226253641</v>
      </c>
      <c r="I15" s="4">
        <f t="shared" si="4"/>
        <v>1.0374398822991233</v>
      </c>
    </row>
    <row r="16" spans="1:9" x14ac:dyDescent="0.2">
      <c r="A16" s="4">
        <f>IF('True_Odds_Calculator_3-way'!A17="","",'True_Odds_Calculator_3-way'!A17)</f>
        <v>2.84</v>
      </c>
      <c r="B16" s="4">
        <f>IF('True_Odds_Calculator_3-way'!B17="","",'True_Odds_Calculator_3-way'!B17)</f>
        <v>3.87</v>
      </c>
      <c r="C16" s="4">
        <f>IF('True_Odds_Calculator_3-way'!C17="","",'True_Odds_Calculator_3-way'!C17)</f>
        <v>2.36</v>
      </c>
      <c r="D16" s="4">
        <f t="shared" si="0"/>
        <v>3.4239422432197575E-2</v>
      </c>
      <c r="E16" s="4">
        <f t="shared" si="1"/>
        <v>2.9351375524451893</v>
      </c>
      <c r="F16" s="4">
        <f t="shared" si="2"/>
        <v>4.0488322859024315</v>
      </c>
      <c r="G16" s="4">
        <f t="shared" si="3"/>
        <v>2.4253261908133976</v>
      </c>
      <c r="I16" s="4">
        <f t="shared" si="4"/>
        <v>1.0342394224321976</v>
      </c>
    </row>
    <row r="17" spans="1:9" x14ac:dyDescent="0.2">
      <c r="A17" s="4">
        <f>IF('True_Odds_Calculator_3-way'!A18="","",'True_Odds_Calculator_3-way'!A18)</f>
        <v>1.17</v>
      </c>
      <c r="B17" s="4">
        <f>IF('True_Odds_Calculator_3-way'!B18="","",'True_Odds_Calculator_3-way'!B18)</f>
        <v>8.98</v>
      </c>
      <c r="C17" s="4">
        <f>IF('True_Odds_Calculator_3-way'!C18="","",'True_Odds_Calculator_3-way'!C18)</f>
        <v>16.13</v>
      </c>
      <c r="D17" s="4">
        <f t="shared" si="0"/>
        <v>2.8055709534286377E-2</v>
      </c>
      <c r="E17" s="4">
        <f t="shared" si="1"/>
        <v>1.1829434438862931</v>
      </c>
      <c r="F17" s="4">
        <f t="shared" si="2"/>
        <v>9.8032803733347702</v>
      </c>
      <c r="G17" s="4">
        <f t="shared" si="3"/>
        <v>18.995381009893546</v>
      </c>
      <c r="I17" s="4">
        <f t="shared" si="4"/>
        <v>1.0280557095342864</v>
      </c>
    </row>
    <row r="18" spans="1:9" x14ac:dyDescent="0.2">
      <c r="A18" s="4">
        <f>IF('True_Odds_Calculator_3-way'!A19="","",'True_Odds_Calculator_3-way'!A19)</f>
        <v>2.09</v>
      </c>
      <c r="B18" s="4">
        <f>IF('True_Odds_Calculator_3-way'!B19="","",'True_Odds_Calculator_3-way'!B19)</f>
        <v>3.57</v>
      </c>
      <c r="C18" s="4">
        <f>IF('True_Odds_Calculator_3-way'!C19="","",'True_Odds_Calculator_3-way'!C19)</f>
        <v>3.8</v>
      </c>
      <c r="D18" s="4">
        <f t="shared" si="0"/>
        <v>2.1738839076300476E-2</v>
      </c>
      <c r="E18" s="4">
        <f t="shared" si="1"/>
        <v>2.1221392138645023</v>
      </c>
      <c r="F18" s="4">
        <f t="shared" si="2"/>
        <v>3.6648056583385182</v>
      </c>
      <c r="G18" s="4">
        <f t="shared" si="3"/>
        <v>3.9075991131749386</v>
      </c>
      <c r="I18" s="4">
        <f t="shared" si="4"/>
        <v>1.0217388390763005</v>
      </c>
    </row>
    <row r="19" spans="1:9" x14ac:dyDescent="0.2">
      <c r="A19" s="4">
        <f>IF('True_Odds_Calculator_3-way'!A20="","",'True_Odds_Calculator_3-way'!A20)</f>
        <v>3.76</v>
      </c>
      <c r="B19" s="4">
        <f>IF('True_Odds_Calculator_3-way'!B20="","",'True_Odds_Calculator_3-way'!B20)</f>
        <v>4.1100000000000003</v>
      </c>
      <c r="C19" s="4">
        <f>IF('True_Odds_Calculator_3-way'!C20="","",'True_Odds_Calculator_3-way'!C20)</f>
        <v>1.94</v>
      </c>
      <c r="D19" s="4">
        <f t="shared" si="0"/>
        <v>2.4730366767373724E-2</v>
      </c>
      <c r="E19" s="4">
        <f t="shared" si="1"/>
        <v>3.8802705094451881</v>
      </c>
      <c r="F19" s="4">
        <f t="shared" si="2"/>
        <v>4.2541325746209493</v>
      </c>
      <c r="G19" s="4">
        <f t="shared" si="3"/>
        <v>1.9715292955292865</v>
      </c>
      <c r="I19" s="4">
        <f t="shared" si="4"/>
        <v>1.0247303667673737</v>
      </c>
    </row>
    <row r="20" spans="1:9" x14ac:dyDescent="0.2">
      <c r="A20" s="4">
        <f>IF('True_Odds_Calculator_3-way'!A21="","",'True_Odds_Calculator_3-way'!A21)</f>
        <v>2.36</v>
      </c>
      <c r="B20" s="4">
        <f>IF('True_Odds_Calculator_3-way'!B21="","",'True_Odds_Calculator_3-way'!B21)</f>
        <v>3.58</v>
      </c>
      <c r="C20" s="4">
        <f>IF('True_Odds_Calculator_3-way'!C21="","",'True_Odds_Calculator_3-way'!C21)</f>
        <v>3.14</v>
      </c>
      <c r="D20" s="4">
        <f t="shared" si="0"/>
        <v>2.1529760077487303E-2</v>
      </c>
      <c r="E20" s="4">
        <f t="shared" si="1"/>
        <v>2.4006593543423902</v>
      </c>
      <c r="F20" s="4">
        <f t="shared" si="2"/>
        <v>3.6744034357843978</v>
      </c>
      <c r="G20" s="4">
        <f t="shared" si="3"/>
        <v>3.2123895348386644</v>
      </c>
      <c r="I20" s="4">
        <f t="shared" si="4"/>
        <v>1.0215297600774873</v>
      </c>
    </row>
    <row r="21" spans="1:9" x14ac:dyDescent="0.2">
      <c r="A21" s="4">
        <f>IF('True_Odds_Calculator_3-way'!A22="","",'True_Odds_Calculator_3-way'!A22)</f>
        <v>2.39</v>
      </c>
      <c r="B21" s="4">
        <f>IF('True_Odds_Calculator_3-way'!B22="","",'True_Odds_Calculator_3-way'!B22)</f>
        <v>3.94</v>
      </c>
      <c r="C21" s="4">
        <f>IF('True_Odds_Calculator_3-way'!C22="","",'True_Odds_Calculator_3-way'!C22)</f>
        <v>2.86</v>
      </c>
      <c r="D21" s="4">
        <f t="shared" si="0"/>
        <v>2.1867498090338611E-2</v>
      </c>
      <c r="E21" s="4">
        <f t="shared" si="1"/>
        <v>2.4323746587365784</v>
      </c>
      <c r="F21" s="4">
        <f t="shared" si="2"/>
        <v>4.0564998948651416</v>
      </c>
      <c r="G21" s="4">
        <f t="shared" si="3"/>
        <v>2.9208918763093403</v>
      </c>
      <c r="I21" s="4">
        <f t="shared" si="4"/>
        <v>1.0218674980903386</v>
      </c>
    </row>
    <row r="22" spans="1:9" x14ac:dyDescent="0.2">
      <c r="A22" s="4">
        <f>IF('True_Odds_Calculator_3-way'!A23="","",'True_Odds_Calculator_3-way'!A23)</f>
        <v>2.0699999999999998</v>
      </c>
      <c r="B22" s="4">
        <f>IF('True_Odds_Calculator_3-way'!B23="","",'True_Odds_Calculator_3-way'!B23)</f>
        <v>3.69</v>
      </c>
      <c r="C22" s="4">
        <f>IF('True_Odds_Calculator_3-way'!C23="","",'True_Odds_Calculator_3-way'!C23)</f>
        <v>3.73</v>
      </c>
      <c r="D22" s="4">
        <f t="shared" si="0"/>
        <v>2.2191012212022132E-2</v>
      </c>
      <c r="E22" s="4">
        <f t="shared" si="1"/>
        <v>2.1021882832472003</v>
      </c>
      <c r="F22" s="4">
        <f t="shared" si="2"/>
        <v>3.7935445910465195</v>
      </c>
      <c r="G22" s="4">
        <f t="shared" si="3"/>
        <v>3.8358338203712581</v>
      </c>
      <c r="I22" s="4">
        <f t="shared" si="4"/>
        <v>1.0221910122120221</v>
      </c>
    </row>
    <row r="23" spans="1:9" x14ac:dyDescent="0.2">
      <c r="A23" s="4">
        <f>IF('True_Odds_Calculator_3-way'!A24="","",'True_Odds_Calculator_3-way'!A24)</f>
        <v>1.78</v>
      </c>
      <c r="B23" s="4">
        <f>IF('True_Odds_Calculator_3-way'!B24="","",'True_Odds_Calculator_3-way'!B24)</f>
        <v>4.16</v>
      </c>
      <c r="C23" s="4">
        <f>IF('True_Odds_Calculator_3-way'!C24="","",'True_Odds_Calculator_3-way'!C24)</f>
        <v>4.43</v>
      </c>
      <c r="D23" s="4">
        <f t="shared" si="0"/>
        <v>2.7916002505116611E-2</v>
      </c>
      <c r="E23" s="4">
        <f t="shared" si="1"/>
        <v>1.8099795875216826</v>
      </c>
      <c r="F23" s="4">
        <f t="shared" si="2"/>
        <v>4.327519086681785</v>
      </c>
      <c r="G23" s="4">
        <f t="shared" si="3"/>
        <v>4.6204678377948962</v>
      </c>
      <c r="I23" s="4">
        <f t="shared" si="4"/>
        <v>1.0279160025051166</v>
      </c>
    </row>
    <row r="24" spans="1:9" x14ac:dyDescent="0.2">
      <c r="A24" s="4">
        <f>IF('True_Odds_Calculator_3-way'!A25="","",'True_Odds_Calculator_3-way'!A25)</f>
        <v>2.4</v>
      </c>
      <c r="B24" s="4">
        <f>IF('True_Odds_Calculator_3-way'!B25="","",'True_Odds_Calculator_3-way'!B25)</f>
        <v>3.59</v>
      </c>
      <c r="C24" s="4">
        <f>IF('True_Odds_Calculator_3-way'!C25="","",'True_Odds_Calculator_3-way'!C25)</f>
        <v>3.01</v>
      </c>
      <c r="D24" s="4">
        <f t="shared" si="0"/>
        <v>2.7444112321355352E-2</v>
      </c>
      <c r="E24" s="4">
        <f t="shared" si="1"/>
        <v>2.453875548950418</v>
      </c>
      <c r="F24" s="4">
        <f t="shared" si="2"/>
        <v>3.7119043370645213</v>
      </c>
      <c r="G24" s="4">
        <f t="shared" si="3"/>
        <v>3.0952289640543182</v>
      </c>
      <c r="I24" s="4">
        <f t="shared" si="4"/>
        <v>1.0274441123213554</v>
      </c>
    </row>
    <row r="25" spans="1:9" x14ac:dyDescent="0.2">
      <c r="A25" s="4">
        <f>IF('True_Odds_Calculator_3-way'!A26="","",'True_Odds_Calculator_3-way'!A26)</f>
        <v>1.49</v>
      </c>
      <c r="B25" s="4">
        <f>IF('True_Odds_Calculator_3-way'!B26="","",'True_Odds_Calculator_3-way'!B26)</f>
        <v>5.04</v>
      </c>
      <c r="C25" s="4">
        <f>IF('True_Odds_Calculator_3-way'!C26="","",'True_Odds_Calculator_3-way'!C26)</f>
        <v>6.12</v>
      </c>
      <c r="D25" s="4">
        <f t="shared" si="0"/>
        <v>3.2952330820471332E-2</v>
      </c>
      <c r="E25" s="4">
        <f t="shared" si="1"/>
        <v>1.5147915700944337</v>
      </c>
      <c r="F25" s="4">
        <f t="shared" si="2"/>
        <v>5.3353653779714474</v>
      </c>
      <c r="G25" s="4">
        <f t="shared" si="3"/>
        <v>6.5610519896116708</v>
      </c>
      <c r="I25" s="4">
        <f t="shared" si="4"/>
        <v>1.0329523308204713</v>
      </c>
    </row>
    <row r="26" spans="1:9" x14ac:dyDescent="0.2">
      <c r="A26" s="4">
        <f>IF('True_Odds_Calculator_3-way'!A27="","",'True_Odds_Calculator_3-way'!A27)</f>
        <v>1.81</v>
      </c>
      <c r="B26" s="4">
        <f>IF('True_Odds_Calculator_3-way'!B27="","",'True_Odds_Calculator_3-way'!B27)</f>
        <v>3.79</v>
      </c>
      <c r="C26" s="4">
        <f>IF('True_Odds_Calculator_3-way'!C27="","",'True_Odds_Calculator_3-way'!C27)</f>
        <v>4.68</v>
      </c>
      <c r="D26" s="4">
        <f t="shared" si="0"/>
        <v>3.0013644264581085E-2</v>
      </c>
      <c r="E26" s="4">
        <f t="shared" si="1"/>
        <v>1.8433803592831977</v>
      </c>
      <c r="F26" s="4">
        <f t="shared" si="2"/>
        <v>3.9393700279833421</v>
      </c>
      <c r="G26" s="4">
        <f t="shared" si="3"/>
        <v>4.9098872295516784</v>
      </c>
      <c r="I26" s="4">
        <f t="shared" si="4"/>
        <v>1.0300136442645811</v>
      </c>
    </row>
    <row r="27" spans="1:9" x14ac:dyDescent="0.2">
      <c r="A27" s="4">
        <f>IF('True_Odds_Calculator_3-way'!A28="","",'True_Odds_Calculator_3-way'!A28)</f>
        <v>4.6500000000000004</v>
      </c>
      <c r="B27" s="4">
        <f>IF('True_Odds_Calculator_3-way'!B28="","",'True_Odds_Calculator_3-way'!B28)</f>
        <v>4.01</v>
      </c>
      <c r="C27" s="4">
        <f>IF('True_Odds_Calculator_3-way'!C28="","",'True_Odds_Calculator_3-way'!C28)</f>
        <v>1.79</v>
      </c>
      <c r="D27" s="4">
        <f t="shared" si="0"/>
        <v>2.3089539921446356E-2</v>
      </c>
      <c r="E27" s="4">
        <f t="shared" si="1"/>
        <v>4.8225948181467686</v>
      </c>
      <c r="F27" s="4">
        <f t="shared" si="2"/>
        <v>4.1377019719349315</v>
      </c>
      <c r="G27" s="4">
        <f t="shared" si="3"/>
        <v>1.8150048845512143</v>
      </c>
      <c r="I27" s="4">
        <f t="shared" si="4"/>
        <v>1.0230895399214464</v>
      </c>
    </row>
    <row r="28" spans="1:9" x14ac:dyDescent="0.2">
      <c r="A28" s="4">
        <f>IF('True_Odds_Calculator_3-way'!A29="","",'True_Odds_Calculator_3-way'!A29)</f>
        <v>4.68</v>
      </c>
      <c r="B28" s="4">
        <f>IF('True_Odds_Calculator_3-way'!B29="","",'True_Odds_Calculator_3-way'!B29)</f>
        <v>3.51</v>
      </c>
      <c r="C28" s="4">
        <f>IF('True_Odds_Calculator_3-way'!C29="","",'True_Odds_Calculator_3-way'!C29)</f>
        <v>1.9</v>
      </c>
      <c r="D28" s="4">
        <f t="shared" si="0"/>
        <v>2.4891288049182725E-2</v>
      </c>
      <c r="E28" s="4">
        <f t="shared" si="1"/>
        <v>4.8690678997322943</v>
      </c>
      <c r="F28" s="4">
        <f t="shared" si="2"/>
        <v>3.6152873147813516</v>
      </c>
      <c r="G28" s="4">
        <f t="shared" si="3"/>
        <v>1.9304322655345423</v>
      </c>
      <c r="I28" s="4">
        <f t="shared" si="4"/>
        <v>1.0248912880491827</v>
      </c>
    </row>
    <row r="29" spans="1:9" x14ac:dyDescent="0.2">
      <c r="A29" s="4">
        <f>IF('True_Odds_Calculator_3-way'!A30="","",'True_Odds_Calculator_3-way'!A30)</f>
        <v>2.4700000000000002</v>
      </c>
      <c r="B29" s="4">
        <f>IF('True_Odds_Calculator_3-way'!B30="","",'True_Odds_Calculator_3-way'!B30)</f>
        <v>3.55</v>
      </c>
      <c r="C29" s="4">
        <f>IF('True_Odds_Calculator_3-way'!C30="","",'True_Odds_Calculator_3-way'!C30)</f>
        <v>2.99</v>
      </c>
      <c r="D29" s="4">
        <f t="shared" si="0"/>
        <v>2.0996600975329294E-2</v>
      </c>
      <c r="E29" s="4">
        <f t="shared" si="1"/>
        <v>2.5134505256204944</v>
      </c>
      <c r="F29" s="4">
        <f t="shared" si="2"/>
        <v>3.6404505537153531</v>
      </c>
      <c r="G29" s="4">
        <f t="shared" si="3"/>
        <v>3.0539079476366062</v>
      </c>
      <c r="I29" s="4">
        <f t="shared" si="4"/>
        <v>1.0209966009753293</v>
      </c>
    </row>
    <row r="30" spans="1:9" x14ac:dyDescent="0.2">
      <c r="A30" s="4">
        <f>IF('True_Odds_Calculator_3-way'!A31="","",'True_Odds_Calculator_3-way'!A31)</f>
        <v>1.32</v>
      </c>
      <c r="B30" s="4">
        <f>IF('True_Odds_Calculator_3-way'!B31="","",'True_Odds_Calculator_3-way'!B31)</f>
        <v>5.9</v>
      </c>
      <c r="C30" s="4">
        <f>IF('True_Odds_Calculator_3-way'!C31="","",'True_Odds_Calculator_3-way'!C31)</f>
        <v>10.34</v>
      </c>
      <c r="D30" s="4">
        <f t="shared" si="0"/>
        <v>2.3779081838944727E-2</v>
      </c>
      <c r="E30" s="4">
        <f t="shared" si="1"/>
        <v>1.3339569191298304</v>
      </c>
      <c r="F30" s="4">
        <f t="shared" si="2"/>
        <v>6.1894530369301535</v>
      </c>
      <c r="G30" s="4">
        <f t="shared" si="3"/>
        <v>11.26310823008123</v>
      </c>
      <c r="I30" s="4">
        <f t="shared" si="4"/>
        <v>1.0237790818389447</v>
      </c>
    </row>
    <row r="31" spans="1:9" x14ac:dyDescent="0.2">
      <c r="A31" s="4">
        <f>IF('True_Odds_Calculator_3-way'!A32="","",'True_Odds_Calculator_3-way'!A32)</f>
        <v>2.37</v>
      </c>
      <c r="B31" s="4">
        <f>IF('True_Odds_Calculator_3-way'!B32="","",'True_Odds_Calculator_3-way'!B32)</f>
        <v>3.62</v>
      </c>
      <c r="C31" s="4">
        <f>IF('True_Odds_Calculator_3-way'!C32="","",'True_Odds_Calculator_3-way'!C32)</f>
        <v>3.08</v>
      </c>
      <c r="D31" s="4">
        <f t="shared" si="0"/>
        <v>2.2859346868018715E-2</v>
      </c>
      <c r="E31" s="4">
        <f t="shared" si="1"/>
        <v>2.4135866819758602</v>
      </c>
      <c r="F31" s="4">
        <f t="shared" si="2"/>
        <v>3.7226851010051671</v>
      </c>
      <c r="G31" s="4">
        <f t="shared" si="3"/>
        <v>3.1540215082649294</v>
      </c>
      <c r="I31" s="4">
        <f t="shared" si="4"/>
        <v>1.0228593468680187</v>
      </c>
    </row>
    <row r="32" spans="1:9" x14ac:dyDescent="0.2">
      <c r="A32" s="4">
        <f>IF('True_Odds_Calculator_3-way'!A33="","",'True_Odds_Calculator_3-way'!A33)</f>
        <v>1.39</v>
      </c>
      <c r="B32" s="4">
        <f>IF('True_Odds_Calculator_3-way'!B33="","",'True_Odds_Calculator_3-way'!B33)</f>
        <v>5.48</v>
      </c>
      <c r="C32" s="4">
        <f>IF('True_Odds_Calculator_3-way'!C33="","",'True_Odds_Calculator_3-way'!C33)</f>
        <v>8.08</v>
      </c>
      <c r="D32" s="4">
        <f t="shared" si="0"/>
        <v>2.5668588494096145E-2</v>
      </c>
      <c r="E32" s="4">
        <f t="shared" si="1"/>
        <v>1.4067304031798287</v>
      </c>
      <c r="F32" s="4">
        <f t="shared" si="2"/>
        <v>5.7495863457476961</v>
      </c>
      <c r="G32" s="4">
        <f t="shared" si="3"/>
        <v>8.680089899404738</v>
      </c>
      <c r="I32" s="4">
        <f t="shared" si="4"/>
        <v>1.0256685884940961</v>
      </c>
    </row>
    <row r="33" spans="1:9" x14ac:dyDescent="0.2">
      <c r="A33" s="4">
        <f>IF('True_Odds_Calculator_3-way'!A34="","",'True_Odds_Calculator_3-way'!A34)</f>
        <v>3.03</v>
      </c>
      <c r="B33" s="4">
        <f>IF('True_Odds_Calculator_3-way'!B34="","",'True_Odds_Calculator_3-way'!B34)</f>
        <v>3.37</v>
      </c>
      <c r="C33" s="4">
        <f>IF('True_Odds_Calculator_3-way'!C34="","",'True_Odds_Calculator_3-way'!C34)</f>
        <v>2.4900000000000002</v>
      </c>
      <c r="D33" s="4">
        <f t="shared" si="0"/>
        <v>2.8375334047651579E-2</v>
      </c>
      <c r="E33" s="4">
        <f t="shared" si="1"/>
        <v>3.1193991323319521</v>
      </c>
      <c r="F33" s="4">
        <f t="shared" si="2"/>
        <v>3.4809553062047884</v>
      </c>
      <c r="G33" s="4">
        <f t="shared" si="3"/>
        <v>2.5500577547238068</v>
      </c>
      <c r="I33" s="4">
        <f t="shared" si="4"/>
        <v>1.0283753340476516</v>
      </c>
    </row>
    <row r="34" spans="1:9" x14ac:dyDescent="0.2">
      <c r="A34" s="4">
        <f>IF('True_Odds_Calculator_3-way'!A35="","",'True_Odds_Calculator_3-way'!A35)</f>
        <v>3.52</v>
      </c>
      <c r="B34" s="4">
        <f>IF('True_Odds_Calculator_3-way'!B35="","",'True_Odds_Calculator_3-way'!B35)</f>
        <v>3.43</v>
      </c>
      <c r="C34" s="4">
        <f>IF('True_Odds_Calculator_3-way'!C35="","",'True_Odds_Calculator_3-way'!C35)</f>
        <v>2.21</v>
      </c>
      <c r="D34" s="4">
        <f t="shared" si="0"/>
        <v>2.8124786378087574E-2</v>
      </c>
      <c r="E34" s="4">
        <f t="shared" si="1"/>
        <v>3.6401231516072241</v>
      </c>
      <c r="F34" s="4">
        <f t="shared" si="2"/>
        <v>3.5439595848189116</v>
      </c>
      <c r="G34" s="4">
        <f t="shared" si="3"/>
        <v>2.2567568253332442</v>
      </c>
      <c r="I34" s="4">
        <f t="shared" si="4"/>
        <v>1.0281247863780876</v>
      </c>
    </row>
    <row r="35" spans="1:9" x14ac:dyDescent="0.2">
      <c r="A35" s="4">
        <f>IF('True_Odds_Calculator_3-way'!A36="","",'True_Odds_Calculator_3-way'!A36)</f>
        <v>2.4300000000000002</v>
      </c>
      <c r="B35" s="4">
        <f>IF('True_Odds_Calculator_3-way'!B36="","",'True_Odds_Calculator_3-way'!B36)</f>
        <v>3.34</v>
      </c>
      <c r="C35" s="4">
        <f>IF('True_Odds_Calculator_3-way'!C36="","",'True_Odds_Calculator_3-way'!C36)</f>
        <v>3.15</v>
      </c>
      <c r="D35" s="4">
        <f t="shared" si="0"/>
        <v>2.8384148809963872E-2</v>
      </c>
      <c r="E35" s="4">
        <f t="shared" si="1"/>
        <v>2.4871832288982221</v>
      </c>
      <c r="F35" s="4">
        <f t="shared" si="2"/>
        <v>3.4489916507141207</v>
      </c>
      <c r="G35" s="4">
        <f t="shared" si="3"/>
        <v>3.2467644784114418</v>
      </c>
      <c r="I35" s="4">
        <f t="shared" si="4"/>
        <v>1.0283841488099639</v>
      </c>
    </row>
    <row r="36" spans="1:9" x14ac:dyDescent="0.2">
      <c r="A36" s="4">
        <f>IF('True_Odds_Calculator_3-way'!A37="","",'True_Odds_Calculator_3-way'!A37)</f>
        <v>1.97</v>
      </c>
      <c r="B36" s="4">
        <f>IF('True_Odds_Calculator_3-way'!B37="","",'True_Odds_Calculator_3-way'!B37)</f>
        <v>3.33</v>
      </c>
      <c r="C36" s="4">
        <f>IF('True_Odds_Calculator_3-way'!C37="","",'True_Odds_Calculator_3-way'!C37)</f>
        <v>4.49</v>
      </c>
      <c r="D36" s="4">
        <f t="shared" si="0"/>
        <v>3.0631662718759722E-2</v>
      </c>
      <c r="E36" s="4">
        <f t="shared" si="1"/>
        <v>2.0104395735530134</v>
      </c>
      <c r="F36" s="4">
        <f t="shared" si="2"/>
        <v>3.4472090571264351</v>
      </c>
      <c r="G36" s="4">
        <f t="shared" si="3"/>
        <v>4.7057363094536599</v>
      </c>
      <c r="I36" s="4">
        <f t="shared" si="4"/>
        <v>1.0306316627187597</v>
      </c>
    </row>
    <row r="37" spans="1:9" x14ac:dyDescent="0.2">
      <c r="A37" s="4">
        <f>IF('True_Odds_Calculator_3-way'!A38="","",'True_Odds_Calculator_3-way'!A38)</f>
        <v>3.4</v>
      </c>
      <c r="B37" s="4">
        <f>IF('True_Odds_Calculator_3-way'!B38="","",'True_Odds_Calculator_3-way'!B38)</f>
        <v>3.52</v>
      </c>
      <c r="C37" s="4">
        <f>IF('True_Odds_Calculator_3-way'!C38="","",'True_Odds_Calculator_3-way'!C38)</f>
        <v>2.2200000000000002</v>
      </c>
      <c r="D37" s="4">
        <f t="shared" si="0"/>
        <v>2.8659006600183057E-2</v>
      </c>
      <c r="E37" s="4">
        <f t="shared" si="1"/>
        <v>3.5141399961907713</v>
      </c>
      <c r="F37" s="4">
        <f t="shared" si="2"/>
        <v>3.6424842431598501</v>
      </c>
      <c r="G37" s="4">
        <f t="shared" si="3"/>
        <v>2.2681011286599495</v>
      </c>
      <c r="I37" s="4">
        <f t="shared" si="4"/>
        <v>1.0286590066001831</v>
      </c>
    </row>
    <row r="38" spans="1:9" x14ac:dyDescent="0.2">
      <c r="A38" s="4">
        <f>IF('True_Odds_Calculator_3-way'!A39="","",'True_Odds_Calculator_3-way'!A39)</f>
        <v>1.87</v>
      </c>
      <c r="B38" s="4">
        <f>IF('True_Odds_Calculator_3-way'!B39="","",'True_Odds_Calculator_3-way'!B39)</f>
        <v>3.83</v>
      </c>
      <c r="C38" s="4">
        <f>IF('True_Odds_Calculator_3-way'!C39="","",'True_Odds_Calculator_3-way'!C39)</f>
        <v>4.29</v>
      </c>
      <c r="D38" s="4">
        <f t="shared" si="0"/>
        <v>2.895619713312847E-2</v>
      </c>
      <c r="E38" s="4">
        <f t="shared" si="1"/>
        <v>1.9043727141762716</v>
      </c>
      <c r="F38" s="4">
        <f t="shared" si="2"/>
        <v>3.9770201407770887</v>
      </c>
      <c r="G38" s="4">
        <f t="shared" si="3"/>
        <v>4.4753108145132048</v>
      </c>
      <c r="I38" s="4">
        <f t="shared" si="4"/>
        <v>1.0289561971331285</v>
      </c>
    </row>
    <row r="39" spans="1:9" x14ac:dyDescent="0.2">
      <c r="A39" s="4">
        <f>IF('True_Odds_Calculator_3-way'!A40="","",'True_Odds_Calculator_3-way'!A40)</f>
        <v>1.51</v>
      </c>
      <c r="B39" s="4">
        <f>IF('True_Odds_Calculator_3-way'!B40="","",'True_Odds_Calculator_3-way'!B40)</f>
        <v>4.32</v>
      </c>
      <c r="C39" s="4">
        <f>IF('True_Odds_Calculator_3-way'!C40="","",'True_Odds_Calculator_3-way'!C40)</f>
        <v>7.28</v>
      </c>
      <c r="D39" s="4">
        <f t="shared" si="0"/>
        <v>3.1095774473257842E-2</v>
      </c>
      <c r="E39" s="4">
        <f t="shared" si="1"/>
        <v>1.534009612532057</v>
      </c>
      <c r="F39" s="4">
        <f t="shared" si="2"/>
        <v>4.5225085023993632</v>
      </c>
      <c r="G39" s="4">
        <f t="shared" si="3"/>
        <v>7.874178241006855</v>
      </c>
      <c r="I39" s="4">
        <f t="shared" si="4"/>
        <v>1.0310957744732578</v>
      </c>
    </row>
    <row r="40" spans="1:9" x14ac:dyDescent="0.2">
      <c r="A40" s="4">
        <f>IF('True_Odds_Calculator_3-way'!A41="","",'True_Odds_Calculator_3-way'!A41)</f>
        <v>2.35</v>
      </c>
      <c r="B40" s="4">
        <f>IF('True_Odds_Calculator_3-way'!B41="","",'True_Odds_Calculator_3-way'!B41)</f>
        <v>3.28</v>
      </c>
      <c r="C40" s="4">
        <f>IF('True_Odds_Calculator_3-way'!C41="","",'True_Odds_Calculator_3-way'!C41)</f>
        <v>3.37</v>
      </c>
      <c r="D40" s="4">
        <f t="shared" si="0"/>
        <v>2.714586871861524E-2</v>
      </c>
      <c r="E40" s="4">
        <f t="shared" si="1"/>
        <v>2.4010567032067756</v>
      </c>
      <c r="F40" s="4">
        <f t="shared" si="2"/>
        <v>3.3803263385467459</v>
      </c>
      <c r="G40" s="4">
        <f t="shared" si="3"/>
        <v>3.4759965493339089</v>
      </c>
      <c r="I40" s="4">
        <f t="shared" si="4"/>
        <v>1.0271458687186152</v>
      </c>
    </row>
    <row r="41" spans="1:9" x14ac:dyDescent="0.2">
      <c r="A41" s="4">
        <f>IF('True_Odds_Calculator_3-way'!A42="","",'True_Odds_Calculator_3-way'!A42)</f>
        <v>2.2200000000000002</v>
      </c>
      <c r="B41" s="4">
        <f>IF('True_Odds_Calculator_3-way'!B42="","",'True_Odds_Calculator_3-way'!B42)</f>
        <v>3.33</v>
      </c>
      <c r="C41" s="4">
        <f>IF('True_Odds_Calculator_3-way'!C42="","",'True_Odds_Calculator_3-way'!C42)</f>
        <v>3.6</v>
      </c>
      <c r="D41" s="4">
        <f t="shared" si="0"/>
        <v>2.8528528528528607E-2</v>
      </c>
      <c r="E41" s="4">
        <f t="shared" si="1"/>
        <v>2.2678774120317824</v>
      </c>
      <c r="F41" s="4">
        <f t="shared" si="2"/>
        <v>3.438898450946644</v>
      </c>
      <c r="G41" s="4">
        <f t="shared" si="3"/>
        <v>3.727611940298508</v>
      </c>
      <c r="I41" s="4">
        <f t="shared" si="4"/>
        <v>1.0285285285285286</v>
      </c>
    </row>
    <row r="42" spans="1:9" x14ac:dyDescent="0.2">
      <c r="A42" s="4">
        <f>IF('True_Odds_Calculator_3-way'!A43="","",'True_Odds_Calculator_3-way'!A43)</f>
        <v>1.68</v>
      </c>
      <c r="B42" s="4">
        <f>IF('True_Odds_Calculator_3-way'!B43="","",'True_Odds_Calculator_3-way'!B43)</f>
        <v>3.73</v>
      </c>
      <c r="C42" s="4">
        <f>IF('True_Odds_Calculator_3-way'!C43="","",'True_Odds_Calculator_3-way'!C43)</f>
        <v>5.93</v>
      </c>
      <c r="D42" s="4">
        <f t="shared" si="0"/>
        <v>3.1968674064347891E-2</v>
      </c>
      <c r="E42" s="4">
        <f t="shared" si="1"/>
        <v>1.7106243802244365</v>
      </c>
      <c r="F42" s="4">
        <f t="shared" si="2"/>
        <v>3.8843958720596619</v>
      </c>
      <c r="G42" s="4">
        <f t="shared" si="3"/>
        <v>6.3300017511531834</v>
      </c>
      <c r="I42" s="4">
        <f t="shared" si="4"/>
        <v>1.0319686740643479</v>
      </c>
    </row>
    <row r="43" spans="1:9" x14ac:dyDescent="0.2">
      <c r="A43" s="4">
        <f>IF('True_Odds_Calculator_3-way'!A44="","",'True_Odds_Calculator_3-way'!A44)</f>
        <v>2.34</v>
      </c>
      <c r="B43" s="4">
        <f>IF('True_Odds_Calculator_3-way'!B44="","",'True_Odds_Calculator_3-way'!B44)</f>
        <v>3.16</v>
      </c>
      <c r="C43" s="4">
        <f>IF('True_Odds_Calculator_3-way'!C44="","",'True_Odds_Calculator_3-way'!C44)</f>
        <v>3.51</v>
      </c>
      <c r="D43" s="4">
        <f t="shared" si="0"/>
        <v>2.8706408453243792E-2</v>
      </c>
      <c r="E43" s="4">
        <f t="shared" si="1"/>
        <v>2.3935949818725901</v>
      </c>
      <c r="F43" s="4">
        <f t="shared" si="2"/>
        <v>3.2585295154530138</v>
      </c>
      <c r="G43" s="4">
        <f t="shared" si="3"/>
        <v>3.6319856793573164</v>
      </c>
      <c r="I43" s="4">
        <f t="shared" si="4"/>
        <v>1.0287064084532438</v>
      </c>
    </row>
    <row r="44" spans="1:9" x14ac:dyDescent="0.2">
      <c r="A44" s="4">
        <f>IF('True_Odds_Calculator_3-way'!A45="","",'True_Odds_Calculator_3-way'!A45)</f>
        <v>2.94</v>
      </c>
      <c r="B44" s="4">
        <f>IF('True_Odds_Calculator_3-way'!B45="","",'True_Odds_Calculator_3-way'!B45)</f>
        <v>3.44</v>
      </c>
      <c r="C44" s="4">
        <f>IF('True_Odds_Calculator_3-way'!C45="","",'True_Odds_Calculator_3-way'!C45)</f>
        <v>2.4900000000000002</v>
      </c>
      <c r="D44" s="4">
        <f t="shared" si="0"/>
        <v>3.2440154543184496E-2</v>
      </c>
      <c r="E44" s="4">
        <f t="shared" si="1"/>
        <v>3.0365355694870355</v>
      </c>
      <c r="F44" s="4">
        <f t="shared" si="2"/>
        <v>3.572905079928629</v>
      </c>
      <c r="G44" s="4">
        <f t="shared" si="3"/>
        <v>2.5588992009988938</v>
      </c>
      <c r="I44" s="4">
        <f t="shared" si="4"/>
        <v>1.0324401545431845</v>
      </c>
    </row>
    <row r="45" spans="1:9" x14ac:dyDescent="0.2">
      <c r="A45" s="4">
        <f>IF('True_Odds_Calculator_3-way'!A46="","",'True_Odds_Calculator_3-way'!A46)</f>
        <v>2.29</v>
      </c>
      <c r="B45" s="4">
        <f>IF('True_Odds_Calculator_3-way'!B46="","",'True_Odds_Calculator_3-way'!B46)</f>
        <v>3.4</v>
      </c>
      <c r="C45" s="4">
        <f>IF('True_Odds_Calculator_3-way'!C46="","",'True_Odds_Calculator_3-way'!C46)</f>
        <v>3.29</v>
      </c>
      <c r="D45" s="4">
        <f t="shared" si="0"/>
        <v>3.475023754740203E-2</v>
      </c>
      <c r="E45" s="4">
        <f t="shared" si="1"/>
        <v>2.3523997913544328</v>
      </c>
      <c r="F45" s="4">
        <f t="shared" si="2"/>
        <v>3.5393940901265366</v>
      </c>
      <c r="G45" s="4">
        <f t="shared" si="3"/>
        <v>3.4203474833361818</v>
      </c>
      <c r="I45" s="4">
        <f t="shared" si="4"/>
        <v>1.034750237547402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3.43</v>
      </c>
      <c r="C46" s="4">
        <f>IF('True_Odds_Calculator_3-way'!C47="","",'True_Odds_Calculator_3-way'!C47)</f>
        <v>2.97</v>
      </c>
      <c r="D46" s="4">
        <f t="shared" si="0"/>
        <v>3.3103825799851494E-2</v>
      </c>
      <c r="E46" s="4">
        <f t="shared" si="1"/>
        <v>2.5392073226295837</v>
      </c>
      <c r="F46" s="4">
        <f t="shared" si="2"/>
        <v>3.5649279138626375</v>
      </c>
      <c r="G46" s="4">
        <f t="shared" si="3"/>
        <v>3.07063320980386</v>
      </c>
      <c r="I46" s="4">
        <f t="shared" si="4"/>
        <v>1.0331038257998515</v>
      </c>
    </row>
    <row r="47" spans="1:9" x14ac:dyDescent="0.2">
      <c r="A47" s="4">
        <f>IF('True_Odds_Calculator_3-way'!A48="","",'True_Odds_Calculator_3-way'!A48)</f>
        <v>3.71</v>
      </c>
      <c r="B47" s="4">
        <f>IF('True_Odds_Calculator_3-way'!B48="","",'True_Odds_Calculator_3-way'!B48)</f>
        <v>3.67</v>
      </c>
      <c r="C47" s="4">
        <f>IF('True_Odds_Calculator_3-way'!C48="","",'True_Odds_Calculator_3-way'!C48)</f>
        <v>2.0299999999999998</v>
      </c>
      <c r="D47" s="4">
        <f t="shared" si="0"/>
        <v>3.4632180446862559E-2</v>
      </c>
      <c r="E47" s="4">
        <f t="shared" si="1"/>
        <v>3.8760032629256456</v>
      </c>
      <c r="F47" s="4">
        <f t="shared" si="2"/>
        <v>3.8323646461139989</v>
      </c>
      <c r="G47" s="4">
        <f t="shared" si="3"/>
        <v>2.0787134909511242</v>
      </c>
      <c r="I47" s="4">
        <f t="shared" si="4"/>
        <v>1.0346321804468626</v>
      </c>
    </row>
    <row r="48" spans="1:9" x14ac:dyDescent="0.2">
      <c r="A48" s="4">
        <f>IF('True_Odds_Calculator_3-way'!A49="","",'True_Odds_Calculator_3-way'!A49)</f>
        <v>1.44</v>
      </c>
      <c r="B48" s="4">
        <f>IF('True_Odds_Calculator_3-way'!B49="","",'True_Odds_Calculator_3-way'!B49)</f>
        <v>4.58</v>
      </c>
      <c r="C48" s="4">
        <f>IF('True_Odds_Calculator_3-way'!C49="","",'True_Odds_Calculator_3-way'!C49)</f>
        <v>7.91</v>
      </c>
      <c r="D48" s="4">
        <f t="shared" si="0"/>
        <v>3.9207306114211971E-2</v>
      </c>
      <c r="E48" s="4">
        <f t="shared" si="1"/>
        <v>1.4676198825574729</v>
      </c>
      <c r="F48" s="4">
        <f t="shared" si="2"/>
        <v>4.8715966640179165</v>
      </c>
      <c r="G48" s="4">
        <f t="shared" si="3"/>
        <v>8.8219869954350116</v>
      </c>
      <c r="I48" s="4">
        <f t="shared" si="4"/>
        <v>1.039207306114212</v>
      </c>
    </row>
    <row r="49" spans="1:9" x14ac:dyDescent="0.2">
      <c r="A49" s="4">
        <f>IF('True_Odds_Calculator_3-way'!A50="","",'True_Odds_Calculator_3-way'!A50)</f>
        <v>2.4900000000000002</v>
      </c>
      <c r="B49" s="4">
        <f>IF('True_Odds_Calculator_3-way'!B50="","",'True_Odds_Calculator_3-way'!B50)</f>
        <v>3.4</v>
      </c>
      <c r="C49" s="4">
        <f>IF('True_Odds_Calculator_3-way'!C50="","",'True_Odds_Calculator_3-way'!C50)</f>
        <v>2.97</v>
      </c>
      <c r="D49" s="4">
        <f t="shared" si="0"/>
        <v>3.2424409461971448E-2</v>
      </c>
      <c r="E49" s="4">
        <f t="shared" si="1"/>
        <v>2.5588648353795556</v>
      </c>
      <c r="F49" s="4">
        <f t="shared" si="2"/>
        <v>3.529708543785814</v>
      </c>
      <c r="G49" s="4">
        <f t="shared" si="3"/>
        <v>3.06849933611903</v>
      </c>
      <c r="I49" s="4">
        <f t="shared" si="4"/>
        <v>1.0324244094619714</v>
      </c>
    </row>
    <row r="50" spans="1:9" x14ac:dyDescent="0.2">
      <c r="A50" s="4">
        <f>IF('True_Odds_Calculator_3-way'!A51="","",'True_Odds_Calculator_3-way'!A51)</f>
        <v>2</v>
      </c>
      <c r="B50" s="4">
        <f>IF('True_Odds_Calculator_3-way'!B51="","",'True_Odds_Calculator_3-way'!B51)</f>
        <v>3.59</v>
      </c>
      <c r="C50" s="4">
        <f>IF('True_Odds_Calculator_3-way'!C51="","",'True_Odds_Calculator_3-way'!C51)</f>
        <v>3.9</v>
      </c>
      <c r="D50" s="4">
        <f t="shared" si="0"/>
        <v>3.4961788443682584E-2</v>
      </c>
      <c r="E50" s="4">
        <f t="shared" si="1"/>
        <v>2.0477281591263652</v>
      </c>
      <c r="F50" s="4">
        <f t="shared" si="2"/>
        <v>3.7467552740734131</v>
      </c>
      <c r="G50" s="4">
        <f t="shared" si="3"/>
        <v>4.0856962210009238</v>
      </c>
      <c r="I50" s="4">
        <f t="shared" si="4"/>
        <v>1.0349617884436826</v>
      </c>
    </row>
    <row r="51" spans="1:9" x14ac:dyDescent="0.2">
      <c r="A51" s="4">
        <f>IF('True_Odds_Calculator_3-way'!A52="","",'True_Odds_Calculator_3-way'!A52)</f>
        <v>5.39</v>
      </c>
      <c r="B51" s="4">
        <f>IF('True_Odds_Calculator_3-way'!B52="","",'True_Odds_Calculator_3-way'!B52)</f>
        <v>3.92</v>
      </c>
      <c r="C51" s="4">
        <f>IF('True_Odds_Calculator_3-way'!C52="","",'True_Odds_Calculator_3-way'!C52)</f>
        <v>1.68</v>
      </c>
      <c r="D51" s="4">
        <f t="shared" si="0"/>
        <v>3.5868893011750114E-2</v>
      </c>
      <c r="E51" s="4">
        <f t="shared" si="1"/>
        <v>5.7612826603325402</v>
      </c>
      <c r="F51" s="4">
        <f t="shared" si="2"/>
        <v>4.1127596439169141</v>
      </c>
      <c r="G51" s="4">
        <f t="shared" si="3"/>
        <v>1.7144371797137301</v>
      </c>
      <c r="I51" s="4">
        <f t="shared" si="4"/>
        <v>1.0358688930117501</v>
      </c>
    </row>
    <row r="52" spans="1:9" x14ac:dyDescent="0.2">
      <c r="A52" s="4">
        <f>IF('True_Odds_Calculator_3-way'!A53="","",'True_Odds_Calculator_3-way'!A53)</f>
        <v>1.65</v>
      </c>
      <c r="B52" s="4">
        <f>IF('True_Odds_Calculator_3-way'!B53="","",'True_Odds_Calculator_3-way'!B53)</f>
        <v>4.0999999999999996</v>
      </c>
      <c r="C52" s="4">
        <f>IF('True_Odds_Calculator_3-way'!C53="","",'True_Odds_Calculator_3-way'!C53)</f>
        <v>5.35</v>
      </c>
      <c r="D52" s="4">
        <f t="shared" si="0"/>
        <v>3.6878932935463737E-2</v>
      </c>
      <c r="E52" s="4">
        <f t="shared" si="1"/>
        <v>1.6841605236523822</v>
      </c>
      <c r="F52" s="4">
        <f t="shared" si="2"/>
        <v>4.3176129077154028</v>
      </c>
      <c r="G52" s="4">
        <f t="shared" si="3"/>
        <v>5.7266254400654004</v>
      </c>
      <c r="I52" s="4">
        <f t="shared" si="4"/>
        <v>1.0368789329354637</v>
      </c>
    </row>
    <row r="53" spans="1:9" x14ac:dyDescent="0.2">
      <c r="A53" s="4">
        <f>IF('True_Odds_Calculator_3-way'!A54="","",'True_Odds_Calculator_3-way'!A54)</f>
        <v>3.01</v>
      </c>
      <c r="B53" s="4">
        <f>IF('True_Odds_Calculator_3-way'!B54="","",'True_Odds_Calculator_3-way'!B54)</f>
        <v>3.59</v>
      </c>
      <c r="C53" s="4">
        <f>IF('True_Odds_Calculator_3-way'!C54="","",'True_Odds_Calculator_3-way'!C54)</f>
        <v>2.37</v>
      </c>
      <c r="D53" s="4">
        <f t="shared" si="0"/>
        <v>3.2718373924730759E-2</v>
      </c>
      <c r="E53" s="4">
        <f t="shared" si="1"/>
        <v>3.1121643742372243</v>
      </c>
      <c r="F53" s="4">
        <f t="shared" si="2"/>
        <v>3.7362867898418251</v>
      </c>
      <c r="G53" s="4">
        <f t="shared" si="3"/>
        <v>2.4328840068343722</v>
      </c>
      <c r="I53" s="4">
        <f t="shared" si="4"/>
        <v>1.0327183739247308</v>
      </c>
    </row>
    <row r="54" spans="1:9" x14ac:dyDescent="0.2">
      <c r="A54" s="4">
        <f>IF('True_Odds_Calculator_3-way'!A55="","",'True_Odds_Calculator_3-way'!A55)</f>
        <v>2.62</v>
      </c>
      <c r="B54" s="4">
        <f>IF('True_Odds_Calculator_3-way'!B55="","",'True_Odds_Calculator_3-way'!B55)</f>
        <v>3.37</v>
      </c>
      <c r="C54" s="4">
        <f>IF('True_Odds_Calculator_3-way'!C55="","",'True_Odds_Calculator_3-way'!C55)</f>
        <v>2.82</v>
      </c>
      <c r="D54" s="4">
        <f t="shared" si="0"/>
        <v>3.3025223435501738E-2</v>
      </c>
      <c r="E54" s="4">
        <f t="shared" si="1"/>
        <v>2.6978103221088428</v>
      </c>
      <c r="F54" s="4">
        <f t="shared" si="2"/>
        <v>3.4998381663829505</v>
      </c>
      <c r="G54" s="4">
        <f t="shared" si="3"/>
        <v>2.9103479993772283</v>
      </c>
      <c r="I54" s="4">
        <f t="shared" si="4"/>
        <v>1.0330252234355017</v>
      </c>
    </row>
    <row r="55" spans="1:9" x14ac:dyDescent="0.2">
      <c r="A55" s="4">
        <f>IF('True_Odds_Calculator_3-way'!A56="","",'True_Odds_Calculator_3-way'!A56)</f>
        <v>2.14</v>
      </c>
      <c r="B55" s="4">
        <f>IF('True_Odds_Calculator_3-way'!B56="","",'True_Odds_Calculator_3-way'!B56)</f>
        <v>3.4</v>
      </c>
      <c r="C55" s="4">
        <f>IF('True_Odds_Calculator_3-way'!C56="","",'True_Odds_Calculator_3-way'!C56)</f>
        <v>3.68</v>
      </c>
      <c r="D55" s="4">
        <f t="shared" si="0"/>
        <v>3.3146497119774354E-2</v>
      </c>
      <c r="E55" s="4">
        <f t="shared" si="1"/>
        <v>2.19182459954683</v>
      </c>
      <c r="F55" s="4">
        <f t="shared" si="2"/>
        <v>3.5327098857951063</v>
      </c>
      <c r="G55" s="4">
        <f t="shared" si="3"/>
        <v>3.8359693760601483</v>
      </c>
      <c r="I55" s="4">
        <f t="shared" si="4"/>
        <v>1.0331464971197744</v>
      </c>
    </row>
    <row r="56" spans="1:9" x14ac:dyDescent="0.2">
      <c r="A56" s="4">
        <f>IF('True_Odds_Calculator_3-way'!A57="","",'True_Odds_Calculator_3-way'!A57)</f>
        <v>3.36</v>
      </c>
      <c r="B56" s="4">
        <f>IF('True_Odds_Calculator_3-way'!B57="","",'True_Odds_Calculator_3-way'!B57)</f>
        <v>3.29</v>
      </c>
      <c r="C56" s="4">
        <f>IF('True_Odds_Calculator_3-way'!C57="","",'True_Odds_Calculator_3-way'!C57)</f>
        <v>2.31</v>
      </c>
      <c r="D56" s="4">
        <f t="shared" si="0"/>
        <v>3.4470848300635515E-2</v>
      </c>
      <c r="E56" s="4">
        <f t="shared" si="1"/>
        <v>3.4949299855142444</v>
      </c>
      <c r="F56" s="4">
        <f t="shared" si="2"/>
        <v>3.4192583261160538</v>
      </c>
      <c r="G56" s="4">
        <f t="shared" si="3"/>
        <v>2.3729850827823618</v>
      </c>
      <c r="I56" s="4">
        <f t="shared" si="4"/>
        <v>1.0344708483006355</v>
      </c>
    </row>
    <row r="57" spans="1:9" x14ac:dyDescent="0.2">
      <c r="A57" s="4">
        <f>IF('True_Odds_Calculator_3-way'!A58="","",'True_Odds_Calculator_3-way'!A58)</f>
        <v>1.96</v>
      </c>
      <c r="B57" s="4">
        <f>IF('True_Odds_Calculator_3-way'!B58="","",'True_Odds_Calculator_3-way'!B58)</f>
        <v>3.49</v>
      </c>
      <c r="C57" s="4">
        <f>IF('True_Odds_Calculator_3-way'!C58="","",'True_Odds_Calculator_3-way'!C58)</f>
        <v>4.18</v>
      </c>
      <c r="D57" s="4">
        <f t="shared" si="0"/>
        <v>3.5971482682816802E-2</v>
      </c>
      <c r="E57" s="4">
        <f t="shared" si="1"/>
        <v>2.0071712720813459</v>
      </c>
      <c r="F57" s="4">
        <f t="shared" si="2"/>
        <v>3.6424238738962145</v>
      </c>
      <c r="G57" s="4">
        <f t="shared" si="3"/>
        <v>4.4005570914033738</v>
      </c>
      <c r="I57" s="4">
        <f t="shared" si="4"/>
        <v>1.0359714826828168</v>
      </c>
    </row>
    <row r="58" spans="1:9" x14ac:dyDescent="0.2">
      <c r="A58" s="4">
        <f>IF('True_Odds_Calculator_3-way'!A59="","",'True_Odds_Calculator_3-way'!A59)</f>
        <v>2.4700000000000002</v>
      </c>
      <c r="B58" s="4">
        <f>IF('True_Odds_Calculator_3-way'!B59="","",'True_Odds_Calculator_3-way'!B59)</f>
        <v>3.17</v>
      </c>
      <c r="C58" s="4">
        <f>IF('True_Odds_Calculator_3-way'!C59="","",'True_Odds_Calculator_3-way'!C59)</f>
        <v>3.21</v>
      </c>
      <c r="D58" s="4">
        <f t="shared" si="0"/>
        <v>3.1842192595131769E-2</v>
      </c>
      <c r="E58" s="4">
        <f t="shared" si="1"/>
        <v>2.5364987239283474</v>
      </c>
      <c r="F58" s="4">
        <f t="shared" si="2"/>
        <v>3.2803733560650694</v>
      </c>
      <c r="G58" s="4">
        <f t="shared" si="3"/>
        <v>3.3232261226717568</v>
      </c>
      <c r="I58" s="4">
        <f t="shared" si="4"/>
        <v>1.0318421925951318</v>
      </c>
    </row>
    <row r="59" spans="1:9" x14ac:dyDescent="0.2">
      <c r="A59" s="4">
        <f>IF('True_Odds_Calculator_3-way'!A60="","",'True_Odds_Calculator_3-way'!A60)</f>
        <v>1.94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4.24</v>
      </c>
      <c r="D59" s="4">
        <f t="shared" si="0"/>
        <v>3.7027259843832594E-2</v>
      </c>
      <c r="E59" s="4">
        <f t="shared" si="1"/>
        <v>1.9875914760436326</v>
      </c>
      <c r="F59" s="4">
        <f t="shared" si="2"/>
        <v>3.6580209056872284</v>
      </c>
      <c r="G59" s="4">
        <f t="shared" si="3"/>
        <v>4.4741400745959394</v>
      </c>
      <c r="I59" s="4">
        <f t="shared" si="4"/>
        <v>1.0370272598438326</v>
      </c>
    </row>
    <row r="60" spans="1:9" x14ac:dyDescent="0.2">
      <c r="A60" s="4">
        <f>IF('True_Odds_Calculator_3-way'!A61="","",'True_Odds_Calculator_3-way'!A61)</f>
        <v>2.6</v>
      </c>
      <c r="B60" s="4">
        <f>IF('True_Odds_Calculator_3-way'!B61="","",'True_Odds_Calculator_3-way'!B61)</f>
        <v>3.38</v>
      </c>
      <c r="C60" s="4">
        <f>IF('True_Odds_Calculator_3-way'!C61="","",'True_Odds_Calculator_3-way'!C61)</f>
        <v>2.84</v>
      </c>
      <c r="D60" s="4">
        <f t="shared" si="0"/>
        <v>3.2586048837403014E-2</v>
      </c>
      <c r="E60" s="4">
        <f t="shared" si="1"/>
        <v>2.6755611713988401</v>
      </c>
      <c r="F60" s="4">
        <f t="shared" si="2"/>
        <v>3.5088215225655519</v>
      </c>
      <c r="G60" s="4">
        <f t="shared" si="3"/>
        <v>2.9303972647346135</v>
      </c>
      <c r="I60" s="4">
        <f t="shared" si="4"/>
        <v>1.032586048837403</v>
      </c>
    </row>
    <row r="61" spans="1:9" x14ac:dyDescent="0.2">
      <c r="A61" s="4">
        <f>IF('True_Odds_Calculator_3-way'!A62="","",'True_Odds_Calculator_3-way'!A62)</f>
        <v>2.81</v>
      </c>
      <c r="B61" s="4">
        <f>IF('True_Odds_Calculator_3-way'!B62="","",'True_Odds_Calculator_3-way'!B62)</f>
        <v>3.43</v>
      </c>
      <c r="C61" s="4">
        <f>IF('True_Odds_Calculator_3-way'!C62="","",'True_Odds_Calculator_3-way'!C62)</f>
        <v>2.59</v>
      </c>
      <c r="D61" s="4">
        <f t="shared" si="0"/>
        <v>3.3517461725755648E-2</v>
      </c>
      <c r="E61" s="4">
        <f t="shared" si="1"/>
        <v>2.901078456335819</v>
      </c>
      <c r="F61" s="4">
        <f t="shared" si="2"/>
        <v>3.5666810353880605</v>
      </c>
      <c r="G61" s="4">
        <f t="shared" si="3"/>
        <v>2.6671794844946772</v>
      </c>
      <c r="I61" s="4">
        <f t="shared" si="4"/>
        <v>1.0335174617257556</v>
      </c>
    </row>
    <row r="62" spans="1:9" x14ac:dyDescent="0.2">
      <c r="A62" s="4">
        <f>IF('True_Odds_Calculator_3-way'!A63="","",'True_Odds_Calculator_3-way'!A63)</f>
        <v>1.94</v>
      </c>
      <c r="B62" s="4">
        <f>IF('True_Odds_Calculator_3-way'!B63="","",'True_Odds_Calculator_3-way'!B63)</f>
        <v>3.54</v>
      </c>
      <c r="C62" s="4">
        <f>IF('True_Odds_Calculator_3-way'!C63="","",'True_Odds_Calculator_3-way'!C63)</f>
        <v>4</v>
      </c>
      <c r="D62" s="4">
        <f t="shared" si="0"/>
        <v>4.7949793231987892E-2</v>
      </c>
      <c r="E62" s="4">
        <f t="shared" si="1"/>
        <v>2.0020795475526447</v>
      </c>
      <c r="F62" s="4">
        <f t="shared" si="2"/>
        <v>3.7523084488316609</v>
      </c>
      <c r="G62" s="4">
        <f t="shared" si="3"/>
        <v>4.2731986559920356</v>
      </c>
      <c r="I62" s="4">
        <f t="shared" si="4"/>
        <v>1.0479497932319879</v>
      </c>
    </row>
    <row r="63" spans="1:9" x14ac:dyDescent="0.2">
      <c r="A63" s="4">
        <f>IF('True_Odds_Calculator_3-way'!A64="","",'True_Odds_Calculator_3-way'!A64)</f>
        <v>3.38</v>
      </c>
      <c r="B63" s="4">
        <f>IF('True_Odds_Calculator_3-way'!B64="","",'True_Odds_Calculator_3-way'!B64)</f>
        <v>3.19</v>
      </c>
      <c r="C63" s="4">
        <f>IF('True_Odds_Calculator_3-way'!C64="","",'True_Odds_Calculator_3-way'!C64)</f>
        <v>2.36</v>
      </c>
      <c r="D63" s="4">
        <f t="shared" si="0"/>
        <v>3.3066425549453937E-2</v>
      </c>
      <c r="E63" s="4">
        <f t="shared" si="1"/>
        <v>3.5107940694061095</v>
      </c>
      <c r="F63" s="4">
        <f t="shared" si="2"/>
        <v>3.3062498354194068</v>
      </c>
      <c r="G63" s="4">
        <f t="shared" si="3"/>
        <v>2.4230284329008374</v>
      </c>
      <c r="I63" s="4">
        <f t="shared" si="4"/>
        <v>1.0330664255494539</v>
      </c>
    </row>
    <row r="64" spans="1:9" x14ac:dyDescent="0.2">
      <c r="A64" s="4">
        <f>IF('True_Odds_Calculator_3-way'!A65="","",'True_Odds_Calculator_3-way'!A65)</f>
        <v>1.97</v>
      </c>
      <c r="B64" s="4">
        <f>IF('True_Odds_Calculator_3-way'!B65="","",'True_Odds_Calculator_3-way'!B65)</f>
        <v>3.38</v>
      </c>
      <c r="C64" s="4">
        <f>IF('True_Odds_Calculator_3-way'!C65="","",'True_Odds_Calculator_3-way'!C65)</f>
        <v>4.1100000000000003</v>
      </c>
      <c r="D64" s="4">
        <f t="shared" si="0"/>
        <v>4.678120379673989E-2</v>
      </c>
      <c r="E64" s="4">
        <f t="shared" si="1"/>
        <v>2.0324357287878101</v>
      </c>
      <c r="F64" s="4">
        <f t="shared" si="2"/>
        <v>3.5680611682494523</v>
      </c>
      <c r="G64" s="4">
        <f t="shared" si="3"/>
        <v>4.3914490649270155</v>
      </c>
      <c r="I64" s="4">
        <f t="shared" si="4"/>
        <v>1.0467812037967399</v>
      </c>
    </row>
    <row r="65" spans="1:9" x14ac:dyDescent="0.2">
      <c r="A65" s="4">
        <f>IF('True_Odds_Calculator_3-way'!A66="","",'True_Odds_Calculator_3-way'!A66)</f>
        <v>2.4700000000000002</v>
      </c>
      <c r="B65" s="4">
        <f>IF('True_Odds_Calculator_3-way'!B66="","",'True_Odds_Calculator_3-way'!B66)</f>
        <v>3.44</v>
      </c>
      <c r="C65" s="4">
        <f>IF('True_Odds_Calculator_3-way'!C66="","",'True_Odds_Calculator_3-way'!C66)</f>
        <v>2.96</v>
      </c>
      <c r="D65" s="4">
        <f t="shared" si="0"/>
        <v>3.3393811851584188E-2</v>
      </c>
      <c r="E65" s="4">
        <f t="shared" si="1"/>
        <v>2.539830711129591</v>
      </c>
      <c r="F65" s="4">
        <f t="shared" si="2"/>
        <v>3.5769677128670665</v>
      </c>
      <c r="G65" s="4">
        <f t="shared" si="3"/>
        <v>3.0608506235647361</v>
      </c>
      <c r="I65" s="4">
        <f t="shared" si="4"/>
        <v>1.0333938118515842</v>
      </c>
    </row>
    <row r="66" spans="1:9" x14ac:dyDescent="0.2">
      <c r="A66" s="4">
        <f>IF('True_Odds_Calculator_3-way'!A67="","",'True_Odds_Calculator_3-way'!A67)</f>
        <v>2.4500000000000002</v>
      </c>
      <c r="B66" s="4">
        <f>IF('True_Odds_Calculator_3-way'!B67="","",'True_Odds_Calculator_3-way'!B67)</f>
        <v>3.29</v>
      </c>
      <c r="C66" s="4">
        <f>IF('True_Odds_Calculator_3-way'!C67="","",'True_Odds_Calculator_3-way'!C67)</f>
        <v>3.12</v>
      </c>
      <c r="D66" s="4">
        <f t="shared" si="0"/>
        <v>3.2627453600097889E-2</v>
      </c>
      <c r="E66" s="4">
        <f t="shared" si="1"/>
        <v>2.5170692063017577</v>
      </c>
      <c r="F66" s="4">
        <f t="shared" si="2"/>
        <v>3.4120894775831179</v>
      </c>
      <c r="G66" s="4">
        <f t="shared" si="3"/>
        <v>3.2295881676095495</v>
      </c>
      <c r="I66" s="4">
        <f t="shared" si="4"/>
        <v>1.0326274536000979</v>
      </c>
    </row>
    <row r="67" spans="1:9" x14ac:dyDescent="0.2">
      <c r="A67" s="4">
        <f>IF('True_Odds_Calculator_3-way'!A68="","",'True_Odds_Calculator_3-way'!A68)</f>
        <v>2.14</v>
      </c>
      <c r="B67" s="4">
        <f>IF('True_Odds_Calculator_3-way'!B68="","",'True_Odds_Calculator_3-way'!B68)</f>
        <v>3.72</v>
      </c>
      <c r="C67" s="4">
        <f>IF('True_Odds_Calculator_3-way'!C68="","",'True_Odds_Calculator_3-way'!C68)</f>
        <v>3.22</v>
      </c>
      <c r="D67" s="4">
        <f t="shared" ref="D67:D130" si="5">IF(A67="","",((1/A67)+(1/B67)+(1/C67))-1)</f>
        <v>4.6665930138423573E-2</v>
      </c>
      <c r="E67" s="4">
        <f t="shared" ref="E67:E130" si="6">IF(A67="","",(3*A67)/(3-($D67*A67)))</f>
        <v>2.2136901214359339</v>
      </c>
      <c r="F67" s="4">
        <f t="shared" ref="F67:F130" si="7">IF(B67="","",(3*B67)/(3-($D67*B67)))</f>
        <v>3.9484818785782179</v>
      </c>
      <c r="G67" s="4">
        <f t="shared" ref="G67:G130" si="8">IF(C67="","",(3*C67)/(3-($D67*C67)))</f>
        <v>3.3897880365558302</v>
      </c>
      <c r="I67" s="4">
        <f t="shared" ref="I67:I130" si="9">IF(A67="","",D67+1)</f>
        <v>1.0466659301384236</v>
      </c>
    </row>
    <row r="68" spans="1:9" x14ac:dyDescent="0.2">
      <c r="A68" s="4">
        <f>IF('True_Odds_Calculator_3-way'!A69="","",'True_Odds_Calculator_3-way'!A69)</f>
        <v>3.32</v>
      </c>
      <c r="B68" s="4">
        <f>IF('True_Odds_Calculator_3-way'!B69="","",'True_Odds_Calculator_3-way'!B69)</f>
        <v>3.62</v>
      </c>
      <c r="C68" s="4">
        <f>IF('True_Odds_Calculator_3-way'!C69="","",'True_Odds_Calculator_3-way'!C69)</f>
        <v>2.14</v>
      </c>
      <c r="D68" s="4">
        <f t="shared" si="5"/>
        <v>4.4737632825928575E-2</v>
      </c>
      <c r="E68" s="4">
        <f t="shared" si="6"/>
        <v>3.4929339256314771</v>
      </c>
      <c r="F68" s="4">
        <f t="shared" si="7"/>
        <v>3.8265713723461316</v>
      </c>
      <c r="G68" s="4">
        <f t="shared" si="8"/>
        <v>2.2105447721238614</v>
      </c>
      <c r="I68" s="4">
        <f t="shared" si="9"/>
        <v>1.0447376328259286</v>
      </c>
    </row>
    <row r="69" spans="1:9" x14ac:dyDescent="0.2">
      <c r="A69" s="4">
        <f>IF('True_Odds_Calculator_3-way'!A70="","",'True_Odds_Calculator_3-way'!A70)</f>
        <v>1.81</v>
      </c>
      <c r="B69" s="4">
        <f>IF('True_Odds_Calculator_3-way'!B70="","",'True_Odds_Calculator_3-way'!B70)</f>
        <v>3.74</v>
      </c>
      <c r="C69" s="4">
        <f>IF('True_Odds_Calculator_3-way'!C70="","",'True_Odds_Calculator_3-way'!C70)</f>
        <v>4.43</v>
      </c>
      <c r="D69" s="4">
        <f t="shared" si="5"/>
        <v>4.5599501301201384E-2</v>
      </c>
      <c r="E69" s="4">
        <f t="shared" si="6"/>
        <v>1.8612049094669272</v>
      </c>
      <c r="F69" s="4">
        <f t="shared" si="7"/>
        <v>3.9654239556843836</v>
      </c>
      <c r="G69" s="4">
        <f t="shared" si="8"/>
        <v>4.7498311312196746</v>
      </c>
      <c r="I69" s="4">
        <f t="shared" si="9"/>
        <v>1.0455995013012014</v>
      </c>
    </row>
    <row r="70" spans="1:9" x14ac:dyDescent="0.2">
      <c r="A70" s="4">
        <f>IF('True_Odds_Calculator_3-way'!A71="","",'True_Odds_Calculator_3-way'!A71)</f>
        <v>1.56</v>
      </c>
      <c r="B70" s="4">
        <f>IF('True_Odds_Calculator_3-way'!B71="","",'True_Odds_Calculator_3-way'!B71)</f>
        <v>4.42</v>
      </c>
      <c r="C70" s="4">
        <f>IF('True_Odds_Calculator_3-way'!C71="","",'True_Odds_Calculator_3-way'!C71)</f>
        <v>5.53</v>
      </c>
      <c r="D70" s="4">
        <f t="shared" si="5"/>
        <v>4.810181131849034E-2</v>
      </c>
      <c r="E70" s="4">
        <f t="shared" si="6"/>
        <v>1.6000212382480481</v>
      </c>
      <c r="F70" s="4">
        <f t="shared" si="7"/>
        <v>4.7571384085738746</v>
      </c>
      <c r="G70" s="4">
        <f t="shared" si="8"/>
        <v>6.0680388825139016</v>
      </c>
      <c r="I70" s="4">
        <f t="shared" si="9"/>
        <v>1.0481018113184903</v>
      </c>
    </row>
    <row r="71" spans="1:9" x14ac:dyDescent="0.2">
      <c r="A71" s="4">
        <f>IF('True_Odds_Calculator_3-way'!A72="","",'True_Odds_Calculator_3-way'!A72)</f>
        <v>2.06</v>
      </c>
      <c r="B71" s="4">
        <f>IF('True_Odds_Calculator_3-way'!B72="","",'True_Odds_Calculator_3-way'!B72)</f>
        <v>3.68</v>
      </c>
      <c r="C71" s="4">
        <f>IF('True_Odds_Calculator_3-way'!C72="","",'True_Odds_Calculator_3-way'!C72)</f>
        <v>3.46</v>
      </c>
      <c r="D71" s="4">
        <f t="shared" si="5"/>
        <v>4.6193364679128601E-2</v>
      </c>
      <c r="E71" s="4">
        <f t="shared" si="6"/>
        <v>2.1274825634940582</v>
      </c>
      <c r="F71" s="4">
        <f t="shared" si="7"/>
        <v>3.9010484668017247</v>
      </c>
      <c r="G71" s="4">
        <f t="shared" si="8"/>
        <v>3.6547095765464568</v>
      </c>
      <c r="I71" s="4">
        <f t="shared" si="9"/>
        <v>1.0461933646791286</v>
      </c>
    </row>
    <row r="72" spans="1:9" x14ac:dyDescent="0.2">
      <c r="A72" s="4">
        <f>IF('True_Odds_Calculator_3-way'!A73="","",'True_Odds_Calculator_3-way'!A73)</f>
        <v>1.99</v>
      </c>
      <c r="B72" s="4">
        <f>IF('True_Odds_Calculator_3-way'!B73="","",'True_Odds_Calculator_3-way'!B73)</f>
        <v>3.74</v>
      </c>
      <c r="C72" s="4">
        <f>IF('True_Odds_Calculator_3-way'!C73="","",'True_Odds_Calculator_3-way'!C73)</f>
        <v>3.61</v>
      </c>
      <c r="D72" s="4">
        <f t="shared" si="5"/>
        <v>4.6900552207762791E-2</v>
      </c>
      <c r="E72" s="4">
        <f t="shared" si="6"/>
        <v>2.0538982102933927</v>
      </c>
      <c r="F72" s="4">
        <f t="shared" si="7"/>
        <v>3.9722551997660505</v>
      </c>
      <c r="G72" s="4">
        <f t="shared" si="8"/>
        <v>3.8259236443907509</v>
      </c>
      <c r="I72" s="4">
        <f t="shared" si="9"/>
        <v>1.0469005522077628</v>
      </c>
    </row>
    <row r="73" spans="1:9" x14ac:dyDescent="0.2">
      <c r="A73" s="4">
        <f>IF('True_Odds_Calculator_3-way'!A74="","",'True_Odds_Calculator_3-way'!A74)</f>
        <v>3.36</v>
      </c>
      <c r="B73" s="4">
        <f>IF('True_Odds_Calculator_3-way'!B74="","",'True_Odds_Calculator_3-way'!B74)</f>
        <v>3.86</v>
      </c>
      <c r="C73" s="4">
        <f>IF('True_Odds_Calculator_3-way'!C74="","",'True_Odds_Calculator_3-way'!C74)</f>
        <v>2.0499999999999998</v>
      </c>
      <c r="D73" s="4">
        <f t="shared" si="5"/>
        <v>4.4491283180781549E-2</v>
      </c>
      <c r="E73" s="4">
        <f t="shared" si="6"/>
        <v>3.5362101925511884</v>
      </c>
      <c r="F73" s="4">
        <f t="shared" si="7"/>
        <v>4.0943849108981647</v>
      </c>
      <c r="G73" s="4">
        <f t="shared" si="8"/>
        <v>2.1142791102553473</v>
      </c>
      <c r="I73" s="4">
        <f t="shared" si="9"/>
        <v>1.0444912831807815</v>
      </c>
    </row>
    <row r="74" spans="1:9" x14ac:dyDescent="0.2">
      <c r="A74" s="4">
        <f>IF('True_Odds_Calculator_3-way'!A75="","",'True_Odds_Calculator_3-way'!A75)</f>
        <v>2.09</v>
      </c>
      <c r="B74" s="4">
        <f>IF('True_Odds_Calculator_3-way'!B75="","",'True_Odds_Calculator_3-way'!B75)</f>
        <v>3.67</v>
      </c>
      <c r="C74" s="4">
        <f>IF('True_Odds_Calculator_3-way'!C75="","",'True_Odds_Calculator_3-way'!C75)</f>
        <v>3.4</v>
      </c>
      <c r="D74" s="4">
        <f t="shared" si="5"/>
        <v>4.5066110613052324E-2</v>
      </c>
      <c r="E74" s="4">
        <f t="shared" si="6"/>
        <v>2.1577446749361258</v>
      </c>
      <c r="F74" s="4">
        <f t="shared" si="7"/>
        <v>3.8841358068820897</v>
      </c>
      <c r="G74" s="4">
        <f t="shared" si="8"/>
        <v>3.5830015360223344</v>
      </c>
      <c r="I74" s="4">
        <f t="shared" si="9"/>
        <v>1.0450661106130523</v>
      </c>
    </row>
    <row r="75" spans="1:9" x14ac:dyDescent="0.2">
      <c r="A75" s="4">
        <f>IF('True_Odds_Calculator_3-way'!A76="","",'True_Odds_Calculator_3-way'!A76)</f>
        <v>1.85</v>
      </c>
      <c r="B75" s="4">
        <f>IF('True_Odds_Calculator_3-way'!B76="","",'True_Odds_Calculator_3-way'!B76)</f>
        <v>3.76</v>
      </c>
      <c r="C75" s="4">
        <f>IF('True_Odds_Calculator_3-way'!C76="","",'True_Odds_Calculator_3-way'!C76)</f>
        <v>4.1399999999999997</v>
      </c>
      <c r="D75" s="4">
        <f t="shared" si="5"/>
        <v>4.804388106885793E-2</v>
      </c>
      <c r="E75" s="4">
        <f t="shared" si="6"/>
        <v>1.9064835010605612</v>
      </c>
      <c r="F75" s="4">
        <f t="shared" si="7"/>
        <v>4.0009150927318666</v>
      </c>
      <c r="G75" s="4">
        <f t="shared" si="8"/>
        <v>4.4339750077497726</v>
      </c>
      <c r="I75" s="4">
        <f t="shared" si="9"/>
        <v>1.0480438810688579</v>
      </c>
    </row>
    <row r="76" spans="1:9" x14ac:dyDescent="0.2">
      <c r="A76" s="4">
        <f>IF('True_Odds_Calculator_3-way'!A77="","",'True_Odds_Calculator_3-way'!A77)</f>
        <v>1.29</v>
      </c>
      <c r="B76" s="4">
        <f>IF('True_Odds_Calculator_3-way'!B77="","",'True_Odds_Calculator_3-way'!B77)</f>
        <v>5.84</v>
      </c>
      <c r="C76" s="4">
        <f>IF('True_Odds_Calculator_3-way'!C77="","",'True_Odds_Calculator_3-way'!C77)</f>
        <v>9.3699999999999992</v>
      </c>
      <c r="D76" s="4">
        <f t="shared" si="5"/>
        <v>5.3150261074427885E-2</v>
      </c>
      <c r="E76" s="4">
        <f t="shared" si="6"/>
        <v>1.3201720196277389</v>
      </c>
      <c r="F76" s="4">
        <f t="shared" si="7"/>
        <v>6.513973778924611</v>
      </c>
      <c r="G76" s="4">
        <f t="shared" si="8"/>
        <v>11.23509257712851</v>
      </c>
      <c r="I76" s="4">
        <f t="shared" si="9"/>
        <v>1.0531502610744279</v>
      </c>
    </row>
    <row r="77" spans="1:9" x14ac:dyDescent="0.2">
      <c r="A77" s="4">
        <f>IF('True_Odds_Calculator_3-way'!A78="","",'True_Odds_Calculator_3-way'!A78)</f>
        <v>2.83</v>
      </c>
      <c r="B77" s="4">
        <f>IF('True_Odds_Calculator_3-way'!B78="","",'True_Odds_Calculator_3-way'!B78)</f>
        <v>3.56</v>
      </c>
      <c r="C77" s="4">
        <f>IF('True_Odds_Calculator_3-way'!C78="","",'True_Odds_Calculator_3-way'!C78)</f>
        <v>2.44</v>
      </c>
      <c r="D77" s="4">
        <f t="shared" si="5"/>
        <v>4.4091832437628931E-2</v>
      </c>
      <c r="E77" s="4">
        <f t="shared" si="6"/>
        <v>2.9528174062450154</v>
      </c>
      <c r="F77" s="4">
        <f t="shared" si="7"/>
        <v>3.7565514408524336</v>
      </c>
      <c r="G77" s="4">
        <f t="shared" si="8"/>
        <v>2.530756357335108</v>
      </c>
      <c r="I77" s="4">
        <f t="shared" si="9"/>
        <v>1.0440918324376289</v>
      </c>
    </row>
    <row r="78" spans="1:9" x14ac:dyDescent="0.2">
      <c r="A78" s="4">
        <f>IF('True_Odds_Calculator_3-way'!A79="","",'True_Odds_Calculator_3-way'!A79)</f>
        <v>1.69</v>
      </c>
      <c r="B78" s="4">
        <f>IF('True_Odds_Calculator_3-way'!B79="","",'True_Odds_Calculator_3-way'!B79)</f>
        <v>3.99</v>
      </c>
      <c r="C78" s="4">
        <f>IF('True_Odds_Calculator_3-way'!C79="","",'True_Odds_Calculator_3-way'!C79)</f>
        <v>4.8099999999999996</v>
      </c>
      <c r="D78" s="4">
        <f t="shared" si="5"/>
        <v>5.0242750647608858E-2</v>
      </c>
      <c r="E78" s="4">
        <f t="shared" si="6"/>
        <v>1.7392260384283011</v>
      </c>
      <c r="F78" s="4">
        <f t="shared" si="7"/>
        <v>4.2757155334875323</v>
      </c>
      <c r="G78" s="4">
        <f t="shared" si="8"/>
        <v>5.2314217677898318</v>
      </c>
      <c r="I78" s="4">
        <f t="shared" si="9"/>
        <v>1.0502427506476089</v>
      </c>
    </row>
    <row r="79" spans="1:9" x14ac:dyDescent="0.2">
      <c r="A79" s="4">
        <f>IF('True_Odds_Calculator_3-way'!A80="","",'True_Odds_Calculator_3-way'!A80)</f>
        <v>1.0900000000000001</v>
      </c>
      <c r="B79" s="4">
        <f>IF('True_Odds_Calculator_3-way'!B80="","",'True_Odds_Calculator_3-way'!B80)</f>
        <v>13.43</v>
      </c>
      <c r="C79" s="4">
        <f>IF('True_Odds_Calculator_3-way'!C80="","",'True_Odds_Calculator_3-way'!C80)</f>
        <v>27.31</v>
      </c>
      <c r="D79" s="4">
        <f t="shared" si="5"/>
        <v>2.8507980420182877E-2</v>
      </c>
      <c r="E79" s="4">
        <f t="shared" si="6"/>
        <v>1.1014082762923114</v>
      </c>
      <c r="F79" s="4">
        <f t="shared" si="7"/>
        <v>15.394680267345949</v>
      </c>
      <c r="G79" s="4">
        <f t="shared" si="8"/>
        <v>36.881365155988171</v>
      </c>
      <c r="I79" s="4">
        <f t="shared" si="9"/>
        <v>1.0285079804201829</v>
      </c>
    </row>
    <row r="80" spans="1:9" x14ac:dyDescent="0.2">
      <c r="A80" s="4">
        <f>IF('True_Odds_Calculator_3-way'!A81="","",'True_Odds_Calculator_3-way'!A81)</f>
        <v>2.0299999999999998</v>
      </c>
      <c r="B80" s="4">
        <f>IF('True_Odds_Calculator_3-way'!B81="","",'True_Odds_Calculator_3-way'!B81)</f>
        <v>3.61</v>
      </c>
      <c r="C80" s="4">
        <f>IF('True_Odds_Calculator_3-way'!C81="","",'True_Odds_Calculator_3-way'!C81)</f>
        <v>3.93</v>
      </c>
      <c r="D80" s="4">
        <f t="shared" si="5"/>
        <v>2.4072073896382662E-2</v>
      </c>
      <c r="E80" s="4">
        <f t="shared" si="6"/>
        <v>2.0636137294139081</v>
      </c>
      <c r="F80" s="4">
        <f t="shared" si="7"/>
        <v>3.7176892981146343</v>
      </c>
      <c r="G80" s="4">
        <f t="shared" si="8"/>
        <v>4.0579655779111974</v>
      </c>
      <c r="I80" s="4">
        <f t="shared" si="9"/>
        <v>1.0240720738963827</v>
      </c>
    </row>
    <row r="81" spans="1:9" x14ac:dyDescent="0.2">
      <c r="A81" s="4">
        <f>IF('True_Odds_Calculator_3-way'!A82="","",'True_Odds_Calculator_3-way'!A82)</f>
        <v>2.19</v>
      </c>
      <c r="B81" s="4">
        <f>IF('True_Odds_Calculator_3-way'!B82="","",'True_Odds_Calculator_3-way'!B82)</f>
        <v>3.35</v>
      </c>
      <c r="C81" s="4">
        <f>IF('True_Odds_Calculator_3-way'!C82="","",'True_Odds_Calculator_3-way'!C82)</f>
        <v>3.6</v>
      </c>
      <c r="D81" s="4">
        <f t="shared" si="5"/>
        <v>3.2906245030555059E-2</v>
      </c>
      <c r="E81" s="4">
        <f t="shared" si="6"/>
        <v>2.2439020245873089</v>
      </c>
      <c r="F81" s="4">
        <f t="shared" si="7"/>
        <v>3.4777925549425235</v>
      </c>
      <c r="G81" s="4">
        <f t="shared" si="8"/>
        <v>3.7479990917863435</v>
      </c>
      <c r="I81" s="4">
        <f t="shared" si="9"/>
        <v>1.0329062450305551</v>
      </c>
    </row>
    <row r="82" spans="1:9" x14ac:dyDescent="0.2">
      <c r="A82" s="4">
        <f>IF('True_Odds_Calculator_3-way'!A83="","",'True_Odds_Calculator_3-way'!A83)</f>
        <v>2.2400000000000002</v>
      </c>
      <c r="B82" s="4">
        <f>IF('True_Odds_Calculator_3-way'!B83="","",'True_Odds_Calculator_3-way'!B83)</f>
        <v>3.09</v>
      </c>
      <c r="C82" s="4">
        <f>IF('True_Odds_Calculator_3-way'!C83="","",'True_Odds_Calculator_3-way'!C83)</f>
        <v>3.78</v>
      </c>
      <c r="D82" s="4">
        <f t="shared" si="5"/>
        <v>3.4603431448091637E-2</v>
      </c>
      <c r="E82" s="4">
        <f t="shared" si="6"/>
        <v>2.2994103924482987</v>
      </c>
      <c r="F82" s="4">
        <f t="shared" si="7"/>
        <v>3.2042027007564582</v>
      </c>
      <c r="G82" s="4">
        <f t="shared" si="8"/>
        <v>3.9523225418954242</v>
      </c>
      <c r="I82" s="4">
        <f t="shared" si="9"/>
        <v>1.0346034314480916</v>
      </c>
    </row>
    <row r="83" spans="1:9" x14ac:dyDescent="0.2">
      <c r="A83" s="4">
        <f>IF('True_Odds_Calculator_3-way'!A84="","",'True_Odds_Calculator_3-way'!A84)</f>
        <v>2.02</v>
      </c>
      <c r="B83" s="4">
        <f>IF('True_Odds_Calculator_3-way'!B84="","",'True_Odds_Calculator_3-way'!B84)</f>
        <v>3.38</v>
      </c>
      <c r="C83" s="4">
        <f>IF('True_Odds_Calculator_3-way'!C84="","",'True_Odds_Calculator_3-way'!C84)</f>
        <v>4.09</v>
      </c>
      <c r="D83" s="4">
        <f t="shared" si="5"/>
        <v>3.5406270622287961E-2</v>
      </c>
      <c r="E83" s="4">
        <f t="shared" si="6"/>
        <v>2.0693333673221672</v>
      </c>
      <c r="F83" s="4">
        <f t="shared" si="7"/>
        <v>3.5204338554060723</v>
      </c>
      <c r="G83" s="4">
        <f t="shared" si="8"/>
        <v>4.2974397771139179</v>
      </c>
      <c r="I83" s="4">
        <f t="shared" si="9"/>
        <v>1.035406270622288</v>
      </c>
    </row>
    <row r="84" spans="1:9" x14ac:dyDescent="0.2">
      <c r="A84" s="4">
        <f>IF('True_Odds_Calculator_3-way'!A85="","",'True_Odds_Calculator_3-way'!A85)</f>
        <v>3</v>
      </c>
      <c r="B84" s="4">
        <f>IF('True_Odds_Calculator_3-way'!B85="","",'True_Odds_Calculator_3-way'!B85)</f>
        <v>3.13</v>
      </c>
      <c r="C84" s="4">
        <f>IF('True_Odds_Calculator_3-way'!C85="","",'True_Odds_Calculator_3-way'!C85)</f>
        <v>2.63</v>
      </c>
      <c r="D84" s="4">
        <f t="shared" si="5"/>
        <v>3.3050288106836412E-2</v>
      </c>
      <c r="E84" s="4">
        <f t="shared" si="6"/>
        <v>3.1025398354236899</v>
      </c>
      <c r="F84" s="4">
        <f t="shared" si="7"/>
        <v>3.2417847360176424</v>
      </c>
      <c r="G84" s="4">
        <f t="shared" si="8"/>
        <v>2.7084756048519765</v>
      </c>
      <c r="I84" s="4">
        <f t="shared" si="9"/>
        <v>1.0330502881068364</v>
      </c>
    </row>
    <row r="85" spans="1:9" x14ac:dyDescent="0.2">
      <c r="A85" s="4">
        <f>IF('True_Odds_Calculator_3-way'!A86="","",'True_Odds_Calculator_3-way'!A86)</f>
        <v>3.19</v>
      </c>
      <c r="B85" s="4">
        <f>IF('True_Odds_Calculator_3-way'!B86="","",'True_Odds_Calculator_3-way'!B86)</f>
        <v>3.15</v>
      </c>
      <c r="C85" s="4">
        <f>IF('True_Odds_Calculator_3-way'!C86="","",'True_Odds_Calculator_3-way'!C86)</f>
        <v>2.4900000000000002</v>
      </c>
      <c r="D85" s="4">
        <f t="shared" si="5"/>
        <v>3.2546366987580067E-2</v>
      </c>
      <c r="E85" s="4">
        <f t="shared" si="6"/>
        <v>3.3043559509274565</v>
      </c>
      <c r="F85" s="4">
        <f t="shared" si="7"/>
        <v>3.2614559700612182</v>
      </c>
      <c r="G85" s="4">
        <f t="shared" si="8"/>
        <v>2.5591310471302453</v>
      </c>
      <c r="I85" s="4">
        <f t="shared" si="9"/>
        <v>1.0325463669875801</v>
      </c>
    </row>
    <row r="86" spans="1:9" x14ac:dyDescent="0.2">
      <c r="A86" s="4">
        <f>IF('True_Odds_Calculator_3-way'!A87="","",'True_Odds_Calculator_3-way'!A87)</f>
        <v>1.97</v>
      </c>
      <c r="B86" s="4">
        <f>IF('True_Odds_Calculator_3-way'!B87="","",'True_Odds_Calculator_3-way'!B87)</f>
        <v>3.31</v>
      </c>
      <c r="C86" s="4">
        <f>IF('True_Odds_Calculator_3-way'!C87="","",'True_Odds_Calculator_3-way'!C87)</f>
        <v>4.45</v>
      </c>
      <c r="D86" s="4">
        <f t="shared" si="5"/>
        <v>3.4448117946942691E-2</v>
      </c>
      <c r="E86" s="4">
        <f t="shared" si="6"/>
        <v>2.015594626537851</v>
      </c>
      <c r="F86" s="4">
        <f t="shared" si="7"/>
        <v>3.4407761844259159</v>
      </c>
      <c r="G86" s="4">
        <f t="shared" si="8"/>
        <v>4.6896309578739741</v>
      </c>
      <c r="I86" s="4">
        <f t="shared" si="9"/>
        <v>1.0344481179469427</v>
      </c>
    </row>
    <row r="87" spans="1:9" x14ac:dyDescent="0.2">
      <c r="A87" s="4">
        <f>IF('True_Odds_Calculator_3-way'!A88="","",'True_Odds_Calculator_3-way'!A88)</f>
        <v>2.85</v>
      </c>
      <c r="B87" s="4">
        <f>IF('True_Odds_Calculator_3-way'!B88="","",'True_Odds_Calculator_3-way'!B88)</f>
        <v>3.17</v>
      </c>
      <c r="C87" s="4">
        <f>IF('True_Odds_Calculator_3-way'!C88="","",'True_Odds_Calculator_3-way'!C88)</f>
        <v>2.73</v>
      </c>
      <c r="D87" s="4">
        <f t="shared" si="5"/>
        <v>3.2634972532033846E-2</v>
      </c>
      <c r="E87" s="4">
        <f t="shared" si="6"/>
        <v>2.9411862560437028</v>
      </c>
      <c r="F87" s="4">
        <f t="shared" si="7"/>
        <v>3.2832194851171996</v>
      </c>
      <c r="G87" s="4">
        <f t="shared" si="8"/>
        <v>2.8135565088387837</v>
      </c>
      <c r="I87" s="4">
        <f t="shared" si="9"/>
        <v>1.0326349725320338</v>
      </c>
    </row>
    <row r="88" spans="1:9" x14ac:dyDescent="0.2">
      <c r="A88" s="4">
        <f>IF('True_Odds_Calculator_3-way'!A89="","",'True_Odds_Calculator_3-way'!A89)</f>
        <v>3.01</v>
      </c>
      <c r="B88" s="4">
        <f>IF('True_Odds_Calculator_3-way'!B89="","",'True_Odds_Calculator_3-way'!B89)</f>
        <v>3.2</v>
      </c>
      <c r="C88" s="4">
        <f>IF('True_Odds_Calculator_3-way'!C89="","",'True_Odds_Calculator_3-way'!C89)</f>
        <v>2.57</v>
      </c>
      <c r="D88" s="4">
        <f t="shared" si="5"/>
        <v>3.3830971987021119E-2</v>
      </c>
      <c r="E88" s="4">
        <f t="shared" si="6"/>
        <v>3.1157605726814945</v>
      </c>
      <c r="F88" s="4">
        <f t="shared" si="7"/>
        <v>3.3197995139841323</v>
      </c>
      <c r="G88" s="4">
        <f t="shared" si="8"/>
        <v>2.6467064929251483</v>
      </c>
      <c r="I88" s="4">
        <f t="shared" si="9"/>
        <v>1.0338309719870211</v>
      </c>
    </row>
    <row r="89" spans="1:9" x14ac:dyDescent="0.2">
      <c r="A89" s="4">
        <f>IF('True_Odds_Calculator_3-way'!A90="","",'True_Odds_Calculator_3-way'!A90)</f>
        <v>2.83</v>
      </c>
      <c r="B89" s="4">
        <f>IF('True_Odds_Calculator_3-way'!B90="","",'True_Odds_Calculator_3-way'!B90)</f>
        <v>3.03</v>
      </c>
      <c r="C89" s="4">
        <f>IF('True_Odds_Calculator_3-way'!C90="","",'True_Odds_Calculator_3-way'!C90)</f>
        <v>2.87</v>
      </c>
      <c r="D89" s="4">
        <f t="shared" si="5"/>
        <v>3.1821949508823E-2</v>
      </c>
      <c r="E89" s="4">
        <f t="shared" si="6"/>
        <v>2.9175820365195833</v>
      </c>
      <c r="F89" s="4">
        <f t="shared" si="7"/>
        <v>3.1306186112524435</v>
      </c>
      <c r="G89" s="4">
        <f t="shared" si="8"/>
        <v>2.9601147690704068</v>
      </c>
      <c r="I89" s="4">
        <f t="shared" si="9"/>
        <v>1.031821949508823</v>
      </c>
    </row>
    <row r="90" spans="1:9" x14ac:dyDescent="0.2">
      <c r="A90" s="4">
        <f>IF('True_Odds_Calculator_3-way'!A91="","",'True_Odds_Calculator_3-way'!A91)</f>
        <v>2.15</v>
      </c>
      <c r="B90" s="4">
        <f>IF('True_Odds_Calculator_3-way'!B91="","",'True_Odds_Calculator_3-way'!B91)</f>
        <v>3.29</v>
      </c>
      <c r="C90" s="4">
        <f>IF('True_Odds_Calculator_3-way'!C91="","",'True_Odds_Calculator_3-way'!C91)</f>
        <v>3.64</v>
      </c>
      <c r="D90" s="4">
        <f t="shared" si="5"/>
        <v>4.3792921576197186E-2</v>
      </c>
      <c r="E90" s="4">
        <f t="shared" si="6"/>
        <v>2.2196639926619084</v>
      </c>
      <c r="F90" s="4">
        <f t="shared" si="7"/>
        <v>3.4559776004409759</v>
      </c>
      <c r="G90" s="4">
        <f t="shared" si="8"/>
        <v>3.84426669267912</v>
      </c>
      <c r="I90" s="4">
        <f t="shared" si="9"/>
        <v>1.0437929215761972</v>
      </c>
    </row>
    <row r="91" spans="1:9" x14ac:dyDescent="0.2">
      <c r="A91" s="4">
        <f>IF('True_Odds_Calculator_3-way'!A92="","",'True_Odds_Calculator_3-way'!A92)</f>
        <v>2.0699999999999998</v>
      </c>
      <c r="B91" s="4">
        <f>IF('True_Odds_Calculator_3-way'!B92="","",'True_Odds_Calculator_3-way'!B92)</f>
        <v>3.27</v>
      </c>
      <c r="C91" s="4">
        <f>IF('True_Odds_Calculator_3-way'!C92="","",'True_Odds_Calculator_3-way'!C92)</f>
        <v>3.9</v>
      </c>
      <c r="D91" s="4">
        <f t="shared" si="5"/>
        <v>4.531244140338675E-2</v>
      </c>
      <c r="E91" s="4">
        <f t="shared" si="6"/>
        <v>2.136808569021075</v>
      </c>
      <c r="F91" s="4">
        <f t="shared" si="7"/>
        <v>3.4398985180349402</v>
      </c>
      <c r="G91" s="4">
        <f t="shared" si="8"/>
        <v>4.1441138933497843</v>
      </c>
      <c r="I91" s="4">
        <f t="shared" si="9"/>
        <v>1.0453124414033867</v>
      </c>
    </row>
    <row r="92" spans="1:9" x14ac:dyDescent="0.2">
      <c r="A92" s="4">
        <f>IF('True_Odds_Calculator_3-way'!A93="","",'True_Odds_Calculator_3-way'!A93)</f>
        <v>2.35</v>
      </c>
      <c r="B92" s="4">
        <f>IF('True_Odds_Calculator_3-way'!B93="","",'True_Odds_Calculator_3-way'!B93)</f>
        <v>3.19</v>
      </c>
      <c r="C92" s="4">
        <f>IF('True_Odds_Calculator_3-way'!C93="","",'True_Odds_Calculator_3-way'!C93)</f>
        <v>3.16</v>
      </c>
      <c r="D92" s="4">
        <f t="shared" si="5"/>
        <v>5.5467234920600017E-2</v>
      </c>
      <c r="E92" s="4">
        <f t="shared" si="6"/>
        <v>2.4567438856938999</v>
      </c>
      <c r="F92" s="4">
        <f t="shared" si="7"/>
        <v>3.3899391529495269</v>
      </c>
      <c r="G92" s="4">
        <f t="shared" si="8"/>
        <v>3.3560806477662437</v>
      </c>
      <c r="I92" s="4">
        <f t="shared" si="9"/>
        <v>1.0554672349206</v>
      </c>
    </row>
    <row r="93" spans="1:9" x14ac:dyDescent="0.2">
      <c r="A93" s="4">
        <f>IF('True_Odds_Calculator_3-way'!A94="","",'True_Odds_Calculator_3-way'!A94)</f>
        <v>1.26</v>
      </c>
      <c r="B93" s="4">
        <f>IF('True_Odds_Calculator_3-way'!B94="","",'True_Odds_Calculator_3-way'!B94)</f>
        <v>6.62</v>
      </c>
      <c r="C93" s="4">
        <f>IF('True_Odds_Calculator_3-way'!C94="","",'True_Odds_Calculator_3-way'!C94)</f>
        <v>11.46</v>
      </c>
      <c r="D93" s="4">
        <f t="shared" si="5"/>
        <v>3.1968230367496409E-2</v>
      </c>
      <c r="E93" s="4">
        <f t="shared" si="6"/>
        <v>1.2771478254772457</v>
      </c>
      <c r="F93" s="4">
        <f t="shared" si="7"/>
        <v>7.1224399045554332</v>
      </c>
      <c r="G93" s="4">
        <f t="shared" si="8"/>
        <v>13.054155746113667</v>
      </c>
      <c r="I93" s="4">
        <f t="shared" si="9"/>
        <v>1.0319682303674964</v>
      </c>
    </row>
    <row r="94" spans="1:9" x14ac:dyDescent="0.2">
      <c r="A94" s="4">
        <f>IF('True_Odds_Calculator_3-way'!A95="","",'True_Odds_Calculator_3-way'!A95)</f>
        <v>1.47</v>
      </c>
      <c r="B94" s="4">
        <f>IF('True_Odds_Calculator_3-way'!B95="","",'True_Odds_Calculator_3-way'!B95)</f>
        <v>4.9000000000000004</v>
      </c>
      <c r="C94" s="4">
        <f>IF('True_Odds_Calculator_3-way'!C95="","",'True_Odds_Calculator_3-way'!C95)</f>
        <v>7.14</v>
      </c>
      <c r="D94" s="4">
        <f t="shared" si="5"/>
        <v>2.4409763905562265E-2</v>
      </c>
      <c r="E94" s="4">
        <f t="shared" si="6"/>
        <v>1.4877951974598136</v>
      </c>
      <c r="F94" s="4">
        <f t="shared" si="7"/>
        <v>5.103471749489449</v>
      </c>
      <c r="G94" s="4">
        <f t="shared" si="8"/>
        <v>7.5803842264914048</v>
      </c>
      <c r="I94" s="4">
        <f t="shared" si="9"/>
        <v>1.0244097639055623</v>
      </c>
    </row>
    <row r="95" spans="1:9" x14ac:dyDescent="0.2">
      <c r="A95" s="4">
        <f>IF('True_Odds_Calculator_3-way'!A96="","",'True_Odds_Calculator_3-way'!A96)</f>
        <v>6.6</v>
      </c>
      <c r="B95" s="4">
        <f>IF('True_Odds_Calculator_3-way'!B96="","",'True_Odds_Calculator_3-way'!B96)</f>
        <v>4.51</v>
      </c>
      <c r="C95" s="4">
        <f>IF('True_Odds_Calculator_3-way'!C96="","",'True_Odds_Calculator_3-way'!C96)</f>
        <v>1.53</v>
      </c>
      <c r="D95" s="4">
        <f t="shared" si="5"/>
        <v>2.6839412779154692E-2</v>
      </c>
      <c r="E95" s="4">
        <f t="shared" si="6"/>
        <v>7.0141632500931808</v>
      </c>
      <c r="F95" s="4">
        <f t="shared" si="7"/>
        <v>4.6996231383944798</v>
      </c>
      <c r="G95" s="4">
        <f t="shared" si="8"/>
        <v>1.5512334392422518</v>
      </c>
      <c r="I95" s="4">
        <f t="shared" si="9"/>
        <v>1.0268394127791547</v>
      </c>
    </row>
    <row r="96" spans="1:9" x14ac:dyDescent="0.2">
      <c r="A96" s="4">
        <f>IF('True_Odds_Calculator_3-way'!A97="","",'True_Odds_Calculator_3-way'!A97)</f>
        <v>2.79</v>
      </c>
      <c r="B96" s="4">
        <f>IF('True_Odds_Calculator_3-way'!B97="","",'True_Odds_Calculator_3-way'!B97)</f>
        <v>3.13</v>
      </c>
      <c r="C96" s="4">
        <f>IF('True_Odds_Calculator_3-way'!C97="","",'True_Odds_Calculator_3-way'!C97)</f>
        <v>2.86</v>
      </c>
      <c r="D96" s="4">
        <f t="shared" si="5"/>
        <v>2.7562106609823722E-2</v>
      </c>
      <c r="E96" s="4">
        <f t="shared" si="6"/>
        <v>2.8633967594784</v>
      </c>
      <c r="F96" s="4">
        <f t="shared" si="7"/>
        <v>3.2226726725047614</v>
      </c>
      <c r="G96" s="4">
        <f t="shared" si="8"/>
        <v>2.9371768927940494</v>
      </c>
      <c r="I96" s="4">
        <f t="shared" si="9"/>
        <v>1.0275621066098237</v>
      </c>
    </row>
    <row r="97" spans="1:9" x14ac:dyDescent="0.2">
      <c r="A97" s="4">
        <f>IF('True_Odds_Calculator_3-way'!A98="","",'True_Odds_Calculator_3-way'!A98)</f>
        <v>3.04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2.63</v>
      </c>
      <c r="D97" s="4">
        <f t="shared" si="5"/>
        <v>2.7646842882799838E-2</v>
      </c>
      <c r="E97" s="4">
        <f t="shared" si="6"/>
        <v>3.1276217863661468</v>
      </c>
      <c r="F97" s="4">
        <f t="shared" si="7"/>
        <v>3.2335699057614429</v>
      </c>
      <c r="G97" s="4">
        <f t="shared" si="8"/>
        <v>2.6953268127578669</v>
      </c>
      <c r="I97" s="4">
        <f t="shared" si="9"/>
        <v>1.0276468428827998</v>
      </c>
    </row>
    <row r="98" spans="1:9" x14ac:dyDescent="0.2">
      <c r="A98" s="4">
        <f>IF('True_Odds_Calculator_3-way'!A99="","",'True_Odds_Calculator_3-way'!A99)</f>
        <v>2.16</v>
      </c>
      <c r="B98" s="4">
        <f>IF('True_Odds_Calculator_3-way'!B99="","",'True_Odds_Calculator_3-way'!B99)</f>
        <v>3.41</v>
      </c>
      <c r="C98" s="4">
        <f>IF('True_Odds_Calculator_3-way'!C99="","",'True_Odds_Calculator_3-way'!C99)</f>
        <v>3.69</v>
      </c>
      <c r="D98" s="4">
        <f t="shared" si="5"/>
        <v>2.7220804954872557E-2</v>
      </c>
      <c r="E98" s="4">
        <f t="shared" si="6"/>
        <v>2.203180081398878</v>
      </c>
      <c r="F98" s="4">
        <f t="shared" si="7"/>
        <v>3.5188775248621531</v>
      </c>
      <c r="G98" s="4">
        <f t="shared" si="8"/>
        <v>3.8178269158481513</v>
      </c>
      <c r="I98" s="4">
        <f t="shared" si="9"/>
        <v>1.0272208049548726</v>
      </c>
    </row>
    <row r="99" spans="1:9" x14ac:dyDescent="0.2">
      <c r="A99" s="4">
        <f>IF('True_Odds_Calculator_3-way'!A100="","",'True_Odds_Calculator_3-way'!A100)</f>
        <v>3.29</v>
      </c>
      <c r="B99" s="4">
        <f>IF('True_Odds_Calculator_3-way'!B100="","",'True_Odds_Calculator_3-way'!B100)</f>
        <v>3.25</v>
      </c>
      <c r="C99" s="4">
        <f>IF('True_Odds_Calculator_3-way'!C100="","",'True_Odds_Calculator_3-way'!C100)</f>
        <v>2.41</v>
      </c>
      <c r="D99" s="4">
        <f t="shared" si="5"/>
        <v>2.6581434809562321E-2</v>
      </c>
      <c r="E99" s="4">
        <f t="shared" si="6"/>
        <v>3.3887864232477556</v>
      </c>
      <c r="F99" s="4">
        <f t="shared" si="7"/>
        <v>3.3463637455644548</v>
      </c>
      <c r="G99" s="4">
        <f t="shared" si="8"/>
        <v>2.4625854403237715</v>
      </c>
      <c r="I99" s="4">
        <f t="shared" si="9"/>
        <v>1.0265814348095623</v>
      </c>
    </row>
    <row r="100" spans="1:9" x14ac:dyDescent="0.2">
      <c r="A100" s="4">
        <f>IF('True_Odds_Calculator_3-way'!A101="","",'True_Odds_Calculator_3-way'!A101)</f>
        <v>2.76</v>
      </c>
      <c r="B100" s="4">
        <f>IF('True_Odds_Calculator_3-way'!B101="","",'True_Odds_Calculator_3-way'!B101)</f>
        <v>3.13</v>
      </c>
      <c r="C100" s="4">
        <f>IF('True_Odds_Calculator_3-way'!C101="","",'True_Odds_Calculator_3-way'!C101)</f>
        <v>2.89</v>
      </c>
      <c r="D100" s="4">
        <f t="shared" si="5"/>
        <v>2.7828419716758646E-2</v>
      </c>
      <c r="E100" s="4">
        <f t="shared" si="6"/>
        <v>2.8325185539611257</v>
      </c>
      <c r="F100" s="4">
        <f t="shared" si="7"/>
        <v>3.2235948784975679</v>
      </c>
      <c r="G100" s="4">
        <f t="shared" si="8"/>
        <v>2.9696094209922652</v>
      </c>
      <c r="I100" s="4">
        <f t="shared" si="9"/>
        <v>1.0278284197167586</v>
      </c>
    </row>
    <row r="101" spans="1:9" x14ac:dyDescent="0.2">
      <c r="A101" s="4">
        <f>IF('True_Odds_Calculator_3-way'!A102="","",'True_Odds_Calculator_3-way'!A102)</f>
        <v>1.66</v>
      </c>
      <c r="B101" s="4">
        <f>IF('True_Odds_Calculator_3-way'!B102="","",'True_Odds_Calculator_3-way'!B102)</f>
        <v>3.84</v>
      </c>
      <c r="C101" s="4">
        <f>IF('True_Odds_Calculator_3-way'!C102="","",'True_Odds_Calculator_3-way'!C102)</f>
        <v>5.96</v>
      </c>
      <c r="D101" s="4">
        <f t="shared" si="5"/>
        <v>3.0611540120212499E-2</v>
      </c>
      <c r="E101" s="4">
        <f t="shared" si="6"/>
        <v>1.6886021949909376</v>
      </c>
      <c r="F101" s="4">
        <f t="shared" si="7"/>
        <v>3.9965977768850811</v>
      </c>
      <c r="G101" s="4">
        <f t="shared" si="8"/>
        <v>6.3459270886599199</v>
      </c>
      <c r="I101" s="4">
        <f t="shared" si="9"/>
        <v>1.0306115401202125</v>
      </c>
    </row>
    <row r="102" spans="1:9" x14ac:dyDescent="0.2">
      <c r="A102" s="4">
        <f>IF('True_Odds_Calculator_3-way'!A103="","",'True_Odds_Calculator_3-way'!A103)</f>
        <v>2.21</v>
      </c>
      <c r="B102" s="4">
        <f>IF('True_Odds_Calculator_3-way'!B103="","",'True_Odds_Calculator_3-way'!B103)</f>
        <v>3.24</v>
      </c>
      <c r="C102" s="4">
        <f>IF('True_Odds_Calculator_3-way'!C103="","",'True_Odds_Calculator_3-way'!C103)</f>
        <v>3.73</v>
      </c>
      <c r="D102" s="4">
        <f t="shared" si="5"/>
        <v>2.9227177836755658E-2</v>
      </c>
      <c r="E102" s="4">
        <f t="shared" si="6"/>
        <v>2.258629853954583</v>
      </c>
      <c r="F102" s="4">
        <f t="shared" si="7"/>
        <v>3.3456052061998323</v>
      </c>
      <c r="G102" s="4">
        <f t="shared" si="8"/>
        <v>3.8706562594924816</v>
      </c>
      <c r="I102" s="4">
        <f t="shared" si="9"/>
        <v>1.0292271778367557</v>
      </c>
    </row>
    <row r="103" spans="1:9" x14ac:dyDescent="0.2">
      <c r="A103" s="4">
        <f>IF('True_Odds_Calculator_3-way'!A104="","",'True_Odds_Calculator_3-way'!A104)</f>
        <v>2.34</v>
      </c>
      <c r="B103" s="4">
        <f>IF('True_Odds_Calculator_3-way'!B104="","",'True_Odds_Calculator_3-way'!B104)</f>
        <v>3.28</v>
      </c>
      <c r="C103" s="4">
        <f>IF('True_Odds_Calculator_3-way'!C104="","",'True_Odds_Calculator_3-way'!C104)</f>
        <v>3.39</v>
      </c>
      <c r="D103" s="4">
        <f t="shared" si="5"/>
        <v>2.7213726868378307E-2</v>
      </c>
      <c r="E103" s="4">
        <f t="shared" si="6"/>
        <v>2.3907477008549707</v>
      </c>
      <c r="F103" s="4">
        <f t="shared" si="7"/>
        <v>3.3805848210944709</v>
      </c>
      <c r="G103" s="4">
        <f t="shared" si="8"/>
        <v>3.4975551055654552</v>
      </c>
      <c r="I103" s="4">
        <f t="shared" si="9"/>
        <v>1.0272137268683783</v>
      </c>
    </row>
    <row r="104" spans="1:9" x14ac:dyDescent="0.2">
      <c r="A104" s="4">
        <f>IF('True_Odds_Calculator_3-way'!A105="","",'True_Odds_Calculator_3-way'!A105)</f>
        <v>1.91</v>
      </c>
      <c r="B104" s="4">
        <f>IF('True_Odds_Calculator_3-way'!B105="","",'True_Odds_Calculator_3-way'!B105)</f>
        <v>3.85</v>
      </c>
      <c r="C104" s="4">
        <f>IF('True_Odds_Calculator_3-way'!C105="","",'True_Odds_Calculator_3-way'!C105)</f>
        <v>4.07</v>
      </c>
      <c r="D104" s="4">
        <f t="shared" si="5"/>
        <v>2.9000714864589217E-2</v>
      </c>
      <c r="E104" s="4">
        <f t="shared" si="6"/>
        <v>1.9459292255867371</v>
      </c>
      <c r="F104" s="4">
        <f t="shared" si="7"/>
        <v>3.9988266677118065</v>
      </c>
      <c r="G104" s="4">
        <f t="shared" si="8"/>
        <v>4.2366896000456773</v>
      </c>
      <c r="I104" s="4">
        <f t="shared" si="9"/>
        <v>1.0290007148645892</v>
      </c>
    </row>
    <row r="105" spans="1:9" x14ac:dyDescent="0.2">
      <c r="A105" s="4">
        <f>IF('True_Odds_Calculator_3-way'!A106="","",'True_Odds_Calculator_3-way'!A106)</f>
        <v>1.21</v>
      </c>
      <c r="B105" s="4">
        <f>IF('True_Odds_Calculator_3-way'!B106="","",'True_Odds_Calculator_3-way'!B106)</f>
        <v>7.87</v>
      </c>
      <c r="C105" s="4">
        <f>IF('True_Odds_Calculator_3-way'!C106="","",'True_Odds_Calculator_3-way'!C106)</f>
        <v>11.72</v>
      </c>
      <c r="D105" s="4">
        <f t="shared" si="5"/>
        <v>3.8835316123202013E-2</v>
      </c>
      <c r="E105" s="4">
        <f t="shared" si="6"/>
        <v>1.2292545234997827</v>
      </c>
      <c r="F105" s="4">
        <f t="shared" si="7"/>
        <v>8.7627291376685239</v>
      </c>
      <c r="G105" s="4">
        <f t="shared" si="8"/>
        <v>13.816137959788794</v>
      </c>
      <c r="I105" s="4">
        <f t="shared" si="9"/>
        <v>1.038835316123202</v>
      </c>
    </row>
    <row r="106" spans="1:9" x14ac:dyDescent="0.2">
      <c r="A106" s="4">
        <f>IF('True_Odds_Calculator_3-way'!A107="","",'True_Odds_Calculator_3-way'!A107)</f>
        <v>3.22</v>
      </c>
      <c r="B106" s="4">
        <f>IF('True_Odds_Calculator_3-way'!B107="","",'True_Odds_Calculator_3-way'!B107)</f>
        <v>3.73</v>
      </c>
      <c r="C106" s="4">
        <f>IF('True_Odds_Calculator_3-way'!C107="","",'True_Odds_Calculator_3-way'!C107)</f>
        <v>2.2200000000000002</v>
      </c>
      <c r="D106" s="4">
        <f t="shared" si="5"/>
        <v>2.9105971406938824E-2</v>
      </c>
      <c r="E106" s="4">
        <f t="shared" si="6"/>
        <v>3.3238380615224998</v>
      </c>
      <c r="F106" s="4">
        <f t="shared" si="7"/>
        <v>3.870051050039256</v>
      </c>
      <c r="G106" s="4">
        <f t="shared" si="8"/>
        <v>2.2688678255212515</v>
      </c>
      <c r="I106" s="4">
        <f t="shared" si="9"/>
        <v>1.0291059714069388</v>
      </c>
    </row>
    <row r="107" spans="1:9" x14ac:dyDescent="0.2">
      <c r="A107" s="4">
        <f>IF('True_Odds_Calculator_3-way'!A108="","",'True_Odds_Calculator_3-way'!A108)</f>
        <v>8.58</v>
      </c>
      <c r="B107" s="4">
        <f>IF('True_Odds_Calculator_3-way'!B108="","",'True_Odds_Calculator_3-way'!B108)</f>
        <v>4.8</v>
      </c>
      <c r="C107" s="4">
        <f>IF('True_Odds_Calculator_3-way'!C108="","",'True_Odds_Calculator_3-way'!C108)</f>
        <v>1.41</v>
      </c>
      <c r="D107" s="4">
        <f t="shared" si="5"/>
        <v>3.4103308039478364E-2</v>
      </c>
      <c r="E107" s="4">
        <f t="shared" si="6"/>
        <v>9.5072987681486918</v>
      </c>
      <c r="F107" s="4">
        <f t="shared" si="7"/>
        <v>5.0770296074029</v>
      </c>
      <c r="G107" s="4">
        <f t="shared" si="8"/>
        <v>1.4329684126988826</v>
      </c>
      <c r="I107" s="4">
        <f t="shared" si="9"/>
        <v>1.0341033080394784</v>
      </c>
    </row>
    <row r="108" spans="1:9" x14ac:dyDescent="0.2">
      <c r="A108" s="4">
        <f>IF('True_Odds_Calculator_3-way'!A109="","",'True_Odds_Calculator_3-way'!A109)</f>
        <v>1.32</v>
      </c>
      <c r="B108" s="4">
        <f>IF('True_Odds_Calculator_3-way'!B109="","",'True_Odds_Calculator_3-way'!B109)</f>
        <v>5.6</v>
      </c>
      <c r="C108" s="4">
        <f>IF('True_Odds_Calculator_3-way'!C109="","",'True_Odds_Calculator_3-way'!C109)</f>
        <v>10.39</v>
      </c>
      <c r="D108" s="4">
        <f t="shared" si="5"/>
        <v>3.2393576907532751E-2</v>
      </c>
      <c r="E108" s="4">
        <f t="shared" si="6"/>
        <v>1.3390862288049894</v>
      </c>
      <c r="F108" s="4">
        <f t="shared" si="7"/>
        <v>5.9604143988278295</v>
      </c>
      <c r="G108" s="4">
        <f t="shared" si="8"/>
        <v>11.702951227341627</v>
      </c>
      <c r="I108" s="4">
        <f t="shared" si="9"/>
        <v>1.0323935769075328</v>
      </c>
    </row>
    <row r="109" spans="1:9" x14ac:dyDescent="0.2">
      <c r="A109" s="4">
        <f>IF('True_Odds_Calculator_3-way'!A110="","",'True_Odds_Calculator_3-way'!A110)</f>
        <v>1.1499999999999999</v>
      </c>
      <c r="B109" s="4">
        <f>IF('True_Odds_Calculator_3-way'!B110="","",'True_Odds_Calculator_3-way'!B110)</f>
        <v>8.59</v>
      </c>
      <c r="C109" s="4">
        <f>IF('True_Odds_Calculator_3-way'!C110="","",'True_Odds_Calculator_3-way'!C110)</f>
        <v>20.96</v>
      </c>
      <c r="D109" s="4">
        <f t="shared" si="5"/>
        <v>3.3689576445414815E-2</v>
      </c>
      <c r="E109" s="4">
        <f t="shared" si="6"/>
        <v>1.1650457947565294</v>
      </c>
      <c r="F109" s="4">
        <f t="shared" si="7"/>
        <v>9.5070972623861163</v>
      </c>
      <c r="G109" s="4">
        <f t="shared" si="8"/>
        <v>27.412231972165873</v>
      </c>
      <c r="I109" s="4">
        <f t="shared" si="9"/>
        <v>1.0336895764454148</v>
      </c>
    </row>
    <row r="110" spans="1:9" x14ac:dyDescent="0.2">
      <c r="A110" s="4">
        <f>IF('True_Odds_Calculator_3-way'!A111="","",'True_Odds_Calculator_3-way'!A111)</f>
        <v>4.8600000000000003</v>
      </c>
      <c r="B110" s="4">
        <f>IF('True_Odds_Calculator_3-way'!B111="","",'True_Odds_Calculator_3-way'!B111)</f>
        <v>3.9</v>
      </c>
      <c r="C110" s="4">
        <f>IF('True_Odds_Calculator_3-way'!C111="","",'True_Odds_Calculator_3-way'!C111)</f>
        <v>1.76</v>
      </c>
      <c r="D110" s="4">
        <f t="shared" si="5"/>
        <v>3.0353391464502666E-2</v>
      </c>
      <c r="E110" s="4">
        <f t="shared" si="6"/>
        <v>5.1113371986124232</v>
      </c>
      <c r="F110" s="4">
        <f t="shared" si="7"/>
        <v>4.0602136298575484</v>
      </c>
      <c r="G110" s="4">
        <f t="shared" si="8"/>
        <v>1.7919091041915551</v>
      </c>
      <c r="I110" s="4">
        <f t="shared" si="9"/>
        <v>1.0303533914645027</v>
      </c>
    </row>
    <row r="111" spans="1:9" x14ac:dyDescent="0.2">
      <c r="A111" s="4">
        <f>IF('True_Odds_Calculator_3-way'!A112="","",'True_Odds_Calculator_3-way'!A112)</f>
        <v>1.08</v>
      </c>
      <c r="B111" s="4">
        <f>IF('True_Odds_Calculator_3-way'!B112="","",'True_Odds_Calculator_3-way'!B112)</f>
        <v>12.4</v>
      </c>
      <c r="C111" s="4">
        <f>IF('True_Odds_Calculator_3-way'!C112="","",'True_Odds_Calculator_3-way'!C112)</f>
        <v>31.13</v>
      </c>
      <c r="D111" s="4">
        <f t="shared" si="5"/>
        <v>3.8694440894372351E-2</v>
      </c>
      <c r="E111" s="4">
        <f t="shared" si="6"/>
        <v>1.0952569276017254</v>
      </c>
      <c r="F111" s="4">
        <f t="shared" si="7"/>
        <v>14.760798095025869</v>
      </c>
      <c r="G111" s="4">
        <f t="shared" si="8"/>
        <v>52.0150453990423</v>
      </c>
      <c r="I111" s="4">
        <f t="shared" si="9"/>
        <v>1.0386944408943724</v>
      </c>
    </row>
    <row r="112" spans="1:9" x14ac:dyDescent="0.2">
      <c r="A112" s="4">
        <f>IF('True_Odds_Calculator_3-way'!A113="","",'True_Odds_Calculator_3-way'!A113)</f>
        <v>4.09</v>
      </c>
      <c r="B112" s="4">
        <f>IF('True_Odds_Calculator_3-way'!B113="","",'True_Odds_Calculator_3-way'!B113)</f>
        <v>3.52</v>
      </c>
      <c r="C112" s="4">
        <f>IF('True_Odds_Calculator_3-way'!C113="","",'True_Odds_Calculator_3-way'!C113)</f>
        <v>2</v>
      </c>
      <c r="D112" s="4">
        <f t="shared" si="5"/>
        <v>2.8589686597021657E-2</v>
      </c>
      <c r="E112" s="4">
        <f t="shared" si="6"/>
        <v>4.2558827007212958</v>
      </c>
      <c r="F112" s="4">
        <f t="shared" si="7"/>
        <v>3.6421776968225061</v>
      </c>
      <c r="G112" s="4">
        <f t="shared" si="8"/>
        <v>2.0388602503823714</v>
      </c>
      <c r="I112" s="4">
        <f t="shared" si="9"/>
        <v>1.0285896865970217</v>
      </c>
    </row>
    <row r="113" spans="1:9" x14ac:dyDescent="0.2">
      <c r="A113" s="4">
        <f>IF('True_Odds_Calculator_3-way'!A114="","",'True_Odds_Calculator_3-way'!A114)</f>
        <v>2.39</v>
      </c>
      <c r="B113" s="4">
        <f>IF('True_Odds_Calculator_3-way'!B114="","",'True_Odds_Calculator_3-way'!B114)</f>
        <v>3.22</v>
      </c>
      <c r="C113" s="4">
        <f>IF('True_Odds_Calculator_3-way'!C114="","",'True_Odds_Calculator_3-way'!C114)</f>
        <v>3.34</v>
      </c>
      <c r="D113" s="4">
        <f t="shared" si="5"/>
        <v>2.8370245656974546E-2</v>
      </c>
      <c r="E113" s="4">
        <f t="shared" si="6"/>
        <v>2.445267018045755</v>
      </c>
      <c r="F113" s="4">
        <f t="shared" si="7"/>
        <v>3.3211308602441179</v>
      </c>
      <c r="G113" s="4">
        <f t="shared" si="8"/>
        <v>3.4489365230753202</v>
      </c>
      <c r="I113" s="4">
        <f t="shared" si="9"/>
        <v>1.0283702456569745</v>
      </c>
    </row>
    <row r="114" spans="1:9" x14ac:dyDescent="0.2">
      <c r="A114" s="4">
        <f>IF('True_Odds_Calculator_3-way'!A115="","",'True_Odds_Calculator_3-way'!A115)</f>
        <v>2.71</v>
      </c>
      <c r="B114" s="4">
        <f>IF('True_Odds_Calculator_3-way'!B115="","",'True_Odds_Calculator_3-way'!B115)</f>
        <v>3.33</v>
      </c>
      <c r="C114" s="4">
        <f>IF('True_Odds_Calculator_3-way'!C115="","",'True_Odds_Calculator_3-way'!C115)</f>
        <v>2.79</v>
      </c>
      <c r="D114" s="4">
        <f t="shared" si="5"/>
        <v>2.7726929405301082E-2</v>
      </c>
      <c r="E114" s="4">
        <f t="shared" si="6"/>
        <v>2.7796202008854274</v>
      </c>
      <c r="F114" s="4">
        <f t="shared" si="7"/>
        <v>3.4357414420650971</v>
      </c>
      <c r="G114" s="4">
        <f t="shared" si="8"/>
        <v>2.8638472933080781</v>
      </c>
      <c r="I114" s="4">
        <f t="shared" si="9"/>
        <v>1.0277269294053011</v>
      </c>
    </row>
    <row r="115" spans="1:9" x14ac:dyDescent="0.2">
      <c r="A115" s="4">
        <f>IF('True_Odds_Calculator_3-way'!A116="","",'True_Odds_Calculator_3-way'!A116)</f>
        <v>2.3199999999999998</v>
      </c>
      <c r="B115" s="4">
        <f>IF('True_Odds_Calculator_3-way'!B116="","",'True_Odds_Calculator_3-way'!B116)</f>
        <v>3.35</v>
      </c>
      <c r="C115" s="4">
        <f>IF('True_Odds_Calculator_3-way'!C116="","",'True_Odds_Calculator_3-way'!C116)</f>
        <v>3.18</v>
      </c>
      <c r="D115" s="4">
        <f t="shared" si="5"/>
        <v>4.4007354250219288E-2</v>
      </c>
      <c r="E115" s="4">
        <f t="shared" si="6"/>
        <v>2.4017367553616036</v>
      </c>
      <c r="F115" s="4">
        <f t="shared" si="7"/>
        <v>3.5231321596034433</v>
      </c>
      <c r="G115" s="4">
        <f t="shared" si="8"/>
        <v>3.3355983077474005</v>
      </c>
      <c r="I115" s="4">
        <f t="shared" si="9"/>
        <v>1.0440073542502193</v>
      </c>
    </row>
    <row r="116" spans="1:9" x14ac:dyDescent="0.2">
      <c r="A116" s="4">
        <f>IF('True_Odds_Calculator_3-way'!A117="","",'True_Odds_Calculator_3-way'!A117)</f>
        <v>2.3199999999999998</v>
      </c>
      <c r="B116" s="4">
        <f>IF('True_Odds_Calculator_3-way'!B117="","",'True_Odds_Calculator_3-way'!B117)</f>
        <v>3.24</v>
      </c>
      <c r="C116" s="4">
        <f>IF('True_Odds_Calculator_3-way'!C117="","",'True_Odds_Calculator_3-way'!C117)</f>
        <v>3.18</v>
      </c>
      <c r="D116" s="4">
        <f t="shared" si="5"/>
        <v>5.4141866872294164E-2</v>
      </c>
      <c r="E116" s="4">
        <f t="shared" si="6"/>
        <v>2.4213825876678312</v>
      </c>
      <c r="F116" s="4">
        <f t="shared" si="7"/>
        <v>3.4412191515140349</v>
      </c>
      <c r="G116" s="4">
        <f t="shared" si="8"/>
        <v>3.3736129239134858</v>
      </c>
      <c r="I116" s="4">
        <f t="shared" si="9"/>
        <v>1.0541418668722942</v>
      </c>
    </row>
    <row r="117" spans="1:9" x14ac:dyDescent="0.2">
      <c r="A117" s="4">
        <f>IF('True_Odds_Calculator_3-way'!A118="","",'True_Odds_Calculator_3-way'!A118)</f>
        <v>1.89</v>
      </c>
      <c r="B117" s="4">
        <f>IF('True_Odds_Calculator_3-way'!B118="","",'True_Odds_Calculator_3-way'!B118)</f>
        <v>3.54</v>
      </c>
      <c r="C117" s="4">
        <f>IF('True_Odds_Calculator_3-way'!C118="","",'True_Odds_Calculator_3-way'!C118)</f>
        <v>4.26</v>
      </c>
      <c r="D117" s="4">
        <f t="shared" si="5"/>
        <v>4.6328188844302565E-2</v>
      </c>
      <c r="E117" s="4">
        <f t="shared" si="6"/>
        <v>1.9468214071724996</v>
      </c>
      <c r="F117" s="4">
        <f t="shared" si="7"/>
        <v>3.7447132219508701</v>
      </c>
      <c r="G117" s="4">
        <f t="shared" si="8"/>
        <v>4.5599831820162775</v>
      </c>
      <c r="I117" s="4">
        <f t="shared" si="9"/>
        <v>1.0463281888443026</v>
      </c>
    </row>
    <row r="118" spans="1:9" x14ac:dyDescent="0.2">
      <c r="A118" s="4">
        <f>IF('True_Odds_Calculator_3-way'!A119="","",'True_Odds_Calculator_3-way'!A119)</f>
        <v>2.2599999999999998</v>
      </c>
      <c r="B118" s="4">
        <f>IF('True_Odds_Calculator_3-way'!B119="","",'True_Odds_Calculator_3-way'!B119)</f>
        <v>3.29</v>
      </c>
      <c r="C118" s="4">
        <f>IF('True_Odds_Calculator_3-way'!C119="","",'True_Odds_Calculator_3-way'!C119)</f>
        <v>3.37</v>
      </c>
      <c r="D118" s="4">
        <f t="shared" si="5"/>
        <v>4.3165148931860076E-2</v>
      </c>
      <c r="E118" s="4">
        <f t="shared" si="6"/>
        <v>2.3359601579823774</v>
      </c>
      <c r="F118" s="4">
        <f t="shared" si="7"/>
        <v>3.4534800802572776</v>
      </c>
      <c r="G118" s="4">
        <f t="shared" si="8"/>
        <v>3.5417346420412765</v>
      </c>
      <c r="I118" s="4">
        <f t="shared" si="9"/>
        <v>1.0431651489318601</v>
      </c>
    </row>
    <row r="119" spans="1:9" x14ac:dyDescent="0.2">
      <c r="A119" s="4">
        <f>IF('True_Odds_Calculator_3-way'!A120="","",'True_Odds_Calculator_3-way'!A120)</f>
        <v>4</v>
      </c>
      <c r="B119" s="4">
        <f>IF('True_Odds_Calculator_3-way'!B120="","",'True_Odds_Calculator_3-way'!B120)</f>
        <v>3.88</v>
      </c>
      <c r="C119" s="4">
        <f>IF('True_Odds_Calculator_3-way'!C120="","",'True_Odds_Calculator_3-way'!C120)</f>
        <v>1.79</v>
      </c>
      <c r="D119" s="4">
        <f t="shared" si="5"/>
        <v>6.6391176639981619E-2</v>
      </c>
      <c r="E119" s="4">
        <f t="shared" si="6"/>
        <v>4.3884746619486927</v>
      </c>
      <c r="F119" s="4">
        <f t="shared" si="7"/>
        <v>4.2444539509869834</v>
      </c>
      <c r="G119" s="4">
        <f t="shared" si="8"/>
        <v>1.8638327563534873</v>
      </c>
      <c r="I119" s="4">
        <f t="shared" si="9"/>
        <v>1.0663911766399816</v>
      </c>
    </row>
    <row r="120" spans="1:9" x14ac:dyDescent="0.2">
      <c r="A120" s="4">
        <f>IF('True_Odds_Calculator_3-way'!A121="","",'True_Odds_Calculator_3-way'!A121)</f>
        <v>2.0299999999999998</v>
      </c>
      <c r="B120" s="4">
        <f>IF('True_Odds_Calculator_3-way'!B121="","",'True_Odds_Calculator_3-way'!B121)</f>
        <v>3.34</v>
      </c>
      <c r="C120" s="4">
        <f>IF('True_Odds_Calculator_3-way'!C121="","",'True_Odds_Calculator_3-way'!C121)</f>
        <v>3.18</v>
      </c>
      <c r="D120" s="4">
        <f t="shared" si="5"/>
        <v>0.10647744384824565</v>
      </c>
      <c r="E120" s="4">
        <f t="shared" si="6"/>
        <v>2.1876172473359228</v>
      </c>
      <c r="F120" s="4">
        <f t="shared" si="7"/>
        <v>3.7891889814647977</v>
      </c>
      <c r="G120" s="4">
        <f t="shared" si="8"/>
        <v>3.5845772164402057</v>
      </c>
      <c r="I120" s="4">
        <f t="shared" si="9"/>
        <v>1.1064774438482456</v>
      </c>
    </row>
    <row r="121" spans="1:9" x14ac:dyDescent="0.2">
      <c r="A121" s="4">
        <f>IF('True_Odds_Calculator_3-way'!A122="","",'True_Odds_Calculator_3-way'!A122)</f>
        <v>1.88</v>
      </c>
      <c r="B121" s="4">
        <f>IF('True_Odds_Calculator_3-way'!B122="","",'True_Odds_Calculator_3-way'!B122)</f>
        <v>3.72</v>
      </c>
      <c r="C121" s="4">
        <f>IF('True_Odds_Calculator_3-way'!C122="","",'True_Odds_Calculator_3-way'!C122)</f>
        <v>3.61</v>
      </c>
      <c r="D121" s="4">
        <f t="shared" si="5"/>
        <v>7.7740408167404018E-2</v>
      </c>
      <c r="E121" s="4">
        <f t="shared" si="6"/>
        <v>1.9762790223879536</v>
      </c>
      <c r="F121" s="4">
        <f t="shared" si="7"/>
        <v>4.1168572412545572</v>
      </c>
      <c r="G121" s="4">
        <f t="shared" si="8"/>
        <v>3.9825589270345469</v>
      </c>
      <c r="I121" s="4">
        <f t="shared" si="9"/>
        <v>1.077740408167404</v>
      </c>
    </row>
    <row r="122" spans="1:9" x14ac:dyDescent="0.2">
      <c r="A122" s="4">
        <f>IF('True_Odds_Calculator_3-way'!A123="","",'True_Odds_Calculator_3-way'!A123)</f>
        <v>2.72</v>
      </c>
      <c r="B122" s="4">
        <f>IF('True_Odds_Calculator_3-way'!B123="","",'True_Odds_Calculator_3-way'!B123)</f>
        <v>3.71</v>
      </c>
      <c r="C122" s="4">
        <f>IF('True_Odds_Calculator_3-way'!C123="","",'True_Odds_Calculator_3-way'!C123)</f>
        <v>2.34</v>
      </c>
      <c r="D122" s="4">
        <f t="shared" si="5"/>
        <v>6.45392651496981E-2</v>
      </c>
      <c r="E122" s="4">
        <f t="shared" si="6"/>
        <v>2.8890547747392685</v>
      </c>
      <c r="F122" s="4">
        <f t="shared" si="7"/>
        <v>4.0317916351174095</v>
      </c>
      <c r="G122" s="4">
        <f t="shared" si="8"/>
        <v>2.4640413879730119</v>
      </c>
      <c r="I122" s="4">
        <f t="shared" si="9"/>
        <v>1.0645392651496981</v>
      </c>
    </row>
    <row r="123" spans="1:9" x14ac:dyDescent="0.2">
      <c r="A123" s="4">
        <f>IF('True_Odds_Calculator_3-way'!A124="","",'True_Odds_Calculator_3-way'!A124)</f>
        <v>2.71</v>
      </c>
      <c r="B123" s="4">
        <f>IF('True_Odds_Calculator_3-way'!B124="","",'True_Odds_Calculator_3-way'!B124)</f>
        <v>3.22</v>
      </c>
      <c r="C123" s="4">
        <f>IF('True_Odds_Calculator_3-way'!C124="","",'True_Odds_Calculator_3-way'!C124)</f>
        <v>2.6</v>
      </c>
      <c r="D123" s="4">
        <f t="shared" si="5"/>
        <v>6.4178080863465103E-2</v>
      </c>
      <c r="E123" s="4">
        <f t="shared" si="6"/>
        <v>2.8767789578324856</v>
      </c>
      <c r="F123" s="4">
        <f t="shared" si="7"/>
        <v>3.4582174909764904</v>
      </c>
      <c r="G123" s="4">
        <f t="shared" si="8"/>
        <v>2.7531319622756909</v>
      </c>
      <c r="I123" s="4">
        <f t="shared" si="9"/>
        <v>1.0641780808634651</v>
      </c>
    </row>
    <row r="124" spans="1:9" x14ac:dyDescent="0.2">
      <c r="A124" s="4">
        <f>IF('True_Odds_Calculator_3-way'!A125="","",'True_Odds_Calculator_3-way'!A125)</f>
        <v>1.92</v>
      </c>
      <c r="B124" s="4">
        <f>IF('True_Odds_Calculator_3-way'!B125="","",'True_Odds_Calculator_3-way'!B125)</f>
        <v>3.26</v>
      </c>
      <c r="C124" s="4">
        <f>IF('True_Odds_Calculator_3-way'!C125="","",'True_Odds_Calculator_3-way'!C125)</f>
        <v>4.25</v>
      </c>
      <c r="D124" s="4">
        <f t="shared" si="5"/>
        <v>6.2875917238060852E-2</v>
      </c>
      <c r="E124" s="4">
        <f t="shared" si="6"/>
        <v>2.0005013486278087</v>
      </c>
      <c r="F124" s="4">
        <f t="shared" si="7"/>
        <v>3.4990748616677041</v>
      </c>
      <c r="G124" s="4">
        <f t="shared" si="8"/>
        <v>4.6655831628178897</v>
      </c>
      <c r="I124" s="4">
        <f t="shared" si="9"/>
        <v>1.0628759172380609</v>
      </c>
    </row>
    <row r="125" spans="1:9" x14ac:dyDescent="0.2">
      <c r="A125" s="4">
        <f>IF('True_Odds_Calculator_3-way'!A126="","",'True_Odds_Calculator_3-way'!A126)</f>
        <v>2.2000000000000002</v>
      </c>
      <c r="B125" s="4">
        <f>IF('True_Odds_Calculator_3-way'!B126="","",'True_Odds_Calculator_3-way'!B126)</f>
        <v>3.34</v>
      </c>
      <c r="C125" s="4">
        <f>IF('True_Odds_Calculator_3-way'!C126="","",'True_Odds_Calculator_3-way'!C126)</f>
        <v>3.22</v>
      </c>
      <c r="D125" s="4">
        <f t="shared" si="5"/>
        <v>6.4505658361424967E-2</v>
      </c>
      <c r="E125" s="4">
        <f t="shared" si="6"/>
        <v>2.3092364669843608</v>
      </c>
      <c r="F125" s="4">
        <f t="shared" si="7"/>
        <v>3.5984256119916282</v>
      </c>
      <c r="G125" s="4">
        <f t="shared" si="8"/>
        <v>3.4595238466577243</v>
      </c>
      <c r="I125" s="4">
        <f t="shared" si="9"/>
        <v>1.064505658361425</v>
      </c>
    </row>
    <row r="126" spans="1:9" x14ac:dyDescent="0.2">
      <c r="A126" s="4">
        <f>IF('True_Odds_Calculator_3-way'!A127="","",'True_Odds_Calculator_3-way'!A127)</f>
        <v>2</v>
      </c>
      <c r="B126" s="4">
        <f>IF('True_Odds_Calculator_3-way'!B127="","",'True_Odds_Calculator_3-way'!B127)</f>
        <v>3.62</v>
      </c>
      <c r="C126" s="4">
        <f>IF('True_Odds_Calculator_3-way'!C127="","",'True_Odds_Calculator_3-way'!C127)</f>
        <v>3.32</v>
      </c>
      <c r="D126" s="4">
        <f t="shared" si="5"/>
        <v>7.7447913199760299E-2</v>
      </c>
      <c r="E126" s="4">
        <f t="shared" si="6"/>
        <v>2.1088858733798137</v>
      </c>
      <c r="F126" s="4">
        <f t="shared" si="7"/>
        <v>3.9931776901608109</v>
      </c>
      <c r="G126" s="4">
        <f t="shared" si="8"/>
        <v>3.6312291020424596</v>
      </c>
      <c r="I126" s="4">
        <f t="shared" si="9"/>
        <v>1.0774479131997603</v>
      </c>
    </row>
    <row r="127" spans="1:9" x14ac:dyDescent="0.2">
      <c r="A127" s="4">
        <f>IF('True_Odds_Calculator_3-way'!A128="","",'True_Odds_Calculator_3-way'!A128)</f>
        <v>2.2200000000000002</v>
      </c>
      <c r="B127" s="4">
        <f>IF('True_Odds_Calculator_3-way'!B128="","",'True_Odds_Calculator_3-way'!B128)</f>
        <v>3.3</v>
      </c>
      <c r="C127" s="4">
        <f>IF('True_Odds_Calculator_3-way'!C128="","",'True_Odds_Calculator_3-way'!C128)</f>
        <v>3.21</v>
      </c>
      <c r="D127" s="4">
        <f t="shared" si="5"/>
        <v>6.5007233231532346E-2</v>
      </c>
      <c r="E127" s="4">
        <f t="shared" si="6"/>
        <v>2.3321908638140632</v>
      </c>
      <c r="F127" s="4">
        <f t="shared" si="7"/>
        <v>3.5541500040806326</v>
      </c>
      <c r="G127" s="4">
        <f t="shared" si="8"/>
        <v>3.4499722728353004</v>
      </c>
      <c r="I127" s="4">
        <f t="shared" si="9"/>
        <v>1.0650072332315323</v>
      </c>
    </row>
    <row r="128" spans="1:9" x14ac:dyDescent="0.2">
      <c r="A128" s="4">
        <f>IF('True_Odds_Calculator_3-way'!A129="","",'True_Odds_Calculator_3-way'!A129)</f>
        <v>3.21</v>
      </c>
      <c r="B128" s="4">
        <f>IF('True_Odds_Calculator_3-way'!B129="","",'True_Odds_Calculator_3-way'!B129)</f>
        <v>3.54</v>
      </c>
      <c r="C128" s="4">
        <f>IF('True_Odds_Calculator_3-way'!C129="","",'True_Odds_Calculator_3-way'!C129)</f>
        <v>2.13</v>
      </c>
      <c r="D128" s="4">
        <f t="shared" si="5"/>
        <v>6.3495923532110865E-2</v>
      </c>
      <c r="E128" s="4">
        <f t="shared" si="6"/>
        <v>3.4439866509464969</v>
      </c>
      <c r="F128" s="4">
        <f t="shared" si="7"/>
        <v>3.8267175377003122</v>
      </c>
      <c r="G128" s="4">
        <f t="shared" si="8"/>
        <v>2.2305582634188523</v>
      </c>
      <c r="I128" s="4">
        <f t="shared" si="9"/>
        <v>1.0634959235321109</v>
      </c>
    </row>
    <row r="129" spans="1:9" x14ac:dyDescent="0.2">
      <c r="A129" s="4">
        <f>IF('True_Odds_Calculator_3-way'!A130="","",'True_Odds_Calculator_3-way'!A130)</f>
        <v>2.69</v>
      </c>
      <c r="B129" s="4">
        <f>IF('True_Odds_Calculator_3-way'!B130="","",'True_Odds_Calculator_3-way'!B130)</f>
        <v>3.16</v>
      </c>
      <c r="C129" s="4">
        <f>IF('True_Odds_Calculator_3-way'!C130="","",'True_Odds_Calculator_3-way'!C130)</f>
        <v>3</v>
      </c>
      <c r="D129" s="4">
        <f t="shared" si="5"/>
        <v>2.1536241431775682E-2</v>
      </c>
      <c r="E129" s="4">
        <f t="shared" si="6"/>
        <v>2.7429690077014643</v>
      </c>
      <c r="F129" s="4">
        <f t="shared" si="7"/>
        <v>3.2333479848525832</v>
      </c>
      <c r="G129" s="4">
        <f t="shared" si="8"/>
        <v>3.0660307790958639</v>
      </c>
      <c r="I129" s="4">
        <f t="shared" si="9"/>
        <v>1.0215362414317757</v>
      </c>
    </row>
    <row r="130" spans="1:9" x14ac:dyDescent="0.2">
      <c r="A130" s="4">
        <f>IF('True_Odds_Calculator_3-way'!A131="","",'True_Odds_Calculator_3-way'!A131)</f>
        <v>3</v>
      </c>
      <c r="B130" s="4">
        <f>IF('True_Odds_Calculator_3-way'!B131="","",'True_Odds_Calculator_3-way'!B131)</f>
        <v>3.27</v>
      </c>
      <c r="C130" s="4">
        <f>IF('True_Odds_Calculator_3-way'!C131="","",'True_Odds_Calculator_3-way'!C131)</f>
        <v>2.61</v>
      </c>
      <c r="D130" s="4">
        <f t="shared" si="5"/>
        <v>2.2285493338957352E-2</v>
      </c>
      <c r="E130" s="4">
        <f t="shared" si="6"/>
        <v>3.0683803703037928</v>
      </c>
      <c r="F130" s="4">
        <f t="shared" si="7"/>
        <v>3.3514097227676114</v>
      </c>
      <c r="G130" s="4">
        <f t="shared" si="8"/>
        <v>2.6616041913553294</v>
      </c>
      <c r="I130" s="4">
        <f t="shared" si="9"/>
        <v>1.0222854933389574</v>
      </c>
    </row>
    <row r="131" spans="1:9" x14ac:dyDescent="0.2">
      <c r="A131" s="4">
        <f>IF('True_Odds_Calculator_3-way'!A132="","",'True_Odds_Calculator_3-way'!A132)</f>
        <v>14</v>
      </c>
      <c r="B131" s="4">
        <f>IF('True_Odds_Calculator_3-way'!B132="","",'True_Odds_Calculator_3-way'!B132)</f>
        <v>6.18</v>
      </c>
      <c r="C131" s="4">
        <f>IF('True_Odds_Calculator_3-way'!C132="","",'True_Odds_Calculator_3-way'!C132)</f>
        <v>1.25</v>
      </c>
      <c r="D131" s="4">
        <f t="shared" ref="D131:D194" si="10">IF(A131="","",((1/A131)+(1/B131)+(1/C131))-1)</f>
        <v>3.3240869163199349E-2</v>
      </c>
      <c r="E131" s="4">
        <f t="shared" ref="E131:E194" si="11">IF(A131="","",(3*A131)/(3-($D131*A131)))</f>
        <v>16.570480081716045</v>
      </c>
      <c r="F131" s="4">
        <f t="shared" ref="F131:F194" si="12">IF(B131="","",(3*B131)/(3-($D131*B131)))</f>
        <v>6.6342909722932228</v>
      </c>
      <c r="G131" s="4">
        <f t="shared" ref="G131:G194" si="13">IF(C131="","",(3*C131)/(3-($D131*C131)))</f>
        <v>1.2675561111870763</v>
      </c>
      <c r="I131" s="4">
        <f t="shared" ref="I131:I194" si="14">IF(A131="","",D131+1)</f>
        <v>1.0332408691631993</v>
      </c>
    </row>
    <row r="132" spans="1:9" x14ac:dyDescent="0.2">
      <c r="A132" s="4">
        <f>IF('True_Odds_Calculator_3-way'!A133="","",'True_Odds_Calculator_3-way'!A133)</f>
        <v>1.66</v>
      </c>
      <c r="B132" s="4">
        <f>IF('True_Odds_Calculator_3-way'!B133="","",'True_Odds_Calculator_3-way'!B133)</f>
        <v>3.87</v>
      </c>
      <c r="C132" s="4">
        <f>IF('True_Odds_Calculator_3-way'!C133="","",'True_Odds_Calculator_3-way'!C133)</f>
        <v>6.07</v>
      </c>
      <c r="D132" s="4">
        <f t="shared" si="10"/>
        <v>2.5552217169765967E-2</v>
      </c>
      <c r="E132" s="4">
        <f t="shared" si="11"/>
        <v>1.6838071702557997</v>
      </c>
      <c r="F132" s="4">
        <f t="shared" si="12"/>
        <v>4.0019124804658865</v>
      </c>
      <c r="G132" s="4">
        <f t="shared" si="13"/>
        <v>6.4009323823111108</v>
      </c>
      <c r="I132" s="4">
        <f t="shared" si="14"/>
        <v>1.025552217169766</v>
      </c>
    </row>
    <row r="133" spans="1:9" x14ac:dyDescent="0.2">
      <c r="A133" s="4">
        <f>IF('True_Odds_Calculator_3-way'!A134="","",'True_Odds_Calculator_3-way'!A134)</f>
        <v>3.56</v>
      </c>
      <c r="B133" s="4">
        <f>IF('True_Odds_Calculator_3-way'!B134="","",'True_Odds_Calculator_3-way'!B134)</f>
        <v>3.18</v>
      </c>
      <c r="C133" s="4">
        <f>IF('True_Odds_Calculator_3-way'!C134="","",'True_Odds_Calculator_3-way'!C134)</f>
        <v>2.31</v>
      </c>
      <c r="D133" s="4">
        <f t="shared" si="10"/>
        <v>2.8264718109958675E-2</v>
      </c>
      <c r="E133" s="4">
        <f t="shared" si="11"/>
        <v>3.6835491820735675</v>
      </c>
      <c r="F133" s="4">
        <f t="shared" si="12"/>
        <v>3.2782173630499667</v>
      </c>
      <c r="G133" s="4">
        <f t="shared" si="13"/>
        <v>2.3613929619403855</v>
      </c>
      <c r="I133" s="4">
        <f t="shared" si="14"/>
        <v>1.0282647181099587</v>
      </c>
    </row>
    <row r="134" spans="1:9" x14ac:dyDescent="0.2">
      <c r="A134" s="4">
        <f>IF('True_Odds_Calculator_3-way'!A135="","",'True_Odds_Calculator_3-way'!A135)</f>
        <v>2.96</v>
      </c>
      <c r="B134" s="4">
        <f>IF('True_Odds_Calculator_3-way'!B135="","",'True_Odds_Calculator_3-way'!B135)</f>
        <v>2.88</v>
      </c>
      <c r="C134" s="4">
        <f>IF('True_Odds_Calculator_3-way'!C135="","",'True_Odds_Calculator_3-way'!C135)</f>
        <v>2.91</v>
      </c>
      <c r="D134" s="4">
        <f t="shared" si="10"/>
        <v>2.8702671743908947E-2</v>
      </c>
      <c r="E134" s="4">
        <f t="shared" si="11"/>
        <v>3.0462702813154512</v>
      </c>
      <c r="F134" s="4">
        <f t="shared" si="12"/>
        <v>2.9616057579902053</v>
      </c>
      <c r="G134" s="4">
        <f t="shared" si="13"/>
        <v>2.9933393311530105</v>
      </c>
      <c r="I134" s="4">
        <f t="shared" si="14"/>
        <v>1.0287026717439089</v>
      </c>
    </row>
    <row r="135" spans="1:9" x14ac:dyDescent="0.2">
      <c r="A135" s="4">
        <f>IF('True_Odds_Calculator_3-way'!A136="","",'True_Odds_Calculator_3-way'!A136)</f>
        <v>2.21</v>
      </c>
      <c r="B135" s="4">
        <f>IF('True_Odds_Calculator_3-way'!B136="","",'True_Odds_Calculator_3-way'!B136)</f>
        <v>3.26</v>
      </c>
      <c r="C135" s="4">
        <f>IF('True_Odds_Calculator_3-way'!C136="","",'True_Odds_Calculator_3-way'!C136)</f>
        <v>3.71</v>
      </c>
      <c r="D135" s="4">
        <f t="shared" si="10"/>
        <v>2.8778933016215369E-2</v>
      </c>
      <c r="E135" s="4">
        <f t="shared" si="11"/>
        <v>2.2578678844055142</v>
      </c>
      <c r="F135" s="4">
        <f t="shared" si="12"/>
        <v>3.3652415600997574</v>
      </c>
      <c r="G135" s="4">
        <f t="shared" si="13"/>
        <v>3.8469113724891177</v>
      </c>
      <c r="I135" s="4">
        <f t="shared" si="14"/>
        <v>1.0287789330162154</v>
      </c>
    </row>
    <row r="136" spans="1:9" x14ac:dyDescent="0.2">
      <c r="A136" s="4">
        <f>IF('True_Odds_Calculator_3-way'!A137="","",'True_Odds_Calculator_3-way'!A137)</f>
        <v>1.61</v>
      </c>
      <c r="B136" s="4">
        <f>IF('True_Odds_Calculator_3-way'!B137="","",'True_Odds_Calculator_3-way'!B137)</f>
        <v>4.0599999999999996</v>
      </c>
      <c r="C136" s="4">
        <f>IF('True_Odds_Calculator_3-way'!C137="","",'True_Odds_Calculator_3-way'!C137)</f>
        <v>6.09</v>
      </c>
      <c r="D136" s="4">
        <f t="shared" si="10"/>
        <v>3.1627043621046624E-2</v>
      </c>
      <c r="E136" s="4">
        <f t="shared" si="11"/>
        <v>1.6377986514401528</v>
      </c>
      <c r="F136" s="4">
        <f t="shared" si="12"/>
        <v>4.2415463813465228</v>
      </c>
      <c r="G136" s="4">
        <f t="shared" si="13"/>
        <v>6.5078209694904752</v>
      </c>
      <c r="I136" s="4">
        <f t="shared" si="14"/>
        <v>1.0316270436210466</v>
      </c>
    </row>
    <row r="137" spans="1:9" x14ac:dyDescent="0.2">
      <c r="A137" s="4">
        <f>IF('True_Odds_Calculator_3-way'!A138="","",'True_Odds_Calculator_3-way'!A138)</f>
        <v>1.74</v>
      </c>
      <c r="B137" s="4">
        <f>IF('True_Odds_Calculator_3-way'!B138="","",'True_Odds_Calculator_3-way'!B138)</f>
        <v>3.97</v>
      </c>
      <c r="C137" s="4">
        <f>IF('True_Odds_Calculator_3-way'!C138="","",'True_Odds_Calculator_3-way'!C138)</f>
        <v>4.91</v>
      </c>
      <c r="D137" s="4">
        <f t="shared" si="10"/>
        <v>3.0267800223944707E-2</v>
      </c>
      <c r="E137" s="4">
        <f t="shared" si="11"/>
        <v>1.7710920958057523</v>
      </c>
      <c r="F137" s="4">
        <f t="shared" si="12"/>
        <v>4.1356509726748101</v>
      </c>
      <c r="G137" s="4">
        <f t="shared" si="13"/>
        <v>5.1659104185360478</v>
      </c>
      <c r="I137" s="4">
        <f t="shared" si="14"/>
        <v>1.0302678002239447</v>
      </c>
    </row>
    <row r="138" spans="1:9" x14ac:dyDescent="0.2">
      <c r="A138" s="4">
        <f>IF('True_Odds_Calculator_3-way'!A139="","",'True_Odds_Calculator_3-way'!A139)</f>
        <v>1.96</v>
      </c>
      <c r="B138" s="4">
        <f>IF('True_Odds_Calculator_3-way'!B139="","",'True_Odds_Calculator_3-way'!B139)</f>
        <v>3.55</v>
      </c>
      <c r="C138" s="4">
        <f>IF('True_Odds_Calculator_3-way'!C139="","",'True_Odds_Calculator_3-way'!C139)</f>
        <v>4.22</v>
      </c>
      <c r="D138" s="4">
        <f t="shared" si="10"/>
        <v>2.886104712227322E-2</v>
      </c>
      <c r="E138" s="4">
        <f t="shared" si="11"/>
        <v>1.9976677924035888</v>
      </c>
      <c r="F138" s="4">
        <f t="shared" si="12"/>
        <v>3.6755274937662099</v>
      </c>
      <c r="G138" s="4">
        <f t="shared" si="13"/>
        <v>4.3985726954604285</v>
      </c>
      <c r="I138" s="4">
        <f t="shared" si="14"/>
        <v>1.0288610471222732</v>
      </c>
    </row>
    <row r="139" spans="1:9" x14ac:dyDescent="0.2">
      <c r="A139" s="4">
        <f>IF('True_Odds_Calculator_3-way'!A140="","",'True_Odds_Calculator_3-way'!A140)</f>
        <v>2.94</v>
      </c>
      <c r="B139" s="4">
        <f>IF('True_Odds_Calculator_3-way'!B140="","",'True_Odds_Calculator_3-way'!B140)</f>
        <v>3.58</v>
      </c>
      <c r="C139" s="4">
        <f>IF('True_Odds_Calculator_3-way'!C140="","",'True_Odds_Calculator_3-way'!C140)</f>
        <v>2.35</v>
      </c>
      <c r="D139" s="4">
        <f t="shared" si="10"/>
        <v>4.4997578253933135E-2</v>
      </c>
      <c r="E139" s="4">
        <f t="shared" si="11"/>
        <v>3.0756278905513628</v>
      </c>
      <c r="F139" s="4">
        <f t="shared" si="12"/>
        <v>3.7831438940105082</v>
      </c>
      <c r="G139" s="4">
        <f t="shared" si="13"/>
        <v>2.4358594237790445</v>
      </c>
      <c r="I139" s="4">
        <f t="shared" si="14"/>
        <v>1.0449975782539331</v>
      </c>
    </row>
    <row r="140" spans="1:9" x14ac:dyDescent="0.2">
      <c r="A140" s="4">
        <f>IF('True_Odds_Calculator_3-way'!A141="","",'True_Odds_Calculator_3-way'!A141)</f>
        <v>2.98</v>
      </c>
      <c r="B140" s="4">
        <f>IF('True_Odds_Calculator_3-way'!B141="","",'True_Odds_Calculator_3-way'!B141)</f>
        <v>3.6</v>
      </c>
      <c r="C140" s="4">
        <f>IF('True_Odds_Calculator_3-way'!C141="","",'True_Odds_Calculator_3-way'!C141)</f>
        <v>2.3199999999999998</v>
      </c>
      <c r="D140" s="4">
        <f t="shared" si="10"/>
        <v>4.4382730335056353E-2</v>
      </c>
      <c r="E140" s="4">
        <f t="shared" si="11"/>
        <v>3.1174380076955965</v>
      </c>
      <c r="F140" s="4">
        <f t="shared" si="12"/>
        <v>3.8025194335348673</v>
      </c>
      <c r="G140" s="4">
        <f t="shared" si="13"/>
        <v>2.4024587378890683</v>
      </c>
      <c r="I140" s="4">
        <f t="shared" si="14"/>
        <v>1.0443827303350564</v>
      </c>
    </row>
    <row r="141" spans="1:9" x14ac:dyDescent="0.2">
      <c r="A141" s="4">
        <f>IF('True_Odds_Calculator_3-way'!A142="","",'True_Odds_Calculator_3-way'!A142)</f>
        <v>2.13</v>
      </c>
      <c r="B141" s="4">
        <f>IF('True_Odds_Calculator_3-way'!B142="","",'True_Odds_Calculator_3-way'!B142)</f>
        <v>3.6</v>
      </c>
      <c r="C141" s="4">
        <f>IF('True_Odds_Calculator_3-way'!C142="","",'True_Odds_Calculator_3-way'!C142)</f>
        <v>3.36</v>
      </c>
      <c r="D141" s="4">
        <f t="shared" si="10"/>
        <v>4.4880393471942837E-2</v>
      </c>
      <c r="E141" s="4">
        <f t="shared" si="11"/>
        <v>2.2001065704799769</v>
      </c>
      <c r="F141" s="4">
        <f t="shared" si="12"/>
        <v>3.8049195434890484</v>
      </c>
      <c r="G141" s="4">
        <f t="shared" si="13"/>
        <v>3.5378328499868177</v>
      </c>
      <c r="I141" s="4">
        <f t="shared" si="14"/>
        <v>1.0448803934719428</v>
      </c>
    </row>
    <row r="142" spans="1:9" x14ac:dyDescent="0.2">
      <c r="A142" s="4">
        <f>IF('True_Odds_Calculator_3-way'!A143="","",'True_Odds_Calculator_3-way'!A143)</f>
        <v>1.36</v>
      </c>
      <c r="B142" s="4">
        <f>IF('True_Odds_Calculator_3-way'!B143="","",'True_Odds_Calculator_3-way'!B143)</f>
        <v>5.34</v>
      </c>
      <c r="C142" s="4">
        <f>IF('True_Odds_Calculator_3-way'!C143="","",'True_Odds_Calculator_3-way'!C143)</f>
        <v>7.68</v>
      </c>
      <c r="D142" s="4">
        <f t="shared" si="10"/>
        <v>5.2768368583388403E-2</v>
      </c>
      <c r="E142" s="4">
        <f t="shared" si="11"/>
        <v>1.3933307859197308</v>
      </c>
      <c r="F142" s="4">
        <f t="shared" si="12"/>
        <v>5.8935693949455938</v>
      </c>
      <c r="G142" s="4">
        <f t="shared" si="13"/>
        <v>8.879506042019031</v>
      </c>
      <c r="I142" s="4">
        <f t="shared" si="14"/>
        <v>1.0527683685833884</v>
      </c>
    </row>
    <row r="143" spans="1:9" x14ac:dyDescent="0.2">
      <c r="A143" s="4">
        <f>IF('True_Odds_Calculator_3-way'!A144="","",'True_Odds_Calculator_3-way'!A144)</f>
        <v>2.54</v>
      </c>
      <c r="B143" s="4">
        <f>IF('True_Odds_Calculator_3-way'!B144="","",'True_Odds_Calculator_3-way'!B144)</f>
        <v>3.53</v>
      </c>
      <c r="C143" s="4">
        <f>IF('True_Odds_Calculator_3-way'!C144="","",'True_Odds_Calculator_3-way'!C144)</f>
        <v>2.89</v>
      </c>
      <c r="D143" s="4">
        <f t="shared" si="10"/>
        <v>2.3007667627419348E-2</v>
      </c>
      <c r="E143" s="4">
        <f t="shared" si="11"/>
        <v>2.5904617420728062</v>
      </c>
      <c r="F143" s="4">
        <f t="shared" si="12"/>
        <v>3.6282245861006195</v>
      </c>
      <c r="G143" s="4">
        <f t="shared" si="13"/>
        <v>2.9555059918825708</v>
      </c>
      <c r="I143" s="4">
        <f t="shared" si="14"/>
        <v>1.0230076676274193</v>
      </c>
    </row>
    <row r="144" spans="1:9" x14ac:dyDescent="0.2">
      <c r="A144" s="4">
        <f>IF('True_Odds_Calculator_3-way'!A145="","",'True_Odds_Calculator_3-way'!A145)</f>
        <v>2.0699999999999998</v>
      </c>
      <c r="B144" s="4">
        <f>IF('True_Odds_Calculator_3-way'!B145="","",'True_Odds_Calculator_3-way'!B145)</f>
        <v>3.8</v>
      </c>
      <c r="C144" s="4">
        <f>IF('True_Odds_Calculator_3-way'!C145="","",'True_Odds_Calculator_3-way'!C145)</f>
        <v>3.62</v>
      </c>
      <c r="D144" s="4">
        <f t="shared" si="10"/>
        <v>2.2492776099107603E-2</v>
      </c>
      <c r="E144" s="4">
        <f t="shared" si="11"/>
        <v>2.1026328951410274</v>
      </c>
      <c r="F144" s="4">
        <f t="shared" si="12"/>
        <v>3.9114402565600654</v>
      </c>
      <c r="G144" s="4">
        <f t="shared" si="13"/>
        <v>3.7209925113862474</v>
      </c>
      <c r="I144" s="4">
        <f t="shared" si="14"/>
        <v>1.0224927760991076</v>
      </c>
    </row>
    <row r="145" spans="1:9" x14ac:dyDescent="0.2">
      <c r="A145" s="4">
        <f>IF('True_Odds_Calculator_3-way'!A146="","",'True_Odds_Calculator_3-way'!A146)</f>
        <v>3.42</v>
      </c>
      <c r="B145" s="4">
        <f>IF('True_Odds_Calculator_3-way'!B146="","",'True_Odds_Calculator_3-way'!B146)</f>
        <v>3.86</v>
      </c>
      <c r="C145" s="4">
        <f>IF('True_Odds_Calculator_3-way'!C146="","",'True_Odds_Calculator_3-way'!C146)</f>
        <v>2.1</v>
      </c>
      <c r="D145" s="4">
        <f t="shared" si="10"/>
        <v>2.7655494522142998E-2</v>
      </c>
      <c r="E145" s="4">
        <f t="shared" si="11"/>
        <v>3.5313332755871008</v>
      </c>
      <c r="F145" s="4">
        <f t="shared" si="12"/>
        <v>4.0024197134458683</v>
      </c>
      <c r="G145" s="4">
        <f t="shared" si="13"/>
        <v>2.1414561195892983</v>
      </c>
      <c r="I145" s="4">
        <f t="shared" si="14"/>
        <v>1.027655494522143</v>
      </c>
    </row>
    <row r="146" spans="1:9" x14ac:dyDescent="0.2">
      <c r="A146" s="4">
        <f>IF('True_Odds_Calculator_3-way'!A147="","",'True_Odds_Calculator_3-way'!A147)</f>
        <v>2.96</v>
      </c>
      <c r="B146" s="4">
        <f>IF('True_Odds_Calculator_3-way'!B147="","",'True_Odds_Calculator_3-way'!B147)</f>
        <v>3.82</v>
      </c>
      <c r="C146" s="4">
        <f>IF('True_Odds_Calculator_3-way'!C147="","",'True_Odds_Calculator_3-way'!C147)</f>
        <v>2.33</v>
      </c>
      <c r="D146" s="4">
        <f t="shared" si="10"/>
        <v>2.8802491906102956E-2</v>
      </c>
      <c r="E146" s="4">
        <f t="shared" si="11"/>
        <v>3.0465790817522245</v>
      </c>
      <c r="F146" s="4">
        <f t="shared" si="12"/>
        <v>3.9654329391714933</v>
      </c>
      <c r="G146" s="4">
        <f t="shared" si="13"/>
        <v>2.3833145934465803</v>
      </c>
      <c r="I146" s="4">
        <f t="shared" si="14"/>
        <v>1.028802491906103</v>
      </c>
    </row>
    <row r="147" spans="1:9" x14ac:dyDescent="0.2">
      <c r="A147" s="4">
        <f>IF('True_Odds_Calculator_3-way'!A148="","",'True_Odds_Calculator_3-way'!A148)</f>
        <v>1.75</v>
      </c>
      <c r="B147" s="4">
        <f>IF('True_Odds_Calculator_3-way'!B148="","",'True_Odds_Calculator_3-way'!B148)</f>
        <v>3.94</v>
      </c>
      <c r="C147" s="4">
        <f>IF('True_Odds_Calculator_3-way'!C148="","",'True_Odds_Calculator_3-way'!C148)</f>
        <v>4.92</v>
      </c>
      <c r="D147" s="4">
        <f t="shared" si="10"/>
        <v>2.8487710547881351E-2</v>
      </c>
      <c r="E147" s="4">
        <f t="shared" si="11"/>
        <v>1.779572637616283</v>
      </c>
      <c r="F147" s="4">
        <f t="shared" si="12"/>
        <v>4.0931401727827028</v>
      </c>
      <c r="G147" s="4">
        <f t="shared" si="13"/>
        <v>5.1611270577018642</v>
      </c>
      <c r="I147" s="4">
        <f t="shared" si="14"/>
        <v>1.0284877105478814</v>
      </c>
    </row>
    <row r="148" spans="1:9" x14ac:dyDescent="0.2">
      <c r="A148" s="4">
        <f>IF('True_Odds_Calculator_3-way'!A149="","",'True_Odds_Calculator_3-way'!A149)</f>
        <v>1.37</v>
      </c>
      <c r="B148" s="4">
        <f>IF('True_Odds_Calculator_3-way'!B149="","",'True_Odds_Calculator_3-way'!B149)</f>
        <v>5.29</v>
      </c>
      <c r="C148" s="4">
        <f>IF('True_Odds_Calculator_3-way'!C149="","",'True_Odds_Calculator_3-way'!C149)</f>
        <v>9.33</v>
      </c>
      <c r="D148" s="4">
        <f t="shared" si="10"/>
        <v>2.6144060243509681E-2</v>
      </c>
      <c r="E148" s="4">
        <f t="shared" si="11"/>
        <v>1.386554238612296</v>
      </c>
      <c r="F148" s="4">
        <f t="shared" si="12"/>
        <v>5.5456587090523577</v>
      </c>
      <c r="G148" s="4">
        <f t="shared" si="13"/>
        <v>10.155743467706126</v>
      </c>
      <c r="I148" s="4">
        <f t="shared" si="14"/>
        <v>1.0261440602435097</v>
      </c>
    </row>
    <row r="149" spans="1:9" x14ac:dyDescent="0.2">
      <c r="A149" s="4">
        <f>IF('True_Odds_Calculator_3-way'!A150="","",'True_Odds_Calculator_3-way'!A150)</f>
        <v>2.44</v>
      </c>
      <c r="B149" s="4">
        <f>IF('True_Odds_Calculator_3-way'!B150="","",'True_Odds_Calculator_3-way'!B150)</f>
        <v>3.45</v>
      </c>
      <c r="C149" s="4">
        <f>IF('True_Odds_Calculator_3-way'!C150="","",'True_Odds_Calculator_3-way'!C150)</f>
        <v>3.1</v>
      </c>
      <c r="D149" s="4">
        <f t="shared" si="10"/>
        <v>2.2271783198828832E-2</v>
      </c>
      <c r="E149" s="4">
        <f t="shared" si="11"/>
        <v>2.4850145061865554</v>
      </c>
      <c r="F149" s="4">
        <f t="shared" si="12"/>
        <v>3.5406859996020041</v>
      </c>
      <c r="G149" s="4">
        <f t="shared" si="13"/>
        <v>3.1730245452482082</v>
      </c>
      <c r="I149" s="4">
        <f t="shared" si="14"/>
        <v>1.0222717831988288</v>
      </c>
    </row>
    <row r="150" spans="1:9" x14ac:dyDescent="0.2">
      <c r="A150" s="4">
        <f>IF('True_Odds_Calculator_3-way'!A151="","",'True_Odds_Calculator_3-way'!A151)</f>
        <v>3.5</v>
      </c>
      <c r="B150" s="4">
        <f>IF('True_Odds_Calculator_3-way'!B151="","",'True_Odds_Calculator_3-way'!B151)</f>
        <v>3.6</v>
      </c>
      <c r="C150" s="4">
        <f>IF('True_Odds_Calculator_3-way'!C151="","",'True_Odds_Calculator_3-way'!C151)</f>
        <v>2.1800000000000002</v>
      </c>
      <c r="D150" s="4">
        <f t="shared" si="10"/>
        <v>2.2207659822338632E-2</v>
      </c>
      <c r="E150" s="4">
        <f t="shared" si="11"/>
        <v>3.5930932240341846</v>
      </c>
      <c r="F150" s="4">
        <f t="shared" si="12"/>
        <v>3.6985637342908437</v>
      </c>
      <c r="G150" s="4">
        <f t="shared" si="13"/>
        <v>2.2157569239042756</v>
      </c>
      <c r="I150" s="4">
        <f t="shared" si="14"/>
        <v>1.0222076598223386</v>
      </c>
    </row>
    <row r="151" spans="1:9" x14ac:dyDescent="0.2">
      <c r="A151" s="4">
        <f>IF('True_Odds_Calculator_3-way'!A152="","",'True_Odds_Calculator_3-way'!A152)</f>
        <v>1.7</v>
      </c>
      <c r="B151" s="4">
        <f>IF('True_Odds_Calculator_3-way'!B152="","",'True_Odds_Calculator_3-way'!B152)</f>
        <v>3.75</v>
      </c>
      <c r="C151" s="4">
        <f>IF('True_Odds_Calculator_3-way'!C152="","",'True_Odds_Calculator_3-way'!C152)</f>
        <v>5.85</v>
      </c>
      <c r="D151" s="4">
        <f t="shared" si="10"/>
        <v>2.5842131724484796E-2</v>
      </c>
      <c r="E151" s="4">
        <f t="shared" si="11"/>
        <v>1.7252645579136068</v>
      </c>
      <c r="F151" s="4">
        <f t="shared" si="12"/>
        <v>3.8751785946226791</v>
      </c>
      <c r="G151" s="4">
        <f t="shared" si="13"/>
        <v>6.1604377451992569</v>
      </c>
      <c r="I151" s="4">
        <f t="shared" si="14"/>
        <v>1.0258421317244848</v>
      </c>
    </row>
    <row r="152" spans="1:9" x14ac:dyDescent="0.2">
      <c r="A152" s="4">
        <f>IF('True_Odds_Calculator_3-way'!A153="","",'True_Odds_Calculator_3-way'!A153)</f>
        <v>3.4</v>
      </c>
      <c r="B152" s="4">
        <f>IF('True_Odds_Calculator_3-way'!B153="","",'True_Odds_Calculator_3-way'!B153)</f>
        <v>3.06</v>
      </c>
      <c r="C152" s="4">
        <f>IF('True_Odds_Calculator_3-way'!C153="","",'True_Odds_Calculator_3-way'!C153)</f>
        <v>2.4900000000000002</v>
      </c>
      <c r="D152" s="4">
        <f t="shared" si="10"/>
        <v>2.2521458382549708E-2</v>
      </c>
      <c r="E152" s="4">
        <f t="shared" si="11"/>
        <v>3.489055774338309</v>
      </c>
      <c r="F152" s="4">
        <f t="shared" si="12"/>
        <v>3.1319467280499831</v>
      </c>
      <c r="G152" s="4">
        <f t="shared" si="13"/>
        <v>2.537431730384974</v>
      </c>
      <c r="I152" s="4">
        <f t="shared" si="14"/>
        <v>1.0225214583825497</v>
      </c>
    </row>
    <row r="153" spans="1:9" x14ac:dyDescent="0.2">
      <c r="A153" s="4">
        <f>IF('True_Odds_Calculator_3-way'!A154="","",'True_Odds_Calculator_3-way'!A154)</f>
        <v>2.44</v>
      </c>
      <c r="B153" s="4">
        <f>IF('True_Odds_Calculator_3-way'!B154="","",'True_Odds_Calculator_3-way'!B154)</f>
        <v>3.8</v>
      </c>
      <c r="C153" s="4">
        <f>IF('True_Odds_Calculator_3-way'!C154="","",'True_Odds_Calculator_3-way'!C154)</f>
        <v>2.86</v>
      </c>
      <c r="D153" s="4">
        <f t="shared" si="10"/>
        <v>2.2644309960962339E-2</v>
      </c>
      <c r="E153" s="4">
        <f t="shared" si="11"/>
        <v>2.485781564027957</v>
      </c>
      <c r="F153" s="4">
        <f t="shared" si="12"/>
        <v>3.9122131998866965</v>
      </c>
      <c r="G153" s="4">
        <f t="shared" si="13"/>
        <v>2.92310270022399</v>
      </c>
      <c r="I153" s="4">
        <f t="shared" si="14"/>
        <v>1.0226443099609623</v>
      </c>
    </row>
    <row r="154" spans="1:9" x14ac:dyDescent="0.2">
      <c r="A154" s="4">
        <f>IF('True_Odds_Calculator_3-way'!A155="","",'True_Odds_Calculator_3-way'!A155)</f>
        <v>2.1800000000000002</v>
      </c>
      <c r="B154" s="4">
        <f>IF('True_Odds_Calculator_3-way'!B155="","",'True_Odds_Calculator_3-way'!B155)</f>
        <v>3.23</v>
      </c>
      <c r="C154" s="4">
        <f>IF('True_Odds_Calculator_3-way'!C155="","",'True_Odds_Calculator_3-way'!C155)</f>
        <v>3.93</v>
      </c>
      <c r="D154" s="4">
        <f t="shared" si="10"/>
        <v>2.276604575874086E-2</v>
      </c>
      <c r="E154" s="4">
        <f t="shared" si="11"/>
        <v>2.2166711141725952</v>
      </c>
      <c r="F154" s="4">
        <f t="shared" si="12"/>
        <v>3.3111613411538401</v>
      </c>
      <c r="G154" s="4">
        <f t="shared" si="13"/>
        <v>4.0508093947741903</v>
      </c>
      <c r="I154" s="4">
        <f t="shared" si="14"/>
        <v>1.0227660457587409</v>
      </c>
    </row>
    <row r="155" spans="1:9" x14ac:dyDescent="0.2">
      <c r="A155" s="4">
        <f>IF('True_Odds_Calculator_3-way'!A156="","",'True_Odds_Calculator_3-way'!A156)</f>
        <v>2.35</v>
      </c>
      <c r="B155" s="4">
        <f>IF('True_Odds_Calculator_3-way'!B156="","",'True_Odds_Calculator_3-way'!B156)</f>
        <v>3.48</v>
      </c>
      <c r="C155" s="4">
        <f>IF('True_Odds_Calculator_3-way'!C156="","",'True_Odds_Calculator_3-way'!C156)</f>
        <v>3.24</v>
      </c>
      <c r="D155" s="4">
        <f t="shared" si="10"/>
        <v>2.1530212041339425E-2</v>
      </c>
      <c r="E155" s="4">
        <f t="shared" si="11"/>
        <v>2.3903134314355206</v>
      </c>
      <c r="F155" s="4">
        <f t="shared" si="12"/>
        <v>3.569139421108213</v>
      </c>
      <c r="G155" s="4">
        <f t="shared" si="13"/>
        <v>3.3171320407018667</v>
      </c>
      <c r="I155" s="4">
        <f t="shared" si="14"/>
        <v>1.0215302120413394</v>
      </c>
    </row>
    <row r="156" spans="1:9" x14ac:dyDescent="0.2">
      <c r="A156" s="4">
        <f>IF('True_Odds_Calculator_3-way'!A157="","",'True_Odds_Calculator_3-way'!A157)</f>
        <v>1.43</v>
      </c>
      <c r="B156" s="4">
        <f>IF('True_Odds_Calculator_3-way'!B157="","",'True_Odds_Calculator_3-way'!B157)</f>
        <v>5.08</v>
      </c>
      <c r="C156" s="4">
        <f>IF('True_Odds_Calculator_3-way'!C157="","",'True_Odds_Calculator_3-way'!C157)</f>
        <v>7.57</v>
      </c>
      <c r="D156" s="4">
        <f t="shared" si="10"/>
        <v>2.8251489302675736E-2</v>
      </c>
      <c r="E156" s="4">
        <f t="shared" si="11"/>
        <v>1.4495200240731287</v>
      </c>
      <c r="F156" s="4">
        <f t="shared" si="12"/>
        <v>5.3352332283844106</v>
      </c>
      <c r="G156" s="4">
        <f t="shared" si="13"/>
        <v>8.1510730840241603</v>
      </c>
      <c r="I156" s="4">
        <f t="shared" si="14"/>
        <v>1.0282514893026757</v>
      </c>
    </row>
    <row r="157" spans="1:9" x14ac:dyDescent="0.2">
      <c r="A157" s="4">
        <f>IF('True_Odds_Calculator_3-way'!A158="","",'True_Odds_Calculator_3-way'!A158)</f>
        <v>2.5499999999999998</v>
      </c>
      <c r="B157" s="4">
        <f>IF('True_Odds_Calculator_3-way'!B158="","",'True_Odds_Calculator_3-way'!B158)</f>
        <v>3.72</v>
      </c>
      <c r="C157" s="4">
        <f>IF('True_Odds_Calculator_3-way'!C158="","",'True_Odds_Calculator_3-way'!C158)</f>
        <v>2.77</v>
      </c>
      <c r="D157" s="4">
        <f t="shared" si="10"/>
        <v>2.1984897371083001E-2</v>
      </c>
      <c r="E157" s="4">
        <f t="shared" si="11"/>
        <v>2.598559708223231</v>
      </c>
      <c r="F157" s="4">
        <f t="shared" si="12"/>
        <v>3.824254032199379</v>
      </c>
      <c r="G157" s="4">
        <f t="shared" si="13"/>
        <v>2.8273943771090142</v>
      </c>
      <c r="I157" s="4">
        <f t="shared" si="14"/>
        <v>1.021984897371083</v>
      </c>
    </row>
    <row r="158" spans="1:9" x14ac:dyDescent="0.2">
      <c r="A158" s="4">
        <f>IF('True_Odds_Calculator_3-way'!A159="","",'True_Odds_Calculator_3-way'!A159)</f>
        <v>1.27</v>
      </c>
      <c r="B158" s="4">
        <f>IF('True_Odds_Calculator_3-way'!B159="","",'True_Odds_Calculator_3-way'!B159)</f>
        <v>5.38</v>
      </c>
      <c r="C158" s="4">
        <f>IF('True_Odds_Calculator_3-way'!C159="","",'True_Odds_Calculator_3-way'!C159)</f>
        <v>11.05</v>
      </c>
      <c r="D158" s="4">
        <f t="shared" si="10"/>
        <v>6.3772918307666071E-2</v>
      </c>
      <c r="E158" s="4">
        <f t="shared" si="11"/>
        <v>1.3052377677839833</v>
      </c>
      <c r="F158" s="4">
        <f t="shared" si="12"/>
        <v>6.0747448816072032</v>
      </c>
      <c r="G158" s="4">
        <f t="shared" si="13"/>
        <v>14.442498308670642</v>
      </c>
      <c r="I158" s="4">
        <f t="shared" si="14"/>
        <v>1.0637729183076661</v>
      </c>
    </row>
    <row r="159" spans="1:9" x14ac:dyDescent="0.2">
      <c r="A159" s="4">
        <f>IF('True_Odds_Calculator_3-way'!A160="","",'True_Odds_Calculator_3-way'!A160)</f>
        <v>3.03</v>
      </c>
      <c r="B159" s="4">
        <f>IF('True_Odds_Calculator_3-way'!B160="","",'True_Odds_Calculator_3-way'!B160)</f>
        <v>2.95</v>
      </c>
      <c r="C159" s="4">
        <f>IF('True_Odds_Calculator_3-way'!C160="","",'True_Odds_Calculator_3-way'!C160)</f>
        <v>2.6</v>
      </c>
      <c r="D159" s="4">
        <f t="shared" si="10"/>
        <v>5.3631438763172223E-2</v>
      </c>
      <c r="E159" s="4">
        <f t="shared" si="11"/>
        <v>3.2035279089856452</v>
      </c>
      <c r="F159" s="4">
        <f t="shared" si="12"/>
        <v>3.1142373456734984</v>
      </c>
      <c r="G159" s="4">
        <f t="shared" si="13"/>
        <v>2.7267404797196617</v>
      </c>
      <c r="I159" s="4">
        <f t="shared" si="14"/>
        <v>1.0536314387631722</v>
      </c>
    </row>
    <row r="160" spans="1:9" x14ac:dyDescent="0.2">
      <c r="A160" s="4">
        <f>IF('True_Odds_Calculator_3-way'!A161="","",'True_Odds_Calculator_3-way'!A161)</f>
        <v>2.25</v>
      </c>
      <c r="B160" s="4">
        <f>IF('True_Odds_Calculator_3-way'!B161="","",'True_Odds_Calculator_3-way'!B161)</f>
        <v>3.07</v>
      </c>
      <c r="C160" s="4">
        <f>IF('True_Odds_Calculator_3-way'!C161="","",'True_Odds_Calculator_3-way'!C161)</f>
        <v>3.51</v>
      </c>
      <c r="D160" s="4">
        <f t="shared" si="10"/>
        <v>5.5077628367530718E-2</v>
      </c>
      <c r="E160" s="4">
        <f t="shared" si="11"/>
        <v>2.3469482579624081</v>
      </c>
      <c r="F160" s="4">
        <f t="shared" si="12"/>
        <v>3.2533688924671664</v>
      </c>
      <c r="G160" s="4">
        <f t="shared" si="13"/>
        <v>3.7517669587419489</v>
      </c>
      <c r="I160" s="4">
        <f t="shared" si="14"/>
        <v>1.0550776283675307</v>
      </c>
    </row>
    <row r="161" spans="1:9" x14ac:dyDescent="0.2">
      <c r="A161" s="4">
        <f>IF('True_Odds_Calculator_3-way'!A162="","",'True_Odds_Calculator_3-way'!A162)</f>
        <v>1.35</v>
      </c>
      <c r="B161" s="4">
        <f>IF('True_Odds_Calculator_3-way'!B162="","",'True_Odds_Calculator_3-way'!B162)</f>
        <v>5.68</v>
      </c>
      <c r="C161" s="4">
        <f>IF('True_Odds_Calculator_3-way'!C162="","",'True_Odds_Calculator_3-way'!C162)</f>
        <v>9.41</v>
      </c>
      <c r="D161" s="4">
        <f t="shared" si="10"/>
        <v>2.3067004379961675E-2</v>
      </c>
      <c r="E161" s="4">
        <f t="shared" si="11"/>
        <v>1.3641601900858562</v>
      </c>
      <c r="F161" s="4">
        <f t="shared" si="12"/>
        <v>5.9393943052311773</v>
      </c>
      <c r="G161" s="4">
        <f t="shared" si="13"/>
        <v>10.143950349538271</v>
      </c>
      <c r="I161" s="4">
        <f t="shared" si="14"/>
        <v>1.0230670043799617</v>
      </c>
    </row>
    <row r="162" spans="1:9" x14ac:dyDescent="0.2">
      <c r="A162" s="4">
        <f>IF('True_Odds_Calculator_3-way'!A163="","",'True_Odds_Calculator_3-way'!A163)</f>
        <v>3.07</v>
      </c>
      <c r="B162" s="4">
        <f>IF('True_Odds_Calculator_3-way'!B163="","",'True_Odds_Calculator_3-way'!B163)</f>
        <v>3.37</v>
      </c>
      <c r="C162" s="4">
        <f>IF('True_Odds_Calculator_3-way'!C163="","",'True_Odds_Calculator_3-way'!C163)</f>
        <v>2.5</v>
      </c>
      <c r="D162" s="4">
        <f t="shared" si="10"/>
        <v>2.2468804067311776E-2</v>
      </c>
      <c r="E162" s="4">
        <f t="shared" si="11"/>
        <v>3.1422499934194139</v>
      </c>
      <c r="F162" s="4">
        <f t="shared" si="12"/>
        <v>3.4572611205296777</v>
      </c>
      <c r="G162" s="4">
        <f t="shared" si="13"/>
        <v>2.5477032034160145</v>
      </c>
      <c r="I162" s="4">
        <f t="shared" si="14"/>
        <v>1.0224688040673118</v>
      </c>
    </row>
    <row r="163" spans="1:9" x14ac:dyDescent="0.2">
      <c r="A163" s="4">
        <f>IF('True_Odds_Calculator_3-way'!A164="","",'True_Odds_Calculator_3-way'!A164)</f>
        <v>2.37</v>
      </c>
      <c r="B163" s="4">
        <f>IF('True_Odds_Calculator_3-way'!B164="","",'True_Odds_Calculator_3-way'!B164)</f>
        <v>3.35</v>
      </c>
      <c r="C163" s="4">
        <f>IF('True_Odds_Calculator_3-way'!C164="","",'True_Odds_Calculator_3-way'!C164)</f>
        <v>3.31</v>
      </c>
      <c r="D163" s="4">
        <f t="shared" si="10"/>
        <v>2.2563194581986856E-2</v>
      </c>
      <c r="E163" s="4">
        <f t="shared" si="11"/>
        <v>2.4130117503855302</v>
      </c>
      <c r="F163" s="4">
        <f t="shared" si="12"/>
        <v>3.4365867527536222</v>
      </c>
      <c r="G163" s="4">
        <f t="shared" si="13"/>
        <v>3.3945052742572881</v>
      </c>
      <c r="I163" s="4">
        <f t="shared" si="14"/>
        <v>1.0225631945819869</v>
      </c>
    </row>
    <row r="164" spans="1:9" x14ac:dyDescent="0.2">
      <c r="A164" s="4">
        <f>IF('True_Odds_Calculator_3-way'!A165="","",'True_Odds_Calculator_3-way'!A165)</f>
        <v>2.73</v>
      </c>
      <c r="B164" s="4">
        <f>IF('True_Odds_Calculator_3-way'!B165="","",'True_Odds_Calculator_3-way'!B165)</f>
        <v>3.59</v>
      </c>
      <c r="C164" s="4">
        <f>IF('True_Odds_Calculator_3-way'!C165="","",'True_Odds_Calculator_3-way'!C165)</f>
        <v>2.65</v>
      </c>
      <c r="D164" s="4">
        <f t="shared" si="10"/>
        <v>2.2210388899830402E-2</v>
      </c>
      <c r="E164" s="4">
        <f t="shared" si="11"/>
        <v>2.786315487013411</v>
      </c>
      <c r="F164" s="4">
        <f t="shared" si="12"/>
        <v>3.6880218378157839</v>
      </c>
      <c r="G164" s="4">
        <f t="shared" si="13"/>
        <v>2.7030312481190544</v>
      </c>
      <c r="I164" s="4">
        <f t="shared" si="14"/>
        <v>1.0222103888998304</v>
      </c>
    </row>
    <row r="165" spans="1:9" x14ac:dyDescent="0.2">
      <c r="A165" s="4">
        <f>IF('True_Odds_Calculator_3-way'!A166="","",'True_Odds_Calculator_3-way'!A166)</f>
        <v>1.61</v>
      </c>
      <c r="B165" s="4">
        <f>IF('True_Odds_Calculator_3-way'!B166="","",'True_Odds_Calculator_3-way'!B166)</f>
        <v>4.3499999999999996</v>
      </c>
      <c r="C165" s="4">
        <f>IF('True_Odds_Calculator_3-way'!C166="","",'True_Odds_Calculator_3-way'!C166)</f>
        <v>5.74</v>
      </c>
      <c r="D165" s="4">
        <f t="shared" si="10"/>
        <v>2.5219097768188981E-2</v>
      </c>
      <c r="E165" s="4">
        <f t="shared" si="11"/>
        <v>1.6320891004976237</v>
      </c>
      <c r="F165" s="4">
        <f t="shared" si="12"/>
        <v>4.5151070426152504</v>
      </c>
      <c r="G165" s="4">
        <f t="shared" si="13"/>
        <v>6.0310116324251641</v>
      </c>
      <c r="I165" s="4">
        <f t="shared" si="14"/>
        <v>1.025219097768189</v>
      </c>
    </row>
    <row r="166" spans="1:9" x14ac:dyDescent="0.2">
      <c r="A166" s="4">
        <f>IF('True_Odds_Calculator_3-way'!A167="","",'True_Odds_Calculator_3-way'!A167)</f>
        <v>1.44</v>
      </c>
      <c r="B166" s="4">
        <f>IF('True_Odds_Calculator_3-way'!B167="","",'True_Odds_Calculator_3-way'!B167)</f>
        <v>4.8600000000000003</v>
      </c>
      <c r="C166" s="4">
        <f>IF('True_Odds_Calculator_3-way'!C167="","",'True_Odds_Calculator_3-way'!C167)</f>
        <v>8.08</v>
      </c>
      <c r="D166" s="4">
        <f t="shared" si="10"/>
        <v>2.3968137554496227E-2</v>
      </c>
      <c r="E166" s="4">
        <f t="shared" si="11"/>
        <v>1.4567595908434405</v>
      </c>
      <c r="F166" s="4">
        <f t="shared" si="12"/>
        <v>5.0563290813260773</v>
      </c>
      <c r="G166" s="4">
        <f t="shared" si="13"/>
        <v>8.6375927500953189</v>
      </c>
      <c r="I166" s="4">
        <f t="shared" si="14"/>
        <v>1.0239681375544962</v>
      </c>
    </row>
    <row r="167" spans="1:9" x14ac:dyDescent="0.2">
      <c r="A167" s="4">
        <f>IF('True_Odds_Calculator_3-way'!A168="","",'True_Odds_Calculator_3-way'!A168)</f>
        <v>2.54</v>
      </c>
      <c r="B167" s="4">
        <f>IF('True_Odds_Calculator_3-way'!B168="","",'True_Odds_Calculator_3-way'!B168)</f>
        <v>3.21</v>
      </c>
      <c r="C167" s="4">
        <f>IF('True_Odds_Calculator_3-way'!C168="","",'True_Odds_Calculator_3-way'!C168)</f>
        <v>3.11</v>
      </c>
      <c r="D167" s="4">
        <f t="shared" si="10"/>
        <v>2.6770675512482356E-2</v>
      </c>
      <c r="E167" s="4">
        <f t="shared" si="11"/>
        <v>2.5989063928380527</v>
      </c>
      <c r="F167" s="4">
        <f t="shared" si="12"/>
        <v>3.304660760974647</v>
      </c>
      <c r="G167" s="4">
        <f t="shared" si="13"/>
        <v>3.198773207973602</v>
      </c>
      <c r="I167" s="4">
        <f t="shared" si="14"/>
        <v>1.0267706755124824</v>
      </c>
    </row>
    <row r="168" spans="1:9" x14ac:dyDescent="0.2">
      <c r="A168" s="4">
        <f>IF('True_Odds_Calculator_3-way'!A169="","",'True_Odds_Calculator_3-way'!A169)</f>
        <v>1.92</v>
      </c>
      <c r="B168" s="4">
        <f>IF('True_Odds_Calculator_3-way'!B169="","",'True_Odds_Calculator_3-way'!B169)</f>
        <v>3.96</v>
      </c>
      <c r="C168" s="4">
        <f>IF('True_Odds_Calculator_3-way'!C169="","",'True_Odds_Calculator_3-way'!C169)</f>
        <v>3.91</v>
      </c>
      <c r="D168" s="4">
        <f t="shared" si="10"/>
        <v>2.9113061561910625E-2</v>
      </c>
      <c r="E168" s="4">
        <f t="shared" si="11"/>
        <v>1.9564533418132577</v>
      </c>
      <c r="F168" s="4">
        <f t="shared" si="12"/>
        <v>4.1182616713471001</v>
      </c>
      <c r="G168" s="4">
        <f t="shared" si="13"/>
        <v>4.0642125778432039</v>
      </c>
      <c r="I168" s="4">
        <f t="shared" si="14"/>
        <v>1.0291130615619106</v>
      </c>
    </row>
    <row r="169" spans="1:9" x14ac:dyDescent="0.2">
      <c r="A169" s="4">
        <f>IF('True_Odds_Calculator_3-way'!A170="","",'True_Odds_Calculator_3-way'!A170)</f>
        <v>2.1800000000000002</v>
      </c>
      <c r="B169" s="4">
        <f>IF('True_Odds_Calculator_3-way'!B170="","",'True_Odds_Calculator_3-way'!B170)</f>
        <v>3.75</v>
      </c>
      <c r="C169" s="4">
        <f>IF('True_Odds_Calculator_3-way'!C170="","",'True_Odds_Calculator_3-way'!C170)</f>
        <v>3.31</v>
      </c>
      <c r="D169" s="4">
        <f t="shared" si="10"/>
        <v>2.7497066622319544E-2</v>
      </c>
      <c r="E169" s="4">
        <f t="shared" si="11"/>
        <v>2.224447126813168</v>
      </c>
      <c r="F169" s="4">
        <f t="shared" si="12"/>
        <v>3.8834803990747893</v>
      </c>
      <c r="G169" s="4">
        <f t="shared" si="13"/>
        <v>3.4135621158952856</v>
      </c>
      <c r="I169" s="4">
        <f t="shared" si="14"/>
        <v>1.0274970666223195</v>
      </c>
    </row>
    <row r="170" spans="1:9" x14ac:dyDescent="0.2">
      <c r="A170" s="4">
        <f>IF('True_Odds_Calculator_3-way'!A171="","",'True_Odds_Calculator_3-way'!A171)</f>
        <v>1.1599999999999999</v>
      </c>
      <c r="B170" s="4">
        <f>IF('True_Odds_Calculator_3-way'!B171="","",'True_Odds_Calculator_3-way'!B171)</f>
        <v>8.44</v>
      </c>
      <c r="C170" s="4">
        <f>IF('True_Odds_Calculator_3-way'!C171="","",'True_Odds_Calculator_3-way'!C171)</f>
        <v>17.93</v>
      </c>
      <c r="D170" s="4">
        <f t="shared" si="10"/>
        <v>3.6324826250001552E-2</v>
      </c>
      <c r="E170" s="4">
        <f t="shared" si="11"/>
        <v>1.1765249989169169</v>
      </c>
      <c r="F170" s="4">
        <f t="shared" si="12"/>
        <v>9.4006929541002897</v>
      </c>
      <c r="G170" s="4">
        <f t="shared" si="13"/>
        <v>22.902071227630483</v>
      </c>
      <c r="I170" s="4">
        <f t="shared" si="14"/>
        <v>1.0363248262500016</v>
      </c>
    </row>
    <row r="171" spans="1:9" x14ac:dyDescent="0.2">
      <c r="A171" s="4">
        <f>IF('True_Odds_Calculator_3-way'!A172="","",'True_Odds_Calculator_3-way'!A172)</f>
        <v>2.1</v>
      </c>
      <c r="B171" s="4">
        <f>IF('True_Odds_Calculator_3-way'!B172="","",'True_Odds_Calculator_3-way'!B172)</f>
        <v>3.66</v>
      </c>
      <c r="C171" s="4">
        <f>IF('True_Odds_Calculator_3-way'!C172="","",'True_Odds_Calculator_3-way'!C172)</f>
        <v>3.57</v>
      </c>
      <c r="D171" s="4">
        <f t="shared" si="10"/>
        <v>2.9526564724250193E-2</v>
      </c>
      <c r="E171" s="4">
        <f t="shared" si="11"/>
        <v>2.1443200840253387</v>
      </c>
      <c r="F171" s="4">
        <f t="shared" si="12"/>
        <v>3.7967687569012605</v>
      </c>
      <c r="G171" s="4">
        <f t="shared" si="13"/>
        <v>3.7000056634762406</v>
      </c>
      <c r="I171" s="4">
        <f t="shared" si="14"/>
        <v>1.0295265647242502</v>
      </c>
    </row>
    <row r="172" spans="1:9" x14ac:dyDescent="0.2">
      <c r="A172" s="4">
        <f>IF('True_Odds_Calculator_3-way'!A173="","",'True_Odds_Calculator_3-way'!A173)</f>
        <v>1.28</v>
      </c>
      <c r="B172" s="4">
        <f>IF('True_Odds_Calculator_3-way'!B173="","",'True_Odds_Calculator_3-way'!B173)</f>
        <v>6.11</v>
      </c>
      <c r="C172" s="4">
        <f>IF('True_Odds_Calculator_3-way'!C173="","",'True_Odds_Calculator_3-way'!C173)</f>
        <v>10.99</v>
      </c>
      <c r="D172" s="4">
        <f t="shared" si="10"/>
        <v>3.5907931849963326E-2</v>
      </c>
      <c r="E172" s="4">
        <f t="shared" si="11"/>
        <v>1.2999156404167622</v>
      </c>
      <c r="F172" s="4">
        <f t="shared" si="12"/>
        <v>6.5920964107848166</v>
      </c>
      <c r="G172" s="4">
        <f t="shared" si="13"/>
        <v>12.654623663850753</v>
      </c>
      <c r="I172" s="4">
        <f t="shared" si="14"/>
        <v>1.0359079318499633</v>
      </c>
    </row>
    <row r="173" spans="1:9" x14ac:dyDescent="0.2">
      <c r="A173" s="4">
        <f>IF('True_Odds_Calculator_3-way'!A174="","",'True_Odds_Calculator_3-way'!A174)</f>
        <v>2.97</v>
      </c>
      <c r="B173" s="4">
        <f>IF('True_Odds_Calculator_3-way'!B174="","",'True_Odds_Calculator_3-way'!B174)</f>
        <v>3.08</v>
      </c>
      <c r="C173" s="4">
        <f>IF('True_Odds_Calculator_3-way'!C174="","",'True_Odds_Calculator_3-way'!C174)</f>
        <v>2.73</v>
      </c>
      <c r="D173" s="4">
        <f t="shared" si="10"/>
        <v>2.7676027676027726E-2</v>
      </c>
      <c r="E173" s="4">
        <f t="shared" si="11"/>
        <v>3.0536682735763785</v>
      </c>
      <c r="F173" s="4">
        <f t="shared" si="12"/>
        <v>3.1700746764671388</v>
      </c>
      <c r="G173" s="4">
        <f t="shared" si="13"/>
        <v>2.8005319148936172</v>
      </c>
      <c r="I173" s="4">
        <f t="shared" si="14"/>
        <v>1.0276760276760277</v>
      </c>
    </row>
    <row r="174" spans="1:9" x14ac:dyDescent="0.2">
      <c r="A174" s="4">
        <f>IF('True_Odds_Calculator_3-way'!A175="","",'True_Odds_Calculator_3-way'!A175)</f>
        <v>2.76</v>
      </c>
      <c r="B174" s="4">
        <f>IF('True_Odds_Calculator_3-way'!B175="","",'True_Odds_Calculator_3-way'!B175)</f>
        <v>3.19</v>
      </c>
      <c r="C174" s="4">
        <f>IF('True_Odds_Calculator_3-way'!C175="","",'True_Odds_Calculator_3-way'!C175)</f>
        <v>2.85</v>
      </c>
      <c r="D174" s="4">
        <f t="shared" si="10"/>
        <v>2.6675657386617813E-2</v>
      </c>
      <c r="E174" s="4">
        <f t="shared" si="11"/>
        <v>2.8294389730706171</v>
      </c>
      <c r="F174" s="4">
        <f t="shared" si="12"/>
        <v>3.2831262560710104</v>
      </c>
      <c r="G174" s="4">
        <f t="shared" si="13"/>
        <v>2.9241022318348784</v>
      </c>
      <c r="I174" s="4">
        <f t="shared" si="14"/>
        <v>1.0266756573866178</v>
      </c>
    </row>
    <row r="175" spans="1:9" x14ac:dyDescent="0.2">
      <c r="A175" s="4">
        <f>IF('True_Odds_Calculator_3-way'!A176="","",'True_Odds_Calculator_3-way'!A176)</f>
        <v>2.94</v>
      </c>
      <c r="B175" s="4">
        <f>IF('True_Odds_Calculator_3-way'!B176="","",'True_Odds_Calculator_3-way'!B176)</f>
        <v>3.1</v>
      </c>
      <c r="C175" s="4">
        <f>IF('True_Odds_Calculator_3-way'!C176="","",'True_Odds_Calculator_3-way'!C176)</f>
        <v>2.75</v>
      </c>
      <c r="D175" s="4">
        <f t="shared" si="10"/>
        <v>2.6353063219422657E-2</v>
      </c>
      <c r="E175" s="4">
        <f t="shared" si="11"/>
        <v>3.017941359449317</v>
      </c>
      <c r="F175" s="4">
        <f t="shared" si="12"/>
        <v>3.1867808175634158</v>
      </c>
      <c r="G175" s="4">
        <f t="shared" si="13"/>
        <v>2.8180761951164666</v>
      </c>
      <c r="I175" s="4">
        <f t="shared" si="14"/>
        <v>1.0263530632194227</v>
      </c>
    </row>
    <row r="176" spans="1:9" x14ac:dyDescent="0.2">
      <c r="A176" s="4">
        <f>IF('True_Odds_Calculator_3-way'!A177="","",'True_Odds_Calculator_3-way'!A177)</f>
        <v>5.94</v>
      </c>
      <c r="B176" s="4">
        <f>IF('True_Odds_Calculator_3-way'!B177="","",'True_Odds_Calculator_3-way'!B177)</f>
        <v>4.03</v>
      </c>
      <c r="C176" s="4">
        <f>IF('True_Odds_Calculator_3-way'!C177="","",'True_Odds_Calculator_3-way'!C177)</f>
        <v>1.63</v>
      </c>
      <c r="D176" s="4">
        <f t="shared" si="10"/>
        <v>2.9986058681882977E-2</v>
      </c>
      <c r="E176" s="4">
        <f t="shared" si="11"/>
        <v>6.3149326853059771</v>
      </c>
      <c r="F176" s="4">
        <f t="shared" si="12"/>
        <v>4.1991469824511389</v>
      </c>
      <c r="G176" s="4">
        <f t="shared" si="13"/>
        <v>1.6569964914215765</v>
      </c>
      <c r="I176" s="4">
        <f t="shared" si="14"/>
        <v>1.029986058681883</v>
      </c>
    </row>
    <row r="177" spans="1:9" x14ac:dyDescent="0.2">
      <c r="A177" s="4">
        <f>IF('True_Odds_Calculator_3-way'!A178="","",'True_Odds_Calculator_3-way'!A178)</f>
        <v>1.93</v>
      </c>
      <c r="B177" s="4">
        <f>IF('True_Odds_Calculator_3-way'!B178="","",'True_Odds_Calculator_3-way'!B178)</f>
        <v>3.53</v>
      </c>
      <c r="C177" s="4">
        <f>IF('True_Odds_Calculator_3-way'!C178="","",'True_Odds_Calculator_3-way'!C178)</f>
        <v>4.26</v>
      </c>
      <c r="D177" s="4">
        <f t="shared" si="10"/>
        <v>3.6162618043635408E-2</v>
      </c>
      <c r="E177" s="4">
        <f t="shared" si="11"/>
        <v>1.9759701908961482</v>
      </c>
      <c r="F177" s="4">
        <f t="shared" si="12"/>
        <v>3.6868817871248694</v>
      </c>
      <c r="G177" s="4">
        <f t="shared" si="13"/>
        <v>4.4905962374634809</v>
      </c>
      <c r="I177" s="4">
        <f t="shared" si="14"/>
        <v>1.0361626180436354</v>
      </c>
    </row>
    <row r="178" spans="1:9" x14ac:dyDescent="0.2">
      <c r="A178" s="4">
        <f>IF('True_Odds_Calculator_3-way'!A179="","",'True_Odds_Calculator_3-way'!A179)</f>
        <v>1.28</v>
      </c>
      <c r="B178" s="4">
        <f>IF('True_Odds_Calculator_3-way'!B179="","",'True_Odds_Calculator_3-way'!B179)</f>
        <v>6.19</v>
      </c>
      <c r="C178" s="4">
        <f>IF('True_Odds_Calculator_3-way'!C179="","",'True_Odds_Calculator_3-way'!C179)</f>
        <v>11.58</v>
      </c>
      <c r="D178" s="4">
        <f t="shared" si="10"/>
        <v>2.9156674367537994E-2</v>
      </c>
      <c r="E178" s="4">
        <f t="shared" si="11"/>
        <v>1.296124017457905</v>
      </c>
      <c r="F178" s="4">
        <f t="shared" si="12"/>
        <v>6.5862270092670245</v>
      </c>
      <c r="G178" s="4">
        <f t="shared" si="13"/>
        <v>13.048545456683023</v>
      </c>
      <c r="I178" s="4">
        <f t="shared" si="14"/>
        <v>1.029156674367538</v>
      </c>
    </row>
    <row r="179" spans="1:9" x14ac:dyDescent="0.2">
      <c r="A179" s="4">
        <f>IF('True_Odds_Calculator_3-way'!A180="","",'True_Odds_Calculator_3-way'!A180)</f>
        <v>4.3099999999999996</v>
      </c>
      <c r="B179" s="4">
        <f>IF('True_Odds_Calculator_3-way'!B180="","",'True_Odds_Calculator_3-way'!B180)</f>
        <v>3.54</v>
      </c>
      <c r="C179" s="4">
        <f>IF('True_Odds_Calculator_3-way'!C180="","",'True_Odds_Calculator_3-way'!C180)</f>
        <v>1.96</v>
      </c>
      <c r="D179" s="4">
        <f t="shared" si="10"/>
        <v>2.4708518823786552E-2</v>
      </c>
      <c r="E179" s="4">
        <f t="shared" si="11"/>
        <v>4.4686268946714494</v>
      </c>
      <c r="F179" s="4">
        <f t="shared" si="12"/>
        <v>3.6463120649470917</v>
      </c>
      <c r="G179" s="4">
        <f t="shared" si="13"/>
        <v>1.9921592250926112</v>
      </c>
      <c r="I179" s="4">
        <f t="shared" si="14"/>
        <v>1.0247085188237866</v>
      </c>
    </row>
    <row r="180" spans="1:9" x14ac:dyDescent="0.2">
      <c r="A180" s="4">
        <f>IF('True_Odds_Calculator_3-way'!A181="","",'True_Odds_Calculator_3-way'!A181)</f>
        <v>3.98</v>
      </c>
      <c r="B180" s="4">
        <f>IF('True_Odds_Calculator_3-way'!B181="","",'True_Odds_Calculator_3-way'!B181)</f>
        <v>3.12</v>
      </c>
      <c r="C180" s="4">
        <f>IF('True_Odds_Calculator_3-way'!C181="","",'True_Odds_Calculator_3-way'!C181)</f>
        <v>2.2200000000000002</v>
      </c>
      <c r="D180" s="4">
        <f t="shared" si="10"/>
        <v>2.221955237030615E-2</v>
      </c>
      <c r="E180" s="4">
        <f t="shared" si="11"/>
        <v>4.1008856592699088</v>
      </c>
      <c r="F180" s="4">
        <f t="shared" si="12"/>
        <v>3.1938034790087939</v>
      </c>
      <c r="G180" s="4">
        <f t="shared" si="13"/>
        <v>2.2571125017849214</v>
      </c>
      <c r="I180" s="4">
        <f t="shared" si="14"/>
        <v>1.0222195523703062</v>
      </c>
    </row>
    <row r="181" spans="1:9" x14ac:dyDescent="0.2">
      <c r="A181" s="4">
        <f>IF('True_Odds_Calculator_3-way'!A182="","",'True_Odds_Calculator_3-way'!A182)</f>
        <v>2.95</v>
      </c>
      <c r="B181" s="4">
        <f>IF('True_Odds_Calculator_3-way'!B182="","",'True_Odds_Calculator_3-way'!B182)</f>
        <v>3.54</v>
      </c>
      <c r="C181" s="4">
        <f>IF('True_Odds_Calculator_3-way'!C182="","",'True_Odds_Calculator_3-way'!C182)</f>
        <v>2.5</v>
      </c>
      <c r="D181" s="4">
        <f t="shared" si="10"/>
        <v>2.1468926553672496E-2</v>
      </c>
      <c r="E181" s="4">
        <f t="shared" si="11"/>
        <v>3.0136208853575495</v>
      </c>
      <c r="F181" s="4">
        <f t="shared" si="12"/>
        <v>3.6320109439124497</v>
      </c>
      <c r="G181" s="4">
        <f t="shared" si="13"/>
        <v>2.5455417066155324</v>
      </c>
      <c r="I181" s="4">
        <f t="shared" si="14"/>
        <v>1.0214689265536725</v>
      </c>
    </row>
    <row r="182" spans="1:9" x14ac:dyDescent="0.2">
      <c r="A182" s="4">
        <f>IF('True_Odds_Calculator_3-way'!A183="","",'True_Odds_Calculator_3-way'!A183)</f>
        <v>1.55</v>
      </c>
      <c r="B182" s="4">
        <f>IF('True_Odds_Calculator_3-way'!B183="","",'True_Odds_Calculator_3-way'!B183)</f>
        <v>3.87</v>
      </c>
      <c r="C182" s="4">
        <f>IF('True_Odds_Calculator_3-way'!C183="","",'True_Odds_Calculator_3-way'!C183)</f>
        <v>7.1</v>
      </c>
      <c r="D182" s="4">
        <f t="shared" si="10"/>
        <v>4.4404293561653319E-2</v>
      </c>
      <c r="E182" s="4">
        <f t="shared" si="11"/>
        <v>1.5863954303366596</v>
      </c>
      <c r="F182" s="4">
        <f t="shared" si="12"/>
        <v>4.1051492665592466</v>
      </c>
      <c r="G182" s="4">
        <f t="shared" si="13"/>
        <v>7.9337601331317309</v>
      </c>
      <c r="I182" s="4">
        <f t="shared" si="14"/>
        <v>1.0444042935616533</v>
      </c>
    </row>
    <row r="183" spans="1:9" x14ac:dyDescent="0.2">
      <c r="A183" s="4">
        <f>IF('True_Odds_Calculator_3-way'!A184="","",'True_Odds_Calculator_3-way'!A184)</f>
        <v>3.01</v>
      </c>
      <c r="B183" s="4">
        <f>IF('True_Odds_Calculator_3-way'!B184="","",'True_Odds_Calculator_3-way'!B184)</f>
        <v>2.94</v>
      </c>
      <c r="C183" s="4">
        <f>IF('True_Odds_Calculator_3-way'!C184="","",'True_Odds_Calculator_3-way'!C184)</f>
        <v>2.73</v>
      </c>
      <c r="D183" s="4">
        <f t="shared" si="10"/>
        <v>3.8662334343397387E-2</v>
      </c>
      <c r="E183" s="4">
        <f t="shared" si="11"/>
        <v>3.1314736481079222</v>
      </c>
      <c r="F183" s="4">
        <f t="shared" si="12"/>
        <v>3.0557807444870031</v>
      </c>
      <c r="G183" s="4">
        <f t="shared" si="13"/>
        <v>2.8295513239902204</v>
      </c>
      <c r="I183" s="4">
        <f t="shared" si="14"/>
        <v>1.0386623343433974</v>
      </c>
    </row>
    <row r="184" spans="1:9" x14ac:dyDescent="0.2">
      <c r="A184" s="4">
        <f>IF('True_Odds_Calculator_3-way'!A185="","",'True_Odds_Calculator_3-way'!A185)</f>
        <v>2.25</v>
      </c>
      <c r="B184" s="4">
        <f>IF('True_Odds_Calculator_3-way'!B185="","",'True_Odds_Calculator_3-way'!B185)</f>
        <v>3.39</v>
      </c>
      <c r="C184" s="4">
        <f>IF('True_Odds_Calculator_3-way'!C185="","",'True_Odds_Calculator_3-way'!C185)</f>
        <v>3.34</v>
      </c>
      <c r="D184" s="4">
        <f t="shared" si="10"/>
        <v>3.8830892786697824E-2</v>
      </c>
      <c r="E184" s="4">
        <f t="shared" si="11"/>
        <v>2.317492733913407</v>
      </c>
      <c r="F184" s="4">
        <f t="shared" si="12"/>
        <v>3.5455760064020034</v>
      </c>
      <c r="G184" s="4">
        <f t="shared" si="13"/>
        <v>3.4909184337638304</v>
      </c>
      <c r="I184" s="4">
        <f t="shared" si="14"/>
        <v>1.0388308927866978</v>
      </c>
    </row>
    <row r="185" spans="1:9" x14ac:dyDescent="0.2">
      <c r="A185" s="4">
        <f>IF('True_Odds_Calculator_3-way'!A186="","",'True_Odds_Calculator_3-way'!A186)</f>
        <v>2.48</v>
      </c>
      <c r="B185" s="4">
        <f>IF('True_Odds_Calculator_3-way'!B186="","",'True_Odds_Calculator_3-way'!B186)</f>
        <v>3.09</v>
      </c>
      <c r="C185" s="4">
        <f>IF('True_Odds_Calculator_3-way'!C186="","",'True_Odds_Calculator_3-way'!C186)</f>
        <v>3.21</v>
      </c>
      <c r="D185" s="4">
        <f t="shared" si="10"/>
        <v>3.8376881671647434E-2</v>
      </c>
      <c r="E185" s="4">
        <f t="shared" si="11"/>
        <v>2.5612555475590741</v>
      </c>
      <c r="F185" s="4">
        <f t="shared" si="12"/>
        <v>3.2171688557496583</v>
      </c>
      <c r="G185" s="4">
        <f t="shared" si="13"/>
        <v>3.3474575302468903</v>
      </c>
      <c r="I185" s="4">
        <f t="shared" si="14"/>
        <v>1.0383768816716474</v>
      </c>
    </row>
    <row r="186" spans="1:9" x14ac:dyDescent="0.2">
      <c r="A186" s="4">
        <f>IF('True_Odds_Calculator_3-way'!A187="","",'True_Odds_Calculator_3-way'!A187)</f>
        <v>2.04</v>
      </c>
      <c r="B186" s="4">
        <f>IF('True_Odds_Calculator_3-way'!B187="","",'True_Odds_Calculator_3-way'!B187)</f>
        <v>3.27</v>
      </c>
      <c r="C186" s="4">
        <f>IF('True_Odds_Calculator_3-way'!C187="","",'True_Odds_Calculator_3-way'!C187)</f>
        <v>4.0999999999999996</v>
      </c>
      <c r="D186" s="4">
        <f t="shared" si="10"/>
        <v>3.9908915009279511E-2</v>
      </c>
      <c r="E186" s="4">
        <f t="shared" si="11"/>
        <v>2.0969059645055337</v>
      </c>
      <c r="F186" s="4">
        <f t="shared" si="12"/>
        <v>3.4187166256674861</v>
      </c>
      <c r="G186" s="4">
        <f t="shared" si="13"/>
        <v>4.336523459796795</v>
      </c>
      <c r="I186" s="4">
        <f t="shared" si="14"/>
        <v>1.0399089150092795</v>
      </c>
    </row>
    <row r="187" spans="1:9" x14ac:dyDescent="0.2">
      <c r="A187" s="4">
        <f>IF('True_Odds_Calculator_3-way'!A188="","",'True_Odds_Calculator_3-way'!A188)</f>
        <v>1.8</v>
      </c>
      <c r="B187" s="4">
        <f>IF('True_Odds_Calculator_3-way'!B188="","",'True_Odds_Calculator_3-way'!B188)</f>
        <v>3.95</v>
      </c>
      <c r="C187" s="4">
        <f>IF('True_Odds_Calculator_3-way'!C188="","",'True_Odds_Calculator_3-way'!C188)</f>
        <v>4.51</v>
      </c>
      <c r="D187" s="4">
        <f t="shared" si="10"/>
        <v>3.0449602539753817E-2</v>
      </c>
      <c r="E187" s="4">
        <f t="shared" si="11"/>
        <v>1.8334975632348656</v>
      </c>
      <c r="F187" s="4">
        <f t="shared" si="12"/>
        <v>4.1149775853808785</v>
      </c>
      <c r="G187" s="4">
        <f t="shared" si="13"/>
        <v>4.7263530775882394</v>
      </c>
      <c r="I187" s="4">
        <f t="shared" si="14"/>
        <v>1.0304496025397538</v>
      </c>
    </row>
    <row r="188" spans="1:9" x14ac:dyDescent="0.2">
      <c r="A188" s="4">
        <f>IF('True_Odds_Calculator_3-way'!A189="","",'True_Odds_Calculator_3-way'!A189)</f>
        <v>1.81</v>
      </c>
      <c r="B188" s="4">
        <f>IF('True_Odds_Calculator_3-way'!B189="","",'True_Odds_Calculator_3-way'!B189)</f>
        <v>3.97</v>
      </c>
      <c r="C188" s="4">
        <f>IF('True_Odds_Calculator_3-way'!C189="","",'True_Odds_Calculator_3-way'!C189)</f>
        <v>4.4800000000000004</v>
      </c>
      <c r="D188" s="4">
        <f t="shared" si="10"/>
        <v>2.7589642325332786E-2</v>
      </c>
      <c r="E188" s="4">
        <f t="shared" si="11"/>
        <v>1.840638815158069</v>
      </c>
      <c r="F188" s="4">
        <f t="shared" si="12"/>
        <v>4.1204384152459266</v>
      </c>
      <c r="G188" s="4">
        <f t="shared" si="13"/>
        <v>4.6725098960101299</v>
      </c>
      <c r="I188" s="4">
        <f t="shared" si="14"/>
        <v>1.0275896423253328</v>
      </c>
    </row>
    <row r="189" spans="1:9" x14ac:dyDescent="0.2">
      <c r="A189" s="4">
        <f>IF('True_Odds_Calculator_3-way'!A190="","",'True_Odds_Calculator_3-way'!A190)</f>
        <v>4.21</v>
      </c>
      <c r="B189" s="4">
        <f>IF('True_Odds_Calculator_3-way'!B190="","",'True_Odds_Calculator_3-way'!B190)</f>
        <v>4.0999999999999996</v>
      </c>
      <c r="C189" s="4">
        <f>IF('True_Odds_Calculator_3-way'!C190="","",'True_Odds_Calculator_3-way'!C190)</f>
        <v>1.83</v>
      </c>
      <c r="D189" s="4">
        <f t="shared" si="10"/>
        <v>2.7880217667485496E-2</v>
      </c>
      <c r="E189" s="4">
        <f t="shared" si="11"/>
        <v>4.3814242708521629</v>
      </c>
      <c r="F189" s="4">
        <f t="shared" si="12"/>
        <v>4.2624104734432837</v>
      </c>
      <c r="G189" s="4">
        <f t="shared" si="13"/>
        <v>1.8616611459632593</v>
      </c>
      <c r="I189" s="4">
        <f t="shared" si="14"/>
        <v>1.0278802176674855</v>
      </c>
    </row>
    <row r="190" spans="1:9" x14ac:dyDescent="0.2">
      <c r="A190" s="4">
        <f>IF('True_Odds_Calculator_3-way'!A191="","",'True_Odds_Calculator_3-way'!A191)</f>
        <v>2.61</v>
      </c>
      <c r="B190" s="4">
        <f>IF('True_Odds_Calculator_3-way'!B191="","",'True_Odds_Calculator_3-way'!B191)</f>
        <v>3.34</v>
      </c>
      <c r="C190" s="4">
        <f>IF('True_Odds_Calculator_3-way'!C191="","",'True_Odds_Calculator_3-way'!C191)</f>
        <v>2.9</v>
      </c>
      <c r="D190" s="4">
        <f t="shared" si="10"/>
        <v>2.7370546263794315E-2</v>
      </c>
      <c r="E190" s="4">
        <f t="shared" si="11"/>
        <v>2.673666346330791</v>
      </c>
      <c r="F190" s="4">
        <f t="shared" si="12"/>
        <v>3.4449772110546144</v>
      </c>
      <c r="G190" s="4">
        <f t="shared" si="13"/>
        <v>2.9788140419618654</v>
      </c>
      <c r="I190" s="4">
        <f t="shared" si="14"/>
        <v>1.0273705462637943</v>
      </c>
    </row>
    <row r="191" spans="1:9" x14ac:dyDescent="0.2">
      <c r="A191" s="4">
        <f>IF('True_Odds_Calculator_3-way'!A192="","",'True_Odds_Calculator_3-way'!A192)</f>
        <v>1.77</v>
      </c>
      <c r="B191" s="4">
        <f>IF('True_Odds_Calculator_3-way'!B192="","",'True_Odds_Calculator_3-way'!B192)</f>
        <v>4.12</v>
      </c>
      <c r="C191" s="4">
        <f>IF('True_Odds_Calculator_3-way'!C192="","",'True_Odds_Calculator_3-way'!C192)</f>
        <v>4.6399999999999997</v>
      </c>
      <c r="D191" s="4">
        <f t="shared" si="10"/>
        <v>2.3207439393681417E-2</v>
      </c>
      <c r="E191" s="4">
        <f t="shared" si="11"/>
        <v>1.7945719780466896</v>
      </c>
      <c r="F191" s="4">
        <f t="shared" si="12"/>
        <v>4.2556336407925555</v>
      </c>
      <c r="G191" s="4">
        <f t="shared" si="13"/>
        <v>4.8127496688781903</v>
      </c>
      <c r="I191" s="4">
        <f t="shared" si="14"/>
        <v>1.0232074393936814</v>
      </c>
    </row>
    <row r="192" spans="1:9" x14ac:dyDescent="0.2">
      <c r="A192" s="4">
        <f>IF('True_Odds_Calculator_3-way'!A193="","",'True_Odds_Calculator_3-way'!A193)</f>
        <v>2.08</v>
      </c>
      <c r="B192" s="4">
        <f>IF('True_Odds_Calculator_3-way'!B193="","",'True_Odds_Calculator_3-way'!B193)</f>
        <v>3.31</v>
      </c>
      <c r="C192" s="4">
        <f>IF('True_Odds_Calculator_3-way'!C193="","",'True_Odds_Calculator_3-way'!C193)</f>
        <v>3.81</v>
      </c>
      <c r="D192" s="4">
        <f t="shared" si="10"/>
        <v>4.5351225995658329E-2</v>
      </c>
      <c r="E192" s="4">
        <f t="shared" si="11"/>
        <v>2.1475257621449022</v>
      </c>
      <c r="F192" s="4">
        <f t="shared" si="12"/>
        <v>3.4843481373391687</v>
      </c>
      <c r="G192" s="4">
        <f t="shared" si="13"/>
        <v>4.0428523547238226</v>
      </c>
      <c r="I192" s="4">
        <f t="shared" si="14"/>
        <v>1.0453512259956583</v>
      </c>
    </row>
    <row r="193" spans="1:9" x14ac:dyDescent="0.2">
      <c r="A193" s="4">
        <f>IF('True_Odds_Calculator_3-way'!A194="","",'True_Odds_Calculator_3-way'!A194)</f>
        <v>1.18</v>
      </c>
      <c r="B193" s="4">
        <f>IF('True_Odds_Calculator_3-way'!B194="","",'True_Odds_Calculator_3-way'!B194)</f>
        <v>6.66</v>
      </c>
      <c r="C193" s="4">
        <f>IF('True_Odds_Calculator_3-way'!C194="","",'True_Odds_Calculator_3-way'!C194)</f>
        <v>14.27</v>
      </c>
      <c r="D193" s="4">
        <f t="shared" si="10"/>
        <v>6.7684862062066919E-2</v>
      </c>
      <c r="E193" s="4">
        <f t="shared" si="11"/>
        <v>1.2122740226689377</v>
      </c>
      <c r="F193" s="4">
        <f t="shared" si="12"/>
        <v>7.8376951612378711</v>
      </c>
      <c r="G193" s="4">
        <f t="shared" si="13"/>
        <v>21.045779912217526</v>
      </c>
      <c r="I193" s="4">
        <f t="shared" si="14"/>
        <v>1.0676848620620669</v>
      </c>
    </row>
    <row r="194" spans="1:9" x14ac:dyDescent="0.2">
      <c r="A194" s="4">
        <f>IF('True_Odds_Calculator_3-way'!A195="","",'True_Odds_Calculator_3-way'!A195)</f>
        <v>4.78</v>
      </c>
      <c r="B194" s="4">
        <f>IF('True_Odds_Calculator_3-way'!B195="","",'True_Odds_Calculator_3-way'!B195)</f>
        <v>4</v>
      </c>
      <c r="C194" s="4">
        <f>IF('True_Odds_Calculator_3-way'!C195="","",'True_Odds_Calculator_3-way'!C195)</f>
        <v>1.77</v>
      </c>
      <c r="D194" s="4">
        <f t="shared" si="10"/>
        <v>2.4176772332931584E-2</v>
      </c>
      <c r="E194" s="4">
        <f t="shared" si="11"/>
        <v>4.9715108364590792</v>
      </c>
      <c r="F194" s="4">
        <f t="shared" si="12"/>
        <v>4.133237799019688</v>
      </c>
      <c r="G194" s="4">
        <f t="shared" si="13"/>
        <v>1.7956131569918188</v>
      </c>
      <c r="I194" s="4">
        <f t="shared" si="14"/>
        <v>1.0241767723329316</v>
      </c>
    </row>
    <row r="195" spans="1:9" x14ac:dyDescent="0.2">
      <c r="A195" s="4">
        <f>IF('True_Odds_Calculator_3-way'!A196="","",'True_Odds_Calculator_3-way'!A196)</f>
        <v>2.33</v>
      </c>
      <c r="B195" s="4">
        <f>IF('True_Odds_Calculator_3-way'!B196="","",'True_Odds_Calculator_3-way'!B196)</f>
        <v>3.26</v>
      </c>
      <c r="C195" s="4">
        <f>IF('True_Odds_Calculator_3-way'!C196="","",'True_Odds_Calculator_3-way'!C196)</f>
        <v>3.37</v>
      </c>
      <c r="D195" s="4">
        <f t="shared" ref="D195:D258" si="15">IF(A195="","",((1/A195)+(1/B195)+(1/C195))-1)</f>
        <v>3.2668920658402323E-2</v>
      </c>
      <c r="E195" s="4">
        <f t="shared" ref="E195:E258" si="16">IF(A195="","",(3*A195)/(3-($D195*A195)))</f>
        <v>2.3906578305332991</v>
      </c>
      <c r="F195" s="4">
        <f t="shared" ref="F195:F258" si="17">IF(B195="","",(3*B195)/(3-($D195*B195)))</f>
        <v>3.3799904278362813</v>
      </c>
      <c r="G195" s="4">
        <f t="shared" ref="G195:G258" si="18">IF(C195="","",(3*C195)/(3-($D195*C195)))</f>
        <v>3.4983840023659813</v>
      </c>
      <c r="I195" s="4">
        <f t="shared" ref="I195:I258" si="19">IF(A195="","",D195+1)</f>
        <v>1.0326689206584023</v>
      </c>
    </row>
    <row r="196" spans="1:9" x14ac:dyDescent="0.2">
      <c r="A196" s="4">
        <f>IF('True_Odds_Calculator_3-way'!A197="","",'True_Odds_Calculator_3-way'!A197)</f>
        <v>2.76</v>
      </c>
      <c r="B196" s="4">
        <f>IF('True_Odds_Calculator_3-way'!B197="","",'True_Odds_Calculator_3-way'!B197)</f>
        <v>3.24</v>
      </c>
      <c r="C196" s="4">
        <f>IF('True_Odds_Calculator_3-way'!C197="","",'True_Odds_Calculator_3-way'!C197)</f>
        <v>2.85</v>
      </c>
      <c r="D196" s="4">
        <f t="shared" si="15"/>
        <v>2.1838008870808334E-2</v>
      </c>
      <c r="E196" s="4">
        <f t="shared" si="16"/>
        <v>2.8165879794175375</v>
      </c>
      <c r="F196" s="4">
        <f t="shared" si="17"/>
        <v>3.3182613586650835</v>
      </c>
      <c r="G196" s="4">
        <f t="shared" si="18"/>
        <v>2.9103790391098205</v>
      </c>
      <c r="I196" s="4">
        <f t="shared" si="19"/>
        <v>1.0218380088708083</v>
      </c>
    </row>
    <row r="197" spans="1:9" x14ac:dyDescent="0.2">
      <c r="A197" s="4">
        <f>IF('True_Odds_Calculator_3-way'!A198="","",'True_Odds_Calculator_3-way'!A198)</f>
        <v>2.79</v>
      </c>
      <c r="B197" s="4">
        <f>IF('True_Odds_Calculator_3-way'!B198="","",'True_Odds_Calculator_3-way'!B198)</f>
        <v>2.99</v>
      </c>
      <c r="C197" s="4">
        <f>IF('True_Odds_Calculator_3-way'!C198="","",'True_Odds_Calculator_3-way'!C198)</f>
        <v>2.9</v>
      </c>
      <c r="D197" s="4">
        <f t="shared" si="15"/>
        <v>3.7698685810114041E-2</v>
      </c>
      <c r="E197" s="4">
        <f t="shared" si="16"/>
        <v>2.891370818441823</v>
      </c>
      <c r="F197" s="4">
        <f t="shared" si="17"/>
        <v>3.1067292096781864</v>
      </c>
      <c r="G197" s="4">
        <f t="shared" si="18"/>
        <v>3.0096789082324213</v>
      </c>
      <c r="I197" s="4">
        <f t="shared" si="19"/>
        <v>1.037698685810114</v>
      </c>
    </row>
    <row r="198" spans="1:9" x14ac:dyDescent="0.2">
      <c r="A198" s="4">
        <f>IF('True_Odds_Calculator_3-way'!A199="","",'True_Odds_Calculator_3-way'!A199)</f>
        <v>2</v>
      </c>
      <c r="B198" s="4">
        <f>IF('True_Odds_Calculator_3-way'!B199="","",'True_Odds_Calculator_3-way'!B199)</f>
        <v>3.47</v>
      </c>
      <c r="C198" s="4">
        <f>IF('True_Odds_Calculator_3-way'!C199="","",'True_Odds_Calculator_3-way'!C199)</f>
        <v>4.04</v>
      </c>
      <c r="D198" s="4">
        <f t="shared" si="15"/>
        <v>3.5709190515593292E-2</v>
      </c>
      <c r="E198" s="4">
        <f t="shared" si="16"/>
        <v>2.0487733587949881</v>
      </c>
      <c r="F198" s="4">
        <f t="shared" si="17"/>
        <v>3.6194984250477646</v>
      </c>
      <c r="G198" s="4">
        <f t="shared" si="18"/>
        <v>4.2440914687064808</v>
      </c>
      <c r="I198" s="4">
        <f t="shared" si="19"/>
        <v>1.0357091905155933</v>
      </c>
    </row>
    <row r="199" spans="1:9" x14ac:dyDescent="0.2">
      <c r="A199" s="4">
        <f>IF('True_Odds_Calculator_3-way'!A200="","",'True_Odds_Calculator_3-way'!A200)</f>
        <v>2.2599999999999998</v>
      </c>
      <c r="B199" s="4">
        <f>IF('True_Odds_Calculator_3-way'!B200="","",'True_Odds_Calculator_3-way'!B200)</f>
        <v>3.69</v>
      </c>
      <c r="C199" s="4">
        <f>IF('True_Odds_Calculator_3-way'!C200="","",'True_Odds_Calculator_3-way'!C200)</f>
        <v>3.12</v>
      </c>
      <c r="D199" s="4">
        <f t="shared" si="15"/>
        <v>3.3993406646115609E-2</v>
      </c>
      <c r="E199" s="4">
        <f t="shared" si="16"/>
        <v>2.3193959409433575</v>
      </c>
      <c r="F199" s="4">
        <f t="shared" si="17"/>
        <v>3.8510183565864309</v>
      </c>
      <c r="G199" s="4">
        <f t="shared" si="18"/>
        <v>3.2343442339285504</v>
      </c>
      <c r="I199" s="4">
        <f t="shared" si="19"/>
        <v>1.0339934066461156</v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2.0699999999999998</v>
      </c>
      <c r="B2" s="4">
        <f>IF('True_Odds_Calculator_2-way'!B3="","",'True_Odds_Calculator_2-way'!B3)</f>
        <v>1.81</v>
      </c>
      <c r="C2" s="4">
        <f>1/A2</f>
        <v>0.48309178743961356</v>
      </c>
      <c r="D2">
        <f>1/B2</f>
        <v>0.5524861878453039</v>
      </c>
      <c r="E2">
        <f>C2+D2-1</f>
        <v>3.5577975284917462E-2</v>
      </c>
      <c r="F2">
        <f>C2+D2-(C2*D2)-1</f>
        <v>-0.23132356473696847</v>
      </c>
      <c r="G2">
        <v>0</v>
      </c>
      <c r="H2">
        <f>C2*D2</f>
        <v>0.26690154002188599</v>
      </c>
      <c r="I2">
        <f>((-4*F2*H2)^0.5)/(2*F2)</f>
        <v>-1.0741516544951821</v>
      </c>
      <c r="J2">
        <f>(-((-4*F2*H2)^0.5))/(2*F2)</f>
        <v>1.0741516544951821</v>
      </c>
      <c r="K2">
        <f>IF(A2="","",(C2/($J2+C2-($J2*C2))))</f>
        <v>0.46525861134990021</v>
      </c>
      <c r="L2">
        <f>IF(B2="","",(D2/($J2+D2-($J2*D2))))</f>
        <v>0.53474138865009979</v>
      </c>
      <c r="M2">
        <f>IF(A2="","",1/K2)</f>
        <v>2.1493422703098441</v>
      </c>
      <c r="N2">
        <f>IF(B2="","",1/L2)</f>
        <v>1.8700628401410975</v>
      </c>
    </row>
    <row r="3" spans="1:14" x14ac:dyDescent="0.25">
      <c r="A3" s="4">
        <f>IF('True_Odds_Calculator_2-way'!A4="","",'True_Odds_Calculator_2-way'!A4)</f>
        <v>1.59</v>
      </c>
      <c r="B3" s="4">
        <f>IF('True_Odds_Calculator_2-way'!B4="","",'True_Odds_Calculator_2-way'!B4)</f>
        <v>2.5</v>
      </c>
      <c r="C3" s="4">
        <f t="shared" ref="C3:C66" si="0">1/A3</f>
        <v>0.62893081761006286</v>
      </c>
      <c r="D3">
        <f t="shared" ref="D3:D66" si="1">1/B3</f>
        <v>0.4</v>
      </c>
      <c r="E3">
        <f t="shared" ref="E3:E66" si="2">C3+D3-1</f>
        <v>2.8930817610062887E-2</v>
      </c>
      <c r="F3">
        <f t="shared" ref="F3:F66" si="3">C3+D3-(C3*D3)-1</f>
        <v>-0.22264150943396221</v>
      </c>
      <c r="G3">
        <v>0</v>
      </c>
      <c r="H3">
        <f t="shared" ref="H3:H66" si="4">C3*D3</f>
        <v>0.25157232704402516</v>
      </c>
      <c r="I3">
        <f t="shared" ref="I3:I66" si="5">((-4*F3*H3)^0.5)/(2*F3)</f>
        <v>-1.0629880069054678</v>
      </c>
      <c r="J3">
        <f t="shared" ref="J3:J66" si="6">(-((-4*F3*H3)^0.5))/(2*F3)</f>
        <v>1.0629880069054678</v>
      </c>
      <c r="K3">
        <f t="shared" ref="K3:K66" si="7">IF(A3="","",(C3/($J3+C3-($J3*C3))))</f>
        <v>0.61456660866885815</v>
      </c>
      <c r="L3">
        <f t="shared" ref="L3:L66" si="8">IF(B3="","",(D3/($J3+D3-($J3*D3))))</f>
        <v>0.38543339133114163</v>
      </c>
      <c r="M3">
        <f t="shared" ref="M3:M66" si="9">IF(A3="","",1/K3)</f>
        <v>1.6271629240742262</v>
      </c>
      <c r="N3">
        <f t="shared" ref="N3:N66" si="10">IF(B3="","",1/L3)</f>
        <v>2.594482010358202</v>
      </c>
    </row>
    <row r="4" spans="1:14" x14ac:dyDescent="0.25">
      <c r="A4" s="4">
        <f>IF('True_Odds_Calculator_2-way'!A5="","",'True_Odds_Calculator_2-way'!A5)</f>
        <v>1.63</v>
      </c>
      <c r="B4" s="4">
        <f>IF('True_Odds_Calculator_2-way'!B5="","",'True_Odds_Calculator_2-way'!B5)</f>
        <v>2.37</v>
      </c>
      <c r="C4" s="4">
        <f t="shared" si="0"/>
        <v>0.61349693251533743</v>
      </c>
      <c r="D4">
        <f t="shared" si="1"/>
        <v>0.42194092827004215</v>
      </c>
      <c r="E4">
        <f t="shared" si="2"/>
        <v>3.5437860785379582E-2</v>
      </c>
      <c r="F4">
        <f t="shared" si="3"/>
        <v>-0.22342160441096537</v>
      </c>
      <c r="G4">
        <v>0</v>
      </c>
      <c r="H4">
        <f t="shared" si="4"/>
        <v>0.2588594651963449</v>
      </c>
      <c r="I4">
        <f t="shared" si="5"/>
        <v>-1.0763894728677108</v>
      </c>
      <c r="J4">
        <f t="shared" si="6"/>
        <v>1.0763894728677108</v>
      </c>
      <c r="K4">
        <f t="shared" si="7"/>
        <v>0.59590303509172793</v>
      </c>
      <c r="L4">
        <f t="shared" si="8"/>
        <v>0.40409696490827207</v>
      </c>
      <c r="M4">
        <f t="shared" si="9"/>
        <v>1.6781253679066579</v>
      </c>
      <c r="N4">
        <f t="shared" si="10"/>
        <v>2.4746535778287639</v>
      </c>
    </row>
    <row r="5" spans="1:14" x14ac:dyDescent="0.25">
      <c r="A5" s="4">
        <f>IF('True_Odds_Calculator_2-way'!A6="","",'True_Odds_Calculator_2-way'!A6)</f>
        <v>1.78</v>
      </c>
      <c r="B5" s="4">
        <f>IF('True_Odds_Calculator_2-way'!B6="","",'True_Odds_Calculator_2-way'!B6)</f>
        <v>2.13</v>
      </c>
      <c r="C5" s="4">
        <f t="shared" si="0"/>
        <v>0.5617977528089888</v>
      </c>
      <c r="D5">
        <f t="shared" si="1"/>
        <v>0.46948356807511737</v>
      </c>
      <c r="E5">
        <f t="shared" si="2"/>
        <v>3.128132088410629E-2</v>
      </c>
      <c r="F5">
        <f t="shared" si="3"/>
        <v>-0.23247349264124062</v>
      </c>
      <c r="G5">
        <v>0</v>
      </c>
      <c r="H5">
        <f t="shared" si="4"/>
        <v>0.26375481352534685</v>
      </c>
      <c r="I5">
        <f t="shared" si="5"/>
        <v>-1.0651566348113084</v>
      </c>
      <c r="J5">
        <f t="shared" si="6"/>
        <v>1.0651566348113084</v>
      </c>
      <c r="K5">
        <f t="shared" si="7"/>
        <v>0.54620269164946567</v>
      </c>
      <c r="L5">
        <f t="shared" si="8"/>
        <v>0.45379730835053417</v>
      </c>
      <c r="M5">
        <f t="shared" si="9"/>
        <v>1.8308221751528204</v>
      </c>
      <c r="N5">
        <f t="shared" si="10"/>
        <v>2.2036269973367788</v>
      </c>
    </row>
    <row r="6" spans="1:14" x14ac:dyDescent="0.25">
      <c r="A6" s="4">
        <f>IF('True_Odds_Calculator_2-way'!A7="","",'True_Odds_Calculator_2-way'!A7)</f>
        <v>1.62</v>
      </c>
      <c r="B6" s="4">
        <f>IF('True_Odds_Calculator_2-way'!B7="","",'True_Odds_Calculator_2-way'!B7)</f>
        <v>2.42</v>
      </c>
      <c r="C6" s="4">
        <f t="shared" si="0"/>
        <v>0.61728395061728392</v>
      </c>
      <c r="D6">
        <f t="shared" si="1"/>
        <v>0.41322314049586778</v>
      </c>
      <c r="E6">
        <f t="shared" si="2"/>
        <v>3.0507091113151752E-2</v>
      </c>
      <c r="F6">
        <f t="shared" si="3"/>
        <v>-0.2245689215386184</v>
      </c>
      <c r="G6">
        <v>0</v>
      </c>
      <c r="H6">
        <f t="shared" si="4"/>
        <v>0.25507601265177021</v>
      </c>
      <c r="I6">
        <f t="shared" si="5"/>
        <v>-1.0657613907987191</v>
      </c>
      <c r="J6">
        <f t="shared" si="6"/>
        <v>1.0657613907987191</v>
      </c>
      <c r="K6">
        <f t="shared" si="7"/>
        <v>0.60212958942600991</v>
      </c>
      <c r="L6">
        <f t="shared" si="8"/>
        <v>0.39787041057399003</v>
      </c>
      <c r="M6">
        <f t="shared" si="9"/>
        <v>1.6607720622952058</v>
      </c>
      <c r="N6">
        <f t="shared" si="10"/>
        <v>2.5133811749341808</v>
      </c>
    </row>
    <row r="7" spans="1:14" x14ac:dyDescent="0.25">
      <c r="A7" s="4">
        <f>IF('True_Odds_Calculator_2-way'!A8="","",'True_Odds_Calculator_2-way'!A8)</f>
        <v>2.06</v>
      </c>
      <c r="B7" s="4">
        <f>IF('True_Odds_Calculator_2-way'!B8="","",'True_Odds_Calculator_2-way'!B8)</f>
        <v>1.84</v>
      </c>
      <c r="C7" s="4">
        <f t="shared" si="0"/>
        <v>0.4854368932038835</v>
      </c>
      <c r="D7">
        <f t="shared" si="1"/>
        <v>0.54347826086956519</v>
      </c>
      <c r="E7">
        <f t="shared" si="2"/>
        <v>2.891515407344869E-2</v>
      </c>
      <c r="F7">
        <f t="shared" si="3"/>
        <v>-0.23490924440692273</v>
      </c>
      <c r="G7">
        <v>0</v>
      </c>
      <c r="H7">
        <f t="shared" si="4"/>
        <v>0.26382439848037148</v>
      </c>
      <c r="I7">
        <f t="shared" si="5"/>
        <v>-1.0597597584982434</v>
      </c>
      <c r="J7">
        <f t="shared" si="6"/>
        <v>1.0597597584982434</v>
      </c>
      <c r="K7">
        <f t="shared" si="7"/>
        <v>0.47095494984925418</v>
      </c>
      <c r="L7">
        <f t="shared" si="8"/>
        <v>0.52904505015074577</v>
      </c>
      <c r="M7">
        <f t="shared" si="9"/>
        <v>2.123345344008138</v>
      </c>
      <c r="N7">
        <f t="shared" si="10"/>
        <v>1.8901981971385247</v>
      </c>
    </row>
    <row r="8" spans="1:14" x14ac:dyDescent="0.25">
      <c r="A8" s="4">
        <f>IF('True_Odds_Calculator_2-way'!A9="","",'True_Odds_Calculator_2-way'!A9)</f>
        <v>1.63</v>
      </c>
      <c r="B8" s="4">
        <f>IF('True_Odds_Calculator_2-way'!B9="","",'True_Odds_Calculator_2-way'!B9)</f>
        <v>2.38</v>
      </c>
      <c r="C8" s="4">
        <f t="shared" si="0"/>
        <v>0.61349693251533743</v>
      </c>
      <c r="D8">
        <f t="shared" si="1"/>
        <v>0.42016806722689076</v>
      </c>
      <c r="E8">
        <f t="shared" si="2"/>
        <v>3.3664999742228252E-2</v>
      </c>
      <c r="F8">
        <f t="shared" si="3"/>
        <v>-0.22410682064236731</v>
      </c>
      <c r="G8">
        <v>0</v>
      </c>
      <c r="H8">
        <f t="shared" si="4"/>
        <v>0.25777182038459556</v>
      </c>
      <c r="I8">
        <f t="shared" si="5"/>
        <v>-1.0724824201463117</v>
      </c>
      <c r="J8">
        <f t="shared" si="6"/>
        <v>1.0724824201463117</v>
      </c>
      <c r="K8">
        <f t="shared" si="7"/>
        <v>0.59677837856639582</v>
      </c>
      <c r="L8">
        <f t="shared" si="8"/>
        <v>0.40322162143360418</v>
      </c>
      <c r="M8">
        <f t="shared" si="9"/>
        <v>1.6756639246921761</v>
      </c>
      <c r="N8">
        <f t="shared" si="10"/>
        <v>2.4800257398019103</v>
      </c>
    </row>
    <row r="9" spans="1:14" x14ac:dyDescent="0.25">
      <c r="A9" s="4">
        <f>IF('True_Odds_Calculator_2-way'!A10="","",'True_Odds_Calculator_2-way'!A10)</f>
        <v>2.2999999999999998</v>
      </c>
      <c r="B9" s="4">
        <f>IF('True_Odds_Calculator_2-way'!B10="","",'True_Odds_Calculator_2-way'!B10)</f>
        <v>1.67</v>
      </c>
      <c r="C9" s="4">
        <f t="shared" si="0"/>
        <v>0.43478260869565222</v>
      </c>
      <c r="D9">
        <f t="shared" si="1"/>
        <v>0.5988023952095809</v>
      </c>
      <c r="E9">
        <f t="shared" si="2"/>
        <v>3.3585003905233002E-2</v>
      </c>
      <c r="F9">
        <f t="shared" si="3"/>
        <v>-0.22676386357719358</v>
      </c>
      <c r="G9">
        <v>0</v>
      </c>
      <c r="H9">
        <f t="shared" si="4"/>
        <v>0.26034886748242653</v>
      </c>
      <c r="I9">
        <f t="shared" si="5"/>
        <v>-1.0714969088698136</v>
      </c>
      <c r="J9">
        <f t="shared" si="6"/>
        <v>1.0714969088698136</v>
      </c>
      <c r="K9">
        <f t="shared" si="7"/>
        <v>0.41789493273906014</v>
      </c>
      <c r="L9">
        <f t="shared" si="8"/>
        <v>0.58210506726094002</v>
      </c>
      <c r="M9">
        <f t="shared" si="9"/>
        <v>2.3929459815307572</v>
      </c>
      <c r="N9">
        <f t="shared" si="10"/>
        <v>1.7179029289427752</v>
      </c>
    </row>
    <row r="10" spans="1:14" x14ac:dyDescent="0.25">
      <c r="A10" s="4">
        <f>IF('True_Odds_Calculator_2-way'!A11="","",'True_Odds_Calculator_2-way'!A11)</f>
        <v>2.2400000000000002</v>
      </c>
      <c r="B10" s="4">
        <f>IF('True_Odds_Calculator_2-way'!B11="","",'True_Odds_Calculator_2-way'!B11)</f>
        <v>1.72</v>
      </c>
      <c r="C10" s="4">
        <f t="shared" si="0"/>
        <v>0.4464285714285714</v>
      </c>
      <c r="D10">
        <f t="shared" si="1"/>
        <v>0.58139534883720934</v>
      </c>
      <c r="E10">
        <f t="shared" si="2"/>
        <v>2.7823920265780622E-2</v>
      </c>
      <c r="F10">
        <f t="shared" si="3"/>
        <v>-0.23172757475083072</v>
      </c>
      <c r="G10">
        <v>0</v>
      </c>
      <c r="H10">
        <f t="shared" si="4"/>
        <v>0.25955149501661129</v>
      </c>
      <c r="I10">
        <f t="shared" si="5"/>
        <v>-1.0583343916682537</v>
      </c>
      <c r="J10">
        <f t="shared" si="6"/>
        <v>1.0583343916682537</v>
      </c>
      <c r="K10">
        <f t="shared" si="7"/>
        <v>0.43246335554118726</v>
      </c>
      <c r="L10">
        <f t="shared" si="8"/>
        <v>0.56753664445881302</v>
      </c>
      <c r="M10">
        <f t="shared" si="9"/>
        <v>2.3123346456686344</v>
      </c>
      <c r="N10">
        <f t="shared" si="10"/>
        <v>1.7620007620011424</v>
      </c>
    </row>
    <row r="11" spans="1:14" x14ac:dyDescent="0.25">
      <c r="A11" s="4">
        <f>IF('True_Odds_Calculator_2-way'!A12="","",'True_Odds_Calculator_2-way'!A12)</f>
        <v>2.42</v>
      </c>
      <c r="B11" s="4">
        <f>IF('True_Odds_Calculator_2-way'!B12="","",'True_Odds_Calculator_2-way'!B12)</f>
        <v>1.61</v>
      </c>
      <c r="C11" s="4">
        <f t="shared" si="0"/>
        <v>0.41322314049586778</v>
      </c>
      <c r="D11">
        <f t="shared" si="1"/>
        <v>0.6211180124223602</v>
      </c>
      <c r="E11">
        <f t="shared" si="2"/>
        <v>3.4341152918228035E-2</v>
      </c>
      <c r="F11">
        <f t="shared" si="3"/>
        <v>-0.22231918279349105</v>
      </c>
      <c r="G11">
        <v>0</v>
      </c>
      <c r="H11">
        <f t="shared" si="4"/>
        <v>0.25666033571171909</v>
      </c>
      <c r="I11">
        <f t="shared" si="5"/>
        <v>-1.0744616281415773</v>
      </c>
      <c r="J11">
        <f t="shared" si="6"/>
        <v>1.0744616281415773</v>
      </c>
      <c r="K11">
        <f t="shared" si="7"/>
        <v>0.3959242744397955</v>
      </c>
      <c r="L11">
        <f t="shared" si="8"/>
        <v>0.60407572556020461</v>
      </c>
      <c r="M11">
        <f t="shared" si="9"/>
        <v>2.5257355119610394</v>
      </c>
      <c r="N11">
        <f t="shared" si="10"/>
        <v>1.6554215931663621</v>
      </c>
    </row>
    <row r="12" spans="1:14" x14ac:dyDescent="0.25">
      <c r="A12" s="4">
        <f>IF('True_Odds_Calculator_2-way'!A13="","",'True_Odds_Calculator_2-way'!A13)</f>
        <v>1.73</v>
      </c>
      <c r="B12" s="4">
        <f>IF('True_Odds_Calculator_2-way'!B13="","",'True_Odds_Calculator_2-way'!B13)</f>
        <v>2.2000000000000002</v>
      </c>
      <c r="C12" s="4">
        <f t="shared" si="0"/>
        <v>0.5780346820809249</v>
      </c>
      <c r="D12">
        <f t="shared" si="1"/>
        <v>0.45454545454545453</v>
      </c>
      <c r="E12">
        <f t="shared" si="2"/>
        <v>3.2580136626379375E-2</v>
      </c>
      <c r="F12">
        <f t="shared" si="3"/>
        <v>-0.23016290068313194</v>
      </c>
      <c r="G12">
        <v>0</v>
      </c>
      <c r="H12">
        <f t="shared" si="4"/>
        <v>0.26274303730951132</v>
      </c>
      <c r="I12">
        <f t="shared" si="5"/>
        <v>-1.0684346079267204</v>
      </c>
      <c r="J12">
        <f t="shared" si="6"/>
        <v>1.0684346079267204</v>
      </c>
      <c r="K12">
        <f t="shared" si="7"/>
        <v>0.5618112413961549</v>
      </c>
      <c r="L12">
        <f t="shared" si="8"/>
        <v>0.43818875860384515</v>
      </c>
      <c r="M12">
        <f t="shared" si="9"/>
        <v>1.7799572637865058</v>
      </c>
      <c r="N12">
        <f t="shared" si="10"/>
        <v>2.2821215295120645</v>
      </c>
    </row>
    <row r="13" spans="1:14" x14ac:dyDescent="0.25">
      <c r="A13" s="4">
        <f>IF('True_Odds_Calculator_2-way'!A14="","",'True_Odds_Calculator_2-way'!A14)</f>
        <v>1.72</v>
      </c>
      <c r="B13" s="4">
        <f>IF('True_Odds_Calculator_2-way'!B14="","",'True_Odds_Calculator_2-way'!B14)</f>
        <v>2.1800000000000002</v>
      </c>
      <c r="C13" s="4">
        <f t="shared" si="0"/>
        <v>0.58139534883720934</v>
      </c>
      <c r="D13">
        <f t="shared" si="1"/>
        <v>0.4587155963302752</v>
      </c>
      <c r="E13">
        <f t="shared" si="2"/>
        <v>4.0110945167484591E-2</v>
      </c>
      <c r="F13">
        <f t="shared" si="3"/>
        <v>-0.22658416897802425</v>
      </c>
      <c r="G13">
        <v>0</v>
      </c>
      <c r="H13">
        <f t="shared" si="4"/>
        <v>0.26669511414550884</v>
      </c>
      <c r="I13">
        <f t="shared" si="5"/>
        <v>-1.0849075915068656</v>
      </c>
      <c r="J13">
        <f t="shared" si="6"/>
        <v>1.0849075915068656</v>
      </c>
      <c r="K13">
        <f t="shared" si="7"/>
        <v>0.56144023968644996</v>
      </c>
      <c r="L13">
        <f t="shared" si="8"/>
        <v>0.43855976031354993</v>
      </c>
      <c r="M13">
        <f t="shared" si="9"/>
        <v>1.7811334658849434</v>
      </c>
      <c r="N13">
        <f t="shared" si="10"/>
        <v>2.2801909579781015</v>
      </c>
    </row>
    <row r="14" spans="1:14" x14ac:dyDescent="0.25">
      <c r="A14" s="4">
        <f>IF('True_Odds_Calculator_2-way'!A15="","",'True_Odds_Calculator_2-way'!A15)</f>
        <v>1.68</v>
      </c>
      <c r="B14" s="4">
        <f>IF('True_Odds_Calculator_2-way'!B15="","",'True_Odds_Calculator_2-way'!B15)</f>
        <v>2.25</v>
      </c>
      <c r="C14" s="4">
        <f t="shared" si="0"/>
        <v>0.59523809523809523</v>
      </c>
      <c r="D14">
        <f t="shared" si="1"/>
        <v>0.44444444444444442</v>
      </c>
      <c r="E14">
        <f t="shared" si="2"/>
        <v>3.9682539682539542E-2</v>
      </c>
      <c r="F14">
        <f t="shared" si="3"/>
        <v>-0.22486772486772499</v>
      </c>
      <c r="G14">
        <v>0</v>
      </c>
      <c r="H14">
        <f t="shared" si="4"/>
        <v>0.26455026455026454</v>
      </c>
      <c r="I14">
        <f t="shared" si="5"/>
        <v>-1.0846522890932806</v>
      </c>
      <c r="J14">
        <f t="shared" si="6"/>
        <v>1.0846522890932806</v>
      </c>
      <c r="K14">
        <f t="shared" si="7"/>
        <v>0.57551851626440576</v>
      </c>
      <c r="L14">
        <f t="shared" si="8"/>
        <v>0.42448148373559424</v>
      </c>
      <c r="M14">
        <f t="shared" si="9"/>
        <v>1.7375635565834309</v>
      </c>
      <c r="N14">
        <f t="shared" si="10"/>
        <v>2.3558153613666013</v>
      </c>
    </row>
    <row r="15" spans="1:14" x14ac:dyDescent="0.25">
      <c r="A15" s="4">
        <f>IF('True_Odds_Calculator_2-way'!A16="","",'True_Odds_Calculator_2-way'!A16)</f>
        <v>1.61</v>
      </c>
      <c r="B15" s="4">
        <f>IF('True_Odds_Calculator_2-way'!B16="","",'True_Odds_Calculator_2-way'!B16)</f>
        <v>2.4</v>
      </c>
      <c r="C15" s="4">
        <f t="shared" si="0"/>
        <v>0.6211180124223602</v>
      </c>
      <c r="D15">
        <f t="shared" si="1"/>
        <v>0.41666666666666669</v>
      </c>
      <c r="E15">
        <f t="shared" si="2"/>
        <v>3.7784679089026829E-2</v>
      </c>
      <c r="F15">
        <f t="shared" si="3"/>
        <v>-0.22101449275362328</v>
      </c>
      <c r="G15">
        <v>0</v>
      </c>
      <c r="H15">
        <f t="shared" si="4"/>
        <v>0.25879917184265011</v>
      </c>
      <c r="I15">
        <f t="shared" si="5"/>
        <v>-1.0821091383745125</v>
      </c>
      <c r="J15">
        <f t="shared" si="6"/>
        <v>1.0821091383745125</v>
      </c>
      <c r="K15">
        <f t="shared" si="7"/>
        <v>0.602378222567299</v>
      </c>
      <c r="L15">
        <f t="shared" si="8"/>
        <v>0.39762177743270088</v>
      </c>
      <c r="M15">
        <f t="shared" si="9"/>
        <v>1.660086574408453</v>
      </c>
      <c r="N15">
        <f t="shared" si="10"/>
        <v>2.5149527937243179</v>
      </c>
    </row>
    <row r="16" spans="1:14" x14ac:dyDescent="0.25">
      <c r="A16" s="4">
        <f>IF('True_Odds_Calculator_2-way'!A17="","",'True_Odds_Calculator_2-way'!A17)</f>
        <v>1.65</v>
      </c>
      <c r="B16" s="4">
        <f>IF('True_Odds_Calculator_2-way'!B17="","",'True_Odds_Calculator_2-way'!B17)</f>
        <v>2.33</v>
      </c>
      <c r="C16" s="4">
        <f t="shared" si="0"/>
        <v>0.60606060606060608</v>
      </c>
      <c r="D16">
        <f t="shared" si="1"/>
        <v>0.42918454935622319</v>
      </c>
      <c r="E16">
        <f t="shared" si="2"/>
        <v>3.5245155416829377E-2</v>
      </c>
      <c r="F16">
        <f t="shared" si="3"/>
        <v>-0.22486669267785131</v>
      </c>
      <c r="G16">
        <v>0</v>
      </c>
      <c r="H16">
        <f t="shared" si="4"/>
        <v>0.26011184809468074</v>
      </c>
      <c r="I16">
        <f t="shared" si="5"/>
        <v>-1.0755175492958089</v>
      </c>
      <c r="J16">
        <f t="shared" si="6"/>
        <v>1.0755175492958089</v>
      </c>
      <c r="K16">
        <f t="shared" si="7"/>
        <v>0.58855158622613757</v>
      </c>
      <c r="L16">
        <f t="shared" si="8"/>
        <v>0.41144841377386249</v>
      </c>
      <c r="M16">
        <f t="shared" si="9"/>
        <v>1.6990864070422753</v>
      </c>
      <c r="N16">
        <f t="shared" si="10"/>
        <v>2.4304383405634256</v>
      </c>
    </row>
    <row r="17" spans="1:14" x14ac:dyDescent="0.25">
      <c r="A17" s="4">
        <f>IF('True_Odds_Calculator_2-way'!A18="","",'True_Odds_Calculator_2-way'!A18)</f>
        <v>1.26</v>
      </c>
      <c r="B17" s="4">
        <f>IF('True_Odds_Calculator_2-way'!B18="","",'True_Odds_Calculator_2-way'!B18)</f>
        <v>4.5999999999999996</v>
      </c>
      <c r="C17" s="4">
        <f t="shared" si="0"/>
        <v>0.79365079365079361</v>
      </c>
      <c r="D17">
        <f t="shared" si="1"/>
        <v>0.21739130434782611</v>
      </c>
      <c r="E17">
        <f t="shared" si="2"/>
        <v>1.104209799861966E-2</v>
      </c>
      <c r="F17">
        <f t="shared" si="3"/>
        <v>-0.16149068322981375</v>
      </c>
      <c r="G17">
        <v>0</v>
      </c>
      <c r="H17">
        <f t="shared" si="4"/>
        <v>0.17253278122843341</v>
      </c>
      <c r="I17">
        <f t="shared" si="5"/>
        <v>-1.0336227882434035</v>
      </c>
      <c r="J17">
        <f t="shared" si="6"/>
        <v>1.0336227882434035</v>
      </c>
      <c r="K17">
        <f t="shared" si="7"/>
        <v>0.78818235634855505</v>
      </c>
      <c r="L17">
        <f t="shared" si="8"/>
        <v>0.21181764365144498</v>
      </c>
      <c r="M17">
        <f t="shared" si="9"/>
        <v>1.268741924943285</v>
      </c>
      <c r="N17">
        <f t="shared" si="10"/>
        <v>4.7210420376762521</v>
      </c>
    </row>
    <row r="18" spans="1:14" x14ac:dyDescent="0.25">
      <c r="A18" s="4">
        <f>IF('True_Odds_Calculator_2-way'!A19="","",'True_Odds_Calculator_2-way'!A19)</f>
        <v>1.72</v>
      </c>
      <c r="B18" s="4">
        <f>IF('True_Odds_Calculator_2-way'!B19="","",'True_Odds_Calculator_2-way'!B19)</f>
        <v>2.2400000000000002</v>
      </c>
      <c r="C18" s="4">
        <f t="shared" si="0"/>
        <v>0.58139534883720934</v>
      </c>
      <c r="D18">
        <f t="shared" si="1"/>
        <v>0.4464285714285714</v>
      </c>
      <c r="E18">
        <f t="shared" si="2"/>
        <v>2.7823920265780622E-2</v>
      </c>
      <c r="F18">
        <f t="shared" si="3"/>
        <v>-0.23172757475083072</v>
      </c>
      <c r="G18">
        <v>0</v>
      </c>
      <c r="H18">
        <f t="shared" si="4"/>
        <v>0.25955149501661129</v>
      </c>
      <c r="I18">
        <f t="shared" si="5"/>
        <v>-1.0583343916682537</v>
      </c>
      <c r="J18">
        <f t="shared" si="6"/>
        <v>1.0583343916682537</v>
      </c>
      <c r="K18">
        <f t="shared" si="7"/>
        <v>0.56753664445881302</v>
      </c>
      <c r="L18">
        <f t="shared" si="8"/>
        <v>0.43246335554118726</v>
      </c>
      <c r="M18">
        <f t="shared" si="9"/>
        <v>1.7620007620011424</v>
      </c>
      <c r="N18">
        <f t="shared" si="10"/>
        <v>2.3123346456686344</v>
      </c>
    </row>
    <row r="19" spans="1:14" x14ac:dyDescent="0.25">
      <c r="A19" s="4">
        <f>IF('True_Odds_Calculator_2-way'!A20="","",'True_Odds_Calculator_2-way'!A20)</f>
        <v>1.58</v>
      </c>
      <c r="B19" s="4">
        <f>IF('True_Odds_Calculator_2-way'!B20="","",'True_Odds_Calculator_2-way'!B20)</f>
        <v>2.52</v>
      </c>
      <c r="C19" s="4">
        <f t="shared" si="0"/>
        <v>0.63291139240506322</v>
      </c>
      <c r="D19">
        <f t="shared" si="1"/>
        <v>0.3968253968253968</v>
      </c>
      <c r="E19">
        <f t="shared" si="2"/>
        <v>2.9736789230460081E-2</v>
      </c>
      <c r="F19">
        <f t="shared" si="3"/>
        <v>-0.22141852521599359</v>
      </c>
      <c r="G19">
        <v>0</v>
      </c>
      <c r="H19">
        <f t="shared" si="4"/>
        <v>0.25115531444645367</v>
      </c>
      <c r="I19">
        <f t="shared" si="5"/>
        <v>-1.0650358071057624</v>
      </c>
      <c r="J19">
        <f t="shared" si="6"/>
        <v>1.0650358071057624</v>
      </c>
      <c r="K19">
        <f t="shared" si="7"/>
        <v>0.61815365154846769</v>
      </c>
      <c r="L19">
        <f t="shared" si="8"/>
        <v>0.38184634845153209</v>
      </c>
      <c r="M19">
        <f t="shared" si="9"/>
        <v>1.6177207681213428</v>
      </c>
      <c r="N19">
        <f t="shared" si="10"/>
        <v>2.618854426800759</v>
      </c>
    </row>
    <row r="20" spans="1:14" x14ac:dyDescent="0.25">
      <c r="A20" s="4">
        <f>IF('True_Odds_Calculator_2-way'!A21="","",'True_Odds_Calculator_2-way'!A21)</f>
        <v>1.72</v>
      </c>
      <c r="B20" s="4">
        <f>IF('True_Odds_Calculator_2-way'!B21="","",'True_Odds_Calculator_2-way'!B21)</f>
        <v>2.2400000000000002</v>
      </c>
      <c r="C20" s="4">
        <f t="shared" si="0"/>
        <v>0.58139534883720934</v>
      </c>
      <c r="D20">
        <f t="shared" si="1"/>
        <v>0.4464285714285714</v>
      </c>
      <c r="E20">
        <f t="shared" si="2"/>
        <v>2.7823920265780622E-2</v>
      </c>
      <c r="F20">
        <f t="shared" si="3"/>
        <v>-0.23172757475083072</v>
      </c>
      <c r="G20">
        <v>0</v>
      </c>
      <c r="H20">
        <f t="shared" si="4"/>
        <v>0.25955149501661129</v>
      </c>
      <c r="I20">
        <f t="shared" si="5"/>
        <v>-1.0583343916682537</v>
      </c>
      <c r="J20">
        <f t="shared" si="6"/>
        <v>1.0583343916682537</v>
      </c>
      <c r="K20">
        <f t="shared" si="7"/>
        <v>0.56753664445881302</v>
      </c>
      <c r="L20">
        <f t="shared" si="8"/>
        <v>0.43246335554118726</v>
      </c>
      <c r="M20">
        <f t="shared" si="9"/>
        <v>1.7620007620011424</v>
      </c>
      <c r="N20">
        <f t="shared" si="10"/>
        <v>2.3123346456686344</v>
      </c>
    </row>
    <row r="21" spans="1:14" x14ac:dyDescent="0.25">
      <c r="A21" s="4">
        <f>IF('True_Odds_Calculator_2-way'!A22="","",'True_Odds_Calculator_2-way'!A22)</f>
        <v>1.61</v>
      </c>
      <c r="B21" s="4">
        <f>IF('True_Odds_Calculator_2-way'!B22="","",'True_Odds_Calculator_2-way'!B22)</f>
        <v>2.46</v>
      </c>
      <c r="C21" s="4">
        <f t="shared" si="0"/>
        <v>0.6211180124223602</v>
      </c>
      <c r="D21">
        <f t="shared" si="1"/>
        <v>0.4065040650406504</v>
      </c>
      <c r="E21">
        <f t="shared" si="2"/>
        <v>2.7622077463010708E-2</v>
      </c>
      <c r="F21">
        <f t="shared" si="3"/>
        <v>-0.22486491945664788</v>
      </c>
      <c r="G21">
        <v>0</v>
      </c>
      <c r="H21">
        <f t="shared" si="4"/>
        <v>0.25248699691965859</v>
      </c>
      <c r="I21">
        <f t="shared" si="5"/>
        <v>-1.0596407579073908</v>
      </c>
      <c r="J21">
        <f t="shared" si="6"/>
        <v>1.0596407579073908</v>
      </c>
      <c r="K21">
        <f t="shared" si="7"/>
        <v>0.60739287177373846</v>
      </c>
      <c r="L21">
        <f t="shared" si="8"/>
        <v>0.39260712822626126</v>
      </c>
      <c r="M21">
        <f t="shared" si="9"/>
        <v>1.646380862323509</v>
      </c>
      <c r="N21">
        <f t="shared" si="10"/>
        <v>2.5470755065447905</v>
      </c>
    </row>
    <row r="22" spans="1:14" x14ac:dyDescent="0.25">
      <c r="A22" s="4">
        <f>IF('True_Odds_Calculator_2-way'!A23="","",'True_Odds_Calculator_2-way'!A23)</f>
        <v>1.75</v>
      </c>
      <c r="B22" s="4">
        <f>IF('True_Odds_Calculator_2-way'!B23="","",'True_Odds_Calculator_2-way'!B23)</f>
        <v>2.1800000000000002</v>
      </c>
      <c r="C22" s="4">
        <f t="shared" si="0"/>
        <v>0.5714285714285714</v>
      </c>
      <c r="D22">
        <f t="shared" si="1"/>
        <v>0.4587155963302752</v>
      </c>
      <c r="E22">
        <f t="shared" si="2"/>
        <v>3.0144167758846541E-2</v>
      </c>
      <c r="F22">
        <f t="shared" si="3"/>
        <v>-0.23197903014416776</v>
      </c>
      <c r="G22">
        <v>0</v>
      </c>
      <c r="H22">
        <f t="shared" si="4"/>
        <v>0.26212319790301436</v>
      </c>
      <c r="I22">
        <f t="shared" si="5"/>
        <v>-1.0629880069054676</v>
      </c>
      <c r="J22">
        <f t="shared" si="6"/>
        <v>1.0629880069054676</v>
      </c>
      <c r="K22">
        <f t="shared" si="7"/>
        <v>0.55640840439223493</v>
      </c>
      <c r="L22">
        <f t="shared" si="8"/>
        <v>0.44359159560776512</v>
      </c>
      <c r="M22">
        <f t="shared" si="9"/>
        <v>1.797241005179101</v>
      </c>
      <c r="N22">
        <f t="shared" si="10"/>
        <v>2.2543258481484516</v>
      </c>
    </row>
    <row r="23" spans="1:14" x14ac:dyDescent="0.25">
      <c r="A23" s="4">
        <f>IF('True_Odds_Calculator_2-way'!A24="","",'True_Odds_Calculator_2-way'!A24)</f>
        <v>1.66</v>
      </c>
      <c r="B23" s="4">
        <f>IF('True_Odds_Calculator_2-way'!B24="","",'True_Odds_Calculator_2-way'!B24)</f>
        <v>2.3199999999999998</v>
      </c>
      <c r="C23" s="4">
        <f t="shared" si="0"/>
        <v>0.60240963855421692</v>
      </c>
      <c r="D23">
        <f t="shared" si="1"/>
        <v>0.43103448275862072</v>
      </c>
      <c r="E23">
        <f t="shared" si="2"/>
        <v>3.3444121312837582E-2</v>
      </c>
      <c r="F23">
        <f t="shared" si="3"/>
        <v>-0.22621520565018693</v>
      </c>
      <c r="G23">
        <v>0</v>
      </c>
      <c r="H23">
        <f t="shared" si="4"/>
        <v>0.25965932696302457</v>
      </c>
      <c r="I23">
        <f t="shared" si="5"/>
        <v>-1.0713739108887086</v>
      </c>
      <c r="J23">
        <f t="shared" si="6"/>
        <v>1.0713739108887086</v>
      </c>
      <c r="K23">
        <f t="shared" si="7"/>
        <v>0.58578643762690485</v>
      </c>
      <c r="L23">
        <f t="shared" si="8"/>
        <v>0.41421356237309498</v>
      </c>
      <c r="M23">
        <f t="shared" si="9"/>
        <v>1.7071067811865479</v>
      </c>
      <c r="N23">
        <f t="shared" si="10"/>
        <v>2.4142135623730954</v>
      </c>
    </row>
    <row r="24" spans="1:14" x14ac:dyDescent="0.25">
      <c r="A24" s="4">
        <f>IF('True_Odds_Calculator_2-way'!A25="","",'True_Odds_Calculator_2-way'!A25)</f>
        <v>1.74</v>
      </c>
      <c r="B24" s="4">
        <f>IF('True_Odds_Calculator_2-way'!B25="","",'True_Odds_Calculator_2-way'!B25)</f>
        <v>2.19</v>
      </c>
      <c r="C24" s="4">
        <f t="shared" si="0"/>
        <v>0.57471264367816088</v>
      </c>
      <c r="D24">
        <f t="shared" si="1"/>
        <v>0.45662100456621008</v>
      </c>
      <c r="E24">
        <f t="shared" si="2"/>
        <v>3.1333648244370904E-2</v>
      </c>
      <c r="F24">
        <f t="shared" si="3"/>
        <v>-0.23109221644885325</v>
      </c>
      <c r="G24">
        <v>0</v>
      </c>
      <c r="H24">
        <f t="shared" si="4"/>
        <v>0.26242586469322415</v>
      </c>
      <c r="I24">
        <f t="shared" si="5"/>
        <v>-1.0656403571953759</v>
      </c>
      <c r="J24">
        <f t="shared" si="6"/>
        <v>1.0656403571953759</v>
      </c>
      <c r="K24">
        <f t="shared" si="7"/>
        <v>0.5591046698972264</v>
      </c>
      <c r="L24">
        <f t="shared" si="8"/>
        <v>0.4408953301027736</v>
      </c>
      <c r="M24">
        <f t="shared" si="9"/>
        <v>1.7885738643245783</v>
      </c>
      <c r="N24">
        <f t="shared" si="10"/>
        <v>2.2681120250624973</v>
      </c>
    </row>
    <row r="25" spans="1:14" x14ac:dyDescent="0.25">
      <c r="A25" s="4">
        <f>IF('True_Odds_Calculator_2-way'!A26="","",'True_Odds_Calculator_2-way'!A26)</f>
        <v>1.47</v>
      </c>
      <c r="B25" s="4">
        <f>IF('True_Odds_Calculator_2-way'!B26="","",'True_Odds_Calculator_2-way'!B26)</f>
        <v>2.81</v>
      </c>
      <c r="C25" s="4">
        <f t="shared" si="0"/>
        <v>0.68027210884353739</v>
      </c>
      <c r="D25">
        <f t="shared" si="1"/>
        <v>0.35587188612099646</v>
      </c>
      <c r="E25">
        <f t="shared" si="2"/>
        <v>3.614399496453391E-2</v>
      </c>
      <c r="F25">
        <f t="shared" si="3"/>
        <v>-0.20594572348512352</v>
      </c>
      <c r="G25">
        <v>0</v>
      </c>
      <c r="H25">
        <f t="shared" si="4"/>
        <v>0.24208971844965746</v>
      </c>
      <c r="I25">
        <f t="shared" si="5"/>
        <v>-1.0842059432277773</v>
      </c>
      <c r="J25">
        <f t="shared" si="6"/>
        <v>1.0842059432277773</v>
      </c>
      <c r="K25">
        <f t="shared" si="7"/>
        <v>0.6624373164896491</v>
      </c>
      <c r="L25">
        <f t="shared" si="8"/>
        <v>0.33756268351035074</v>
      </c>
      <c r="M25">
        <f t="shared" si="9"/>
        <v>1.5095767933170556</v>
      </c>
      <c r="N25">
        <f t="shared" si="10"/>
        <v>2.9624127572422765</v>
      </c>
    </row>
    <row r="26" spans="1:14" x14ac:dyDescent="0.25">
      <c r="A26" s="4">
        <f>IF('True_Odds_Calculator_2-way'!A27="","",'True_Odds_Calculator_2-way'!A27)</f>
        <v>1.82</v>
      </c>
      <c r="B26" s="4">
        <f>IF('True_Odds_Calculator_2-way'!B27="","",'True_Odds_Calculator_2-way'!B27)</f>
        <v>2.0699999999999998</v>
      </c>
      <c r="C26" s="4">
        <f t="shared" si="0"/>
        <v>0.54945054945054939</v>
      </c>
      <c r="D26">
        <f t="shared" si="1"/>
        <v>0.48309178743961356</v>
      </c>
      <c r="E26">
        <f t="shared" si="2"/>
        <v>3.2542336890162948E-2</v>
      </c>
      <c r="F26">
        <f t="shared" si="3"/>
        <v>-0.23289271115358079</v>
      </c>
      <c r="G26">
        <v>0</v>
      </c>
      <c r="H26">
        <f t="shared" si="4"/>
        <v>0.26543504804374368</v>
      </c>
      <c r="I26">
        <f t="shared" si="5"/>
        <v>-1.0675818579755179</v>
      </c>
      <c r="J26">
        <f t="shared" si="6"/>
        <v>1.0675818579755179</v>
      </c>
      <c r="K26">
        <f t="shared" si="7"/>
        <v>0.53321471124912212</v>
      </c>
      <c r="L26">
        <f t="shared" si="8"/>
        <v>0.4667852887508781</v>
      </c>
      <c r="M26">
        <f t="shared" si="9"/>
        <v>1.8754171235399244</v>
      </c>
      <c r="N26">
        <f t="shared" si="10"/>
        <v>2.1423125880338039</v>
      </c>
    </row>
    <row r="27" spans="1:14" x14ac:dyDescent="0.25">
      <c r="A27" s="4">
        <f>IF('True_Odds_Calculator_2-way'!A28="","",'True_Odds_Calculator_2-way'!A28)</f>
        <v>1.82</v>
      </c>
      <c r="B27" s="4">
        <f>IF('True_Odds_Calculator_2-way'!B28="","",'True_Odds_Calculator_2-way'!B28)</f>
        <v>2.09</v>
      </c>
      <c r="C27" s="4">
        <f t="shared" si="0"/>
        <v>0.54945054945054939</v>
      </c>
      <c r="D27">
        <f t="shared" si="1"/>
        <v>0.47846889952153115</v>
      </c>
      <c r="E27">
        <f t="shared" si="2"/>
        <v>2.7919448972080652E-2</v>
      </c>
      <c r="F27">
        <f t="shared" si="3"/>
        <v>-0.23497555076502441</v>
      </c>
      <c r="G27">
        <v>0</v>
      </c>
      <c r="H27">
        <f t="shared" si="4"/>
        <v>0.26289499973710501</v>
      </c>
      <c r="I27">
        <f t="shared" si="5"/>
        <v>-1.0577421839157299</v>
      </c>
      <c r="J27">
        <f t="shared" si="6"/>
        <v>1.0577421839157299</v>
      </c>
      <c r="K27">
        <f t="shared" si="7"/>
        <v>0.53551865191155801</v>
      </c>
      <c r="L27">
        <f t="shared" si="8"/>
        <v>0.46448134808844194</v>
      </c>
      <c r="M27">
        <f t="shared" si="9"/>
        <v>1.8673485908108987</v>
      </c>
      <c r="N27">
        <f t="shared" si="10"/>
        <v>2.1529389804681456</v>
      </c>
    </row>
    <row r="28" spans="1:14" x14ac:dyDescent="0.25">
      <c r="A28" s="4">
        <f>IF('True_Odds_Calculator_2-way'!A29="","",'True_Odds_Calculator_2-way'!A29)</f>
        <v>2.2200000000000002</v>
      </c>
      <c r="B28" s="4">
        <f>IF('True_Odds_Calculator_2-way'!B29="","",'True_Odds_Calculator_2-way'!B29)</f>
        <v>1.73</v>
      </c>
      <c r="C28" s="4">
        <f t="shared" si="0"/>
        <v>0.4504504504504504</v>
      </c>
      <c r="D28">
        <f t="shared" si="1"/>
        <v>0.5780346820809249</v>
      </c>
      <c r="E28">
        <f t="shared" si="2"/>
        <v>2.8485132531375301E-2</v>
      </c>
      <c r="F28">
        <f t="shared" si="3"/>
        <v>-0.2318908503879602</v>
      </c>
      <c r="G28">
        <v>0</v>
      </c>
      <c r="H28">
        <f t="shared" si="4"/>
        <v>0.2603759829193355</v>
      </c>
      <c r="I28">
        <f t="shared" si="5"/>
        <v>-1.0596407579073905</v>
      </c>
      <c r="J28">
        <f t="shared" si="6"/>
        <v>1.0596407579073905</v>
      </c>
      <c r="K28">
        <f t="shared" si="7"/>
        <v>0.43615522243331045</v>
      </c>
      <c r="L28">
        <f t="shared" si="8"/>
        <v>0.56384477756668971</v>
      </c>
      <c r="M28">
        <f t="shared" si="9"/>
        <v>2.2927617246470167</v>
      </c>
      <c r="N28">
        <f t="shared" si="10"/>
        <v>1.7735377532723946</v>
      </c>
    </row>
    <row r="29" spans="1:14" x14ac:dyDescent="0.25">
      <c r="A29" s="4">
        <f>IF('True_Odds_Calculator_2-way'!A30="","",'True_Odds_Calculator_2-way'!A30)</f>
        <v>1.88</v>
      </c>
      <c r="B29" s="4">
        <f>IF('True_Odds_Calculator_2-way'!B30="","",'True_Odds_Calculator_2-way'!B30)</f>
        <v>2.0299999999999998</v>
      </c>
      <c r="C29" s="4">
        <f t="shared" si="0"/>
        <v>0.53191489361702127</v>
      </c>
      <c r="D29">
        <f t="shared" si="1"/>
        <v>0.49261083743842371</v>
      </c>
      <c r="E29">
        <f t="shared" si="2"/>
        <v>2.4525731055444977E-2</v>
      </c>
      <c r="F29">
        <f t="shared" si="3"/>
        <v>-0.23750131013520592</v>
      </c>
      <c r="G29">
        <v>0</v>
      </c>
      <c r="H29">
        <f t="shared" si="4"/>
        <v>0.2620270411906509</v>
      </c>
      <c r="I29">
        <f t="shared" si="5"/>
        <v>-1.0503645397539194</v>
      </c>
      <c r="J29">
        <f t="shared" si="6"/>
        <v>1.0503645397539194</v>
      </c>
      <c r="K29">
        <f t="shared" si="7"/>
        <v>0.51966387444698414</v>
      </c>
      <c r="L29">
        <f t="shared" si="8"/>
        <v>0.48033612555301569</v>
      </c>
      <c r="M29">
        <f t="shared" si="9"/>
        <v>1.9243207949834495</v>
      </c>
      <c r="N29">
        <f t="shared" si="10"/>
        <v>2.081875475946537</v>
      </c>
    </row>
    <row r="30" spans="1:14" x14ac:dyDescent="0.25">
      <c r="A30" s="4">
        <f>IF('True_Odds_Calculator_2-way'!A31="","",'True_Odds_Calculator_2-way'!A31)</f>
        <v>1.54</v>
      </c>
      <c r="B30" s="4">
        <f>IF('True_Odds_Calculator_2-way'!B31="","",'True_Odds_Calculator_2-way'!B31)</f>
        <v>2.63</v>
      </c>
      <c r="C30" s="4">
        <f t="shared" si="0"/>
        <v>0.64935064935064934</v>
      </c>
      <c r="D30">
        <f t="shared" si="1"/>
        <v>0.38022813688212931</v>
      </c>
      <c r="E30">
        <f t="shared" si="2"/>
        <v>2.9578786232778764E-2</v>
      </c>
      <c r="F30">
        <f t="shared" si="3"/>
        <v>-0.21732260135301951</v>
      </c>
      <c r="G30">
        <v>0</v>
      </c>
      <c r="H30">
        <f t="shared" si="4"/>
        <v>0.24690138758579824</v>
      </c>
      <c r="I30">
        <f t="shared" si="5"/>
        <v>-1.0658824656517991</v>
      </c>
      <c r="J30">
        <f t="shared" si="6"/>
        <v>1.0658824656517991</v>
      </c>
      <c r="K30">
        <f t="shared" si="7"/>
        <v>0.63468830617732719</v>
      </c>
      <c r="L30">
        <f t="shared" si="8"/>
        <v>0.3653116938226727</v>
      </c>
      <c r="M30">
        <f t="shared" si="9"/>
        <v>1.5755765314519714</v>
      </c>
      <c r="N30">
        <f t="shared" si="10"/>
        <v>2.7373884190124329</v>
      </c>
    </row>
    <row r="31" spans="1:14" x14ac:dyDescent="0.25">
      <c r="A31" s="4">
        <f>IF('True_Odds_Calculator_2-way'!A32="","",'True_Odds_Calculator_2-way'!A32)</f>
        <v>1.82</v>
      </c>
      <c r="B31" s="4">
        <f>IF('True_Odds_Calculator_2-way'!B32="","",'True_Odds_Calculator_2-way'!B32)</f>
        <v>2.09</v>
      </c>
      <c r="C31" s="4">
        <f t="shared" si="0"/>
        <v>0.54945054945054939</v>
      </c>
      <c r="D31">
        <f t="shared" si="1"/>
        <v>0.47846889952153115</v>
      </c>
      <c r="E31">
        <f t="shared" si="2"/>
        <v>2.7919448972080652E-2</v>
      </c>
      <c r="F31">
        <f t="shared" si="3"/>
        <v>-0.23497555076502441</v>
      </c>
      <c r="G31">
        <v>0</v>
      </c>
      <c r="H31">
        <f t="shared" si="4"/>
        <v>0.26289499973710501</v>
      </c>
      <c r="I31">
        <f t="shared" si="5"/>
        <v>-1.0577421839157299</v>
      </c>
      <c r="J31">
        <f t="shared" si="6"/>
        <v>1.0577421839157299</v>
      </c>
      <c r="K31">
        <f t="shared" si="7"/>
        <v>0.53551865191155801</v>
      </c>
      <c r="L31">
        <f t="shared" si="8"/>
        <v>0.46448134808844194</v>
      </c>
      <c r="M31">
        <f t="shared" si="9"/>
        <v>1.8673485908108987</v>
      </c>
      <c r="N31">
        <f t="shared" si="10"/>
        <v>2.1529389804681456</v>
      </c>
    </row>
    <row r="32" spans="1:14" x14ac:dyDescent="0.25">
      <c r="A32" s="4">
        <f>IF('True_Odds_Calculator_2-way'!A33="","",'True_Odds_Calculator_2-way'!A33)</f>
        <v>1.51</v>
      </c>
      <c r="B32" s="4">
        <f>IF('True_Odds_Calculator_2-way'!B33="","",'True_Odds_Calculator_2-way'!B33)</f>
        <v>2.71</v>
      </c>
      <c r="C32" s="4">
        <f t="shared" si="0"/>
        <v>0.66225165562913912</v>
      </c>
      <c r="D32">
        <f t="shared" si="1"/>
        <v>0.36900369003690037</v>
      </c>
      <c r="E32">
        <f t="shared" si="2"/>
        <v>3.1255345666039602E-2</v>
      </c>
      <c r="F32">
        <f t="shared" si="3"/>
        <v>-0.21311795899415931</v>
      </c>
      <c r="G32">
        <v>0</v>
      </c>
      <c r="H32">
        <f t="shared" si="4"/>
        <v>0.24437330466019894</v>
      </c>
      <c r="I32">
        <f t="shared" si="5"/>
        <v>-1.0708209436720597</v>
      </c>
      <c r="J32">
        <f t="shared" si="6"/>
        <v>1.0708209436720597</v>
      </c>
      <c r="K32">
        <f t="shared" si="7"/>
        <v>0.64678087918633098</v>
      </c>
      <c r="L32">
        <f t="shared" si="8"/>
        <v>0.35321912081366885</v>
      </c>
      <c r="M32">
        <f t="shared" si="9"/>
        <v>1.5461186812727501</v>
      </c>
      <c r="N32">
        <f t="shared" si="10"/>
        <v>2.8311038136792228</v>
      </c>
    </row>
    <row r="33" spans="1:14" x14ac:dyDescent="0.25">
      <c r="A33" s="4">
        <f>IF('True_Odds_Calculator_2-way'!A34="","",'True_Odds_Calculator_2-way'!A34)</f>
        <v>2.1</v>
      </c>
      <c r="B33" s="4">
        <f>IF('True_Odds_Calculator_2-way'!B34="","",'True_Odds_Calculator_2-way'!B34)</f>
        <v>1.79</v>
      </c>
      <c r="C33" s="4">
        <f t="shared" si="0"/>
        <v>0.47619047619047616</v>
      </c>
      <c r="D33">
        <f t="shared" si="1"/>
        <v>0.55865921787709494</v>
      </c>
      <c r="E33">
        <f t="shared" si="2"/>
        <v>3.4849694067571102E-2</v>
      </c>
      <c r="F33">
        <f t="shared" si="3"/>
        <v>-0.2311785049215217</v>
      </c>
      <c r="G33">
        <v>0</v>
      </c>
      <c r="H33">
        <f t="shared" si="4"/>
        <v>0.2660281989890928</v>
      </c>
      <c r="I33">
        <f t="shared" si="5"/>
        <v>-1.072729223145815</v>
      </c>
      <c r="J33">
        <f t="shared" si="6"/>
        <v>1.072729223145815</v>
      </c>
      <c r="K33">
        <f t="shared" si="7"/>
        <v>0.4587151448829464</v>
      </c>
      <c r="L33">
        <f t="shared" si="8"/>
        <v>0.5412848551170536</v>
      </c>
      <c r="M33">
        <f t="shared" si="9"/>
        <v>2.1800021454603971</v>
      </c>
      <c r="N33">
        <f t="shared" si="10"/>
        <v>1.8474560862851939</v>
      </c>
    </row>
    <row r="34" spans="1:14" x14ac:dyDescent="0.25">
      <c r="A34" s="4">
        <f>IF('True_Odds_Calculator_2-way'!A35="","",'True_Odds_Calculator_2-way'!A35)</f>
        <v>2.06</v>
      </c>
      <c r="B34" s="4">
        <f>IF('True_Odds_Calculator_2-way'!B35="","",'True_Odds_Calculator_2-way'!B35)</f>
        <v>1.83</v>
      </c>
      <c r="C34" s="4">
        <f t="shared" si="0"/>
        <v>0.4854368932038835</v>
      </c>
      <c r="D34">
        <f t="shared" si="1"/>
        <v>0.54644808743169393</v>
      </c>
      <c r="E34">
        <f t="shared" si="2"/>
        <v>3.1884980635577431E-2</v>
      </c>
      <c r="F34">
        <f t="shared" si="3"/>
        <v>-0.2333810812244681</v>
      </c>
      <c r="G34">
        <v>0</v>
      </c>
      <c r="H34">
        <f t="shared" si="4"/>
        <v>0.26526606186004559</v>
      </c>
      <c r="I34">
        <f t="shared" si="5"/>
        <v>-1.0661247392009334</v>
      </c>
      <c r="J34">
        <f t="shared" si="6"/>
        <v>1.0661247392009334</v>
      </c>
      <c r="K34">
        <f t="shared" si="7"/>
        <v>0.46946324151730962</v>
      </c>
      <c r="L34">
        <f t="shared" si="8"/>
        <v>0.53053675848269044</v>
      </c>
      <c r="M34">
        <f t="shared" si="9"/>
        <v>2.1300922235529893</v>
      </c>
      <c r="N34">
        <f t="shared" si="10"/>
        <v>1.8848835335367746</v>
      </c>
    </row>
    <row r="35" spans="1:14" x14ac:dyDescent="0.25">
      <c r="A35" s="4">
        <f>IF('True_Odds_Calculator_2-way'!A36="","",'True_Odds_Calculator_2-way'!A36)</f>
        <v>2.11</v>
      </c>
      <c r="B35" s="4">
        <f>IF('True_Odds_Calculator_2-way'!B36="","",'True_Odds_Calculator_2-way'!B36)</f>
        <v>1.79</v>
      </c>
      <c r="C35" s="4">
        <f t="shared" si="0"/>
        <v>0.47393364928909953</v>
      </c>
      <c r="D35">
        <f t="shared" si="1"/>
        <v>0.55865921787709494</v>
      </c>
      <c r="E35">
        <f t="shared" si="2"/>
        <v>3.2592867166194583E-2</v>
      </c>
      <c r="F35">
        <f t="shared" si="3"/>
        <v>-0.23217453467129112</v>
      </c>
      <c r="G35">
        <v>0</v>
      </c>
      <c r="H35">
        <f t="shared" si="4"/>
        <v>0.26476740183748576</v>
      </c>
      <c r="I35">
        <f t="shared" si="5"/>
        <v>-1.0678861770883312</v>
      </c>
      <c r="J35">
        <f t="shared" si="6"/>
        <v>1.0678861770883312</v>
      </c>
      <c r="K35">
        <f t="shared" si="7"/>
        <v>0.45759183965236705</v>
      </c>
      <c r="L35">
        <f t="shared" si="8"/>
        <v>0.54240816034763273</v>
      </c>
      <c r="M35">
        <f t="shared" si="9"/>
        <v>2.1853536565680476</v>
      </c>
      <c r="N35">
        <f t="shared" si="10"/>
        <v>1.8436300798997822</v>
      </c>
    </row>
    <row r="36" spans="1:14" x14ac:dyDescent="0.25">
      <c r="A36" s="4">
        <f>IF('True_Odds_Calculator_2-way'!A37="","",'True_Odds_Calculator_2-way'!A37)</f>
        <v>2.27</v>
      </c>
      <c r="B36" s="4">
        <f>IF('True_Odds_Calculator_2-way'!B37="","",'True_Odds_Calculator_2-way'!B37)</f>
        <v>1.69</v>
      </c>
      <c r="C36" s="4">
        <f t="shared" si="0"/>
        <v>0.44052863436123346</v>
      </c>
      <c r="D36">
        <f t="shared" si="1"/>
        <v>0.59171597633136097</v>
      </c>
      <c r="E36">
        <f t="shared" si="2"/>
        <v>3.2244610692594433E-2</v>
      </c>
      <c r="F36">
        <f t="shared" si="3"/>
        <v>-0.22842322029038398</v>
      </c>
      <c r="G36">
        <v>0</v>
      </c>
      <c r="H36">
        <f t="shared" si="4"/>
        <v>0.26066783098297841</v>
      </c>
      <c r="I36">
        <f t="shared" si="5"/>
        <v>-1.0682517037726924</v>
      </c>
      <c r="J36">
        <f t="shared" si="6"/>
        <v>1.0682517037726924</v>
      </c>
      <c r="K36">
        <f t="shared" si="7"/>
        <v>0.42432580692415584</v>
      </c>
      <c r="L36">
        <f t="shared" si="8"/>
        <v>0.57567419307584422</v>
      </c>
      <c r="M36">
        <f t="shared" si="9"/>
        <v>2.3566796637913199</v>
      </c>
      <c r="N36">
        <f t="shared" si="10"/>
        <v>1.7370936756031574</v>
      </c>
    </row>
    <row r="37" spans="1:14" x14ac:dyDescent="0.25">
      <c r="A37" s="4">
        <f>IF('True_Odds_Calculator_2-way'!A38="","",'True_Odds_Calculator_2-way'!A38)</f>
        <v>1.93</v>
      </c>
      <c r="B37" s="4">
        <f>IF('True_Odds_Calculator_2-way'!B38="","",'True_Odds_Calculator_2-way'!B38)</f>
        <v>1.95</v>
      </c>
      <c r="C37" s="4">
        <f t="shared" si="0"/>
        <v>0.5181347150259068</v>
      </c>
      <c r="D37">
        <f t="shared" si="1"/>
        <v>0.51282051282051289</v>
      </c>
      <c r="E37">
        <f t="shared" si="2"/>
        <v>3.0955227846419575E-2</v>
      </c>
      <c r="F37">
        <f t="shared" si="3"/>
        <v>-0.23475488242327625</v>
      </c>
      <c r="G37">
        <v>0</v>
      </c>
      <c r="H37">
        <f t="shared" si="4"/>
        <v>0.26571011026969582</v>
      </c>
      <c r="I37">
        <f t="shared" si="5"/>
        <v>-1.0638899909514294</v>
      </c>
      <c r="J37">
        <f t="shared" si="6"/>
        <v>1.0638899909514294</v>
      </c>
      <c r="K37">
        <f t="shared" si="7"/>
        <v>0.50265964972060251</v>
      </c>
      <c r="L37">
        <f t="shared" si="8"/>
        <v>0.49734035027939766</v>
      </c>
      <c r="M37">
        <f t="shared" si="9"/>
        <v>1.9894176915848294</v>
      </c>
      <c r="N37">
        <f t="shared" si="10"/>
        <v>2.0106954914038573</v>
      </c>
    </row>
    <row r="38" spans="1:14" x14ac:dyDescent="0.25">
      <c r="A38" s="4">
        <f>IF('True_Odds_Calculator_2-way'!A39="","",'True_Odds_Calculator_2-way'!A39)</f>
        <v>1.91</v>
      </c>
      <c r="B38" s="4">
        <f>IF('True_Odds_Calculator_2-way'!B39="","",'True_Odds_Calculator_2-way'!B39)</f>
        <v>1.97</v>
      </c>
      <c r="C38" s="4">
        <f t="shared" si="0"/>
        <v>0.52356020942408377</v>
      </c>
      <c r="D38">
        <f t="shared" si="1"/>
        <v>0.50761421319796951</v>
      </c>
      <c r="E38">
        <f t="shared" si="2"/>
        <v>3.1174422622053388E-2</v>
      </c>
      <c r="F38">
        <f t="shared" si="3"/>
        <v>-0.23459218114651703</v>
      </c>
      <c r="G38">
        <v>0</v>
      </c>
      <c r="H38">
        <f t="shared" si="4"/>
        <v>0.26576660376857042</v>
      </c>
      <c r="I38">
        <f t="shared" si="5"/>
        <v>-1.0643719889333219</v>
      </c>
      <c r="J38">
        <f t="shared" si="6"/>
        <v>1.0643719889333219</v>
      </c>
      <c r="K38">
        <f t="shared" si="7"/>
        <v>0.50798075614261506</v>
      </c>
      <c r="L38">
        <f t="shared" si="8"/>
        <v>0.49201924385738482</v>
      </c>
      <c r="M38">
        <f t="shared" si="9"/>
        <v>1.9685785099293232</v>
      </c>
      <c r="N38">
        <f t="shared" si="10"/>
        <v>2.032440829265322</v>
      </c>
    </row>
    <row r="39" spans="1:14" x14ac:dyDescent="0.25">
      <c r="A39" s="4">
        <f>IF('True_Odds_Calculator_2-way'!A40="","",'True_Odds_Calculator_2-way'!A40)</f>
        <v>1.93</v>
      </c>
      <c r="B39" s="4">
        <f>IF('True_Odds_Calculator_2-way'!B40="","",'True_Odds_Calculator_2-way'!B40)</f>
        <v>1.96</v>
      </c>
      <c r="C39" s="4">
        <f t="shared" si="0"/>
        <v>0.5181347150259068</v>
      </c>
      <c r="D39">
        <f t="shared" si="1"/>
        <v>0.51020408163265307</v>
      </c>
      <c r="E39">
        <f t="shared" si="2"/>
        <v>2.8338796658559762E-2</v>
      </c>
      <c r="F39">
        <f t="shared" si="3"/>
        <v>-0.23601564978322942</v>
      </c>
      <c r="G39">
        <v>0</v>
      </c>
      <c r="H39">
        <f t="shared" si="4"/>
        <v>0.26435444644178918</v>
      </c>
      <c r="I39">
        <f t="shared" si="5"/>
        <v>-1.0583343916682539</v>
      </c>
      <c r="J39">
        <f t="shared" si="6"/>
        <v>1.0583343916682539</v>
      </c>
      <c r="K39">
        <f t="shared" si="7"/>
        <v>0.50396850395275605</v>
      </c>
      <c r="L39">
        <f t="shared" si="8"/>
        <v>0.49603149604724417</v>
      </c>
      <c r="M39">
        <f t="shared" si="9"/>
        <v>1.9842509842514759</v>
      </c>
      <c r="N39">
        <f t="shared" si="10"/>
        <v>2.0160010160015238</v>
      </c>
    </row>
    <row r="40" spans="1:14" x14ac:dyDescent="0.25">
      <c r="A40" s="4">
        <f>IF('True_Odds_Calculator_2-way'!A41="","",'True_Odds_Calculator_2-way'!A41)</f>
        <v>2.2200000000000002</v>
      </c>
      <c r="B40" s="4">
        <f>IF('True_Odds_Calculator_2-way'!B41="","",'True_Odds_Calculator_2-way'!B41)</f>
        <v>1.71</v>
      </c>
      <c r="C40" s="4">
        <f t="shared" si="0"/>
        <v>0.4504504504504504</v>
      </c>
      <c r="D40">
        <f t="shared" si="1"/>
        <v>0.58479532163742687</v>
      </c>
      <c r="E40">
        <f t="shared" si="2"/>
        <v>3.5245772087877381E-2</v>
      </c>
      <c r="F40">
        <f t="shared" si="3"/>
        <v>-0.2281755439650176</v>
      </c>
      <c r="G40">
        <v>0</v>
      </c>
      <c r="H40">
        <f t="shared" si="4"/>
        <v>0.26342131605289498</v>
      </c>
      <c r="I40">
        <f t="shared" si="5"/>
        <v>-1.0744616281415775</v>
      </c>
      <c r="J40">
        <f t="shared" si="6"/>
        <v>1.0744616281415775</v>
      </c>
      <c r="K40">
        <f t="shared" si="7"/>
        <v>0.43274247509065539</v>
      </c>
      <c r="L40">
        <f t="shared" si="8"/>
        <v>0.56725752490934445</v>
      </c>
      <c r="M40">
        <f t="shared" si="9"/>
        <v>2.310843186332725</v>
      </c>
      <c r="N40">
        <f t="shared" si="10"/>
        <v>1.7628677559805201</v>
      </c>
    </row>
    <row r="41" spans="1:14" x14ac:dyDescent="0.25">
      <c r="A41" s="4">
        <f>IF('True_Odds_Calculator_2-way'!A42="","",'True_Odds_Calculator_2-way'!A42)</f>
        <v>2.0699999999999998</v>
      </c>
      <c r="B41" s="4">
        <f>IF('True_Odds_Calculator_2-way'!B42="","",'True_Odds_Calculator_2-way'!B42)</f>
        <v>1.81</v>
      </c>
      <c r="C41" s="4">
        <f t="shared" si="0"/>
        <v>0.48309178743961356</v>
      </c>
      <c r="D41">
        <f t="shared" si="1"/>
        <v>0.5524861878453039</v>
      </c>
      <c r="E41">
        <f t="shared" si="2"/>
        <v>3.5577975284917462E-2</v>
      </c>
      <c r="F41">
        <f t="shared" si="3"/>
        <v>-0.23132356473696847</v>
      </c>
      <c r="G41">
        <v>0</v>
      </c>
      <c r="H41">
        <f t="shared" si="4"/>
        <v>0.26690154002188599</v>
      </c>
      <c r="I41">
        <f t="shared" si="5"/>
        <v>-1.0741516544951821</v>
      </c>
      <c r="J41">
        <f t="shared" si="6"/>
        <v>1.0741516544951821</v>
      </c>
      <c r="K41">
        <f t="shared" si="7"/>
        <v>0.46525861134990021</v>
      </c>
      <c r="L41">
        <f t="shared" si="8"/>
        <v>0.53474138865009979</v>
      </c>
      <c r="M41">
        <f t="shared" si="9"/>
        <v>2.1493422703098441</v>
      </c>
      <c r="N41">
        <f t="shared" si="10"/>
        <v>1.8700628401410975</v>
      </c>
    </row>
    <row r="42" spans="1:14" x14ac:dyDescent="0.25">
      <c r="A42" s="4">
        <f>IF('True_Odds_Calculator_2-way'!A43="","",'True_Odds_Calculator_2-way'!A43)</f>
        <v>2.08</v>
      </c>
      <c r="B42" s="4">
        <f>IF('True_Odds_Calculator_2-way'!B43="","",'True_Odds_Calculator_2-way'!B43)</f>
        <v>1.81</v>
      </c>
      <c r="C42" s="4">
        <f t="shared" si="0"/>
        <v>0.48076923076923073</v>
      </c>
      <c r="D42">
        <f t="shared" si="1"/>
        <v>0.5524861878453039</v>
      </c>
      <c r="E42">
        <f t="shared" si="2"/>
        <v>3.3255418614534626E-2</v>
      </c>
      <c r="F42">
        <f t="shared" si="3"/>
        <v>-0.23236294092647691</v>
      </c>
      <c r="G42">
        <v>0</v>
      </c>
      <c r="H42">
        <f t="shared" si="4"/>
        <v>0.26561835954101148</v>
      </c>
      <c r="I42">
        <f t="shared" si="5"/>
        <v>-1.0691671651659735</v>
      </c>
      <c r="J42">
        <f t="shared" si="6"/>
        <v>1.0691671651659735</v>
      </c>
      <c r="K42">
        <f t="shared" si="7"/>
        <v>0.4641016151377545</v>
      </c>
      <c r="L42">
        <f t="shared" si="8"/>
        <v>0.5358983848622455</v>
      </c>
      <c r="M42">
        <f t="shared" si="9"/>
        <v>2.1547005383792519</v>
      </c>
      <c r="N42">
        <f t="shared" si="10"/>
        <v>1.8660254037844384</v>
      </c>
    </row>
    <row r="43" spans="1:14" x14ac:dyDescent="0.25">
      <c r="A43" s="4">
        <f>IF('True_Odds_Calculator_2-way'!A44="","",'True_Odds_Calculator_2-way'!A44)</f>
        <v>2.2599999999999998</v>
      </c>
      <c r="B43" s="4">
        <f>IF('True_Odds_Calculator_2-way'!B44="","",'True_Odds_Calculator_2-way'!B44)</f>
        <v>1.69</v>
      </c>
      <c r="C43" s="4">
        <f t="shared" si="0"/>
        <v>0.44247787610619471</v>
      </c>
      <c r="D43">
        <f t="shared" si="1"/>
        <v>0.59171597633136097</v>
      </c>
      <c r="E43">
        <f t="shared" si="2"/>
        <v>3.4193852437555794E-2</v>
      </c>
      <c r="F43">
        <f t="shared" si="3"/>
        <v>-0.22762737602764815</v>
      </c>
      <c r="G43">
        <v>0</v>
      </c>
      <c r="H43">
        <f t="shared" si="4"/>
        <v>0.261821228465204</v>
      </c>
      <c r="I43">
        <f t="shared" si="5"/>
        <v>-1.0724824201463119</v>
      </c>
      <c r="J43">
        <f t="shared" si="6"/>
        <v>1.0724824201463119</v>
      </c>
      <c r="K43">
        <f t="shared" si="7"/>
        <v>0.42529160714947917</v>
      </c>
      <c r="L43">
        <f t="shared" si="8"/>
        <v>0.57470839285052078</v>
      </c>
      <c r="M43">
        <f t="shared" si="9"/>
        <v>2.351327849384353</v>
      </c>
      <c r="N43">
        <f t="shared" si="10"/>
        <v>1.7400128699009547</v>
      </c>
    </row>
    <row r="44" spans="1:14" x14ac:dyDescent="0.25">
      <c r="A44" s="4">
        <f>IF('True_Odds_Calculator_2-way'!A45="","",'True_Odds_Calculator_2-way'!A45)</f>
        <v>2.0299999999999998</v>
      </c>
      <c r="B44" s="4">
        <f>IF('True_Odds_Calculator_2-way'!B45="","",'True_Odds_Calculator_2-way'!B45)</f>
        <v>1.85</v>
      </c>
      <c r="C44" s="4">
        <f t="shared" si="0"/>
        <v>0.49261083743842371</v>
      </c>
      <c r="D44">
        <f t="shared" si="1"/>
        <v>0.54054054054054046</v>
      </c>
      <c r="E44">
        <f t="shared" si="2"/>
        <v>3.315137797896428E-2</v>
      </c>
      <c r="F44">
        <f t="shared" si="3"/>
        <v>-0.23312475036612956</v>
      </c>
      <c r="G44">
        <v>0</v>
      </c>
      <c r="H44">
        <f t="shared" si="4"/>
        <v>0.26627612834509384</v>
      </c>
      <c r="I44">
        <f t="shared" si="5"/>
        <v>-1.0687396570715308</v>
      </c>
      <c r="J44">
        <f t="shared" si="6"/>
        <v>1.0687396570715308</v>
      </c>
      <c r="K44">
        <f t="shared" si="7"/>
        <v>0.47600872092291718</v>
      </c>
      <c r="L44">
        <f t="shared" si="8"/>
        <v>0.52399127907708287</v>
      </c>
      <c r="M44">
        <f t="shared" si="9"/>
        <v>2.1008018467836762</v>
      </c>
      <c r="N44">
        <f t="shared" si="10"/>
        <v>1.9084287085108012</v>
      </c>
    </row>
    <row r="45" spans="1:14" x14ac:dyDescent="0.25">
      <c r="A45" s="4">
        <f>IF('True_Odds_Calculator_2-way'!A46="","",'True_Odds_Calculator_2-way'!A46)</f>
        <v>1.99</v>
      </c>
      <c r="B45" s="4">
        <f>IF('True_Odds_Calculator_2-way'!B46="","",'True_Odds_Calculator_2-way'!B46)</f>
        <v>1.88</v>
      </c>
      <c r="C45" s="4">
        <f t="shared" si="0"/>
        <v>0.50251256281407031</v>
      </c>
      <c r="D45">
        <f t="shared" si="1"/>
        <v>0.53191489361702127</v>
      </c>
      <c r="E45">
        <f t="shared" si="2"/>
        <v>3.4427456431091574E-2</v>
      </c>
      <c r="F45">
        <f t="shared" si="3"/>
        <v>-0.23286645995937127</v>
      </c>
      <c r="G45">
        <v>0</v>
      </c>
      <c r="H45">
        <f t="shared" si="4"/>
        <v>0.2672939163904629</v>
      </c>
      <c r="I45">
        <f t="shared" si="5"/>
        <v>-1.0713739108887084</v>
      </c>
      <c r="J45">
        <f t="shared" si="6"/>
        <v>1.0713739108887084</v>
      </c>
      <c r="K45">
        <f t="shared" si="7"/>
        <v>0.48528137423857021</v>
      </c>
      <c r="L45">
        <f t="shared" si="8"/>
        <v>0.51471862576142968</v>
      </c>
      <c r="M45">
        <f t="shared" si="9"/>
        <v>2.0606601717798219</v>
      </c>
      <c r="N45">
        <f t="shared" si="10"/>
        <v>1.9428090415820634</v>
      </c>
    </row>
    <row r="46" spans="1:14" x14ac:dyDescent="0.25">
      <c r="A46" s="4">
        <f>IF('True_Odds_Calculator_2-way'!A47="","",'True_Odds_Calculator_2-way'!A47)</f>
        <v>1.99</v>
      </c>
      <c r="B46" s="4">
        <f>IF('True_Odds_Calculator_2-way'!B47="","",'True_Odds_Calculator_2-way'!B47)</f>
        <v>1.88</v>
      </c>
      <c r="C46" s="4">
        <f t="shared" si="0"/>
        <v>0.50251256281407031</v>
      </c>
      <c r="D46">
        <f t="shared" si="1"/>
        <v>0.53191489361702127</v>
      </c>
      <c r="E46">
        <f t="shared" si="2"/>
        <v>3.4427456431091574E-2</v>
      </c>
      <c r="F46">
        <f t="shared" si="3"/>
        <v>-0.23286645995937127</v>
      </c>
      <c r="G46">
        <v>0</v>
      </c>
      <c r="H46">
        <f t="shared" si="4"/>
        <v>0.2672939163904629</v>
      </c>
      <c r="I46">
        <f t="shared" si="5"/>
        <v>-1.0713739108887084</v>
      </c>
      <c r="J46">
        <f t="shared" si="6"/>
        <v>1.0713739108887084</v>
      </c>
      <c r="K46">
        <f t="shared" si="7"/>
        <v>0.48528137423857021</v>
      </c>
      <c r="L46">
        <f t="shared" si="8"/>
        <v>0.51471862576142968</v>
      </c>
      <c r="M46">
        <f t="shared" si="9"/>
        <v>2.0606601717798219</v>
      </c>
      <c r="N46">
        <f t="shared" si="10"/>
        <v>1.9428090415820634</v>
      </c>
    </row>
    <row r="47" spans="1:14" x14ac:dyDescent="0.25">
      <c r="A47" s="4">
        <f>IF('True_Odds_Calculator_2-way'!A48="","",'True_Odds_Calculator_2-way'!A48)</f>
        <v>1.94</v>
      </c>
      <c r="B47" s="4">
        <f>IF('True_Odds_Calculator_2-way'!B48="","",'True_Odds_Calculator_2-way'!B48)</f>
        <v>1.93</v>
      </c>
      <c r="C47" s="4">
        <f t="shared" si="0"/>
        <v>0.51546391752577325</v>
      </c>
      <c r="D47">
        <f t="shared" si="1"/>
        <v>0.5181347150259068</v>
      </c>
      <c r="E47">
        <f t="shared" si="2"/>
        <v>3.3598632551679941E-2</v>
      </c>
      <c r="F47">
        <f t="shared" si="3"/>
        <v>-0.2334811174616741</v>
      </c>
      <c r="G47">
        <v>0</v>
      </c>
      <c r="H47">
        <f t="shared" si="4"/>
        <v>0.26707975001335404</v>
      </c>
      <c r="I47">
        <f t="shared" si="5"/>
        <v>-1.0695340092890231</v>
      </c>
      <c r="J47">
        <f t="shared" si="6"/>
        <v>1.0695340092890231</v>
      </c>
      <c r="K47">
        <f t="shared" si="7"/>
        <v>0.49866309204640175</v>
      </c>
      <c r="L47">
        <f t="shared" si="8"/>
        <v>0.50133690795359842</v>
      </c>
      <c r="M47">
        <f t="shared" si="9"/>
        <v>2.0053619687316817</v>
      </c>
      <c r="N47">
        <f t="shared" si="10"/>
        <v>1.9946666286387909</v>
      </c>
    </row>
    <row r="48" spans="1:14" x14ac:dyDescent="0.25">
      <c r="A48" s="4">
        <f>IF('True_Odds_Calculator_2-way'!A49="","",'True_Odds_Calculator_2-way'!A49)</f>
        <v>1.88</v>
      </c>
      <c r="B48" s="4">
        <f>IF('True_Odds_Calculator_2-way'!B49="","",'True_Odds_Calculator_2-way'!B49)</f>
        <v>1.99</v>
      </c>
      <c r="C48" s="4">
        <f t="shared" si="0"/>
        <v>0.53191489361702127</v>
      </c>
      <c r="D48">
        <f t="shared" si="1"/>
        <v>0.50251256281407031</v>
      </c>
      <c r="E48">
        <f t="shared" si="2"/>
        <v>3.4427456431091574E-2</v>
      </c>
      <c r="F48">
        <f t="shared" si="3"/>
        <v>-0.23286645995937127</v>
      </c>
      <c r="G48">
        <v>0</v>
      </c>
      <c r="H48">
        <f t="shared" si="4"/>
        <v>0.2672939163904629</v>
      </c>
      <c r="I48">
        <f t="shared" si="5"/>
        <v>-1.0713739108887084</v>
      </c>
      <c r="J48">
        <f t="shared" si="6"/>
        <v>1.0713739108887084</v>
      </c>
      <c r="K48">
        <f t="shared" si="7"/>
        <v>0.51471862576142968</v>
      </c>
      <c r="L48">
        <f t="shared" si="8"/>
        <v>0.48528137423857021</v>
      </c>
      <c r="M48">
        <f t="shared" si="9"/>
        <v>1.9428090415820634</v>
      </c>
      <c r="N48">
        <f t="shared" si="10"/>
        <v>2.0606601717798219</v>
      </c>
    </row>
    <row r="49" spans="1:14" x14ac:dyDescent="0.25">
      <c r="A49" s="4">
        <f>IF('True_Odds_Calculator_2-way'!A50="","",'True_Odds_Calculator_2-way'!A50)</f>
        <v>1.95</v>
      </c>
      <c r="B49" s="4">
        <f>IF('True_Odds_Calculator_2-way'!B50="","",'True_Odds_Calculator_2-way'!B50)</f>
        <v>1.92</v>
      </c>
      <c r="C49" s="4">
        <f t="shared" si="0"/>
        <v>0.51282051282051289</v>
      </c>
      <c r="D49">
        <f t="shared" si="1"/>
        <v>0.52083333333333337</v>
      </c>
      <c r="E49">
        <f t="shared" si="2"/>
        <v>3.3653846153846256E-2</v>
      </c>
      <c r="F49">
        <f t="shared" si="3"/>
        <v>-0.23344017094017089</v>
      </c>
      <c r="G49">
        <v>0</v>
      </c>
      <c r="H49">
        <f t="shared" si="4"/>
        <v>0.26709401709401714</v>
      </c>
      <c r="I49">
        <f t="shared" si="5"/>
        <v>-1.0696563746013956</v>
      </c>
      <c r="J49">
        <f t="shared" si="6"/>
        <v>1.0696563746013956</v>
      </c>
      <c r="K49">
        <f t="shared" si="7"/>
        <v>0.49598904672064897</v>
      </c>
      <c r="L49">
        <f t="shared" si="8"/>
        <v>0.50401095327935097</v>
      </c>
      <c r="M49">
        <f t="shared" si="9"/>
        <v>2.0161735558713256</v>
      </c>
      <c r="N49">
        <f t="shared" si="10"/>
        <v>1.9840838646332837</v>
      </c>
    </row>
    <row r="50" spans="1:14" x14ac:dyDescent="0.25">
      <c r="A50" s="4">
        <f>IF('True_Odds_Calculator_2-way'!A51="","",'True_Odds_Calculator_2-way'!A51)</f>
        <v>2.0499999999999998</v>
      </c>
      <c r="B50" s="4">
        <f>IF('True_Odds_Calculator_2-way'!B51="","",'True_Odds_Calculator_2-way'!B51)</f>
        <v>1.83</v>
      </c>
      <c r="C50" s="4">
        <f t="shared" si="0"/>
        <v>0.48780487804878053</v>
      </c>
      <c r="D50">
        <f t="shared" si="1"/>
        <v>0.54644808743169393</v>
      </c>
      <c r="E50">
        <f t="shared" si="2"/>
        <v>3.4252965480474407E-2</v>
      </c>
      <c r="F50">
        <f t="shared" si="3"/>
        <v>-0.23230707716913246</v>
      </c>
      <c r="G50">
        <v>0</v>
      </c>
      <c r="H50">
        <f t="shared" si="4"/>
        <v>0.26656004264960681</v>
      </c>
      <c r="I50">
        <f t="shared" si="5"/>
        <v>-1.0711894933108055</v>
      </c>
      <c r="J50">
        <f t="shared" si="6"/>
        <v>1.0711894933108055</v>
      </c>
      <c r="K50">
        <f t="shared" si="7"/>
        <v>0.47064383372894186</v>
      </c>
      <c r="L50">
        <f t="shared" si="8"/>
        <v>0.52935616627105819</v>
      </c>
      <c r="M50">
        <f t="shared" si="9"/>
        <v>2.1247489679763456</v>
      </c>
      <c r="N50">
        <f t="shared" si="10"/>
        <v>1.8890872794479689</v>
      </c>
    </row>
    <row r="51" spans="1:14" x14ac:dyDescent="0.25">
      <c r="A51" s="4">
        <f>IF('True_Odds_Calculator_2-way'!A52="","",'True_Odds_Calculator_2-way'!A52)</f>
        <v>1.98</v>
      </c>
      <c r="B51" s="4">
        <f>IF('True_Odds_Calculator_2-way'!B52="","",'True_Odds_Calculator_2-way'!B52)</f>
        <v>1.89</v>
      </c>
      <c r="C51" s="4">
        <f t="shared" si="0"/>
        <v>0.50505050505050508</v>
      </c>
      <c r="D51">
        <f t="shared" si="1"/>
        <v>0.52910052910052918</v>
      </c>
      <c r="E51">
        <f t="shared" si="2"/>
        <v>3.4151034151034265E-2</v>
      </c>
      <c r="F51">
        <f t="shared" si="3"/>
        <v>-0.23307145529367745</v>
      </c>
      <c r="G51">
        <v>0</v>
      </c>
      <c r="H51">
        <f t="shared" si="4"/>
        <v>0.26722248944471172</v>
      </c>
      <c r="I51">
        <f t="shared" si="5"/>
        <v>-1.0707595557083738</v>
      </c>
      <c r="J51">
        <f t="shared" si="6"/>
        <v>1.0707595557083738</v>
      </c>
      <c r="K51">
        <f t="shared" si="7"/>
        <v>0.48796093876492608</v>
      </c>
      <c r="L51">
        <f t="shared" si="8"/>
        <v>0.5120390612350737</v>
      </c>
      <c r="M51">
        <f t="shared" si="9"/>
        <v>2.0493443645942064</v>
      </c>
      <c r="N51">
        <f t="shared" si="10"/>
        <v>1.9529760045804527</v>
      </c>
    </row>
    <row r="52" spans="1:14" x14ac:dyDescent="0.25">
      <c r="A52" s="4">
        <f>IF('True_Odds_Calculator_2-way'!A53="","",'True_Odds_Calculator_2-way'!A53)</f>
        <v>1.77</v>
      </c>
      <c r="B52" s="4">
        <f>IF('True_Odds_Calculator_2-way'!B53="","",'True_Odds_Calculator_2-way'!B53)</f>
        <v>2.11</v>
      </c>
      <c r="C52" s="4">
        <f t="shared" si="0"/>
        <v>0.56497175141242939</v>
      </c>
      <c r="D52">
        <f t="shared" si="1"/>
        <v>0.47393364928909953</v>
      </c>
      <c r="E52">
        <f t="shared" si="2"/>
        <v>3.8905400701529036E-2</v>
      </c>
      <c r="F52">
        <f t="shared" si="3"/>
        <v>-0.22885372319061759</v>
      </c>
      <c r="G52">
        <v>0</v>
      </c>
      <c r="H52">
        <f t="shared" si="4"/>
        <v>0.26775912389214662</v>
      </c>
      <c r="I52">
        <f t="shared" si="5"/>
        <v>-1.0816659234722941</v>
      </c>
      <c r="J52">
        <f t="shared" si="6"/>
        <v>1.0816659234722941</v>
      </c>
      <c r="K52">
        <f t="shared" si="7"/>
        <v>0.54558863296538396</v>
      </c>
      <c r="L52">
        <f t="shared" si="8"/>
        <v>0.45441136703461599</v>
      </c>
      <c r="M52">
        <f t="shared" si="9"/>
        <v>1.8328827610736662</v>
      </c>
      <c r="N52">
        <f t="shared" si="10"/>
        <v>2.2006491750542465</v>
      </c>
    </row>
    <row r="53" spans="1:14" x14ac:dyDescent="0.25">
      <c r="A53" s="4">
        <f>IF('True_Odds_Calculator_2-way'!A54="","",'True_Odds_Calculator_2-way'!A54)</f>
        <v>1.96</v>
      </c>
      <c r="B53" s="4">
        <f>IF('True_Odds_Calculator_2-way'!B54="","",'True_Odds_Calculator_2-way'!B54)</f>
        <v>1.91</v>
      </c>
      <c r="C53" s="4">
        <f t="shared" si="0"/>
        <v>0.51020408163265307</v>
      </c>
      <c r="D53">
        <f t="shared" si="1"/>
        <v>0.52356020942408377</v>
      </c>
      <c r="E53">
        <f t="shared" si="2"/>
        <v>3.3764291056736839E-2</v>
      </c>
      <c r="F53">
        <f t="shared" si="3"/>
        <v>-0.23335826477187727</v>
      </c>
      <c r="G53">
        <v>0</v>
      </c>
      <c r="H53">
        <f t="shared" si="4"/>
        <v>0.26712255582861416</v>
      </c>
      <c r="I53">
        <f t="shared" si="5"/>
        <v>-1.0699012312772824</v>
      </c>
      <c r="J53">
        <f t="shared" si="6"/>
        <v>1.0699012312772824</v>
      </c>
      <c r="K53">
        <f t="shared" si="7"/>
        <v>0.49331431287667615</v>
      </c>
      <c r="L53">
        <f t="shared" si="8"/>
        <v>0.50668568712332396</v>
      </c>
      <c r="M53">
        <f t="shared" si="9"/>
        <v>2.0271051820261912</v>
      </c>
      <c r="N53">
        <f t="shared" si="10"/>
        <v>1.9736101204623264</v>
      </c>
    </row>
    <row r="54" spans="1:14" x14ac:dyDescent="0.25">
      <c r="A54" s="4">
        <f>IF('True_Odds_Calculator_2-way'!A55="","",'True_Odds_Calculator_2-way'!A55)</f>
        <v>2.15</v>
      </c>
      <c r="B54" s="4">
        <f>IF('True_Odds_Calculator_2-way'!B55="","",'True_Odds_Calculator_2-way'!B55)</f>
        <v>1.74</v>
      </c>
      <c r="C54" s="4">
        <f t="shared" si="0"/>
        <v>0.46511627906976744</v>
      </c>
      <c r="D54">
        <f t="shared" si="1"/>
        <v>0.57471264367816088</v>
      </c>
      <c r="E54">
        <f t="shared" si="2"/>
        <v>3.9828922747928264E-2</v>
      </c>
      <c r="F54">
        <f t="shared" si="3"/>
        <v>-0.22747928361400704</v>
      </c>
      <c r="G54">
        <v>0</v>
      </c>
      <c r="H54">
        <f t="shared" si="4"/>
        <v>0.26730820636193531</v>
      </c>
      <c r="I54">
        <f t="shared" si="5"/>
        <v>-1.0840148207519444</v>
      </c>
      <c r="J54">
        <f t="shared" si="6"/>
        <v>1.0840148207519444</v>
      </c>
      <c r="K54">
        <f t="shared" si="7"/>
        <v>0.44511368892659747</v>
      </c>
      <c r="L54">
        <f t="shared" si="8"/>
        <v>0.55488631107340269</v>
      </c>
      <c r="M54">
        <f t="shared" si="9"/>
        <v>2.2466170438647359</v>
      </c>
      <c r="N54">
        <f t="shared" si="10"/>
        <v>1.8021709673564388</v>
      </c>
    </row>
    <row r="55" spans="1:14" x14ac:dyDescent="0.25">
      <c r="A55" s="4">
        <f>IF('True_Odds_Calculator_2-way'!A56="","",'True_Odds_Calculator_2-way'!A56)</f>
        <v>2.1800000000000002</v>
      </c>
      <c r="B55" s="4">
        <f>IF('True_Odds_Calculator_2-way'!B56="","",'True_Odds_Calculator_2-way'!B56)</f>
        <v>1.72</v>
      </c>
      <c r="C55" s="4">
        <f t="shared" si="0"/>
        <v>0.4587155963302752</v>
      </c>
      <c r="D55">
        <f t="shared" si="1"/>
        <v>0.58139534883720934</v>
      </c>
      <c r="E55">
        <f t="shared" si="2"/>
        <v>4.0110945167484591E-2</v>
      </c>
      <c r="F55">
        <f t="shared" si="3"/>
        <v>-0.22658416897802425</v>
      </c>
      <c r="G55">
        <v>0</v>
      </c>
      <c r="H55">
        <f t="shared" si="4"/>
        <v>0.26669511414550884</v>
      </c>
      <c r="I55">
        <f t="shared" si="5"/>
        <v>-1.0849075915068656</v>
      </c>
      <c r="J55">
        <f t="shared" si="6"/>
        <v>1.0849075915068656</v>
      </c>
      <c r="K55">
        <f t="shared" si="7"/>
        <v>0.43855976031354993</v>
      </c>
      <c r="L55">
        <f t="shared" si="8"/>
        <v>0.56144023968644996</v>
      </c>
      <c r="M55">
        <f t="shared" si="9"/>
        <v>2.2801909579781015</v>
      </c>
      <c r="N55">
        <f t="shared" si="10"/>
        <v>1.7811334658849434</v>
      </c>
    </row>
    <row r="56" spans="1:14" x14ac:dyDescent="0.25">
      <c r="A56" s="4">
        <f>IF('True_Odds_Calculator_2-way'!A57="","",'True_Odds_Calculator_2-way'!A57)</f>
        <v>2.2599999999999998</v>
      </c>
      <c r="B56" s="4">
        <f>IF('True_Odds_Calculator_2-way'!B57="","",'True_Odds_Calculator_2-way'!B57)</f>
        <v>1.68</v>
      </c>
      <c r="C56" s="4">
        <f t="shared" si="0"/>
        <v>0.44247787610619471</v>
      </c>
      <c r="D56">
        <f t="shared" si="1"/>
        <v>0.59523809523809523</v>
      </c>
      <c r="E56">
        <f t="shared" si="2"/>
        <v>3.7715971344289834E-2</v>
      </c>
      <c r="F56">
        <f t="shared" si="3"/>
        <v>-0.22566371681415942</v>
      </c>
      <c r="G56">
        <v>0</v>
      </c>
      <c r="H56">
        <f t="shared" si="4"/>
        <v>0.26337968815844925</v>
      </c>
      <c r="I56">
        <f t="shared" si="5"/>
        <v>-1.080339539253607</v>
      </c>
      <c r="J56">
        <f t="shared" si="6"/>
        <v>1.080339539253607</v>
      </c>
      <c r="K56">
        <f t="shared" si="7"/>
        <v>0.4235084779870531</v>
      </c>
      <c r="L56">
        <f t="shared" si="8"/>
        <v>0.57649152201294696</v>
      </c>
      <c r="M56">
        <f t="shared" si="9"/>
        <v>2.3612278194595446</v>
      </c>
      <c r="N56">
        <f t="shared" si="10"/>
        <v>1.7346308866924531</v>
      </c>
    </row>
    <row r="57" spans="1:14" x14ac:dyDescent="0.25">
      <c r="A57" s="4">
        <f>IF('True_Odds_Calculator_2-way'!A58="","",'True_Odds_Calculator_2-way'!A58)</f>
        <v>2.17</v>
      </c>
      <c r="B57" s="4">
        <f>IF('True_Odds_Calculator_2-way'!B58="","",'True_Odds_Calculator_2-way'!B58)</f>
        <v>1.73</v>
      </c>
      <c r="C57" s="4">
        <f t="shared" si="0"/>
        <v>0.46082949308755761</v>
      </c>
      <c r="D57">
        <f t="shared" si="1"/>
        <v>0.5780346820809249</v>
      </c>
      <c r="E57">
        <f t="shared" si="2"/>
        <v>3.8864175168482618E-2</v>
      </c>
      <c r="F57">
        <f t="shared" si="3"/>
        <v>-0.22751125436189756</v>
      </c>
      <c r="G57">
        <v>0</v>
      </c>
      <c r="H57">
        <f t="shared" si="4"/>
        <v>0.26637542953038013</v>
      </c>
      <c r="I57">
        <f t="shared" si="5"/>
        <v>-1.0820457886019927</v>
      </c>
      <c r="J57">
        <f t="shared" si="6"/>
        <v>1.0820457886019927</v>
      </c>
      <c r="K57">
        <f t="shared" si="7"/>
        <v>0.44130751828400394</v>
      </c>
      <c r="L57">
        <f t="shared" si="8"/>
        <v>0.55869248171599584</v>
      </c>
      <c r="M57">
        <f t="shared" si="9"/>
        <v>2.2659935726643319</v>
      </c>
      <c r="N57">
        <f t="shared" si="10"/>
        <v>1.789893425679455</v>
      </c>
    </row>
    <row r="58" spans="1:14" x14ac:dyDescent="0.25">
      <c r="A58" s="4">
        <f>IF('True_Odds_Calculator_2-way'!A59="","",'True_Odds_Calculator_2-way'!A59)</f>
        <v>2.2999999999999998</v>
      </c>
      <c r="B58" s="4">
        <f>IF('True_Odds_Calculator_2-way'!B59="","",'True_Odds_Calculator_2-way'!B59)</f>
        <v>1.66</v>
      </c>
      <c r="C58" s="4">
        <f t="shared" si="0"/>
        <v>0.43478260869565222</v>
      </c>
      <c r="D58">
        <f t="shared" si="1"/>
        <v>0.60240963855421692</v>
      </c>
      <c r="E58">
        <f t="shared" si="2"/>
        <v>3.7192247249869137E-2</v>
      </c>
      <c r="F58">
        <f t="shared" si="3"/>
        <v>-0.22472498690413822</v>
      </c>
      <c r="G58">
        <v>0</v>
      </c>
      <c r="H58">
        <f t="shared" si="4"/>
        <v>0.26191723415400736</v>
      </c>
      <c r="I58">
        <f t="shared" si="5"/>
        <v>-1.0795837927188263</v>
      </c>
      <c r="J58">
        <f t="shared" si="6"/>
        <v>1.0795837927188263</v>
      </c>
      <c r="K58">
        <f t="shared" si="7"/>
        <v>0.41606702211367647</v>
      </c>
      <c r="L58">
        <f t="shared" si="8"/>
        <v>0.58393297788632348</v>
      </c>
      <c r="M58">
        <f t="shared" si="9"/>
        <v>2.4034589305344736</v>
      </c>
      <c r="N58">
        <f t="shared" si="10"/>
        <v>1.7125253031944256</v>
      </c>
    </row>
    <row r="59" spans="1:14" x14ac:dyDescent="0.25">
      <c r="A59" s="4">
        <f>IF('True_Odds_Calculator_2-way'!A60="","",'True_Odds_Calculator_2-way'!A60)</f>
        <v>2.08</v>
      </c>
      <c r="B59" s="4">
        <f>IF('True_Odds_Calculator_2-way'!B60="","",'True_Odds_Calculator_2-way'!B60)</f>
        <v>1.79</v>
      </c>
      <c r="C59" s="4">
        <f t="shared" si="0"/>
        <v>0.48076923076923073</v>
      </c>
      <c r="D59">
        <f t="shared" si="1"/>
        <v>0.55865921787709494</v>
      </c>
      <c r="E59">
        <f t="shared" si="2"/>
        <v>3.9428448646325664E-2</v>
      </c>
      <c r="F59">
        <f t="shared" si="3"/>
        <v>-0.22915771379458527</v>
      </c>
      <c r="G59">
        <v>0</v>
      </c>
      <c r="H59">
        <f t="shared" si="4"/>
        <v>0.26858616244091099</v>
      </c>
      <c r="I59">
        <f t="shared" si="5"/>
        <v>-1.0826163374360513</v>
      </c>
      <c r="J59">
        <f t="shared" si="6"/>
        <v>1.0826163374360513</v>
      </c>
      <c r="K59">
        <f t="shared" si="7"/>
        <v>0.46099399689806597</v>
      </c>
      <c r="L59">
        <f t="shared" si="8"/>
        <v>0.53900600310193403</v>
      </c>
      <c r="M59">
        <f t="shared" si="9"/>
        <v>2.1692256444309357</v>
      </c>
      <c r="N59">
        <f t="shared" si="10"/>
        <v>1.8552669065744805</v>
      </c>
    </row>
    <row r="60" spans="1:14" x14ac:dyDescent="0.25">
      <c r="A60" s="4">
        <f>IF('True_Odds_Calculator_2-way'!A61="","",'True_Odds_Calculator_2-way'!A61)</f>
        <v>2.02</v>
      </c>
      <c r="B60" s="4">
        <f>IF('True_Odds_Calculator_2-way'!B61="","",'True_Odds_Calculator_2-way'!B61)</f>
        <v>1.85</v>
      </c>
      <c r="C60" s="4">
        <f t="shared" si="0"/>
        <v>0.49504950495049505</v>
      </c>
      <c r="D60">
        <f t="shared" si="1"/>
        <v>0.54054054054054046</v>
      </c>
      <c r="E60">
        <f t="shared" si="2"/>
        <v>3.5590045491035394E-2</v>
      </c>
      <c r="F60">
        <f t="shared" si="3"/>
        <v>-0.23200428150923214</v>
      </c>
      <c r="G60">
        <v>0</v>
      </c>
      <c r="H60">
        <f t="shared" si="4"/>
        <v>0.26759432700026753</v>
      </c>
      <c r="I60">
        <f t="shared" si="5"/>
        <v>-1.0739657990297369</v>
      </c>
      <c r="J60">
        <f t="shared" si="6"/>
        <v>1.0739657990297369</v>
      </c>
      <c r="K60">
        <f t="shared" si="7"/>
        <v>0.4772255750516613</v>
      </c>
      <c r="L60">
        <f t="shared" si="8"/>
        <v>0.52277442494833892</v>
      </c>
      <c r="M60">
        <f t="shared" si="9"/>
        <v>2.0954451150103317</v>
      </c>
      <c r="N60">
        <f t="shared" si="10"/>
        <v>1.9128709291752766</v>
      </c>
    </row>
    <row r="61" spans="1:14" x14ac:dyDescent="0.25">
      <c r="A61" s="4">
        <f>IF('True_Odds_Calculator_2-way'!A62="","",'True_Odds_Calculator_2-way'!A62)</f>
        <v>2.0299999999999998</v>
      </c>
      <c r="B61" s="4">
        <f>IF('True_Odds_Calculator_2-way'!B62="","",'True_Odds_Calculator_2-way'!B62)</f>
        <v>1.85</v>
      </c>
      <c r="C61" s="4">
        <f t="shared" si="0"/>
        <v>0.49261083743842371</v>
      </c>
      <c r="D61">
        <f t="shared" si="1"/>
        <v>0.54054054054054046</v>
      </c>
      <c r="E61">
        <f t="shared" si="2"/>
        <v>3.315137797896428E-2</v>
      </c>
      <c r="F61">
        <f t="shared" si="3"/>
        <v>-0.23312475036612956</v>
      </c>
      <c r="G61">
        <v>0</v>
      </c>
      <c r="H61">
        <f t="shared" si="4"/>
        <v>0.26627612834509384</v>
      </c>
      <c r="I61">
        <f t="shared" si="5"/>
        <v>-1.0687396570715308</v>
      </c>
      <c r="J61">
        <f t="shared" si="6"/>
        <v>1.0687396570715308</v>
      </c>
      <c r="K61">
        <f t="shared" si="7"/>
        <v>0.47600872092291718</v>
      </c>
      <c r="L61">
        <f t="shared" si="8"/>
        <v>0.52399127907708287</v>
      </c>
      <c r="M61">
        <f t="shared" si="9"/>
        <v>2.1008018467836762</v>
      </c>
      <c r="N61">
        <f t="shared" si="10"/>
        <v>1.9084287085108012</v>
      </c>
    </row>
    <row r="62" spans="1:14" x14ac:dyDescent="0.25">
      <c r="A62" s="4">
        <f>IF('True_Odds_Calculator_2-way'!A63="","",'True_Odds_Calculator_2-way'!A63)</f>
        <v>2.06</v>
      </c>
      <c r="B62" s="4">
        <f>IF('True_Odds_Calculator_2-way'!B63="","",'True_Odds_Calculator_2-way'!B63)</f>
        <v>1.82</v>
      </c>
      <c r="C62" s="4">
        <f t="shared" si="0"/>
        <v>0.4854368932038835</v>
      </c>
      <c r="D62">
        <f t="shared" si="1"/>
        <v>0.54945054945054939</v>
      </c>
      <c r="E62">
        <f t="shared" si="2"/>
        <v>3.4887442654432999E-2</v>
      </c>
      <c r="F62">
        <f t="shared" si="3"/>
        <v>-0.2318361250400085</v>
      </c>
      <c r="G62">
        <v>0</v>
      </c>
      <c r="H62">
        <f t="shared" si="4"/>
        <v>0.26672356769444144</v>
      </c>
      <c r="I62">
        <f t="shared" si="5"/>
        <v>-1.0726058003503602</v>
      </c>
      <c r="J62">
        <f t="shared" si="6"/>
        <v>1.0726058003503602</v>
      </c>
      <c r="K62">
        <f t="shared" si="7"/>
        <v>0.46795400693555494</v>
      </c>
      <c r="L62">
        <f t="shared" si="8"/>
        <v>0.53204599306444489</v>
      </c>
      <c r="M62">
        <f t="shared" si="9"/>
        <v>2.1369621483713819</v>
      </c>
      <c r="N62">
        <f t="shared" si="10"/>
        <v>1.8795367562872962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1.79</v>
      </c>
      <c r="C63" s="4">
        <f t="shared" si="0"/>
        <v>0.48076923076923073</v>
      </c>
      <c r="D63">
        <f t="shared" si="1"/>
        <v>0.55865921787709494</v>
      </c>
      <c r="E63">
        <f t="shared" si="2"/>
        <v>3.9428448646325664E-2</v>
      </c>
      <c r="F63">
        <f t="shared" si="3"/>
        <v>-0.22915771379458527</v>
      </c>
      <c r="G63">
        <v>0</v>
      </c>
      <c r="H63">
        <f t="shared" si="4"/>
        <v>0.26858616244091099</v>
      </c>
      <c r="I63">
        <f t="shared" si="5"/>
        <v>-1.0826163374360513</v>
      </c>
      <c r="J63">
        <f t="shared" si="6"/>
        <v>1.0826163374360513</v>
      </c>
      <c r="K63">
        <f t="shared" si="7"/>
        <v>0.46099399689806597</v>
      </c>
      <c r="L63">
        <f t="shared" si="8"/>
        <v>0.53900600310193403</v>
      </c>
      <c r="M63">
        <f t="shared" si="9"/>
        <v>2.1692256444309357</v>
      </c>
      <c r="N63">
        <f t="shared" si="10"/>
        <v>1.8552669065744805</v>
      </c>
    </row>
    <row r="64" spans="1:14" x14ac:dyDescent="0.25">
      <c r="A64" s="4">
        <f>IF('True_Odds_Calculator_2-way'!A65="","",'True_Odds_Calculator_2-way'!A65)</f>
        <v>2.19</v>
      </c>
      <c r="B64" s="4">
        <f>IF('True_Odds_Calculator_2-way'!B65="","",'True_Odds_Calculator_2-way'!B65)</f>
        <v>1.69</v>
      </c>
      <c r="C64" s="4">
        <f t="shared" si="0"/>
        <v>0.45662100456621008</v>
      </c>
      <c r="D64">
        <f t="shared" si="1"/>
        <v>0.59171597633136097</v>
      </c>
      <c r="E64">
        <f t="shared" si="2"/>
        <v>4.8336980897571102E-2</v>
      </c>
      <c r="F64">
        <f t="shared" si="3"/>
        <v>-0.2218529626327308</v>
      </c>
      <c r="G64">
        <v>0</v>
      </c>
      <c r="H64">
        <f t="shared" si="4"/>
        <v>0.27018994353030185</v>
      </c>
      <c r="I64">
        <f t="shared" si="5"/>
        <v>-1.1035753058718369</v>
      </c>
      <c r="J64">
        <f t="shared" si="6"/>
        <v>1.1035753058718369</v>
      </c>
      <c r="K64">
        <f t="shared" si="7"/>
        <v>0.43229136730273038</v>
      </c>
      <c r="L64">
        <f t="shared" si="8"/>
        <v>0.56770863269726979</v>
      </c>
      <c r="M64">
        <f t="shared" si="9"/>
        <v>2.3132546139874859</v>
      </c>
      <c r="N64">
        <f t="shared" si="10"/>
        <v>1.761466961051567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1.79</v>
      </c>
      <c r="C65" s="4">
        <f t="shared" si="0"/>
        <v>0.48076923076923073</v>
      </c>
      <c r="D65">
        <f t="shared" si="1"/>
        <v>0.55865921787709494</v>
      </c>
      <c r="E65">
        <f t="shared" si="2"/>
        <v>3.9428448646325664E-2</v>
      </c>
      <c r="F65">
        <f t="shared" si="3"/>
        <v>-0.22915771379458527</v>
      </c>
      <c r="G65">
        <v>0</v>
      </c>
      <c r="H65">
        <f t="shared" si="4"/>
        <v>0.26858616244091099</v>
      </c>
      <c r="I65">
        <f t="shared" si="5"/>
        <v>-1.0826163374360513</v>
      </c>
      <c r="J65">
        <f t="shared" si="6"/>
        <v>1.0826163374360513</v>
      </c>
      <c r="K65">
        <f t="shared" si="7"/>
        <v>0.46099399689806597</v>
      </c>
      <c r="L65">
        <f t="shared" si="8"/>
        <v>0.53900600310193403</v>
      </c>
      <c r="M65">
        <f t="shared" si="9"/>
        <v>2.1692256444309357</v>
      </c>
      <c r="N65">
        <f t="shared" si="10"/>
        <v>1.8552669065744805</v>
      </c>
    </row>
    <row r="66" spans="1:14" x14ac:dyDescent="0.25">
      <c r="A66" s="4">
        <f>IF('True_Odds_Calculator_2-way'!A67="","",'True_Odds_Calculator_2-way'!A67)</f>
        <v>2.2799999999999998</v>
      </c>
      <c r="B66" s="4">
        <f>IF('True_Odds_Calculator_2-way'!B67="","",'True_Odds_Calculator_2-way'!B67)</f>
        <v>1.67</v>
      </c>
      <c r="C66" s="4">
        <f t="shared" si="0"/>
        <v>0.43859649122807021</v>
      </c>
      <c r="D66">
        <f t="shared" si="1"/>
        <v>0.5988023952095809</v>
      </c>
      <c r="E66">
        <f t="shared" si="2"/>
        <v>3.7398886437651102E-2</v>
      </c>
      <c r="F66">
        <f t="shared" si="3"/>
        <v>-0.22523374304023536</v>
      </c>
      <c r="G66">
        <v>0</v>
      </c>
      <c r="H66">
        <f t="shared" si="4"/>
        <v>0.2626326294778864</v>
      </c>
      <c r="I66">
        <f t="shared" si="5"/>
        <v>-1.0798355319767001</v>
      </c>
      <c r="J66">
        <f t="shared" si="6"/>
        <v>1.0798355319767001</v>
      </c>
      <c r="K66">
        <f t="shared" si="7"/>
        <v>0.41978188889052137</v>
      </c>
      <c r="L66">
        <f t="shared" si="8"/>
        <v>0.58021811110947863</v>
      </c>
      <c r="M66">
        <f t="shared" si="9"/>
        <v>2.382189480930176</v>
      </c>
      <c r="N66">
        <f t="shared" si="10"/>
        <v>1.7234898064243891</v>
      </c>
    </row>
    <row r="67" spans="1:14" x14ac:dyDescent="0.25">
      <c r="A67" s="4">
        <f>IF('True_Odds_Calculator_2-way'!A68="","",'True_Odds_Calculator_2-way'!A68)</f>
        <v>1.79</v>
      </c>
      <c r="B67" s="4">
        <f>IF('True_Odds_Calculator_2-way'!B68="","",'True_Odds_Calculator_2-way'!B68)</f>
        <v>2.0499999999999998</v>
      </c>
      <c r="C67" s="4">
        <f t="shared" ref="C67:C130" si="11">1/A67</f>
        <v>0.55865921787709494</v>
      </c>
      <c r="D67">
        <f t="shared" ref="D67:D130" si="12">1/B67</f>
        <v>0.48780487804878053</v>
      </c>
      <c r="E67">
        <f t="shared" ref="E67:E130" si="13">C67+D67-1</f>
        <v>4.6464095925875526E-2</v>
      </c>
      <c r="F67">
        <f t="shared" ref="F67:F130" si="14">C67+D67-(C67*D67)-1</f>
        <v>-0.22605259572148784</v>
      </c>
      <c r="G67">
        <v>0</v>
      </c>
      <c r="H67">
        <f t="shared" ref="H67:H130" si="15">C67*D67</f>
        <v>0.27251669164736342</v>
      </c>
      <c r="I67">
        <f t="shared" ref="I67:I130" si="16">((-4*F67*H67)^0.5)/(2*F67)</f>
        <v>-1.0979733645872189</v>
      </c>
      <c r="J67">
        <f t="shared" ref="J67:J130" si="17">(-((-4*F67*H67)^0.5))/(2*F67)</f>
        <v>1.0979733645872189</v>
      </c>
      <c r="K67">
        <f t="shared" ref="K67:K130" si="18">IF(A67="","",(C67/($J67+C67-($J67*C67))))</f>
        <v>0.53550420798039233</v>
      </c>
      <c r="L67">
        <f t="shared" ref="L67:L130" si="19">IF(B67="","",(D67/($J67+D67-($J67*D67))))</f>
        <v>0.46449579201960772</v>
      </c>
      <c r="M67">
        <f t="shared" ref="M67:M130" si="20">IF(A67="","",1/K67)</f>
        <v>1.8673989580239028</v>
      </c>
      <c r="N67">
        <f t="shared" ref="N67:N130" si="21">IF(B67="","",1/L67)</f>
        <v>2.1528720328165796</v>
      </c>
    </row>
    <row r="68" spans="1:14" x14ac:dyDescent="0.25">
      <c r="A68" s="4">
        <f>IF('True_Odds_Calculator_2-way'!A69="","",'True_Odds_Calculator_2-way'!A69)</f>
        <v>1.83</v>
      </c>
      <c r="B68" s="4">
        <f>IF('True_Odds_Calculator_2-way'!B69="","",'True_Odds_Calculator_2-way'!B69)</f>
        <v>2.02</v>
      </c>
      <c r="C68" s="4">
        <f t="shared" si="11"/>
        <v>0.54644808743169393</v>
      </c>
      <c r="D68">
        <f t="shared" si="12"/>
        <v>0.49504950495049505</v>
      </c>
      <c r="E68">
        <f t="shared" si="13"/>
        <v>4.1497592382188975E-2</v>
      </c>
      <c r="F68">
        <f t="shared" si="14"/>
        <v>-0.22902126278201596</v>
      </c>
      <c r="G68">
        <v>0</v>
      </c>
      <c r="H68">
        <f t="shared" si="15"/>
        <v>0.27051885516420493</v>
      </c>
      <c r="I68">
        <f t="shared" si="16"/>
        <v>-1.0868281233544477</v>
      </c>
      <c r="J68">
        <f t="shared" si="17"/>
        <v>1.0868281233544477</v>
      </c>
      <c r="K68">
        <f t="shared" si="18"/>
        <v>0.52574374088486586</v>
      </c>
      <c r="L68">
        <f t="shared" si="19"/>
        <v>0.47425625911513414</v>
      </c>
      <c r="M68">
        <f t="shared" si="20"/>
        <v>1.9020673423841918</v>
      </c>
      <c r="N68">
        <f t="shared" si="21"/>
        <v>2.1085646858215363</v>
      </c>
    </row>
    <row r="69" spans="1:14" x14ac:dyDescent="0.25">
      <c r="A69" s="4">
        <f>IF('True_Odds_Calculator_2-way'!A70="","",'True_Odds_Calculator_2-way'!A70)</f>
        <v>1.93</v>
      </c>
      <c r="B69" s="4">
        <f>IF('True_Odds_Calculator_2-way'!B70="","",'True_Odds_Calculator_2-way'!B70)</f>
        <v>1.91</v>
      </c>
      <c r="C69" s="4">
        <f t="shared" si="11"/>
        <v>0.5181347150259068</v>
      </c>
      <c r="D69">
        <f t="shared" si="12"/>
        <v>0.52356020942408377</v>
      </c>
      <c r="E69">
        <f t="shared" si="13"/>
        <v>4.1694924449990456E-2</v>
      </c>
      <c r="F69">
        <f t="shared" si="14"/>
        <v>-0.2295797954588612</v>
      </c>
      <c r="G69">
        <v>0</v>
      </c>
      <c r="H69">
        <f t="shared" si="15"/>
        <v>0.27127471990885171</v>
      </c>
      <c r="I69">
        <f t="shared" si="16"/>
        <v>-1.0870207379990005</v>
      </c>
      <c r="J69">
        <f t="shared" si="17"/>
        <v>1.0870207379990005</v>
      </c>
      <c r="K69">
        <f t="shared" si="18"/>
        <v>0.49728252842769838</v>
      </c>
      <c r="L69">
        <f t="shared" si="19"/>
        <v>0.50271747157230162</v>
      </c>
      <c r="M69">
        <f t="shared" si="20"/>
        <v>2.0109292863390706</v>
      </c>
      <c r="N69">
        <f t="shared" si="21"/>
        <v>1.9891888715790902</v>
      </c>
    </row>
    <row r="70" spans="1:14" x14ac:dyDescent="0.25">
      <c r="A70" s="4">
        <f>IF('True_Odds_Calculator_2-way'!A71="","",'True_Odds_Calculator_2-way'!A71)</f>
        <v>1.6</v>
      </c>
      <c r="B70" s="4">
        <f>IF('True_Odds_Calculator_2-way'!B71="","",'True_Odds_Calculator_2-way'!B71)</f>
        <v>2.36</v>
      </c>
      <c r="C70" s="4">
        <f t="shared" si="11"/>
        <v>0.625</v>
      </c>
      <c r="D70">
        <f t="shared" si="12"/>
        <v>0.42372881355932207</v>
      </c>
      <c r="E70">
        <f t="shared" si="13"/>
        <v>4.8728813559322015E-2</v>
      </c>
      <c r="F70">
        <f t="shared" si="14"/>
        <v>-0.21610169491525433</v>
      </c>
      <c r="G70">
        <v>0</v>
      </c>
      <c r="H70">
        <f t="shared" si="15"/>
        <v>0.26483050847457629</v>
      </c>
      <c r="I70">
        <f t="shared" si="16"/>
        <v>-1.1070186069251189</v>
      </c>
      <c r="J70">
        <f t="shared" si="17"/>
        <v>1.1070186069251189</v>
      </c>
      <c r="K70">
        <f t="shared" si="18"/>
        <v>0.600885285196188</v>
      </c>
      <c r="L70">
        <f t="shared" si="19"/>
        <v>0.39911471480381222</v>
      </c>
      <c r="M70">
        <f t="shared" si="20"/>
        <v>1.6642111641550712</v>
      </c>
      <c r="N70">
        <f t="shared" si="21"/>
        <v>2.5055453054181611</v>
      </c>
    </row>
    <row r="71" spans="1:14" x14ac:dyDescent="0.25">
      <c r="A71" s="4">
        <f>IF('True_Odds_Calculator_2-way'!A72="","",'True_Odds_Calculator_2-way'!A72)</f>
        <v>1.84</v>
      </c>
      <c r="B71" s="4">
        <f>IF('True_Odds_Calculator_2-way'!B72="","",'True_Odds_Calculator_2-way'!B72)</f>
        <v>2</v>
      </c>
      <c r="C71" s="4">
        <f t="shared" si="11"/>
        <v>0.54347826086956519</v>
      </c>
      <c r="D71">
        <f t="shared" si="12"/>
        <v>0.5</v>
      </c>
      <c r="E71">
        <f t="shared" si="13"/>
        <v>4.3478260869565188E-2</v>
      </c>
      <c r="F71">
        <f t="shared" si="14"/>
        <v>-0.22826086956521741</v>
      </c>
      <c r="G71">
        <v>0</v>
      </c>
      <c r="H71">
        <f t="shared" si="15"/>
        <v>0.27173913043478259</v>
      </c>
      <c r="I71">
        <f t="shared" si="16"/>
        <v>-1.0910894511799618</v>
      </c>
      <c r="J71">
        <f t="shared" si="17"/>
        <v>1.0910894511799618</v>
      </c>
      <c r="K71">
        <f t="shared" si="18"/>
        <v>0.52178038130519999</v>
      </c>
      <c r="L71">
        <f t="shared" si="19"/>
        <v>0.47821961869479995</v>
      </c>
      <c r="M71">
        <f t="shared" si="20"/>
        <v>1.9165151389911681</v>
      </c>
      <c r="N71">
        <f t="shared" si="21"/>
        <v>2.091089451179962</v>
      </c>
    </row>
    <row r="72" spans="1:14" x14ac:dyDescent="0.25">
      <c r="A72" s="4">
        <f>IF('True_Odds_Calculator_2-way'!A73="","",'True_Odds_Calculator_2-way'!A73)</f>
        <v>1.72</v>
      </c>
      <c r="B72" s="4">
        <f>IF('True_Odds_Calculator_2-way'!B73="","",'True_Odds_Calculator_2-way'!B73)</f>
        <v>2.14</v>
      </c>
      <c r="C72" s="4">
        <f t="shared" si="11"/>
        <v>0.58139534883720934</v>
      </c>
      <c r="D72">
        <f t="shared" si="12"/>
        <v>0.46728971962616822</v>
      </c>
      <c r="E72">
        <f t="shared" si="13"/>
        <v>4.8685068463377501E-2</v>
      </c>
      <c r="F72">
        <f t="shared" si="14"/>
        <v>-0.22299500108672032</v>
      </c>
      <c r="G72">
        <v>0</v>
      </c>
      <c r="H72">
        <f t="shared" si="15"/>
        <v>0.27168006955009782</v>
      </c>
      <c r="I72">
        <f t="shared" si="16"/>
        <v>-1.1037769642208697</v>
      </c>
      <c r="J72">
        <f t="shared" si="17"/>
        <v>1.1037769642208697</v>
      </c>
      <c r="K72">
        <f t="shared" si="18"/>
        <v>0.55719016135121435</v>
      </c>
      <c r="L72">
        <f t="shared" si="19"/>
        <v>0.4428098386487857</v>
      </c>
      <c r="M72">
        <f t="shared" si="20"/>
        <v>1.7947194142390264</v>
      </c>
      <c r="N72">
        <f t="shared" si="21"/>
        <v>2.2583057392117913</v>
      </c>
    </row>
    <row r="73" spans="1:14" x14ac:dyDescent="0.25">
      <c r="A73" s="4">
        <f>IF('True_Odds_Calculator_2-way'!A74="","",'True_Odds_Calculator_2-way'!A74)</f>
        <v>1.67</v>
      </c>
      <c r="B73" s="4">
        <f>IF('True_Odds_Calculator_2-way'!B74="","",'True_Odds_Calculator_2-way'!B74)</f>
        <v>2.23</v>
      </c>
      <c r="C73" s="4">
        <f t="shared" si="11"/>
        <v>0.5988023952095809</v>
      </c>
      <c r="D73">
        <f t="shared" si="12"/>
        <v>0.44843049327354262</v>
      </c>
      <c r="E73">
        <f t="shared" si="13"/>
        <v>4.7232888483123459E-2</v>
      </c>
      <c r="F73">
        <f t="shared" si="14"/>
        <v>-0.22128836497408777</v>
      </c>
      <c r="G73">
        <v>0</v>
      </c>
      <c r="H73">
        <f t="shared" si="15"/>
        <v>0.26852125345721117</v>
      </c>
      <c r="I73">
        <f t="shared" si="16"/>
        <v>-1.1015647826027291</v>
      </c>
      <c r="J73">
        <f t="shared" si="17"/>
        <v>1.1015647826027291</v>
      </c>
      <c r="K73">
        <f t="shared" si="18"/>
        <v>0.57535796903051928</v>
      </c>
      <c r="L73">
        <f t="shared" si="19"/>
        <v>0.42464203096948078</v>
      </c>
      <c r="M73">
        <f t="shared" si="20"/>
        <v>1.7380484043438287</v>
      </c>
      <c r="N73">
        <f t="shared" si="21"/>
        <v>2.3549246826013568</v>
      </c>
    </row>
    <row r="74" spans="1:14" x14ac:dyDescent="0.25">
      <c r="A74" s="4">
        <f>IF('True_Odds_Calculator_2-way'!A75="","",'True_Odds_Calculator_2-way'!A75)</f>
        <v>1.83</v>
      </c>
      <c r="B74" s="4">
        <f>IF('True_Odds_Calculator_2-way'!B75="","",'True_Odds_Calculator_2-way'!B75)</f>
        <v>2.02</v>
      </c>
      <c r="C74" s="4">
        <f t="shared" si="11"/>
        <v>0.54644808743169393</v>
      </c>
      <c r="D74">
        <f t="shared" si="12"/>
        <v>0.49504950495049505</v>
      </c>
      <c r="E74">
        <f t="shared" si="13"/>
        <v>4.1497592382188975E-2</v>
      </c>
      <c r="F74">
        <f t="shared" si="14"/>
        <v>-0.22902126278201596</v>
      </c>
      <c r="G74">
        <v>0</v>
      </c>
      <c r="H74">
        <f t="shared" si="15"/>
        <v>0.27051885516420493</v>
      </c>
      <c r="I74">
        <f t="shared" si="16"/>
        <v>-1.0868281233544477</v>
      </c>
      <c r="J74">
        <f t="shared" si="17"/>
        <v>1.0868281233544477</v>
      </c>
      <c r="K74">
        <f t="shared" si="18"/>
        <v>0.52574374088486586</v>
      </c>
      <c r="L74">
        <f t="shared" si="19"/>
        <v>0.47425625911513414</v>
      </c>
      <c r="M74">
        <f t="shared" si="20"/>
        <v>1.9020673423841918</v>
      </c>
      <c r="N74">
        <f t="shared" si="21"/>
        <v>2.1085646858215363</v>
      </c>
    </row>
    <row r="75" spans="1:14" x14ac:dyDescent="0.25">
      <c r="A75" s="4">
        <f>IF('True_Odds_Calculator_2-way'!A76="","",'True_Odds_Calculator_2-way'!A76)</f>
        <v>1.89</v>
      </c>
      <c r="B75" s="4">
        <f>IF('True_Odds_Calculator_2-way'!B76="","",'True_Odds_Calculator_2-way'!B76)</f>
        <v>1.94</v>
      </c>
      <c r="C75" s="4">
        <f t="shared" si="11"/>
        <v>0.52910052910052918</v>
      </c>
      <c r="D75">
        <f t="shared" si="12"/>
        <v>0.51546391752577325</v>
      </c>
      <c r="E75">
        <f t="shared" si="13"/>
        <v>4.4564446626302434E-2</v>
      </c>
      <c r="F75">
        <f t="shared" si="14"/>
        <v>-0.22816778486881573</v>
      </c>
      <c r="G75">
        <v>0</v>
      </c>
      <c r="H75">
        <f t="shared" si="15"/>
        <v>0.27273223149511816</v>
      </c>
      <c r="I75">
        <f t="shared" si="16"/>
        <v>-1.093304334427839</v>
      </c>
      <c r="J75">
        <f t="shared" si="17"/>
        <v>1.093304334427839</v>
      </c>
      <c r="K75">
        <f t="shared" si="18"/>
        <v>0.50683187635340188</v>
      </c>
      <c r="L75">
        <f t="shared" si="19"/>
        <v>0.49316812364659818</v>
      </c>
      <c r="M75">
        <f t="shared" si="20"/>
        <v>1.9730408576407765</v>
      </c>
      <c r="N75">
        <f t="shared" si="21"/>
        <v>2.0277060743621682</v>
      </c>
    </row>
    <row r="76" spans="1:14" x14ac:dyDescent="0.25">
      <c r="A76" s="4">
        <f>IF('True_Odds_Calculator_2-way'!A77="","",'True_Odds_Calculator_2-way'!A77)</f>
        <v>1.56</v>
      </c>
      <c r="B76" s="4">
        <f>IF('True_Odds_Calculator_2-way'!B77="","",'True_Odds_Calculator_2-way'!B77)</f>
        <v>2.46</v>
      </c>
      <c r="C76" s="4">
        <f t="shared" si="11"/>
        <v>0.64102564102564097</v>
      </c>
      <c r="D76">
        <f t="shared" si="12"/>
        <v>0.4065040650406504</v>
      </c>
      <c r="E76">
        <f t="shared" si="13"/>
        <v>4.7529706066291366E-2</v>
      </c>
      <c r="F76">
        <f t="shared" si="14"/>
        <v>-0.21304982280592033</v>
      </c>
      <c r="G76">
        <v>0</v>
      </c>
      <c r="H76">
        <f t="shared" si="15"/>
        <v>0.26057952887221175</v>
      </c>
      <c r="I76">
        <f t="shared" si="16"/>
        <v>-1.1059348880095219</v>
      </c>
      <c r="J76">
        <f t="shared" si="17"/>
        <v>1.1059348880095219</v>
      </c>
      <c r="K76">
        <f t="shared" si="18"/>
        <v>0.61754181729268298</v>
      </c>
      <c r="L76">
        <f t="shared" si="19"/>
        <v>0.38245818270731691</v>
      </c>
      <c r="M76">
        <f t="shared" si="20"/>
        <v>1.6193235372853327</v>
      </c>
      <c r="N76">
        <f t="shared" si="21"/>
        <v>2.6146649364939023</v>
      </c>
    </row>
    <row r="77" spans="1:14" x14ac:dyDescent="0.25">
      <c r="A77" s="4">
        <f>IF('True_Odds_Calculator_2-way'!A78="","",'True_Odds_Calculator_2-way'!A78)</f>
        <v>1.91</v>
      </c>
      <c r="B77" s="4">
        <f>IF('True_Odds_Calculator_2-way'!B78="","",'True_Odds_Calculator_2-way'!B78)</f>
        <v>1.93</v>
      </c>
      <c r="C77" s="4">
        <f t="shared" si="11"/>
        <v>0.52356020942408377</v>
      </c>
      <c r="D77">
        <f t="shared" si="12"/>
        <v>0.5181347150259068</v>
      </c>
      <c r="E77">
        <f t="shared" si="13"/>
        <v>4.1694924449990456E-2</v>
      </c>
      <c r="F77">
        <f t="shared" si="14"/>
        <v>-0.2295797954588612</v>
      </c>
      <c r="G77">
        <v>0</v>
      </c>
      <c r="H77">
        <f t="shared" si="15"/>
        <v>0.27127471990885171</v>
      </c>
      <c r="I77">
        <f t="shared" si="16"/>
        <v>-1.0870207379990005</v>
      </c>
      <c r="J77">
        <f t="shared" si="17"/>
        <v>1.0870207379990005</v>
      </c>
      <c r="K77">
        <f t="shared" si="18"/>
        <v>0.50271747157230162</v>
      </c>
      <c r="L77">
        <f t="shared" si="19"/>
        <v>0.49728252842769838</v>
      </c>
      <c r="M77">
        <f t="shared" si="20"/>
        <v>1.9891888715790902</v>
      </c>
      <c r="N77">
        <f t="shared" si="21"/>
        <v>2.0109292863390706</v>
      </c>
    </row>
    <row r="78" spans="1:14" x14ac:dyDescent="0.25">
      <c r="A78" s="4">
        <f>IF('True_Odds_Calculator_2-way'!A79="","",'True_Odds_Calculator_2-way'!A79)</f>
        <v>1.73</v>
      </c>
      <c r="B78" s="4">
        <f>IF('True_Odds_Calculator_2-way'!B79="","",'True_Odds_Calculator_2-way'!B79)</f>
        <v>2.13</v>
      </c>
      <c r="C78" s="4">
        <f t="shared" si="11"/>
        <v>0.5780346820809249</v>
      </c>
      <c r="D78">
        <f t="shared" si="12"/>
        <v>0.46948356807511737</v>
      </c>
      <c r="E78">
        <f t="shared" si="13"/>
        <v>4.7518250156042274E-2</v>
      </c>
      <c r="F78">
        <f t="shared" si="14"/>
        <v>-0.22385953485847643</v>
      </c>
      <c r="G78">
        <v>0</v>
      </c>
      <c r="H78">
        <f t="shared" si="15"/>
        <v>0.27137778501451876</v>
      </c>
      <c r="I78">
        <f t="shared" si="16"/>
        <v>-1.1010304962695641</v>
      </c>
      <c r="J78">
        <f t="shared" si="17"/>
        <v>1.1010304962695641</v>
      </c>
      <c r="K78">
        <f t="shared" si="18"/>
        <v>0.55439985906809197</v>
      </c>
      <c r="L78">
        <f t="shared" si="19"/>
        <v>0.44560014093190792</v>
      </c>
      <c r="M78">
        <f t="shared" si="20"/>
        <v>1.8037522622767821</v>
      </c>
      <c r="N78">
        <f t="shared" si="21"/>
        <v>2.244164460784607</v>
      </c>
    </row>
    <row r="79" spans="1:14" x14ac:dyDescent="0.25">
      <c r="A79" s="4">
        <f>IF('True_Odds_Calculator_2-way'!A80="","",'True_Odds_Calculator_2-way'!A80)</f>
        <v>1.22</v>
      </c>
      <c r="B79" s="4">
        <f>IF('True_Odds_Calculator_2-way'!B80="","",'True_Odds_Calculator_2-way'!B80)</f>
        <v>5.05</v>
      </c>
      <c r="C79" s="4">
        <f t="shared" si="11"/>
        <v>0.81967213114754101</v>
      </c>
      <c r="D79">
        <f t="shared" si="12"/>
        <v>0.19801980198019803</v>
      </c>
      <c r="E79">
        <f t="shared" si="13"/>
        <v>1.7691933127738979E-2</v>
      </c>
      <c r="F79">
        <f t="shared" si="14"/>
        <v>-0.144619379970784</v>
      </c>
      <c r="G79">
        <v>0</v>
      </c>
      <c r="H79">
        <f t="shared" si="15"/>
        <v>0.16231131309852298</v>
      </c>
      <c r="I79">
        <f t="shared" si="16"/>
        <v>-1.0594028769395469</v>
      </c>
      <c r="J79">
        <f t="shared" si="17"/>
        <v>1.0594028769395469</v>
      </c>
      <c r="K79">
        <f t="shared" si="18"/>
        <v>0.81098486596523855</v>
      </c>
      <c r="L79">
        <f t="shared" si="19"/>
        <v>0.1890151340347615</v>
      </c>
      <c r="M79">
        <f t="shared" si="20"/>
        <v>1.2330686329267002</v>
      </c>
      <c r="N79">
        <f t="shared" si="21"/>
        <v>5.290581651605164</v>
      </c>
    </row>
    <row r="80" spans="1:14" x14ac:dyDescent="0.25">
      <c r="A80" s="4">
        <f>IF('True_Odds_Calculator_2-way'!A81="","",'True_Odds_Calculator_2-way'!A81)</f>
        <v>1.83</v>
      </c>
      <c r="B80" s="4">
        <f>IF('True_Odds_Calculator_2-way'!B81="","",'True_Odds_Calculator_2-way'!B81)</f>
        <v>2.08</v>
      </c>
      <c r="C80" s="4">
        <f t="shared" si="11"/>
        <v>0.54644808743169393</v>
      </c>
      <c r="D80">
        <f t="shared" si="12"/>
        <v>0.48076923076923073</v>
      </c>
      <c r="E80">
        <f t="shared" si="13"/>
        <v>2.7217318200924545E-2</v>
      </c>
      <c r="F80">
        <f t="shared" si="14"/>
        <v>-0.23549810844892827</v>
      </c>
      <c r="G80">
        <v>0</v>
      </c>
      <c r="H80">
        <f t="shared" si="15"/>
        <v>0.26271542664985281</v>
      </c>
      <c r="I80">
        <f t="shared" si="16"/>
        <v>-1.0562070842074627</v>
      </c>
      <c r="J80">
        <f t="shared" si="17"/>
        <v>1.0562070842074627</v>
      </c>
      <c r="K80">
        <f t="shared" si="18"/>
        <v>0.53286387886572006</v>
      </c>
      <c r="L80">
        <f t="shared" si="19"/>
        <v>0.46713612113428016</v>
      </c>
      <c r="M80">
        <f t="shared" si="20"/>
        <v>1.8766518798921943</v>
      </c>
      <c r="N80">
        <f t="shared" si="21"/>
        <v>2.1407036509440598</v>
      </c>
    </row>
    <row r="81" spans="1:14" x14ac:dyDescent="0.25">
      <c r="A81" s="4">
        <f>IF('True_Odds_Calculator_2-way'!A82="","",'True_Odds_Calculator_2-way'!A82)</f>
        <v>2.16</v>
      </c>
      <c r="B81" s="4">
        <f>IF('True_Odds_Calculator_2-way'!B82="","",'True_Odds_Calculator_2-way'!B82)</f>
        <v>1.74</v>
      </c>
      <c r="C81" s="4">
        <f t="shared" si="11"/>
        <v>0.46296296296296291</v>
      </c>
      <c r="D81">
        <f t="shared" si="12"/>
        <v>0.57471264367816088</v>
      </c>
      <c r="E81">
        <f t="shared" si="13"/>
        <v>3.7675606641123682E-2</v>
      </c>
      <c r="F81">
        <f t="shared" si="14"/>
        <v>-0.22839506172839519</v>
      </c>
      <c r="G81">
        <v>0</v>
      </c>
      <c r="H81">
        <f t="shared" si="15"/>
        <v>0.26607066836951887</v>
      </c>
      <c r="I81">
        <f t="shared" si="16"/>
        <v>-1.0793322294408634</v>
      </c>
      <c r="J81">
        <f t="shared" si="17"/>
        <v>1.0793322294408634</v>
      </c>
      <c r="K81">
        <f t="shared" si="18"/>
        <v>0.44404472798104189</v>
      </c>
      <c r="L81">
        <f t="shared" si="19"/>
        <v>0.55595527201895822</v>
      </c>
      <c r="M81">
        <f t="shared" si="20"/>
        <v>2.2520253861514017</v>
      </c>
      <c r="N81">
        <f t="shared" si="21"/>
        <v>1.7987058497862392</v>
      </c>
    </row>
    <row r="82" spans="1:14" x14ac:dyDescent="0.25">
      <c r="A82" s="4">
        <f>IF('True_Odds_Calculator_2-way'!A83="","",'True_Odds_Calculator_2-way'!A83)</f>
        <v>2.48</v>
      </c>
      <c r="B82" s="4">
        <f>IF('True_Odds_Calculator_2-way'!B83="","",'True_Odds_Calculator_2-way'!B83)</f>
        <v>1.57</v>
      </c>
      <c r="C82" s="4">
        <f t="shared" si="11"/>
        <v>0.40322580645161293</v>
      </c>
      <c r="D82">
        <f t="shared" si="12"/>
        <v>0.63694267515923564</v>
      </c>
      <c r="E82">
        <f t="shared" si="13"/>
        <v>4.0168481610848517E-2</v>
      </c>
      <c r="F82">
        <f t="shared" si="14"/>
        <v>-0.21666324224368205</v>
      </c>
      <c r="G82">
        <v>0</v>
      </c>
      <c r="H82">
        <f t="shared" si="15"/>
        <v>0.25683172385453051</v>
      </c>
      <c r="I82">
        <f t="shared" si="16"/>
        <v>-1.0887588907733552</v>
      </c>
      <c r="J82">
        <f t="shared" si="17"/>
        <v>1.0887588907733552</v>
      </c>
      <c r="K82">
        <f t="shared" si="18"/>
        <v>0.38294175852351953</v>
      </c>
      <c r="L82">
        <f t="shared" si="19"/>
        <v>0.61705824147648058</v>
      </c>
      <c r="M82">
        <f t="shared" si="20"/>
        <v>2.6113631583445658</v>
      </c>
      <c r="N82">
        <f t="shared" si="21"/>
        <v>1.6205925677408124</v>
      </c>
    </row>
    <row r="83" spans="1:14" x14ac:dyDescent="0.25">
      <c r="A83" s="4">
        <f>IF('True_Odds_Calculator_2-way'!A84="","",'True_Odds_Calculator_2-way'!A84)</f>
        <v>2.34</v>
      </c>
      <c r="B83" s="4">
        <f>IF('True_Odds_Calculator_2-way'!B84="","",'True_Odds_Calculator_2-way'!B84)</f>
        <v>1.64</v>
      </c>
      <c r="C83" s="4">
        <f t="shared" si="11"/>
        <v>0.42735042735042739</v>
      </c>
      <c r="D83">
        <f t="shared" si="12"/>
        <v>0.6097560975609756</v>
      </c>
      <c r="E83">
        <f t="shared" si="13"/>
        <v>3.7106524911402872E-2</v>
      </c>
      <c r="F83">
        <f t="shared" si="14"/>
        <v>-0.22347300396080894</v>
      </c>
      <c r="G83">
        <v>0</v>
      </c>
      <c r="H83">
        <f t="shared" si="15"/>
        <v>0.26057952887221181</v>
      </c>
      <c r="I83">
        <f t="shared" si="16"/>
        <v>-1.0798355319766999</v>
      </c>
      <c r="J83">
        <f t="shared" si="17"/>
        <v>1.0798355319766999</v>
      </c>
      <c r="K83">
        <f t="shared" si="18"/>
        <v>0.40866707460459728</v>
      </c>
      <c r="L83">
        <f t="shared" si="19"/>
        <v>0.59133292539540294</v>
      </c>
      <c r="M83">
        <f t="shared" si="20"/>
        <v>2.4469796128487777</v>
      </c>
      <c r="N83">
        <f t="shared" si="21"/>
        <v>1.6910947404650878</v>
      </c>
    </row>
    <row r="84" spans="1:14" x14ac:dyDescent="0.25">
      <c r="A84" s="4">
        <f>IF('True_Odds_Calculator_2-way'!A85="","",'True_Odds_Calculator_2-way'!A85)</f>
        <v>2.2200000000000002</v>
      </c>
      <c r="B84" s="4">
        <f>IF('True_Odds_Calculator_2-way'!B85="","",'True_Odds_Calculator_2-way'!B85)</f>
        <v>1.7</v>
      </c>
      <c r="C84" s="4">
        <f t="shared" si="11"/>
        <v>0.4504504504504504</v>
      </c>
      <c r="D84">
        <f t="shared" si="12"/>
        <v>0.58823529411764708</v>
      </c>
      <c r="E84">
        <f t="shared" si="13"/>
        <v>3.868574456809748E-2</v>
      </c>
      <c r="F84">
        <f t="shared" si="14"/>
        <v>-0.22628510863804985</v>
      </c>
      <c r="G84">
        <v>0</v>
      </c>
      <c r="H84">
        <f t="shared" si="15"/>
        <v>0.26497085320614733</v>
      </c>
      <c r="I84">
        <f t="shared" si="16"/>
        <v>-1.0821091383745125</v>
      </c>
      <c r="J84">
        <f t="shared" si="17"/>
        <v>1.0821091383745125</v>
      </c>
      <c r="K84">
        <f t="shared" si="18"/>
        <v>0.43100231571506481</v>
      </c>
      <c r="L84">
        <f t="shared" si="19"/>
        <v>0.56899768428493536</v>
      </c>
      <c r="M84">
        <f t="shared" si="20"/>
        <v>2.3201731488169055</v>
      </c>
      <c r="N84">
        <f t="shared" si="21"/>
        <v>1.7574763968621581</v>
      </c>
    </row>
    <row r="85" spans="1:14" x14ac:dyDescent="0.25">
      <c r="A85" s="4">
        <f>IF('True_Odds_Calculator_2-way'!A86="","",'True_Odds_Calculator_2-way'!A86)</f>
        <v>2.41</v>
      </c>
      <c r="B85" s="4">
        <f>IF('True_Odds_Calculator_2-way'!B86="","",'True_Odds_Calculator_2-way'!B86)</f>
        <v>1.61</v>
      </c>
      <c r="C85" s="4">
        <f t="shared" si="11"/>
        <v>0.41493775933609955</v>
      </c>
      <c r="D85">
        <f t="shared" si="12"/>
        <v>0.6211180124223602</v>
      </c>
      <c r="E85">
        <f t="shared" si="13"/>
        <v>3.6055771758459754E-2</v>
      </c>
      <c r="F85">
        <f t="shared" si="14"/>
        <v>-0.22166954459936605</v>
      </c>
      <c r="G85">
        <v>0</v>
      </c>
      <c r="H85">
        <f t="shared" si="15"/>
        <v>0.25772531635782581</v>
      </c>
      <c r="I85">
        <f t="shared" si="16"/>
        <v>-1.0782650440285155</v>
      </c>
      <c r="J85">
        <f t="shared" si="17"/>
        <v>1.0782650440285155</v>
      </c>
      <c r="K85">
        <f t="shared" si="18"/>
        <v>0.39676970546115803</v>
      </c>
      <c r="L85">
        <f t="shared" si="19"/>
        <v>0.60323029453884203</v>
      </c>
      <c r="M85">
        <f t="shared" si="20"/>
        <v>2.5203537120802069</v>
      </c>
      <c r="N85">
        <f t="shared" si="21"/>
        <v>1.6577416768573945</v>
      </c>
    </row>
    <row r="86" spans="1:14" x14ac:dyDescent="0.25">
      <c r="A86" s="4">
        <f>IF('True_Odds_Calculator_2-way'!A87="","",'True_Odds_Calculator_2-way'!A87)</f>
        <v>2.2799999999999998</v>
      </c>
      <c r="B86" s="4">
        <f>IF('True_Odds_Calculator_2-way'!B87="","",'True_Odds_Calculator_2-way'!B87)</f>
        <v>1.67</v>
      </c>
      <c r="C86" s="4">
        <f t="shared" si="11"/>
        <v>0.43859649122807021</v>
      </c>
      <c r="D86">
        <f t="shared" si="12"/>
        <v>0.5988023952095809</v>
      </c>
      <c r="E86">
        <f t="shared" si="13"/>
        <v>3.7398886437651102E-2</v>
      </c>
      <c r="F86">
        <f t="shared" si="14"/>
        <v>-0.22523374304023536</v>
      </c>
      <c r="G86">
        <v>0</v>
      </c>
      <c r="H86">
        <f t="shared" si="15"/>
        <v>0.2626326294778864</v>
      </c>
      <c r="I86">
        <f t="shared" si="16"/>
        <v>-1.0798355319767001</v>
      </c>
      <c r="J86">
        <f t="shared" si="17"/>
        <v>1.0798355319767001</v>
      </c>
      <c r="K86">
        <f t="shared" si="18"/>
        <v>0.41978188889052137</v>
      </c>
      <c r="L86">
        <f t="shared" si="19"/>
        <v>0.58021811110947863</v>
      </c>
      <c r="M86">
        <f t="shared" si="20"/>
        <v>2.382189480930176</v>
      </c>
      <c r="N86">
        <f t="shared" si="21"/>
        <v>1.7234898064243891</v>
      </c>
    </row>
    <row r="87" spans="1:14" x14ac:dyDescent="0.25">
      <c r="A87" s="4">
        <f>IF('True_Odds_Calculator_2-way'!A88="","",'True_Odds_Calculator_2-way'!A88)</f>
        <v>2.31</v>
      </c>
      <c r="B87" s="4">
        <f>IF('True_Odds_Calculator_2-way'!B88="","",'True_Odds_Calculator_2-way'!B88)</f>
        <v>1.65</v>
      </c>
      <c r="C87" s="4">
        <f t="shared" si="11"/>
        <v>0.4329004329004329</v>
      </c>
      <c r="D87">
        <f t="shared" si="12"/>
        <v>0.60606060606060608</v>
      </c>
      <c r="E87">
        <f t="shared" si="13"/>
        <v>3.8961038961038863E-2</v>
      </c>
      <c r="F87">
        <f t="shared" si="14"/>
        <v>-0.22340285976649621</v>
      </c>
      <c r="G87">
        <v>0</v>
      </c>
      <c r="H87">
        <f t="shared" si="15"/>
        <v>0.26236389872753507</v>
      </c>
      <c r="I87">
        <f t="shared" si="16"/>
        <v>-1.0836965077746656</v>
      </c>
      <c r="J87">
        <f t="shared" si="17"/>
        <v>1.0836965077746656</v>
      </c>
      <c r="K87">
        <f t="shared" si="18"/>
        <v>0.41328420662140614</v>
      </c>
      <c r="L87">
        <f t="shared" si="19"/>
        <v>0.58671579337859414</v>
      </c>
      <c r="M87">
        <f t="shared" si="20"/>
        <v>2.4196424251848119</v>
      </c>
      <c r="N87">
        <f t="shared" si="21"/>
        <v>1.7044027300535323</v>
      </c>
    </row>
    <row r="88" spans="1:14" x14ac:dyDescent="0.25">
      <c r="A88" s="4">
        <f>IF('True_Odds_Calculator_2-way'!A89="","",'True_Odds_Calculator_2-way'!A89)</f>
        <v>2.34</v>
      </c>
      <c r="B88" s="4">
        <f>IF('True_Odds_Calculator_2-way'!B89="","",'True_Odds_Calculator_2-way'!B89)</f>
        <v>1.64</v>
      </c>
      <c r="C88" s="4">
        <f t="shared" si="11"/>
        <v>0.42735042735042739</v>
      </c>
      <c r="D88">
        <f t="shared" si="12"/>
        <v>0.6097560975609756</v>
      </c>
      <c r="E88">
        <f t="shared" si="13"/>
        <v>3.7106524911402872E-2</v>
      </c>
      <c r="F88">
        <f t="shared" si="14"/>
        <v>-0.22347300396080894</v>
      </c>
      <c r="G88">
        <v>0</v>
      </c>
      <c r="H88">
        <f t="shared" si="15"/>
        <v>0.26057952887221181</v>
      </c>
      <c r="I88">
        <f t="shared" si="16"/>
        <v>-1.0798355319766999</v>
      </c>
      <c r="J88">
        <f t="shared" si="17"/>
        <v>1.0798355319766999</v>
      </c>
      <c r="K88">
        <f t="shared" si="18"/>
        <v>0.40866707460459728</v>
      </c>
      <c r="L88">
        <f t="shared" si="19"/>
        <v>0.59133292539540294</v>
      </c>
      <c r="M88">
        <f t="shared" si="20"/>
        <v>2.4469796128487777</v>
      </c>
      <c r="N88">
        <f t="shared" si="21"/>
        <v>1.6910947404650878</v>
      </c>
    </row>
    <row r="89" spans="1:14" x14ac:dyDescent="0.25">
      <c r="A89" s="4">
        <f>IF('True_Odds_Calculator_2-way'!A90="","",'True_Odds_Calculator_2-way'!A90)</f>
        <v>2.64</v>
      </c>
      <c r="B89" s="4">
        <f>IF('True_Odds_Calculator_2-way'!B90="","",'True_Odds_Calculator_2-way'!B90)</f>
        <v>1.52</v>
      </c>
      <c r="C89" s="4">
        <f t="shared" si="11"/>
        <v>0.37878787878787878</v>
      </c>
      <c r="D89">
        <f t="shared" si="12"/>
        <v>0.65789473684210531</v>
      </c>
      <c r="E89">
        <f t="shared" si="13"/>
        <v>3.6682615629984205E-2</v>
      </c>
      <c r="F89">
        <f t="shared" si="14"/>
        <v>-0.21251993620414655</v>
      </c>
      <c r="G89">
        <v>0</v>
      </c>
      <c r="H89">
        <f t="shared" si="15"/>
        <v>0.24920255183413079</v>
      </c>
      <c r="I89">
        <f t="shared" si="16"/>
        <v>-1.0828702045605254</v>
      </c>
      <c r="J89">
        <f t="shared" si="17"/>
        <v>1.0828702045605254</v>
      </c>
      <c r="K89">
        <f t="shared" si="18"/>
        <v>0.360242598615371</v>
      </c>
      <c r="L89">
        <f t="shared" si="19"/>
        <v>0.63975740138462889</v>
      </c>
      <c r="M89">
        <f t="shared" si="20"/>
        <v>2.7759071354792617</v>
      </c>
      <c r="N89">
        <f t="shared" si="21"/>
        <v>1.5630925063714729</v>
      </c>
    </row>
    <row r="90" spans="1:14" x14ac:dyDescent="0.25">
      <c r="A90" s="4">
        <f>IF('True_Odds_Calculator_2-way'!A91="","",'True_Odds_Calculator_2-way'!A91)</f>
        <v>2.2999999999999998</v>
      </c>
      <c r="B90" s="4">
        <f>IF('True_Odds_Calculator_2-way'!B91="","",'True_Odds_Calculator_2-way'!B91)</f>
        <v>1.63</v>
      </c>
      <c r="C90" s="4">
        <f t="shared" si="11"/>
        <v>0.43478260869565222</v>
      </c>
      <c r="D90">
        <f t="shared" si="12"/>
        <v>0.61349693251533743</v>
      </c>
      <c r="E90">
        <f t="shared" si="13"/>
        <v>4.8279541210989763E-2</v>
      </c>
      <c r="F90">
        <f t="shared" si="14"/>
        <v>-0.21845825553480913</v>
      </c>
      <c r="G90">
        <v>0</v>
      </c>
      <c r="H90">
        <f t="shared" si="15"/>
        <v>0.26673779674579889</v>
      </c>
      <c r="I90">
        <f t="shared" si="16"/>
        <v>-1.1049892402196602</v>
      </c>
      <c r="J90">
        <f t="shared" si="17"/>
        <v>1.1049892402196602</v>
      </c>
      <c r="K90">
        <f t="shared" si="18"/>
        <v>0.41042714588044982</v>
      </c>
      <c r="L90">
        <f t="shared" si="19"/>
        <v>0.58957285411955018</v>
      </c>
      <c r="M90">
        <f t="shared" si="20"/>
        <v>2.4364860122855578</v>
      </c>
      <c r="N90">
        <f t="shared" si="21"/>
        <v>1.6961432213383858</v>
      </c>
    </row>
    <row r="91" spans="1:14" x14ac:dyDescent="0.25">
      <c r="A91" s="4">
        <f>IF('True_Odds_Calculator_2-way'!A92="","",'True_Odds_Calculator_2-way'!A92)</f>
        <v>2.46</v>
      </c>
      <c r="B91" s="4">
        <f>IF('True_Odds_Calculator_2-way'!B92="","",'True_Odds_Calculator_2-way'!B92)</f>
        <v>1.56</v>
      </c>
      <c r="C91" s="4">
        <f t="shared" si="11"/>
        <v>0.4065040650406504</v>
      </c>
      <c r="D91">
        <f t="shared" si="12"/>
        <v>0.64102564102564097</v>
      </c>
      <c r="E91">
        <f t="shared" si="13"/>
        <v>4.7529706066291366E-2</v>
      </c>
      <c r="F91">
        <f t="shared" si="14"/>
        <v>-0.21304982280592033</v>
      </c>
      <c r="G91">
        <v>0</v>
      </c>
      <c r="H91">
        <f t="shared" si="15"/>
        <v>0.26057952887221175</v>
      </c>
      <c r="I91">
        <f t="shared" si="16"/>
        <v>-1.1059348880095219</v>
      </c>
      <c r="J91">
        <f t="shared" si="17"/>
        <v>1.1059348880095219</v>
      </c>
      <c r="K91">
        <f t="shared" si="18"/>
        <v>0.38245818270731691</v>
      </c>
      <c r="L91">
        <f t="shared" si="19"/>
        <v>0.61754181729268298</v>
      </c>
      <c r="M91">
        <f t="shared" si="20"/>
        <v>2.6146649364939023</v>
      </c>
      <c r="N91">
        <f t="shared" si="21"/>
        <v>1.6193235372853327</v>
      </c>
    </row>
    <row r="92" spans="1:14" x14ac:dyDescent="0.25">
      <c r="A92" s="4">
        <f>IF('True_Odds_Calculator_2-way'!A93="","",'True_Odds_Calculator_2-way'!A93)</f>
        <v>2.2400000000000002</v>
      </c>
      <c r="B92" s="4">
        <f>IF('True_Odds_Calculator_2-way'!B93="","",'True_Odds_Calculator_2-way'!B93)</f>
        <v>1.64</v>
      </c>
      <c r="C92" s="4">
        <f t="shared" si="11"/>
        <v>0.4464285714285714</v>
      </c>
      <c r="D92">
        <f t="shared" si="12"/>
        <v>0.6097560975609756</v>
      </c>
      <c r="E92">
        <f t="shared" si="13"/>
        <v>5.6184668989546882E-2</v>
      </c>
      <c r="F92">
        <f t="shared" si="14"/>
        <v>-0.21602787456446004</v>
      </c>
      <c r="G92">
        <v>0</v>
      </c>
      <c r="H92">
        <f t="shared" si="15"/>
        <v>0.27221254355400692</v>
      </c>
      <c r="I92">
        <f t="shared" si="16"/>
        <v>-1.1225331376673426</v>
      </c>
      <c r="J92">
        <f t="shared" si="17"/>
        <v>1.1225331376673426</v>
      </c>
      <c r="K92">
        <f t="shared" si="18"/>
        <v>0.41807049675467262</v>
      </c>
      <c r="L92">
        <f t="shared" si="19"/>
        <v>0.58192950324532755</v>
      </c>
      <c r="M92">
        <f t="shared" si="20"/>
        <v>2.3919410907075047</v>
      </c>
      <c r="N92">
        <f t="shared" si="21"/>
        <v>1.7184212081070993</v>
      </c>
    </row>
    <row r="93" spans="1:14" x14ac:dyDescent="0.25">
      <c r="A93" s="4">
        <f>IF('True_Odds_Calculator_2-way'!A94="","",'True_Odds_Calculator_2-way'!A94)</f>
        <v>1.49</v>
      </c>
      <c r="B93" s="4">
        <f>IF('True_Odds_Calculator_2-way'!B94="","",'True_Odds_Calculator_2-way'!B94)</f>
        <v>2.72</v>
      </c>
      <c r="C93" s="4">
        <f t="shared" si="11"/>
        <v>0.67114093959731547</v>
      </c>
      <c r="D93">
        <f t="shared" si="12"/>
        <v>0.36764705882352938</v>
      </c>
      <c r="E93">
        <f t="shared" si="13"/>
        <v>3.8787998420844794E-2</v>
      </c>
      <c r="F93">
        <f t="shared" si="14"/>
        <v>-0.2079549940781682</v>
      </c>
      <c r="G93">
        <v>0</v>
      </c>
      <c r="H93">
        <f t="shared" si="15"/>
        <v>0.24674299249901302</v>
      </c>
      <c r="I93">
        <f t="shared" si="16"/>
        <v>-1.0892755023757474</v>
      </c>
      <c r="J93">
        <f t="shared" si="17"/>
        <v>1.0892755023757474</v>
      </c>
      <c r="K93">
        <f t="shared" si="18"/>
        <v>0.6519988671526179</v>
      </c>
      <c r="L93">
        <f t="shared" si="19"/>
        <v>0.34800113284738216</v>
      </c>
      <c r="M93">
        <f t="shared" si="20"/>
        <v>1.5337449961641161</v>
      </c>
      <c r="N93">
        <f t="shared" si="21"/>
        <v>2.8735538640862863</v>
      </c>
    </row>
    <row r="94" spans="1:14" x14ac:dyDescent="0.25">
      <c r="A94" s="4">
        <f>IF('True_Odds_Calculator_2-way'!A95="","",'True_Odds_Calculator_2-way'!A95)</f>
        <v>1.7</v>
      </c>
      <c r="B94" s="4">
        <f>IF('True_Odds_Calculator_2-way'!B95="","",'True_Odds_Calculator_2-way'!B95)</f>
        <v>2.27</v>
      </c>
      <c r="C94" s="4">
        <f t="shared" si="11"/>
        <v>0.58823529411764708</v>
      </c>
      <c r="D94">
        <f t="shared" si="12"/>
        <v>0.44052863436123346</v>
      </c>
      <c r="E94">
        <f t="shared" si="13"/>
        <v>2.876392847888054E-2</v>
      </c>
      <c r="F94">
        <f t="shared" si="14"/>
        <v>-0.23037056232184505</v>
      </c>
      <c r="G94">
        <v>0</v>
      </c>
      <c r="H94">
        <f t="shared" si="15"/>
        <v>0.25913449080072559</v>
      </c>
      <c r="I94">
        <f t="shared" si="16"/>
        <v>-1.0605938867332434</v>
      </c>
      <c r="J94">
        <f t="shared" si="17"/>
        <v>1.0605938867332434</v>
      </c>
      <c r="K94">
        <f t="shared" si="18"/>
        <v>0.5739158503406081</v>
      </c>
      <c r="L94">
        <f t="shared" si="19"/>
        <v>0.42608414965939195</v>
      </c>
      <c r="M94">
        <f t="shared" si="20"/>
        <v>1.7424157207132702</v>
      </c>
      <c r="N94">
        <f t="shared" si="21"/>
        <v>2.3469542361512192</v>
      </c>
    </row>
    <row r="95" spans="1:14" x14ac:dyDescent="0.25">
      <c r="A95" s="4">
        <f>IF('True_Odds_Calculator_2-way'!A96="","",'True_Odds_Calculator_2-way'!A96)</f>
        <v>1.79</v>
      </c>
      <c r="B95" s="4">
        <f>IF('True_Odds_Calculator_2-way'!B96="","",'True_Odds_Calculator_2-way'!B96)</f>
        <v>2.12</v>
      </c>
      <c r="C95" s="4">
        <f t="shared" si="11"/>
        <v>0.55865921787709494</v>
      </c>
      <c r="D95">
        <f t="shared" si="12"/>
        <v>0.47169811320754712</v>
      </c>
      <c r="E95">
        <f t="shared" si="13"/>
        <v>3.0357331084642114E-2</v>
      </c>
      <c r="F95">
        <f t="shared" si="14"/>
        <v>-0.23316116791398755</v>
      </c>
      <c r="G95">
        <v>0</v>
      </c>
      <c r="H95">
        <f t="shared" si="15"/>
        <v>0.26351849899862967</v>
      </c>
      <c r="I95">
        <f t="shared" si="16"/>
        <v>-1.0631081389064057</v>
      </c>
      <c r="J95">
        <f t="shared" si="17"/>
        <v>1.0631081389064057</v>
      </c>
      <c r="K95">
        <f t="shared" si="18"/>
        <v>0.54352096574427933</v>
      </c>
      <c r="L95">
        <f t="shared" si="19"/>
        <v>0.4564790342557204</v>
      </c>
      <c r="M95">
        <f t="shared" si="20"/>
        <v>1.8398554297360612</v>
      </c>
      <c r="N95">
        <f t="shared" si="21"/>
        <v>2.1906811155751749</v>
      </c>
    </row>
    <row r="96" spans="1:14" x14ac:dyDescent="0.25">
      <c r="A96" s="4">
        <f>IF('True_Odds_Calculator_2-way'!A97="","",'True_Odds_Calculator_2-way'!A97)</f>
        <v>2.12</v>
      </c>
      <c r="B96" s="4">
        <f>IF('True_Odds_Calculator_2-way'!B97="","",'True_Odds_Calculator_2-way'!B97)</f>
        <v>1.78</v>
      </c>
      <c r="C96" s="4">
        <f t="shared" si="11"/>
        <v>0.47169811320754712</v>
      </c>
      <c r="D96">
        <f t="shared" si="12"/>
        <v>0.5617977528089888</v>
      </c>
      <c r="E96">
        <f t="shared" si="13"/>
        <v>3.3495866016535869E-2</v>
      </c>
      <c r="F96">
        <f t="shared" si="14"/>
        <v>-0.23150307398770409</v>
      </c>
      <c r="G96">
        <v>0</v>
      </c>
      <c r="H96">
        <f t="shared" si="15"/>
        <v>0.26499894000423996</v>
      </c>
      <c r="I96">
        <f t="shared" si="16"/>
        <v>-1.0699012312772822</v>
      </c>
      <c r="J96">
        <f t="shared" si="17"/>
        <v>1.0699012312772822</v>
      </c>
      <c r="K96">
        <f t="shared" si="18"/>
        <v>0.45489916365833472</v>
      </c>
      <c r="L96">
        <f t="shared" si="19"/>
        <v>0.54510083634166528</v>
      </c>
      <c r="M96">
        <f t="shared" si="20"/>
        <v>2.1982893790305562</v>
      </c>
      <c r="N96">
        <f t="shared" si="21"/>
        <v>1.83452296039628</v>
      </c>
    </row>
    <row r="97" spans="1:14" x14ac:dyDescent="0.25">
      <c r="A97" s="4">
        <f>IF('True_Odds_Calculator_2-way'!A98="","",'True_Odds_Calculator_2-way'!A98)</f>
        <v>2.21</v>
      </c>
      <c r="B97" s="4">
        <f>IF('True_Odds_Calculator_2-way'!B98="","",'True_Odds_Calculator_2-way'!B98)</f>
        <v>1.72</v>
      </c>
      <c r="C97" s="4">
        <f t="shared" si="11"/>
        <v>0.45248868778280543</v>
      </c>
      <c r="D97">
        <f t="shared" si="12"/>
        <v>0.58139534883720934</v>
      </c>
      <c r="E97">
        <f t="shared" si="13"/>
        <v>3.3884036620014824E-2</v>
      </c>
      <c r="F97">
        <f t="shared" si="14"/>
        <v>-0.2291907818583605</v>
      </c>
      <c r="G97">
        <v>0</v>
      </c>
      <c r="H97">
        <f t="shared" si="15"/>
        <v>0.26307481847837527</v>
      </c>
      <c r="I97">
        <f t="shared" si="16"/>
        <v>-1.0713739108887084</v>
      </c>
      <c r="J97">
        <f t="shared" si="17"/>
        <v>1.0713739108887084</v>
      </c>
      <c r="K97">
        <f t="shared" si="18"/>
        <v>0.43547132891069945</v>
      </c>
      <c r="L97">
        <f t="shared" si="19"/>
        <v>0.56452867108930049</v>
      </c>
      <c r="M97">
        <f t="shared" si="20"/>
        <v>2.2963624321753371</v>
      </c>
      <c r="N97">
        <f t="shared" si="21"/>
        <v>1.7713892158398703</v>
      </c>
    </row>
    <row r="98" spans="1:14" x14ac:dyDescent="0.25">
      <c r="A98" s="4">
        <f>IF('True_Odds_Calculator_2-way'!A99="","",'True_Odds_Calculator_2-way'!A99)</f>
        <v>2.06</v>
      </c>
      <c r="B98" s="4">
        <f>IF('True_Odds_Calculator_2-way'!B99="","",'True_Odds_Calculator_2-way'!B99)</f>
        <v>1.84</v>
      </c>
      <c r="C98" s="4">
        <f t="shared" si="11"/>
        <v>0.4854368932038835</v>
      </c>
      <c r="D98">
        <f t="shared" si="12"/>
        <v>0.54347826086956519</v>
      </c>
      <c r="E98">
        <f t="shared" si="13"/>
        <v>2.891515407344869E-2</v>
      </c>
      <c r="F98">
        <f t="shared" si="14"/>
        <v>-0.23490924440692273</v>
      </c>
      <c r="G98">
        <v>0</v>
      </c>
      <c r="H98">
        <f t="shared" si="15"/>
        <v>0.26382439848037148</v>
      </c>
      <c r="I98">
        <f t="shared" si="16"/>
        <v>-1.0597597584982434</v>
      </c>
      <c r="J98">
        <f t="shared" si="17"/>
        <v>1.0597597584982434</v>
      </c>
      <c r="K98">
        <f t="shared" si="18"/>
        <v>0.47095494984925418</v>
      </c>
      <c r="L98">
        <f t="shared" si="19"/>
        <v>0.52904505015074577</v>
      </c>
      <c r="M98">
        <f t="shared" si="20"/>
        <v>2.123345344008138</v>
      </c>
      <c r="N98">
        <f t="shared" si="21"/>
        <v>1.8901981971385247</v>
      </c>
    </row>
    <row r="99" spans="1:14" x14ac:dyDescent="0.25">
      <c r="A99" s="4">
        <f>IF('True_Odds_Calculator_2-way'!A100="","",'True_Odds_Calculator_2-way'!A100)</f>
        <v>2.2799999999999998</v>
      </c>
      <c r="B99" s="4">
        <f>IF('True_Odds_Calculator_2-way'!B100="","",'True_Odds_Calculator_2-way'!B100)</f>
        <v>1.68</v>
      </c>
      <c r="C99" s="4">
        <f t="shared" si="11"/>
        <v>0.43859649122807021</v>
      </c>
      <c r="D99">
        <f t="shared" si="12"/>
        <v>0.59523809523809523</v>
      </c>
      <c r="E99">
        <f t="shared" si="13"/>
        <v>3.383458646616555E-2</v>
      </c>
      <c r="F99">
        <f t="shared" si="14"/>
        <v>-0.2272347535505429</v>
      </c>
      <c r="G99">
        <v>0</v>
      </c>
      <c r="H99">
        <f t="shared" si="15"/>
        <v>0.26106934001670845</v>
      </c>
      <c r="I99">
        <f t="shared" si="16"/>
        <v>-1.0718661571406805</v>
      </c>
      <c r="J99">
        <f t="shared" si="17"/>
        <v>1.0718661571406805</v>
      </c>
      <c r="K99">
        <f t="shared" si="18"/>
        <v>0.42158717195874679</v>
      </c>
      <c r="L99">
        <f t="shared" si="19"/>
        <v>0.57841282804125305</v>
      </c>
      <c r="M99">
        <f t="shared" si="20"/>
        <v>2.3719886811400706</v>
      </c>
      <c r="N99">
        <f t="shared" si="21"/>
        <v>1.728868986855663</v>
      </c>
    </row>
    <row r="100" spans="1:14" x14ac:dyDescent="0.25">
      <c r="A100" s="4">
        <f>IF('True_Odds_Calculator_2-way'!A101="","",'True_Odds_Calculator_2-way'!A101)</f>
        <v>2.16</v>
      </c>
      <c r="B100" s="4">
        <f>IF('True_Odds_Calculator_2-way'!B101="","",'True_Odds_Calculator_2-way'!B101)</f>
        <v>1.75</v>
      </c>
      <c r="C100" s="4">
        <f t="shared" si="11"/>
        <v>0.46296296296296291</v>
      </c>
      <c r="D100">
        <f t="shared" si="12"/>
        <v>0.5714285714285714</v>
      </c>
      <c r="E100">
        <f t="shared" si="13"/>
        <v>3.4391534391534417E-2</v>
      </c>
      <c r="F100">
        <f t="shared" si="14"/>
        <v>-0.23015873015873001</v>
      </c>
      <c r="G100">
        <v>0</v>
      </c>
      <c r="H100">
        <f t="shared" si="15"/>
        <v>0.26455026455026448</v>
      </c>
      <c r="I100">
        <f t="shared" si="16"/>
        <v>-1.0721125348377951</v>
      </c>
      <c r="J100">
        <f t="shared" si="17"/>
        <v>1.0721125348377951</v>
      </c>
      <c r="K100">
        <f t="shared" si="18"/>
        <v>0.44570220807044264</v>
      </c>
      <c r="L100">
        <f t="shared" si="19"/>
        <v>0.55429779192955719</v>
      </c>
      <c r="M100">
        <f t="shared" si="20"/>
        <v>2.2436505404118421</v>
      </c>
      <c r="N100">
        <f t="shared" si="21"/>
        <v>1.8040844011283466</v>
      </c>
    </row>
    <row r="101" spans="1:14" x14ac:dyDescent="0.25">
      <c r="A101" s="4">
        <f>IF('True_Odds_Calculator_2-way'!A102="","",'True_Odds_Calculator_2-way'!A102)</f>
        <v>1.85</v>
      </c>
      <c r="B101" s="4">
        <f>IF('True_Odds_Calculator_2-way'!B102="","",'True_Odds_Calculator_2-way'!B102)</f>
        <v>2.0499999999999998</v>
      </c>
      <c r="C101" s="4">
        <f t="shared" si="11"/>
        <v>0.54054054054054046</v>
      </c>
      <c r="D101">
        <f t="shared" si="12"/>
        <v>0.48780487804878053</v>
      </c>
      <c r="E101">
        <f t="shared" si="13"/>
        <v>2.8345418589321048E-2</v>
      </c>
      <c r="F101">
        <f t="shared" si="14"/>
        <v>-0.2353328938694792</v>
      </c>
      <c r="G101">
        <v>0</v>
      </c>
      <c r="H101">
        <f t="shared" si="15"/>
        <v>0.26367831245880025</v>
      </c>
      <c r="I101">
        <f t="shared" si="16"/>
        <v>-1.0585122480499263</v>
      </c>
      <c r="J101">
        <f t="shared" si="17"/>
        <v>1.0585122480499263</v>
      </c>
      <c r="K101">
        <f t="shared" si="18"/>
        <v>0.52638909307720383</v>
      </c>
      <c r="L101">
        <f t="shared" si="19"/>
        <v>0.47361090692279612</v>
      </c>
      <c r="M101">
        <f t="shared" si="20"/>
        <v>1.8997354108424378</v>
      </c>
      <c r="N101">
        <f t="shared" si="21"/>
        <v>2.1114378604524222</v>
      </c>
    </row>
    <row r="102" spans="1:14" x14ac:dyDescent="0.25">
      <c r="A102" s="4">
        <f>IF('True_Odds_Calculator_2-way'!A103="","",'True_Odds_Calculator_2-way'!A103)</f>
        <v>2.17</v>
      </c>
      <c r="B102" s="4">
        <f>IF('True_Odds_Calculator_2-way'!B103="","",'True_Odds_Calculator_2-way'!B103)</f>
        <v>1.75</v>
      </c>
      <c r="C102" s="4">
        <f t="shared" si="11"/>
        <v>0.46082949308755761</v>
      </c>
      <c r="D102">
        <f t="shared" si="12"/>
        <v>0.5714285714285714</v>
      </c>
      <c r="E102">
        <f t="shared" si="13"/>
        <v>3.2258064516129004E-2</v>
      </c>
      <c r="F102">
        <f t="shared" si="14"/>
        <v>-0.23107307439104674</v>
      </c>
      <c r="G102">
        <v>0</v>
      </c>
      <c r="H102">
        <f t="shared" si="15"/>
        <v>0.26333113890717574</v>
      </c>
      <c r="I102">
        <f t="shared" si="16"/>
        <v>-1.0675210253672476</v>
      </c>
      <c r="J102">
        <f t="shared" si="17"/>
        <v>1.0675210253672476</v>
      </c>
      <c r="K102">
        <f t="shared" si="18"/>
        <v>0.44464214228514221</v>
      </c>
      <c r="L102">
        <f t="shared" si="19"/>
        <v>0.55535785771485779</v>
      </c>
      <c r="M102">
        <f t="shared" si="20"/>
        <v>2.2489995996796797</v>
      </c>
      <c r="N102">
        <f t="shared" si="21"/>
        <v>1.8006407690254356</v>
      </c>
    </row>
    <row r="103" spans="1:14" x14ac:dyDescent="0.25">
      <c r="A103" s="4">
        <f>IF('True_Odds_Calculator_2-way'!A104="","",'True_Odds_Calculator_2-way'!A104)</f>
        <v>2.15</v>
      </c>
      <c r="B103" s="4">
        <f>IF('True_Odds_Calculator_2-way'!B104="","",'True_Odds_Calculator_2-way'!B104)</f>
        <v>1.76</v>
      </c>
      <c r="C103" s="4">
        <f t="shared" si="11"/>
        <v>0.46511627906976744</v>
      </c>
      <c r="D103">
        <f t="shared" si="12"/>
        <v>0.56818181818181823</v>
      </c>
      <c r="E103">
        <f t="shared" si="13"/>
        <v>3.3298097251585723E-2</v>
      </c>
      <c r="F103">
        <f t="shared" si="14"/>
        <v>-0.23097251585623668</v>
      </c>
      <c r="G103">
        <v>0</v>
      </c>
      <c r="H103">
        <f t="shared" si="15"/>
        <v>0.26427061310782241</v>
      </c>
      <c r="I103">
        <f t="shared" si="16"/>
        <v>-1.0696563746013956</v>
      </c>
      <c r="J103">
        <f t="shared" si="17"/>
        <v>1.0696563746013956</v>
      </c>
      <c r="K103">
        <f t="shared" si="18"/>
        <v>0.44840941385030625</v>
      </c>
      <c r="L103">
        <f t="shared" si="19"/>
        <v>0.5515905861496937</v>
      </c>
      <c r="M103">
        <f t="shared" si="20"/>
        <v>2.2301048307916052</v>
      </c>
      <c r="N103">
        <f t="shared" si="21"/>
        <v>1.8129388446970602</v>
      </c>
    </row>
    <row r="104" spans="1:14" x14ac:dyDescent="0.25">
      <c r="A104" s="4">
        <f>IF('True_Odds_Calculator_2-way'!A105="","",'True_Odds_Calculator_2-way'!A105)</f>
        <v>1.79</v>
      </c>
      <c r="B104" s="4">
        <f>IF('True_Odds_Calculator_2-way'!B105="","",'True_Odds_Calculator_2-way'!B105)</f>
        <v>2.11</v>
      </c>
      <c r="C104" s="4">
        <f t="shared" si="11"/>
        <v>0.55865921787709494</v>
      </c>
      <c r="D104">
        <f t="shared" si="12"/>
        <v>0.47393364928909953</v>
      </c>
      <c r="E104">
        <f t="shared" si="13"/>
        <v>3.2592867166194583E-2</v>
      </c>
      <c r="F104">
        <f t="shared" si="14"/>
        <v>-0.23217453467129112</v>
      </c>
      <c r="G104">
        <v>0</v>
      </c>
      <c r="H104">
        <f t="shared" si="15"/>
        <v>0.26476740183748576</v>
      </c>
      <c r="I104">
        <f t="shared" si="16"/>
        <v>-1.0678861770883312</v>
      </c>
      <c r="J104">
        <f t="shared" si="17"/>
        <v>1.0678861770883312</v>
      </c>
      <c r="K104">
        <f t="shared" si="18"/>
        <v>0.54240816034763273</v>
      </c>
      <c r="L104">
        <f t="shared" si="19"/>
        <v>0.45759183965236705</v>
      </c>
      <c r="M104">
        <f t="shared" si="20"/>
        <v>1.8436300798997822</v>
      </c>
      <c r="N104">
        <f t="shared" si="21"/>
        <v>2.1853536565680476</v>
      </c>
    </row>
    <row r="105" spans="1:14" x14ac:dyDescent="0.25">
      <c r="A105" s="4">
        <f>IF('True_Odds_Calculator_2-way'!A106="","",'True_Odds_Calculator_2-way'!A106)</f>
        <v>1.31</v>
      </c>
      <c r="B105" s="4">
        <f>IF('True_Odds_Calculator_2-way'!B106="","",'True_Odds_Calculator_2-way'!B106)</f>
        <v>3.54</v>
      </c>
      <c r="C105" s="4">
        <f t="shared" si="11"/>
        <v>0.76335877862595414</v>
      </c>
      <c r="D105">
        <f t="shared" si="12"/>
        <v>0.2824858757062147</v>
      </c>
      <c r="E105">
        <f t="shared" si="13"/>
        <v>4.5844654332168888E-2</v>
      </c>
      <c r="F105">
        <f t="shared" si="14"/>
        <v>-0.16979341872601028</v>
      </c>
      <c r="G105">
        <v>0</v>
      </c>
      <c r="H105">
        <f t="shared" si="15"/>
        <v>0.21563807305817914</v>
      </c>
      <c r="I105">
        <f t="shared" si="16"/>
        <v>-1.1269438939029217</v>
      </c>
      <c r="J105">
        <f t="shared" si="17"/>
        <v>1.1269438939029217</v>
      </c>
      <c r="K105">
        <f t="shared" si="18"/>
        <v>0.74109613360575743</v>
      </c>
      <c r="L105">
        <f t="shared" si="19"/>
        <v>0.25890386639424245</v>
      </c>
      <c r="M105">
        <f t="shared" si="20"/>
        <v>1.349352607109906</v>
      </c>
      <c r="N105">
        <f t="shared" si="21"/>
        <v>3.8624374905134213</v>
      </c>
    </row>
    <row r="106" spans="1:14" x14ac:dyDescent="0.25">
      <c r="A106" s="4">
        <f>IF('True_Odds_Calculator_2-way'!A107="","",'True_Odds_Calculator_2-way'!A107)</f>
        <v>1.71</v>
      </c>
      <c r="B106" s="4">
        <f>IF('True_Odds_Calculator_2-way'!B107="","",'True_Odds_Calculator_2-way'!B107)</f>
        <v>2.2200000000000002</v>
      </c>
      <c r="C106" s="4">
        <f t="shared" si="11"/>
        <v>0.58479532163742687</v>
      </c>
      <c r="D106">
        <f t="shared" si="12"/>
        <v>0.4504504504504504</v>
      </c>
      <c r="E106">
        <f t="shared" si="13"/>
        <v>3.5245772087877381E-2</v>
      </c>
      <c r="F106">
        <f t="shared" si="14"/>
        <v>-0.2281755439650176</v>
      </c>
      <c r="G106">
        <v>0</v>
      </c>
      <c r="H106">
        <f t="shared" si="15"/>
        <v>0.26342131605289498</v>
      </c>
      <c r="I106">
        <f t="shared" si="16"/>
        <v>-1.0744616281415775</v>
      </c>
      <c r="J106">
        <f t="shared" si="17"/>
        <v>1.0744616281415775</v>
      </c>
      <c r="K106">
        <f t="shared" si="18"/>
        <v>0.56725752490934445</v>
      </c>
      <c r="L106">
        <f t="shared" si="19"/>
        <v>0.43274247509065539</v>
      </c>
      <c r="M106">
        <f t="shared" si="20"/>
        <v>1.7628677559805201</v>
      </c>
      <c r="N106">
        <f t="shared" si="21"/>
        <v>2.310843186332725</v>
      </c>
    </row>
    <row r="107" spans="1:14" x14ac:dyDescent="0.25">
      <c r="A107" s="4">
        <f>IF('True_Odds_Calculator_2-way'!A108="","",'True_Odds_Calculator_2-way'!A108)</f>
        <v>1.7</v>
      </c>
      <c r="B107" s="4">
        <f>IF('True_Odds_Calculator_2-way'!B108="","",'True_Odds_Calculator_2-way'!B108)</f>
        <v>2.2400000000000002</v>
      </c>
      <c r="C107" s="4">
        <f t="shared" si="11"/>
        <v>0.58823529411764708</v>
      </c>
      <c r="D107">
        <f t="shared" si="12"/>
        <v>0.4464285714285714</v>
      </c>
      <c r="E107">
        <f t="shared" si="13"/>
        <v>3.4663865546218364E-2</v>
      </c>
      <c r="F107">
        <f t="shared" si="14"/>
        <v>-0.22794117647058831</v>
      </c>
      <c r="G107">
        <v>0</v>
      </c>
      <c r="H107">
        <f t="shared" si="15"/>
        <v>0.26260504201680673</v>
      </c>
      <c r="I107">
        <f t="shared" si="16"/>
        <v>-1.0733469768527293</v>
      </c>
      <c r="J107">
        <f t="shared" si="17"/>
        <v>1.0733469768527293</v>
      </c>
      <c r="K107">
        <f t="shared" si="18"/>
        <v>0.5709904149848718</v>
      </c>
      <c r="L107">
        <f t="shared" si="19"/>
        <v>0.42900958501512831</v>
      </c>
      <c r="M107">
        <f t="shared" si="20"/>
        <v>1.7513428837969105</v>
      </c>
      <c r="N107">
        <f t="shared" si="21"/>
        <v>2.3309502512973848</v>
      </c>
    </row>
    <row r="108" spans="1:14" x14ac:dyDescent="0.25">
      <c r="A108" s="4">
        <f>IF('True_Odds_Calculator_2-way'!A109="","",'True_Odds_Calculator_2-way'!A109)</f>
        <v>1.66</v>
      </c>
      <c r="B108" s="4">
        <f>IF('True_Odds_Calculator_2-way'!B109="","",'True_Odds_Calculator_2-way'!B109)</f>
        <v>2.31</v>
      </c>
      <c r="C108" s="4">
        <f t="shared" si="11"/>
        <v>0.60240963855421692</v>
      </c>
      <c r="D108">
        <f t="shared" si="12"/>
        <v>0.4329004329004329</v>
      </c>
      <c r="E108">
        <f t="shared" si="13"/>
        <v>3.5310071454649705E-2</v>
      </c>
      <c r="F108">
        <f t="shared" si="14"/>
        <v>-0.22547332185886404</v>
      </c>
      <c r="G108">
        <v>0</v>
      </c>
      <c r="H108">
        <f t="shared" si="15"/>
        <v>0.2607833933135138</v>
      </c>
      <c r="I108">
        <f t="shared" si="16"/>
        <v>-1.0754553500909856</v>
      </c>
      <c r="J108">
        <f t="shared" si="17"/>
        <v>1.0754553500909856</v>
      </c>
      <c r="K108">
        <f t="shared" si="18"/>
        <v>0.58486354509435967</v>
      </c>
      <c r="L108">
        <f t="shared" si="19"/>
        <v>0.41513645490564033</v>
      </c>
      <c r="M108">
        <f t="shared" si="20"/>
        <v>1.7098005310600506</v>
      </c>
      <c r="N108">
        <f t="shared" si="21"/>
        <v>2.4088465086191913</v>
      </c>
    </row>
    <row r="109" spans="1:14" x14ac:dyDescent="0.25">
      <c r="A109" s="4">
        <f>IF('True_Odds_Calculator_2-way'!A110="","",'True_Odds_Calculator_2-way'!A110)</f>
        <v>1.5</v>
      </c>
      <c r="B109" s="4">
        <f>IF('True_Odds_Calculator_2-way'!B110="","",'True_Odds_Calculator_2-way'!B110)</f>
        <v>2.68</v>
      </c>
      <c r="C109" s="4">
        <f t="shared" si="11"/>
        <v>0.66666666666666663</v>
      </c>
      <c r="D109">
        <f t="shared" si="12"/>
        <v>0.37313432835820892</v>
      </c>
      <c r="E109">
        <f t="shared" si="13"/>
        <v>3.9800995024875441E-2</v>
      </c>
      <c r="F109">
        <f t="shared" si="14"/>
        <v>-0.20895522388059717</v>
      </c>
      <c r="G109">
        <v>0</v>
      </c>
      <c r="H109">
        <f t="shared" si="15"/>
        <v>0.24875621890547261</v>
      </c>
      <c r="I109">
        <f t="shared" si="16"/>
        <v>-1.0910894511799614</v>
      </c>
      <c r="J109">
        <f t="shared" si="17"/>
        <v>1.0910894511799614</v>
      </c>
      <c r="K109">
        <f t="shared" si="18"/>
        <v>0.64702106865155251</v>
      </c>
      <c r="L109">
        <f t="shared" si="19"/>
        <v>0.35297893134844749</v>
      </c>
      <c r="M109">
        <f t="shared" si="20"/>
        <v>1.545544725589981</v>
      </c>
      <c r="N109">
        <f t="shared" si="21"/>
        <v>2.8330302779823358</v>
      </c>
    </row>
    <row r="110" spans="1:14" x14ac:dyDescent="0.25">
      <c r="A110" s="4">
        <f>IF('True_Odds_Calculator_2-way'!A111="","",'True_Odds_Calculator_2-way'!A111)</f>
        <v>1.9</v>
      </c>
      <c r="B110" s="4">
        <f>IF('True_Odds_Calculator_2-way'!B111="","",'True_Odds_Calculator_2-way'!B111)</f>
        <v>1.99</v>
      </c>
      <c r="C110" s="4">
        <f t="shared" si="11"/>
        <v>0.52631578947368418</v>
      </c>
      <c r="D110">
        <f t="shared" si="12"/>
        <v>0.50251256281407031</v>
      </c>
      <c r="E110">
        <f t="shared" si="13"/>
        <v>2.8828352287754377E-2</v>
      </c>
      <c r="F110">
        <f t="shared" si="14"/>
        <v>-0.23565194393017741</v>
      </c>
      <c r="G110">
        <v>0</v>
      </c>
      <c r="H110">
        <f t="shared" si="15"/>
        <v>0.26448029621793173</v>
      </c>
      <c r="I110">
        <f t="shared" si="16"/>
        <v>-1.0594028769395465</v>
      </c>
      <c r="J110">
        <f t="shared" si="17"/>
        <v>1.0594028769395465</v>
      </c>
      <c r="K110">
        <f t="shared" si="18"/>
        <v>0.51191151829848447</v>
      </c>
      <c r="L110">
        <f t="shared" si="19"/>
        <v>0.48808848170151553</v>
      </c>
      <c r="M110">
        <f t="shared" si="20"/>
        <v>1.9534625892455926</v>
      </c>
      <c r="N110">
        <f t="shared" si="21"/>
        <v>2.0488088481701512</v>
      </c>
    </row>
    <row r="111" spans="1:14" x14ac:dyDescent="0.25">
      <c r="A111" s="4">
        <f>IF('True_Odds_Calculator_2-way'!A112="","",'True_Odds_Calculator_2-way'!A112)</f>
        <v>1.33</v>
      </c>
      <c r="B111" s="4">
        <f>IF('True_Odds_Calculator_2-way'!B112="","",'True_Odds_Calculator_2-way'!B112)</f>
        <v>3.35</v>
      </c>
      <c r="C111" s="4">
        <f t="shared" si="11"/>
        <v>0.75187969924812026</v>
      </c>
      <c r="D111">
        <f t="shared" si="12"/>
        <v>0.29850746268656714</v>
      </c>
      <c r="E111">
        <f t="shared" si="13"/>
        <v>5.0387161934687397E-2</v>
      </c>
      <c r="F111">
        <f t="shared" si="14"/>
        <v>-0.1740545393334082</v>
      </c>
      <c r="G111">
        <v>0</v>
      </c>
      <c r="H111">
        <f t="shared" si="15"/>
        <v>0.22444170126809557</v>
      </c>
      <c r="I111">
        <f t="shared" si="16"/>
        <v>-1.135557418712404</v>
      </c>
      <c r="J111">
        <f t="shared" si="17"/>
        <v>1.135557418712404</v>
      </c>
      <c r="K111">
        <f t="shared" si="18"/>
        <v>0.72741347613293572</v>
      </c>
      <c r="L111">
        <f t="shared" si="19"/>
        <v>0.27258652386706422</v>
      </c>
      <c r="M111">
        <f t="shared" si="20"/>
        <v>1.3747339481750938</v>
      </c>
      <c r="N111">
        <f t="shared" si="21"/>
        <v>3.6685599339741493</v>
      </c>
    </row>
    <row r="112" spans="1:14" x14ac:dyDescent="0.25">
      <c r="A112" s="4">
        <f>IF('True_Odds_Calculator_2-way'!A113="","",'True_Odds_Calculator_2-way'!A113)</f>
        <v>2.1</v>
      </c>
      <c r="B112" s="4">
        <f>IF('True_Odds_Calculator_2-way'!B113="","",'True_Odds_Calculator_2-way'!B113)</f>
        <v>1.79</v>
      </c>
      <c r="C112" s="4">
        <f t="shared" si="11"/>
        <v>0.47619047619047616</v>
      </c>
      <c r="D112">
        <f t="shared" si="12"/>
        <v>0.55865921787709494</v>
      </c>
      <c r="E112">
        <f t="shared" si="13"/>
        <v>3.4849694067571102E-2</v>
      </c>
      <c r="F112">
        <f t="shared" si="14"/>
        <v>-0.2311785049215217</v>
      </c>
      <c r="G112">
        <v>0</v>
      </c>
      <c r="H112">
        <f t="shared" si="15"/>
        <v>0.2660281989890928</v>
      </c>
      <c r="I112">
        <f t="shared" si="16"/>
        <v>-1.072729223145815</v>
      </c>
      <c r="J112">
        <f t="shared" si="17"/>
        <v>1.072729223145815</v>
      </c>
      <c r="K112">
        <f t="shared" si="18"/>
        <v>0.4587151448829464</v>
      </c>
      <c r="L112">
        <f t="shared" si="19"/>
        <v>0.5412848551170536</v>
      </c>
      <c r="M112">
        <f t="shared" si="20"/>
        <v>2.1800021454603971</v>
      </c>
      <c r="N112">
        <f t="shared" si="21"/>
        <v>1.8474560862851939</v>
      </c>
    </row>
    <row r="113" spans="1:14" x14ac:dyDescent="0.25">
      <c r="A113" s="4">
        <f>IF('True_Odds_Calculator_2-way'!A114="","",'True_Odds_Calculator_2-way'!A114)</f>
        <v>2.4300000000000002</v>
      </c>
      <c r="B113" s="4">
        <f>IF('True_Odds_Calculator_2-way'!B114="","",'True_Odds_Calculator_2-way'!B114)</f>
        <v>1.61</v>
      </c>
      <c r="C113" s="4">
        <f t="shared" si="11"/>
        <v>0.41152263374485593</v>
      </c>
      <c r="D113">
        <f t="shared" si="12"/>
        <v>0.6211180124223602</v>
      </c>
      <c r="E113">
        <f t="shared" si="13"/>
        <v>3.2640646167216181E-2</v>
      </c>
      <c r="F113">
        <f t="shared" si="14"/>
        <v>-0.22296347417120366</v>
      </c>
      <c r="G113">
        <v>0</v>
      </c>
      <c r="H113">
        <f t="shared" si="15"/>
        <v>0.25560412033841978</v>
      </c>
      <c r="I113">
        <f t="shared" si="16"/>
        <v>-1.0706981783012146</v>
      </c>
      <c r="J113">
        <f t="shared" si="17"/>
        <v>1.0706981783012146</v>
      </c>
      <c r="K113">
        <f t="shared" si="18"/>
        <v>0.39508539138067028</v>
      </c>
      <c r="L113">
        <f t="shared" si="19"/>
        <v>0.60491460861932955</v>
      </c>
      <c r="M113">
        <f t="shared" si="20"/>
        <v>2.5310983949707371</v>
      </c>
      <c r="N113">
        <f t="shared" si="21"/>
        <v>1.6531258887637414</v>
      </c>
    </row>
    <row r="114" spans="1:14" x14ac:dyDescent="0.25">
      <c r="A114" s="4">
        <f>IF('True_Odds_Calculator_2-way'!A115="","",'True_Odds_Calculator_2-way'!A115)</f>
        <v>2.2200000000000002</v>
      </c>
      <c r="B114" s="4">
        <f>IF('True_Odds_Calculator_2-way'!B115="","",'True_Odds_Calculator_2-way'!B115)</f>
        <v>1.71</v>
      </c>
      <c r="C114" s="4">
        <f t="shared" si="11"/>
        <v>0.4504504504504504</v>
      </c>
      <c r="D114">
        <f t="shared" si="12"/>
        <v>0.58479532163742687</v>
      </c>
      <c r="E114">
        <f t="shared" si="13"/>
        <v>3.5245772087877381E-2</v>
      </c>
      <c r="F114">
        <f t="shared" si="14"/>
        <v>-0.2281755439650176</v>
      </c>
      <c r="G114">
        <v>0</v>
      </c>
      <c r="H114">
        <f t="shared" si="15"/>
        <v>0.26342131605289498</v>
      </c>
      <c r="I114">
        <f t="shared" si="16"/>
        <v>-1.0744616281415775</v>
      </c>
      <c r="J114">
        <f t="shared" si="17"/>
        <v>1.0744616281415775</v>
      </c>
      <c r="K114">
        <f t="shared" si="18"/>
        <v>0.43274247509065539</v>
      </c>
      <c r="L114">
        <f t="shared" si="19"/>
        <v>0.56725752490934445</v>
      </c>
      <c r="M114">
        <f t="shared" si="20"/>
        <v>2.310843186332725</v>
      </c>
      <c r="N114">
        <f t="shared" si="21"/>
        <v>1.7628677559805201</v>
      </c>
    </row>
    <row r="115" spans="1:14" x14ac:dyDescent="0.25">
      <c r="A115" s="4">
        <f>IF('True_Odds_Calculator_2-way'!A116="","",'True_Odds_Calculator_2-way'!A116)</f>
        <v>2.16</v>
      </c>
      <c r="B115" s="4">
        <f>IF('True_Odds_Calculator_2-way'!B116="","",'True_Odds_Calculator_2-way'!B116)</f>
        <v>1.71</v>
      </c>
      <c r="C115" s="4">
        <f t="shared" si="11"/>
        <v>0.46296296296296291</v>
      </c>
      <c r="D115">
        <f t="shared" si="12"/>
        <v>0.58479532163742687</v>
      </c>
      <c r="E115">
        <f t="shared" si="13"/>
        <v>4.7758284600389889E-2</v>
      </c>
      <c r="F115">
        <f t="shared" si="14"/>
        <v>-0.22298029023175214</v>
      </c>
      <c r="G115">
        <v>0</v>
      </c>
      <c r="H115">
        <f t="shared" si="15"/>
        <v>0.27073857483214203</v>
      </c>
      <c r="I115">
        <f t="shared" si="16"/>
        <v>-1.1018991068031498</v>
      </c>
      <c r="J115">
        <f t="shared" si="17"/>
        <v>1.1018991068031498</v>
      </c>
      <c r="K115">
        <f t="shared" si="18"/>
        <v>0.43894245414016486</v>
      </c>
      <c r="L115">
        <f t="shared" si="19"/>
        <v>0.56105754585983503</v>
      </c>
      <c r="M115">
        <f t="shared" si="20"/>
        <v>2.2782029638916539</v>
      </c>
      <c r="N115">
        <f t="shared" si="21"/>
        <v>1.7823483658302366</v>
      </c>
    </row>
    <row r="116" spans="1:14" x14ac:dyDescent="0.25">
      <c r="A116" s="4">
        <f>IF('True_Odds_Calculator_2-way'!A117="","",'True_Odds_Calculator_2-way'!A117)</f>
        <v>2.04</v>
      </c>
      <c r="B116" s="4">
        <f>IF('True_Odds_Calculator_2-way'!B117="","",'True_Odds_Calculator_2-way'!B117)</f>
        <v>1.81</v>
      </c>
      <c r="C116" s="4">
        <f t="shared" si="11"/>
        <v>0.49019607843137253</v>
      </c>
      <c r="D116">
        <f t="shared" si="12"/>
        <v>0.5524861878453039</v>
      </c>
      <c r="E116">
        <f t="shared" si="13"/>
        <v>4.2682266276676373E-2</v>
      </c>
      <c r="F116">
        <f t="shared" si="14"/>
        <v>-0.22814429639259015</v>
      </c>
      <c r="G116">
        <v>0</v>
      </c>
      <c r="H116">
        <f t="shared" si="15"/>
        <v>0.27082656266926658</v>
      </c>
      <c r="I116">
        <f t="shared" si="16"/>
        <v>-1.0895340841010224</v>
      </c>
      <c r="J116">
        <f t="shared" si="17"/>
        <v>1.0895340841010224</v>
      </c>
      <c r="K116">
        <f t="shared" si="18"/>
        <v>0.46879788020304902</v>
      </c>
      <c r="L116">
        <f t="shared" si="19"/>
        <v>0.53120211979695098</v>
      </c>
      <c r="M116">
        <f t="shared" si="20"/>
        <v>2.1331154474650633</v>
      </c>
      <c r="N116">
        <f t="shared" si="21"/>
        <v>1.8825226081218283</v>
      </c>
    </row>
    <row r="117" spans="1:14" x14ac:dyDescent="0.25">
      <c r="A117" s="4">
        <f>IF('True_Odds_Calculator_2-way'!A118="","",'True_Odds_Calculator_2-way'!A118)</f>
        <v>2.1</v>
      </c>
      <c r="B117" s="4">
        <f>IF('True_Odds_Calculator_2-way'!B118="","",'True_Odds_Calculator_2-way'!B118)</f>
        <v>1.75</v>
      </c>
      <c r="C117" s="4">
        <f t="shared" si="11"/>
        <v>0.47619047619047616</v>
      </c>
      <c r="D117">
        <f t="shared" si="12"/>
        <v>0.5714285714285714</v>
      </c>
      <c r="E117">
        <f t="shared" si="13"/>
        <v>4.761904761904745E-2</v>
      </c>
      <c r="F117">
        <f t="shared" si="14"/>
        <v>-0.22448979591836749</v>
      </c>
      <c r="G117">
        <v>0</v>
      </c>
      <c r="H117">
        <f t="shared" si="15"/>
        <v>0.27210884353741494</v>
      </c>
      <c r="I117">
        <f t="shared" si="16"/>
        <v>-1.1009637651263602</v>
      </c>
      <c r="J117">
        <f t="shared" si="17"/>
        <v>1.1009637651263602</v>
      </c>
      <c r="K117">
        <f t="shared" si="18"/>
        <v>0.4522717320835643</v>
      </c>
      <c r="L117">
        <f t="shared" si="19"/>
        <v>0.54772826791643581</v>
      </c>
      <c r="M117">
        <f t="shared" si="20"/>
        <v>2.2110601416389968</v>
      </c>
      <c r="N117">
        <f t="shared" si="21"/>
        <v>1.8257228238447702</v>
      </c>
    </row>
    <row r="118" spans="1:14" x14ac:dyDescent="0.25">
      <c r="A118" s="4">
        <f>IF('True_Odds_Calculator_2-way'!A119="","",'True_Odds_Calculator_2-way'!A119)</f>
        <v>2.11</v>
      </c>
      <c r="B118" s="4">
        <f>IF('True_Odds_Calculator_2-way'!B119="","",'True_Odds_Calculator_2-way'!B119)</f>
        <v>1.74</v>
      </c>
      <c r="C118" s="4">
        <f t="shared" si="11"/>
        <v>0.47393364928909953</v>
      </c>
      <c r="D118">
        <f t="shared" si="12"/>
        <v>0.57471264367816088</v>
      </c>
      <c r="E118">
        <f t="shared" si="13"/>
        <v>4.8646292967260418E-2</v>
      </c>
      <c r="F118">
        <f t="shared" si="14"/>
        <v>-0.22372936754371631</v>
      </c>
      <c r="G118">
        <v>0</v>
      </c>
      <c r="H118">
        <f t="shared" si="15"/>
        <v>0.27237566051097672</v>
      </c>
      <c r="I118">
        <f t="shared" si="16"/>
        <v>-1.1033737580104406</v>
      </c>
      <c r="J118">
        <f t="shared" si="17"/>
        <v>1.1033737580104406</v>
      </c>
      <c r="K118">
        <f t="shared" si="18"/>
        <v>0.4494897427831781</v>
      </c>
      <c r="L118">
        <f t="shared" si="19"/>
        <v>0.5505102572168219</v>
      </c>
      <c r="M118">
        <f t="shared" si="20"/>
        <v>2.2247448713915889</v>
      </c>
      <c r="N118">
        <f t="shared" si="21"/>
        <v>1.816496580927726</v>
      </c>
    </row>
    <row r="119" spans="1:14" x14ac:dyDescent="0.25">
      <c r="A119" s="4">
        <f>IF('True_Odds_Calculator_2-way'!A120="","",'True_Odds_Calculator_2-way'!A120)</f>
        <v>1.79</v>
      </c>
      <c r="B119" s="4">
        <f>IF('True_Odds_Calculator_2-way'!B120="","",'True_Odds_Calculator_2-way'!B120)</f>
        <v>2.0099999999999998</v>
      </c>
      <c r="C119" s="4">
        <f t="shared" si="11"/>
        <v>0.55865921787709494</v>
      </c>
      <c r="D119">
        <f t="shared" si="12"/>
        <v>0.49751243781094534</v>
      </c>
      <c r="E119">
        <f t="shared" si="13"/>
        <v>5.6171655688040278E-2</v>
      </c>
      <c r="F119">
        <f t="shared" si="14"/>
        <v>-0.22176825370354925</v>
      </c>
      <c r="G119">
        <v>0</v>
      </c>
      <c r="H119">
        <f t="shared" si="15"/>
        <v>0.27793990939158958</v>
      </c>
      <c r="I119">
        <f t="shared" si="16"/>
        <v>-1.1195043036766856</v>
      </c>
      <c r="J119">
        <f t="shared" si="17"/>
        <v>1.1195043036766856</v>
      </c>
      <c r="K119">
        <f t="shared" si="18"/>
        <v>0.53067052771078471</v>
      </c>
      <c r="L119">
        <f t="shared" si="19"/>
        <v>0.46932947228921518</v>
      </c>
      <c r="M119">
        <f t="shared" si="20"/>
        <v>1.884408399904582</v>
      </c>
      <c r="N119">
        <f t="shared" si="21"/>
        <v>2.1306993467134521</v>
      </c>
    </row>
    <row r="120" spans="1:14" x14ac:dyDescent="0.25">
      <c r="A120" s="4">
        <f>IF('True_Odds_Calculator_2-way'!A121="","",'True_Odds_Calculator_2-way'!A121)</f>
        <v>1.74</v>
      </c>
      <c r="B120" s="4">
        <f>IF('True_Odds_Calculator_2-way'!B121="","",'True_Odds_Calculator_2-way'!B121)</f>
        <v>1.98</v>
      </c>
      <c r="C120" s="4">
        <f t="shared" si="11"/>
        <v>0.57471264367816088</v>
      </c>
      <c r="D120">
        <f t="shared" si="12"/>
        <v>0.50505050505050508</v>
      </c>
      <c r="E120">
        <f t="shared" si="13"/>
        <v>7.9763148728666078E-2</v>
      </c>
      <c r="F120">
        <f t="shared" si="14"/>
        <v>-0.21049576221989996</v>
      </c>
      <c r="G120">
        <v>0</v>
      </c>
      <c r="H120">
        <f t="shared" si="15"/>
        <v>0.2902589109485661</v>
      </c>
      <c r="I120">
        <f t="shared" si="16"/>
        <v>-1.1742784807525526</v>
      </c>
      <c r="J120">
        <f t="shared" si="17"/>
        <v>1.1742784807525526</v>
      </c>
      <c r="K120">
        <f t="shared" si="18"/>
        <v>0.53505519065937168</v>
      </c>
      <c r="L120">
        <f t="shared" si="19"/>
        <v>0.46494480934062798</v>
      </c>
      <c r="M120">
        <f t="shared" si="20"/>
        <v>1.8689660757568891</v>
      </c>
      <c r="N120">
        <f t="shared" si="21"/>
        <v>2.1507929111375019</v>
      </c>
    </row>
    <row r="121" spans="1:14" x14ac:dyDescent="0.25">
      <c r="A121" s="4">
        <f>IF('True_Odds_Calculator_2-way'!A122="","",'True_Odds_Calculator_2-way'!A122)</f>
        <v>1.9</v>
      </c>
      <c r="B121" s="4">
        <f>IF('True_Odds_Calculator_2-way'!B122="","",'True_Odds_Calculator_2-way'!B122)</f>
        <v>1.88</v>
      </c>
      <c r="C121" s="4">
        <f t="shared" si="11"/>
        <v>0.52631578947368418</v>
      </c>
      <c r="D121">
        <f t="shared" si="12"/>
        <v>0.53191489361702127</v>
      </c>
      <c r="E121">
        <f t="shared" si="13"/>
        <v>5.8230683090705337E-2</v>
      </c>
      <c r="F121">
        <f t="shared" si="14"/>
        <v>-0.22172452407614796</v>
      </c>
      <c r="G121">
        <v>0</v>
      </c>
      <c r="H121">
        <f t="shared" si="15"/>
        <v>0.27995520716685329</v>
      </c>
      <c r="I121">
        <f t="shared" si="16"/>
        <v>-1.1236664374387364</v>
      </c>
      <c r="J121">
        <f t="shared" si="17"/>
        <v>1.1236664374387364</v>
      </c>
      <c r="K121">
        <f t="shared" si="18"/>
        <v>0.4971909225739779</v>
      </c>
      <c r="L121">
        <f t="shared" si="19"/>
        <v>0.50280907742602243</v>
      </c>
      <c r="M121">
        <f t="shared" si="20"/>
        <v>2.0112997936948624</v>
      </c>
      <c r="N121">
        <f t="shared" si="21"/>
        <v>1.9888264649460878</v>
      </c>
    </row>
    <row r="122" spans="1:14" x14ac:dyDescent="0.25">
      <c r="A122" s="4">
        <f>IF('True_Odds_Calculator_2-way'!A123="","",'True_Odds_Calculator_2-way'!A123)</f>
        <v>1.79</v>
      </c>
      <c r="B122" s="4">
        <f>IF('True_Odds_Calculator_2-way'!B123="","",'True_Odds_Calculator_2-way'!B123)</f>
        <v>2</v>
      </c>
      <c r="C122" s="4">
        <f t="shared" si="11"/>
        <v>0.55865921787709494</v>
      </c>
      <c r="D122">
        <f t="shared" si="12"/>
        <v>0.5</v>
      </c>
      <c r="E122">
        <f t="shared" si="13"/>
        <v>5.8659217877095049E-2</v>
      </c>
      <c r="F122">
        <f t="shared" si="14"/>
        <v>-0.22067039106145248</v>
      </c>
      <c r="G122">
        <v>0</v>
      </c>
      <c r="H122">
        <f t="shared" si="15"/>
        <v>0.27932960893854747</v>
      </c>
      <c r="I122">
        <f t="shared" si="16"/>
        <v>-1.125087900926024</v>
      </c>
      <c r="J122">
        <f t="shared" si="17"/>
        <v>1.125087900926024</v>
      </c>
      <c r="K122">
        <f t="shared" si="18"/>
        <v>0.52943122984971958</v>
      </c>
      <c r="L122">
        <f t="shared" si="19"/>
        <v>0.47056877015028037</v>
      </c>
      <c r="M122">
        <f t="shared" si="20"/>
        <v>1.8888194417315589</v>
      </c>
      <c r="N122">
        <f t="shared" si="21"/>
        <v>2.1250879009260242</v>
      </c>
    </row>
    <row r="123" spans="1:14" x14ac:dyDescent="0.25">
      <c r="A123" s="4">
        <f>IF('True_Odds_Calculator_2-way'!A124="","",'True_Odds_Calculator_2-way'!A124)</f>
        <v>1.84</v>
      </c>
      <c r="B123" s="4">
        <f>IF('True_Odds_Calculator_2-way'!B124="","",'True_Odds_Calculator_2-way'!B124)</f>
        <v>1.98</v>
      </c>
      <c r="C123" s="4">
        <f t="shared" si="11"/>
        <v>0.54347826086956519</v>
      </c>
      <c r="D123">
        <f t="shared" si="12"/>
        <v>0.50505050505050508</v>
      </c>
      <c r="E123">
        <f t="shared" si="13"/>
        <v>4.852876592007016E-2</v>
      </c>
      <c r="F123">
        <f t="shared" si="14"/>
        <v>-0.22595520421607396</v>
      </c>
      <c r="G123">
        <v>0</v>
      </c>
      <c r="H123">
        <f t="shared" si="15"/>
        <v>0.27448397013614406</v>
      </c>
      <c r="I123">
        <f t="shared" si="16"/>
        <v>-1.1021667854435133</v>
      </c>
      <c r="J123">
        <f t="shared" si="17"/>
        <v>1.1021667854435133</v>
      </c>
      <c r="K123">
        <f t="shared" si="18"/>
        <v>0.51925930159213984</v>
      </c>
      <c r="L123">
        <f t="shared" si="19"/>
        <v>0.48074069840786032</v>
      </c>
      <c r="M123">
        <f t="shared" si="20"/>
        <v>1.9258200997725512</v>
      </c>
      <c r="N123">
        <f t="shared" si="21"/>
        <v>2.0801234497346428</v>
      </c>
    </row>
    <row r="124" spans="1:14" x14ac:dyDescent="0.25">
      <c r="A124" s="4">
        <f>IF('True_Odds_Calculator_2-way'!A125="","",'True_Odds_Calculator_2-way'!A125)</f>
        <v>1.84</v>
      </c>
      <c r="B124" s="4">
        <f>IF('True_Odds_Calculator_2-way'!B125="","",'True_Odds_Calculator_2-way'!B125)</f>
        <v>1.99</v>
      </c>
      <c r="C124" s="4">
        <f t="shared" si="11"/>
        <v>0.54347826086956519</v>
      </c>
      <c r="D124">
        <f t="shared" si="12"/>
        <v>0.50251256281407031</v>
      </c>
      <c r="E124">
        <f t="shared" si="13"/>
        <v>4.5990823683635496E-2</v>
      </c>
      <c r="F124">
        <f t="shared" si="14"/>
        <v>-0.22711383001966357</v>
      </c>
      <c r="G124">
        <v>0</v>
      </c>
      <c r="H124">
        <f t="shared" si="15"/>
        <v>0.27310465370329906</v>
      </c>
      <c r="I124">
        <f t="shared" si="16"/>
        <v>-1.0965861582662815</v>
      </c>
      <c r="J124">
        <f t="shared" si="17"/>
        <v>1.0965861582662815</v>
      </c>
      <c r="K124">
        <f t="shared" si="18"/>
        <v>0.52052633857173458</v>
      </c>
      <c r="L124">
        <f t="shared" si="19"/>
        <v>0.47947366142826547</v>
      </c>
      <c r="M124">
        <f t="shared" si="20"/>
        <v>1.9211323729436764</v>
      </c>
      <c r="N124">
        <f t="shared" si="21"/>
        <v>2.0856202966836186</v>
      </c>
    </row>
    <row r="125" spans="1:14" x14ac:dyDescent="0.25">
      <c r="A125" s="4">
        <f>IF('True_Odds_Calculator_2-way'!A126="","",'True_Odds_Calculator_2-way'!A126)</f>
        <v>1.93</v>
      </c>
      <c r="B125" s="4">
        <f>IF('True_Odds_Calculator_2-way'!B126="","",'True_Odds_Calculator_2-way'!B126)</f>
        <v>1.89</v>
      </c>
      <c r="C125" s="4">
        <f t="shared" si="11"/>
        <v>0.5181347150259068</v>
      </c>
      <c r="D125">
        <f t="shared" si="12"/>
        <v>0.52910052910052918</v>
      </c>
      <c r="E125">
        <f t="shared" si="13"/>
        <v>4.7235244126436093E-2</v>
      </c>
      <c r="F125">
        <f t="shared" si="14"/>
        <v>-0.22691010773912312</v>
      </c>
      <c r="G125">
        <v>0</v>
      </c>
      <c r="H125">
        <f t="shared" si="15"/>
        <v>0.27414535186555922</v>
      </c>
      <c r="I125">
        <f t="shared" si="16"/>
        <v>-1.0991665980832535</v>
      </c>
      <c r="J125">
        <f t="shared" si="17"/>
        <v>1.0991665980832535</v>
      </c>
      <c r="K125">
        <f t="shared" si="18"/>
        <v>0.49450483083771163</v>
      </c>
      <c r="L125">
        <f t="shared" si="19"/>
        <v>0.50549516916228832</v>
      </c>
      <c r="M125">
        <f t="shared" si="20"/>
        <v>2.0222249362174249</v>
      </c>
      <c r="N125">
        <f t="shared" si="21"/>
        <v>1.9782582722940953</v>
      </c>
    </row>
    <row r="126" spans="1:14" x14ac:dyDescent="0.25">
      <c r="A126" s="4">
        <f>IF('True_Odds_Calculator_2-way'!A127="","",'True_Odds_Calculator_2-way'!A127)</f>
        <v>1.82</v>
      </c>
      <c r="B126" s="4">
        <f>IF('True_Odds_Calculator_2-way'!B127="","",'True_Odds_Calculator_2-way'!B127)</f>
        <v>1.97</v>
      </c>
      <c r="C126" s="4">
        <f t="shared" si="11"/>
        <v>0.54945054945054939</v>
      </c>
      <c r="D126">
        <f t="shared" si="12"/>
        <v>0.50761421319796951</v>
      </c>
      <c r="E126">
        <f t="shared" si="13"/>
        <v>5.7064762648519007E-2</v>
      </c>
      <c r="F126">
        <f t="shared" si="14"/>
        <v>-0.22184414570201372</v>
      </c>
      <c r="G126">
        <v>0</v>
      </c>
      <c r="H126">
        <f t="shared" si="15"/>
        <v>0.27890890835053267</v>
      </c>
      <c r="I126">
        <f t="shared" si="16"/>
        <v>-1.1212622650994868</v>
      </c>
      <c r="J126">
        <f t="shared" si="17"/>
        <v>1.1212622650994868</v>
      </c>
      <c r="K126">
        <f t="shared" si="18"/>
        <v>0.52098662893245373</v>
      </c>
      <c r="L126">
        <f t="shared" si="19"/>
        <v>0.47901337106754621</v>
      </c>
      <c r="M126">
        <f t="shared" si="20"/>
        <v>1.9194350573815795</v>
      </c>
      <c r="N126">
        <f t="shared" si="21"/>
        <v>2.0876243971465023</v>
      </c>
    </row>
    <row r="127" spans="1:14" x14ac:dyDescent="0.25">
      <c r="A127" s="4">
        <f>IF('True_Odds_Calculator_2-way'!A128="","",'True_Odds_Calculator_2-way'!A128)</f>
        <v>2</v>
      </c>
      <c r="B127" s="4">
        <f>IF('True_Odds_Calculator_2-way'!B128="","",'True_Odds_Calculator_2-way'!B128)</f>
        <v>1.83</v>
      </c>
      <c r="C127" s="4">
        <f t="shared" si="11"/>
        <v>0.5</v>
      </c>
      <c r="D127">
        <f t="shared" si="12"/>
        <v>0.54644808743169393</v>
      </c>
      <c r="E127">
        <f t="shared" si="13"/>
        <v>4.644808743169393E-2</v>
      </c>
      <c r="F127">
        <f t="shared" si="14"/>
        <v>-0.22677595628415304</v>
      </c>
      <c r="G127">
        <v>0</v>
      </c>
      <c r="H127">
        <f t="shared" si="15"/>
        <v>0.27322404371584696</v>
      </c>
      <c r="I127">
        <f t="shared" si="16"/>
        <v>-1.0976425998969033</v>
      </c>
      <c r="J127">
        <f t="shared" si="17"/>
        <v>1.0976425998969033</v>
      </c>
      <c r="K127">
        <f t="shared" si="18"/>
        <v>0.47672563479076407</v>
      </c>
      <c r="L127">
        <f t="shared" si="19"/>
        <v>0.52327436520923598</v>
      </c>
      <c r="M127">
        <f t="shared" si="20"/>
        <v>2.0976425998969033</v>
      </c>
      <c r="N127">
        <f t="shared" si="21"/>
        <v>1.9110433579144297</v>
      </c>
    </row>
    <row r="128" spans="1:14" x14ac:dyDescent="0.25">
      <c r="A128" s="4">
        <f>IF('True_Odds_Calculator_2-way'!A129="","",'True_Odds_Calculator_2-way'!A129)</f>
        <v>1.83</v>
      </c>
      <c r="B128" s="4">
        <f>IF('True_Odds_Calculator_2-way'!B129="","",'True_Odds_Calculator_2-way'!B129)</f>
        <v>1.99</v>
      </c>
      <c r="C128" s="4">
        <f t="shared" si="11"/>
        <v>0.54644808743169393</v>
      </c>
      <c r="D128">
        <f t="shared" si="12"/>
        <v>0.50251256281407031</v>
      </c>
      <c r="E128">
        <f t="shared" si="13"/>
        <v>4.8960650245764237E-2</v>
      </c>
      <c r="F128">
        <f t="shared" si="14"/>
        <v>-0.22563637861438346</v>
      </c>
      <c r="G128">
        <v>0</v>
      </c>
      <c r="H128">
        <f t="shared" si="15"/>
        <v>0.2745970288601477</v>
      </c>
      <c r="I128">
        <f t="shared" si="16"/>
        <v>-1.103172320535825</v>
      </c>
      <c r="J128">
        <f t="shared" si="17"/>
        <v>1.103172320535825</v>
      </c>
      <c r="K128">
        <f t="shared" si="18"/>
        <v>0.52202065134820208</v>
      </c>
      <c r="L128">
        <f t="shared" si="19"/>
        <v>0.47797934865179792</v>
      </c>
      <c r="M128">
        <f t="shared" si="20"/>
        <v>1.9156330260447352</v>
      </c>
      <c r="N128">
        <f t="shared" si="21"/>
        <v>2.092140597330467</v>
      </c>
    </row>
    <row r="129" spans="1:14" x14ac:dyDescent="0.25">
      <c r="A129" s="4">
        <f>IF('True_Odds_Calculator_2-way'!A130="","",'True_Odds_Calculator_2-way'!A130)</f>
        <v>2.17</v>
      </c>
      <c r="B129" s="4">
        <f>IF('True_Odds_Calculator_2-way'!B130="","",'True_Odds_Calculator_2-way'!B130)</f>
        <v>1.76</v>
      </c>
      <c r="C129" s="4">
        <f t="shared" si="11"/>
        <v>0.46082949308755761</v>
      </c>
      <c r="D129">
        <f t="shared" si="12"/>
        <v>0.56818181818181823</v>
      </c>
      <c r="E129">
        <f t="shared" si="13"/>
        <v>2.9011311269375728E-2</v>
      </c>
      <c r="F129">
        <f t="shared" si="14"/>
        <v>-0.2328236279849184</v>
      </c>
      <c r="G129">
        <v>0</v>
      </c>
      <c r="H129">
        <f t="shared" si="15"/>
        <v>0.26183493925429413</v>
      </c>
      <c r="I129">
        <f t="shared" si="16"/>
        <v>-1.0604746049596294</v>
      </c>
      <c r="J129">
        <f t="shared" si="17"/>
        <v>1.0604746049596294</v>
      </c>
      <c r="K129">
        <f t="shared" si="18"/>
        <v>0.44627809446366512</v>
      </c>
      <c r="L129">
        <f t="shared" si="19"/>
        <v>0.55372190553633505</v>
      </c>
      <c r="M129">
        <f t="shared" si="20"/>
        <v>2.2407552878027661</v>
      </c>
      <c r="N129">
        <f t="shared" si="21"/>
        <v>1.8059606997693183</v>
      </c>
    </row>
    <row r="130" spans="1:14" x14ac:dyDescent="0.25">
      <c r="A130" s="4">
        <f>IF('True_Odds_Calculator_2-way'!A131="","",'True_Odds_Calculator_2-way'!A131)</f>
        <v>2.23</v>
      </c>
      <c r="B130" s="4">
        <f>IF('True_Odds_Calculator_2-way'!B131="","",'True_Odds_Calculator_2-way'!B131)</f>
        <v>1.72</v>
      </c>
      <c r="C130" s="4">
        <f t="shared" si="11"/>
        <v>0.44843049327354262</v>
      </c>
      <c r="D130">
        <f t="shared" si="12"/>
        <v>0.58139534883720934</v>
      </c>
      <c r="E130">
        <f t="shared" si="13"/>
        <v>2.982584211075201E-2</v>
      </c>
      <c r="F130">
        <f t="shared" si="14"/>
        <v>-0.23088956095526114</v>
      </c>
      <c r="G130">
        <v>0</v>
      </c>
      <c r="H130">
        <f t="shared" si="15"/>
        <v>0.26071540306601315</v>
      </c>
      <c r="I130">
        <f t="shared" si="16"/>
        <v>-1.0626278551055641</v>
      </c>
      <c r="J130">
        <f t="shared" si="17"/>
        <v>1.0626278551055641</v>
      </c>
      <c r="K130">
        <f t="shared" si="18"/>
        <v>0.43345731074801436</v>
      </c>
      <c r="L130">
        <f t="shared" si="19"/>
        <v>0.56654268925198559</v>
      </c>
      <c r="M130">
        <f t="shared" si="20"/>
        <v>2.3070322617798436</v>
      </c>
      <c r="N130">
        <f t="shared" si="21"/>
        <v>1.7650920556760061</v>
      </c>
    </row>
    <row r="131" spans="1:14" x14ac:dyDescent="0.25">
      <c r="A131" s="4">
        <f>IF('True_Odds_Calculator_2-way'!A132="","",'True_Odds_Calculator_2-way'!A132)</f>
        <v>1.63</v>
      </c>
      <c r="B131" s="4">
        <f>IF('True_Odds_Calculator_2-way'!B132="","",'True_Odds_Calculator_2-way'!B132)</f>
        <v>2.39</v>
      </c>
      <c r="C131" s="4">
        <f t="shared" ref="C131:C194" si="22">1/A131</f>
        <v>0.61349693251533743</v>
      </c>
      <c r="D131">
        <f t="shared" ref="D131:D194" si="23">1/B131</f>
        <v>0.41841004184100417</v>
      </c>
      <c r="E131">
        <f t="shared" ref="E131:E194" si="24">C131+D131-1</f>
        <v>3.19069743563416E-2</v>
      </c>
      <c r="F131">
        <f t="shared" ref="F131:F194" si="25">C131+D131-(C131*D131)-1</f>
        <v>-0.22478630284672851</v>
      </c>
      <c r="G131">
        <v>0</v>
      </c>
      <c r="H131">
        <f t="shared" ref="H131:H194" si="26">C131*D131</f>
        <v>0.25669327720307006</v>
      </c>
      <c r="I131">
        <f t="shared" ref="I131:I194" si="27">((-4*F131*H131)^0.5)/(2*F131)</f>
        <v>-1.0686176060625021</v>
      </c>
      <c r="J131">
        <f t="shared" ref="J131:J194" si="28">(-((-4*F131*H131)^0.5))/(2*F131)</f>
        <v>1.0686176060625021</v>
      </c>
      <c r="K131">
        <f t="shared" ref="K131:K194" si="29">IF(A131="","",(C131/($J131+C131-($J131*C131))))</f>
        <v>0.59764679259350884</v>
      </c>
      <c r="L131">
        <f t="shared" ref="L131:L194" si="30">IF(B131="","",(D131/($J131+D131-($J131*D131))))</f>
        <v>0.40235320740649128</v>
      </c>
      <c r="M131">
        <f t="shared" ref="M131:M194" si="31">IF(A131="","",1/K131)</f>
        <v>1.6732290918193764</v>
      </c>
      <c r="N131">
        <f t="shared" ref="N131:N194" si="32">IF(B131="","",1/L131)</f>
        <v>2.4853784724268779</v>
      </c>
    </row>
    <row r="132" spans="1:14" x14ac:dyDescent="0.25">
      <c r="A132" s="4">
        <f>IF('True_Odds_Calculator_2-way'!A133="","",'True_Odds_Calculator_2-way'!A133)</f>
        <v>2.1</v>
      </c>
      <c r="B132" s="4">
        <f>IF('True_Odds_Calculator_2-way'!B133="","",'True_Odds_Calculator_2-way'!B133)</f>
        <v>1.81</v>
      </c>
      <c r="C132" s="4">
        <f t="shared" si="22"/>
        <v>0.47619047619047616</v>
      </c>
      <c r="D132">
        <f t="shared" si="23"/>
        <v>0.5524861878453039</v>
      </c>
      <c r="E132">
        <f t="shared" si="24"/>
        <v>2.8676664035780064E-2</v>
      </c>
      <c r="F132">
        <f t="shared" si="25"/>
        <v>-0.23441199684293612</v>
      </c>
      <c r="G132">
        <v>0</v>
      </c>
      <c r="H132">
        <f t="shared" si="26"/>
        <v>0.26308866087871613</v>
      </c>
      <c r="I132">
        <f t="shared" si="27"/>
        <v>-1.0594028769395469</v>
      </c>
      <c r="J132">
        <f t="shared" si="28"/>
        <v>1.0594028769395469</v>
      </c>
      <c r="K132">
        <f t="shared" si="29"/>
        <v>0.46182056328667725</v>
      </c>
      <c r="L132">
        <f t="shared" si="30"/>
        <v>0.5381794367133228</v>
      </c>
      <c r="M132">
        <f t="shared" si="31"/>
        <v>2.1653431646335015</v>
      </c>
      <c r="N132">
        <f t="shared" si="32"/>
        <v>1.8581163303210331</v>
      </c>
    </row>
    <row r="133" spans="1:14" x14ac:dyDescent="0.25">
      <c r="A133" s="4">
        <f>IF('True_Odds_Calculator_2-way'!A134="","",'True_Odds_Calculator_2-way'!A134)</f>
        <v>2.33</v>
      </c>
      <c r="B133" s="4">
        <f>IF('True_Odds_Calculator_2-way'!B134="","",'True_Odds_Calculator_2-way'!B134)</f>
        <v>1.65</v>
      </c>
      <c r="C133" s="4">
        <f t="shared" si="22"/>
        <v>0.42918454935622319</v>
      </c>
      <c r="D133">
        <f t="shared" si="23"/>
        <v>0.60606060606060608</v>
      </c>
      <c r="E133">
        <f t="shared" si="24"/>
        <v>3.5245155416829377E-2</v>
      </c>
      <c r="F133">
        <f t="shared" si="25"/>
        <v>-0.22486669267785131</v>
      </c>
      <c r="G133">
        <v>0</v>
      </c>
      <c r="H133">
        <f t="shared" si="26"/>
        <v>0.26011184809468074</v>
      </c>
      <c r="I133">
        <f t="shared" si="27"/>
        <v>-1.0755175492958089</v>
      </c>
      <c r="J133">
        <f t="shared" si="28"/>
        <v>1.0755175492958089</v>
      </c>
      <c r="K133">
        <f t="shared" si="29"/>
        <v>0.41144841377386249</v>
      </c>
      <c r="L133">
        <f t="shared" si="30"/>
        <v>0.58855158622613757</v>
      </c>
      <c r="M133">
        <f t="shared" si="31"/>
        <v>2.4304383405634256</v>
      </c>
      <c r="N133">
        <f t="shared" si="32"/>
        <v>1.6990864070422753</v>
      </c>
    </row>
    <row r="134" spans="1:14" x14ac:dyDescent="0.25">
      <c r="A134" s="4">
        <f>IF('True_Odds_Calculator_2-way'!A135="","",'True_Odds_Calculator_2-way'!A135)</f>
        <v>2.83</v>
      </c>
      <c r="B134" s="4">
        <f>IF('True_Odds_Calculator_2-way'!B135="","",'True_Odds_Calculator_2-way'!B135)</f>
        <v>1.47</v>
      </c>
      <c r="C134" s="4">
        <f t="shared" si="22"/>
        <v>0.35335689045936397</v>
      </c>
      <c r="D134">
        <f t="shared" si="23"/>
        <v>0.68027210884353739</v>
      </c>
      <c r="E134">
        <f t="shared" si="24"/>
        <v>3.3628999302901308E-2</v>
      </c>
      <c r="F134">
        <f t="shared" si="25"/>
        <v>-0.20674983774428513</v>
      </c>
      <c r="G134">
        <v>0</v>
      </c>
      <c r="H134">
        <f t="shared" si="26"/>
        <v>0.24037883704718638</v>
      </c>
      <c r="I134">
        <f t="shared" si="27"/>
        <v>-1.0782650440285155</v>
      </c>
      <c r="J134">
        <f t="shared" si="28"/>
        <v>1.0782650440285155</v>
      </c>
      <c r="K134">
        <f t="shared" si="29"/>
        <v>0.33633512085950473</v>
      </c>
      <c r="L134">
        <f t="shared" si="30"/>
        <v>0.66366487914049532</v>
      </c>
      <c r="M134">
        <f t="shared" si="31"/>
        <v>2.9732250305721837</v>
      </c>
      <c r="N134">
        <f t="shared" si="32"/>
        <v>1.5067845706934024</v>
      </c>
    </row>
    <row r="135" spans="1:14" x14ac:dyDescent="0.25">
      <c r="A135" s="4">
        <f>IF('True_Odds_Calculator_2-way'!A136="","",'True_Odds_Calculator_2-way'!A136)</f>
        <v>2.2599999999999998</v>
      </c>
      <c r="B135" s="4">
        <f>IF('True_Odds_Calculator_2-way'!B136="","",'True_Odds_Calculator_2-way'!B136)</f>
        <v>1.69</v>
      </c>
      <c r="C135" s="4">
        <f t="shared" si="22"/>
        <v>0.44247787610619471</v>
      </c>
      <c r="D135">
        <f t="shared" si="23"/>
        <v>0.59171597633136097</v>
      </c>
      <c r="E135">
        <f t="shared" si="24"/>
        <v>3.4193852437555794E-2</v>
      </c>
      <c r="F135">
        <f t="shared" si="25"/>
        <v>-0.22762737602764815</v>
      </c>
      <c r="G135">
        <v>0</v>
      </c>
      <c r="H135">
        <f t="shared" si="26"/>
        <v>0.261821228465204</v>
      </c>
      <c r="I135">
        <f t="shared" si="27"/>
        <v>-1.0724824201463119</v>
      </c>
      <c r="J135">
        <f t="shared" si="28"/>
        <v>1.0724824201463119</v>
      </c>
      <c r="K135">
        <f t="shared" si="29"/>
        <v>0.42529160714947917</v>
      </c>
      <c r="L135">
        <f t="shared" si="30"/>
        <v>0.57470839285052078</v>
      </c>
      <c r="M135">
        <f t="shared" si="31"/>
        <v>2.351327849384353</v>
      </c>
      <c r="N135">
        <f t="shared" si="32"/>
        <v>1.7400128699009547</v>
      </c>
    </row>
    <row r="136" spans="1:14" x14ac:dyDescent="0.25">
      <c r="A136" s="4">
        <f>IF('True_Odds_Calculator_2-way'!A137="","",'True_Odds_Calculator_2-way'!A137)</f>
        <v>1.89</v>
      </c>
      <c r="B136" s="4">
        <f>IF('True_Odds_Calculator_2-way'!B137="","",'True_Odds_Calculator_2-way'!B137)</f>
        <v>2</v>
      </c>
      <c r="C136" s="4">
        <f t="shared" si="22"/>
        <v>0.52910052910052918</v>
      </c>
      <c r="D136">
        <f t="shared" si="23"/>
        <v>0.5</v>
      </c>
      <c r="E136">
        <f t="shared" si="24"/>
        <v>2.9100529100529293E-2</v>
      </c>
      <c r="F136">
        <f t="shared" si="25"/>
        <v>-0.23544973544973535</v>
      </c>
      <c r="G136">
        <v>0</v>
      </c>
      <c r="H136">
        <f t="shared" si="26"/>
        <v>0.26455026455026459</v>
      </c>
      <c r="I136">
        <f t="shared" si="27"/>
        <v>-1.0599978800063603</v>
      </c>
      <c r="J136">
        <f t="shared" si="28"/>
        <v>1.0599978800063603</v>
      </c>
      <c r="K136">
        <f t="shared" si="29"/>
        <v>0.51456260722126923</v>
      </c>
      <c r="L136">
        <f t="shared" si="30"/>
        <v>0.48543739277873066</v>
      </c>
      <c r="M136">
        <f t="shared" si="31"/>
        <v>1.9433981132056606</v>
      </c>
      <c r="N136">
        <f t="shared" si="32"/>
        <v>2.0599978800063603</v>
      </c>
    </row>
    <row r="137" spans="1:14" x14ac:dyDescent="0.25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2.0299999999999998</v>
      </c>
      <c r="C137" s="4">
        <f t="shared" si="22"/>
        <v>0.5376344086021505</v>
      </c>
      <c r="D137">
        <f t="shared" si="23"/>
        <v>0.49261083743842371</v>
      </c>
      <c r="E137">
        <f t="shared" si="24"/>
        <v>3.0245246040574214E-2</v>
      </c>
      <c r="F137">
        <f t="shared" si="25"/>
        <v>-0.23459929021664283</v>
      </c>
      <c r="G137">
        <v>0</v>
      </c>
      <c r="H137">
        <f t="shared" si="26"/>
        <v>0.26484453625721704</v>
      </c>
      <c r="I137">
        <f t="shared" si="27"/>
        <v>-1.0625078858299792</v>
      </c>
      <c r="J137">
        <f t="shared" si="28"/>
        <v>1.0625078858299792</v>
      </c>
      <c r="K137">
        <f t="shared" si="29"/>
        <v>0.5225324395988501</v>
      </c>
      <c r="L137">
        <f t="shared" si="30"/>
        <v>0.47746756040114985</v>
      </c>
      <c r="M137">
        <f t="shared" si="31"/>
        <v>1.9137567818137824</v>
      </c>
      <c r="N137">
        <f t="shared" si="32"/>
        <v>2.0943831224048783</v>
      </c>
    </row>
    <row r="138" spans="1:14" x14ac:dyDescent="0.25">
      <c r="A138" s="4">
        <f>IF('True_Odds_Calculator_2-way'!A139="","",'True_Odds_Calculator_2-way'!A139)</f>
        <v>1.93</v>
      </c>
      <c r="B138" s="4">
        <f>IF('True_Odds_Calculator_2-way'!B139="","",'True_Odds_Calculator_2-way'!B139)</f>
        <v>1.95</v>
      </c>
      <c r="C138" s="4">
        <f t="shared" si="22"/>
        <v>0.5181347150259068</v>
      </c>
      <c r="D138">
        <f t="shared" si="23"/>
        <v>0.51282051282051289</v>
      </c>
      <c r="E138">
        <f t="shared" si="24"/>
        <v>3.0955227846419575E-2</v>
      </c>
      <c r="F138">
        <f t="shared" si="25"/>
        <v>-0.23475488242327625</v>
      </c>
      <c r="G138">
        <v>0</v>
      </c>
      <c r="H138">
        <f t="shared" si="26"/>
        <v>0.26571011026969582</v>
      </c>
      <c r="I138">
        <f t="shared" si="27"/>
        <v>-1.0638899909514294</v>
      </c>
      <c r="J138">
        <f t="shared" si="28"/>
        <v>1.0638899909514294</v>
      </c>
      <c r="K138">
        <f t="shared" si="29"/>
        <v>0.50265964972060251</v>
      </c>
      <c r="L138">
        <f t="shared" si="30"/>
        <v>0.49734035027939766</v>
      </c>
      <c r="M138">
        <f t="shared" si="31"/>
        <v>1.9894176915848294</v>
      </c>
      <c r="N138">
        <f t="shared" si="32"/>
        <v>2.0106954914038573</v>
      </c>
    </row>
    <row r="139" spans="1:14" x14ac:dyDescent="0.25">
      <c r="A139" s="4">
        <f>IF('True_Odds_Calculator_2-way'!A140="","",'True_Odds_Calculator_2-way'!A140)</f>
        <v>1.8</v>
      </c>
      <c r="B139" s="4">
        <f>IF('True_Odds_Calculator_2-way'!B140="","",'True_Odds_Calculator_2-way'!B140)</f>
        <v>2.0299999999999998</v>
      </c>
      <c r="C139" s="4">
        <f t="shared" si="22"/>
        <v>0.55555555555555558</v>
      </c>
      <c r="D139">
        <f t="shared" si="23"/>
        <v>0.49261083743842371</v>
      </c>
      <c r="E139">
        <f t="shared" si="24"/>
        <v>4.816639299397929E-2</v>
      </c>
      <c r="F139">
        <f t="shared" si="25"/>
        <v>-0.2255062944718117</v>
      </c>
      <c r="G139">
        <v>0</v>
      </c>
      <c r="H139">
        <f t="shared" si="26"/>
        <v>0.27367268746579099</v>
      </c>
      <c r="I139">
        <f t="shared" si="27"/>
        <v>-1.1016316230980796</v>
      </c>
      <c r="J139">
        <f t="shared" si="28"/>
        <v>1.1016316230980796</v>
      </c>
      <c r="K139">
        <f t="shared" si="29"/>
        <v>0.53154583724862015</v>
      </c>
      <c r="L139">
        <f t="shared" si="30"/>
        <v>0.46845416275137991</v>
      </c>
      <c r="M139">
        <f t="shared" si="31"/>
        <v>1.8813052984784633</v>
      </c>
      <c r="N139">
        <f t="shared" si="32"/>
        <v>2.1346805717910216</v>
      </c>
    </row>
    <row r="140" spans="1:14" x14ac:dyDescent="0.25">
      <c r="A140" s="4">
        <f>IF('True_Odds_Calculator_2-way'!A141="","",'True_Odds_Calculator_2-way'!A141)</f>
        <v>1.92</v>
      </c>
      <c r="B140" s="4">
        <f>IF('True_Odds_Calculator_2-way'!B141="","",'True_Odds_Calculator_2-way'!B141)</f>
        <v>1.92</v>
      </c>
      <c r="C140" s="4">
        <f t="shared" si="22"/>
        <v>0.52083333333333337</v>
      </c>
      <c r="D140">
        <f t="shared" si="23"/>
        <v>0.52083333333333337</v>
      </c>
      <c r="E140">
        <f t="shared" si="24"/>
        <v>4.1666666666666741E-2</v>
      </c>
      <c r="F140">
        <f t="shared" si="25"/>
        <v>-0.22960069444444442</v>
      </c>
      <c r="G140">
        <v>0</v>
      </c>
      <c r="H140">
        <f t="shared" si="26"/>
        <v>0.27126736111111116</v>
      </c>
      <c r="I140">
        <f t="shared" si="27"/>
        <v>-1.0869565217391306</v>
      </c>
      <c r="J140">
        <f t="shared" si="28"/>
        <v>1.0869565217391306</v>
      </c>
      <c r="K140">
        <f t="shared" si="29"/>
        <v>0.50000000000000011</v>
      </c>
      <c r="L140">
        <f t="shared" si="30"/>
        <v>0.50000000000000011</v>
      </c>
      <c r="M140">
        <f t="shared" si="31"/>
        <v>1.9999999999999996</v>
      </c>
      <c r="N140">
        <f t="shared" si="32"/>
        <v>1.9999999999999996</v>
      </c>
    </row>
    <row r="141" spans="1:14" x14ac:dyDescent="0.25">
      <c r="A141" s="4">
        <f>IF('True_Odds_Calculator_2-way'!A142="","",'True_Odds_Calculator_2-way'!A142)</f>
        <v>1.72</v>
      </c>
      <c r="B141" s="4">
        <f>IF('True_Odds_Calculator_2-way'!B142="","",'True_Odds_Calculator_2-way'!B142)</f>
        <v>2.15</v>
      </c>
      <c r="C141" s="4">
        <f t="shared" si="22"/>
        <v>0.58139534883720934</v>
      </c>
      <c r="D141">
        <f t="shared" si="23"/>
        <v>0.46511627906976744</v>
      </c>
      <c r="E141">
        <f t="shared" si="24"/>
        <v>4.6511627906976827E-2</v>
      </c>
      <c r="F141">
        <f t="shared" si="25"/>
        <v>-0.22390481341265545</v>
      </c>
      <c r="G141">
        <v>0</v>
      </c>
      <c r="H141">
        <f t="shared" si="26"/>
        <v>0.27041644131963227</v>
      </c>
      <c r="I141">
        <f t="shared" si="27"/>
        <v>-1.0989674556596452</v>
      </c>
      <c r="J141">
        <f t="shared" si="28"/>
        <v>1.0989674556596452</v>
      </c>
      <c r="K141">
        <f t="shared" si="29"/>
        <v>0.55826731793910211</v>
      </c>
      <c r="L141">
        <f t="shared" si="30"/>
        <v>0.44173268206089783</v>
      </c>
      <c r="M141">
        <f t="shared" si="31"/>
        <v>1.7912565680749446</v>
      </c>
      <c r="N141">
        <f t="shared" si="32"/>
        <v>2.2638125740085919</v>
      </c>
    </row>
    <row r="142" spans="1:14" x14ac:dyDescent="0.25">
      <c r="A142" s="4">
        <f>IF('True_Odds_Calculator_2-way'!A143="","",'True_Odds_Calculator_2-way'!A143)</f>
        <v>1.57</v>
      </c>
      <c r="B142" s="4">
        <f>IF('True_Odds_Calculator_2-way'!B143="","",'True_Odds_Calculator_2-way'!B143)</f>
        <v>2.44</v>
      </c>
      <c r="C142" s="4">
        <f t="shared" si="22"/>
        <v>0.63694267515923564</v>
      </c>
      <c r="D142">
        <f t="shared" si="23"/>
        <v>0.4098360655737705</v>
      </c>
      <c r="E142">
        <f t="shared" si="24"/>
        <v>4.6778740733006252E-2</v>
      </c>
      <c r="F142">
        <f t="shared" si="25"/>
        <v>-0.21426333925028707</v>
      </c>
      <c r="G142">
        <v>0</v>
      </c>
      <c r="H142">
        <f t="shared" si="26"/>
        <v>0.26104207998329332</v>
      </c>
      <c r="I142">
        <f t="shared" si="27"/>
        <v>-1.1037769642208701</v>
      </c>
      <c r="J142">
        <f t="shared" si="28"/>
        <v>1.1037769642208701</v>
      </c>
      <c r="K142">
        <f t="shared" si="29"/>
        <v>0.61381593996265527</v>
      </c>
      <c r="L142">
        <f t="shared" si="30"/>
        <v>0.38618406003734473</v>
      </c>
      <c r="M142">
        <f t="shared" si="31"/>
        <v>1.6291528696058957</v>
      </c>
      <c r="N142">
        <f t="shared" si="32"/>
        <v>2.5894388284780527</v>
      </c>
    </row>
    <row r="143" spans="1:14" x14ac:dyDescent="0.25">
      <c r="A143" s="4">
        <f>IF('True_Odds_Calculator_2-way'!A144="","",'True_Odds_Calculator_2-way'!A144)</f>
        <v>1.95</v>
      </c>
      <c r="B143" s="4">
        <f>IF('True_Odds_Calculator_2-way'!B144="","",'True_Odds_Calculator_2-way'!B144)</f>
        <v>1.95</v>
      </c>
      <c r="C143" s="4">
        <f t="shared" si="22"/>
        <v>0.51282051282051289</v>
      </c>
      <c r="D143">
        <f t="shared" si="23"/>
        <v>0.51282051282051289</v>
      </c>
      <c r="E143">
        <f t="shared" si="24"/>
        <v>2.5641025641025772E-2</v>
      </c>
      <c r="F143">
        <f t="shared" si="25"/>
        <v>-0.23734385272846803</v>
      </c>
      <c r="G143">
        <v>0</v>
      </c>
      <c r="H143">
        <f t="shared" si="26"/>
        <v>0.2629848783694938</v>
      </c>
      <c r="I143">
        <f t="shared" si="27"/>
        <v>-1.0526315789473688</v>
      </c>
      <c r="J143">
        <f t="shared" si="28"/>
        <v>1.0526315789473688</v>
      </c>
      <c r="K143">
        <f t="shared" si="29"/>
        <v>0.49999999999999989</v>
      </c>
      <c r="L143">
        <f t="shared" si="30"/>
        <v>0.49999999999999989</v>
      </c>
      <c r="M143">
        <f t="shared" si="31"/>
        <v>2.0000000000000004</v>
      </c>
      <c r="N143">
        <f t="shared" si="32"/>
        <v>2.0000000000000004</v>
      </c>
    </row>
    <row r="144" spans="1:14" x14ac:dyDescent="0.25">
      <c r="A144" s="4">
        <f>IF('True_Odds_Calculator_2-way'!A145="","",'True_Odds_Calculator_2-way'!A145)</f>
        <v>1.63</v>
      </c>
      <c r="B144" s="4">
        <f>IF('True_Odds_Calculator_2-way'!B145="","",'True_Odds_Calculator_2-way'!B145)</f>
        <v>2.4</v>
      </c>
      <c r="C144" s="4">
        <f t="shared" si="22"/>
        <v>0.61349693251533743</v>
      </c>
      <c r="D144">
        <f t="shared" si="23"/>
        <v>0.41666666666666669</v>
      </c>
      <c r="E144">
        <f t="shared" si="24"/>
        <v>3.0163599182004175E-2</v>
      </c>
      <c r="F144">
        <f t="shared" si="25"/>
        <v>-0.22546012269938642</v>
      </c>
      <c r="G144">
        <v>0</v>
      </c>
      <c r="H144">
        <f t="shared" si="26"/>
        <v>0.2556237218813906</v>
      </c>
      <c r="I144">
        <f t="shared" si="27"/>
        <v>-1.0647942749999</v>
      </c>
      <c r="J144">
        <f t="shared" si="28"/>
        <v>1.0647942749999</v>
      </c>
      <c r="K144">
        <f t="shared" si="29"/>
        <v>0.59850837590920558</v>
      </c>
      <c r="L144">
        <f t="shared" si="30"/>
        <v>0.40149162409079431</v>
      </c>
      <c r="M144">
        <f t="shared" si="31"/>
        <v>1.670820393249937</v>
      </c>
      <c r="N144">
        <f t="shared" si="32"/>
        <v>2.4907119849998605</v>
      </c>
    </row>
    <row r="145" spans="1:14" x14ac:dyDescent="0.25">
      <c r="A145" s="4">
        <f>IF('True_Odds_Calculator_2-way'!A146="","",'True_Odds_Calculator_2-way'!A146)</f>
        <v>1.66</v>
      </c>
      <c r="B145" s="4">
        <f>IF('True_Odds_Calculator_2-way'!B146="","",'True_Odds_Calculator_2-way'!B146)</f>
        <v>2.31</v>
      </c>
      <c r="C145" s="4">
        <f t="shared" si="22"/>
        <v>0.60240963855421692</v>
      </c>
      <c r="D145">
        <f t="shared" si="23"/>
        <v>0.4329004329004329</v>
      </c>
      <c r="E145">
        <f t="shared" si="24"/>
        <v>3.5310071454649705E-2</v>
      </c>
      <c r="F145">
        <f t="shared" si="25"/>
        <v>-0.22547332185886404</v>
      </c>
      <c r="G145">
        <v>0</v>
      </c>
      <c r="H145">
        <f t="shared" si="26"/>
        <v>0.2607833933135138</v>
      </c>
      <c r="I145">
        <f t="shared" si="27"/>
        <v>-1.0754553500909856</v>
      </c>
      <c r="J145">
        <f t="shared" si="28"/>
        <v>1.0754553500909856</v>
      </c>
      <c r="K145">
        <f t="shared" si="29"/>
        <v>0.58486354509435967</v>
      </c>
      <c r="L145">
        <f t="shared" si="30"/>
        <v>0.41513645490564033</v>
      </c>
      <c r="M145">
        <f t="shared" si="31"/>
        <v>1.7098005310600506</v>
      </c>
      <c r="N145">
        <f t="shared" si="32"/>
        <v>2.4088465086191913</v>
      </c>
    </row>
    <row r="146" spans="1:14" x14ac:dyDescent="0.25">
      <c r="A146" s="4">
        <f>IF('True_Odds_Calculator_2-way'!A147="","",'True_Odds_Calculator_2-way'!A147)</f>
        <v>1.56</v>
      </c>
      <c r="B146" s="4">
        <f>IF('True_Odds_Calculator_2-way'!B147="","",'True_Odds_Calculator_2-way'!B147)</f>
        <v>2.56</v>
      </c>
      <c r="C146" s="4">
        <f t="shared" si="22"/>
        <v>0.64102564102564097</v>
      </c>
      <c r="D146">
        <f t="shared" si="23"/>
        <v>0.390625</v>
      </c>
      <c r="E146">
        <f t="shared" si="24"/>
        <v>3.1650641025640969E-2</v>
      </c>
      <c r="F146">
        <f t="shared" si="25"/>
        <v>-0.21875</v>
      </c>
      <c r="G146">
        <v>0</v>
      </c>
      <c r="H146">
        <f t="shared" si="26"/>
        <v>0.25040064102564102</v>
      </c>
      <c r="I146">
        <f t="shared" si="27"/>
        <v>-1.0699012312772822</v>
      </c>
      <c r="J146">
        <f t="shared" si="28"/>
        <v>1.0699012312772822</v>
      </c>
      <c r="K146">
        <f t="shared" si="29"/>
        <v>0.62533428435616611</v>
      </c>
      <c r="L146">
        <f t="shared" si="30"/>
        <v>0.37466571564383383</v>
      </c>
      <c r="M146">
        <f t="shared" si="31"/>
        <v>1.5991446895152783</v>
      </c>
      <c r="N146">
        <f t="shared" si="32"/>
        <v>2.6690459207925601</v>
      </c>
    </row>
    <row r="147" spans="1:14" x14ac:dyDescent="0.25">
      <c r="A147" s="4">
        <f>IF('True_Odds_Calculator_2-way'!A148="","",'True_Odds_Calculator_2-way'!A148)</f>
        <v>1.79</v>
      </c>
      <c r="B147" s="4">
        <f>IF('True_Odds_Calculator_2-way'!B148="","",'True_Odds_Calculator_2-way'!B148)</f>
        <v>2.11</v>
      </c>
      <c r="C147" s="4">
        <f t="shared" si="22"/>
        <v>0.55865921787709494</v>
      </c>
      <c r="D147">
        <f t="shared" si="23"/>
        <v>0.47393364928909953</v>
      </c>
      <c r="E147">
        <f t="shared" si="24"/>
        <v>3.2592867166194583E-2</v>
      </c>
      <c r="F147">
        <f t="shared" si="25"/>
        <v>-0.23217453467129112</v>
      </c>
      <c r="G147">
        <v>0</v>
      </c>
      <c r="H147">
        <f t="shared" si="26"/>
        <v>0.26476740183748576</v>
      </c>
      <c r="I147">
        <f t="shared" si="27"/>
        <v>-1.0678861770883312</v>
      </c>
      <c r="J147">
        <f t="shared" si="28"/>
        <v>1.0678861770883312</v>
      </c>
      <c r="K147">
        <f t="shared" si="29"/>
        <v>0.54240816034763273</v>
      </c>
      <c r="L147">
        <f t="shared" si="30"/>
        <v>0.45759183965236705</v>
      </c>
      <c r="M147">
        <f t="shared" si="31"/>
        <v>1.8436300798997822</v>
      </c>
      <c r="N147">
        <f t="shared" si="32"/>
        <v>2.1853536565680476</v>
      </c>
    </row>
    <row r="148" spans="1:14" x14ac:dyDescent="0.25">
      <c r="A148" s="4">
        <f>IF('True_Odds_Calculator_2-way'!A149="","",'True_Odds_Calculator_2-way'!A149)</f>
        <v>1.67</v>
      </c>
      <c r="B148" s="4">
        <f>IF('True_Odds_Calculator_2-way'!B149="","",'True_Odds_Calculator_2-way'!B149)</f>
        <v>2.3199999999999998</v>
      </c>
      <c r="C148" s="4">
        <f t="shared" si="22"/>
        <v>0.5988023952095809</v>
      </c>
      <c r="D148">
        <f t="shared" si="23"/>
        <v>0.43103448275862072</v>
      </c>
      <c r="E148">
        <f t="shared" si="24"/>
        <v>2.9836877968201669E-2</v>
      </c>
      <c r="F148">
        <f t="shared" si="25"/>
        <v>-0.22826760272558322</v>
      </c>
      <c r="G148">
        <v>0</v>
      </c>
      <c r="H148">
        <f t="shared" si="26"/>
        <v>0.25810448069378489</v>
      </c>
      <c r="I148">
        <f t="shared" si="27"/>
        <v>-1.0633485251477839</v>
      </c>
      <c r="J148">
        <f t="shared" si="28"/>
        <v>1.0633485251477839</v>
      </c>
      <c r="K148">
        <f t="shared" si="29"/>
        <v>0.5839608682450772</v>
      </c>
      <c r="L148">
        <f t="shared" si="30"/>
        <v>0.41603913175492269</v>
      </c>
      <c r="M148">
        <f t="shared" si="31"/>
        <v>1.7124435118490151</v>
      </c>
      <c r="N148">
        <f t="shared" si="32"/>
        <v>2.4036200531950747</v>
      </c>
    </row>
    <row r="149" spans="1:14" x14ac:dyDescent="0.25">
      <c r="A149" s="4">
        <f>IF('True_Odds_Calculator_2-way'!A150="","",'True_Odds_Calculator_2-way'!A150)</f>
        <v>1.95</v>
      </c>
      <c r="B149" s="4">
        <f>IF('True_Odds_Calculator_2-way'!B150="","",'True_Odds_Calculator_2-way'!B150)</f>
        <v>1.95</v>
      </c>
      <c r="C149" s="4">
        <f t="shared" si="22"/>
        <v>0.51282051282051289</v>
      </c>
      <c r="D149">
        <f t="shared" si="23"/>
        <v>0.51282051282051289</v>
      </c>
      <c r="E149">
        <f t="shared" si="24"/>
        <v>2.5641025641025772E-2</v>
      </c>
      <c r="F149">
        <f t="shared" si="25"/>
        <v>-0.23734385272846803</v>
      </c>
      <c r="G149">
        <v>0</v>
      </c>
      <c r="H149">
        <f t="shared" si="26"/>
        <v>0.2629848783694938</v>
      </c>
      <c r="I149">
        <f t="shared" si="27"/>
        <v>-1.0526315789473688</v>
      </c>
      <c r="J149">
        <f t="shared" si="28"/>
        <v>1.0526315789473688</v>
      </c>
      <c r="K149">
        <f t="shared" si="29"/>
        <v>0.49999999999999989</v>
      </c>
      <c r="L149">
        <f t="shared" si="30"/>
        <v>0.49999999999999989</v>
      </c>
      <c r="M149">
        <f t="shared" si="31"/>
        <v>2.0000000000000004</v>
      </c>
      <c r="N149">
        <f t="shared" si="32"/>
        <v>2.0000000000000004</v>
      </c>
    </row>
    <row r="150" spans="1:14" x14ac:dyDescent="0.25">
      <c r="A150" s="4">
        <f>IF('True_Odds_Calculator_2-way'!A151="","",'True_Odds_Calculator_2-way'!A151)</f>
        <v>1.86</v>
      </c>
      <c r="B150" s="4">
        <f>IF('True_Odds_Calculator_2-way'!B151="","",'True_Odds_Calculator_2-way'!B151)</f>
        <v>2.0499999999999998</v>
      </c>
      <c r="C150" s="4">
        <f t="shared" si="22"/>
        <v>0.5376344086021505</v>
      </c>
      <c r="D150">
        <f t="shared" si="23"/>
        <v>0.48780487804878053</v>
      </c>
      <c r="E150">
        <f t="shared" si="24"/>
        <v>2.5439286650930981E-2</v>
      </c>
      <c r="F150">
        <f t="shared" si="25"/>
        <v>-0.23682140047206923</v>
      </c>
      <c r="G150">
        <v>0</v>
      </c>
      <c r="H150">
        <f t="shared" si="26"/>
        <v>0.26226068712300027</v>
      </c>
      <c r="I150">
        <f t="shared" si="27"/>
        <v>-1.0523401123547818</v>
      </c>
      <c r="J150">
        <f t="shared" si="28"/>
        <v>1.0523401123547818</v>
      </c>
      <c r="K150">
        <f t="shared" si="29"/>
        <v>0.52493093970332627</v>
      </c>
      <c r="L150">
        <f t="shared" si="30"/>
        <v>0.47506906029667378</v>
      </c>
      <c r="M150">
        <f t="shared" si="31"/>
        <v>1.9050124966251125</v>
      </c>
      <c r="N150">
        <f t="shared" si="32"/>
        <v>2.1049571179725204</v>
      </c>
    </row>
    <row r="151" spans="1:14" x14ac:dyDescent="0.25">
      <c r="A151" s="4">
        <f>IF('True_Odds_Calculator_2-way'!A152="","",'True_Odds_Calculator_2-way'!A152)</f>
        <v>1.98</v>
      </c>
      <c r="B151" s="4">
        <f>IF('True_Odds_Calculator_2-way'!B152="","",'True_Odds_Calculator_2-way'!B152)</f>
        <v>1.93</v>
      </c>
      <c r="C151" s="4">
        <f t="shared" si="22"/>
        <v>0.50505050505050508</v>
      </c>
      <c r="D151">
        <f t="shared" si="23"/>
        <v>0.5181347150259068</v>
      </c>
      <c r="E151">
        <f t="shared" si="24"/>
        <v>2.3185220076411994E-2</v>
      </c>
      <c r="F151">
        <f t="shared" si="25"/>
        <v>-0.23849897943162168</v>
      </c>
      <c r="G151">
        <v>0</v>
      </c>
      <c r="H151">
        <f t="shared" si="26"/>
        <v>0.26168419950803373</v>
      </c>
      <c r="I151">
        <f t="shared" si="27"/>
        <v>-1.0474793930096669</v>
      </c>
      <c r="J151">
        <f t="shared" si="28"/>
        <v>1.0474793930096669</v>
      </c>
      <c r="K151">
        <f t="shared" si="29"/>
        <v>0.49345437578019818</v>
      </c>
      <c r="L151">
        <f t="shared" si="30"/>
        <v>0.50654562421980165</v>
      </c>
      <c r="M151">
        <f t="shared" si="31"/>
        <v>2.0265298051494733</v>
      </c>
      <c r="N151">
        <f t="shared" si="32"/>
        <v>1.9741558354989901</v>
      </c>
    </row>
    <row r="152" spans="1:14" x14ac:dyDescent="0.25">
      <c r="A152" s="4">
        <f>IF('True_Odds_Calculator_2-way'!A153="","",'True_Odds_Calculator_2-way'!A153)</f>
        <v>2.5299999999999998</v>
      </c>
      <c r="B152" s="4">
        <f>IF('True_Odds_Calculator_2-way'!B153="","",'True_Odds_Calculator_2-way'!B153)</f>
        <v>1.58</v>
      </c>
      <c r="C152" s="4">
        <f t="shared" si="22"/>
        <v>0.39525691699604748</v>
      </c>
      <c r="D152">
        <f t="shared" si="23"/>
        <v>0.63291139240506322</v>
      </c>
      <c r="E152">
        <f t="shared" si="24"/>
        <v>2.8168309401110703E-2</v>
      </c>
      <c r="F152">
        <f t="shared" si="25"/>
        <v>-0.22199429629259027</v>
      </c>
      <c r="G152">
        <v>0</v>
      </c>
      <c r="H152">
        <f t="shared" si="26"/>
        <v>0.25016260569370091</v>
      </c>
      <c r="I152">
        <f t="shared" si="27"/>
        <v>-1.0615495921641365</v>
      </c>
      <c r="J152">
        <f t="shared" si="28"/>
        <v>1.0615495921641365</v>
      </c>
      <c r="K152">
        <f t="shared" si="29"/>
        <v>0.38107274535416313</v>
      </c>
      <c r="L152">
        <f t="shared" si="30"/>
        <v>0.61892725464583687</v>
      </c>
      <c r="M152">
        <f t="shared" si="31"/>
        <v>2.6241708760111284</v>
      </c>
      <c r="N152">
        <f t="shared" si="32"/>
        <v>1.6156987634551996</v>
      </c>
    </row>
    <row r="153" spans="1:14" x14ac:dyDescent="0.25">
      <c r="A153" s="4">
        <f>IF('True_Odds_Calculator_2-way'!A154="","",'True_Odds_Calculator_2-way'!A154)</f>
        <v>1.72</v>
      </c>
      <c r="B153" s="4">
        <f>IF('True_Odds_Calculator_2-way'!B154="","",'True_Odds_Calculator_2-way'!B154)</f>
        <v>2.23</v>
      </c>
      <c r="C153" s="4">
        <f t="shared" si="22"/>
        <v>0.58139534883720934</v>
      </c>
      <c r="D153">
        <f t="shared" si="23"/>
        <v>0.44843049327354262</v>
      </c>
      <c r="E153">
        <f t="shared" si="24"/>
        <v>2.982584211075201E-2</v>
      </c>
      <c r="F153">
        <f t="shared" si="25"/>
        <v>-0.23088956095526114</v>
      </c>
      <c r="G153">
        <v>0</v>
      </c>
      <c r="H153">
        <f t="shared" si="26"/>
        <v>0.26071540306601315</v>
      </c>
      <c r="I153">
        <f t="shared" si="27"/>
        <v>-1.0626278551055641</v>
      </c>
      <c r="J153">
        <f t="shared" si="28"/>
        <v>1.0626278551055641</v>
      </c>
      <c r="K153">
        <f t="shared" si="29"/>
        <v>0.56654268925198559</v>
      </c>
      <c r="L153">
        <f t="shared" si="30"/>
        <v>0.43345731074801436</v>
      </c>
      <c r="M153">
        <f t="shared" si="31"/>
        <v>1.7650920556760061</v>
      </c>
      <c r="N153">
        <f t="shared" si="32"/>
        <v>2.3070322617798436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1.82</v>
      </c>
      <c r="C154" s="4">
        <f t="shared" si="22"/>
        <v>0.47846889952153115</v>
      </c>
      <c r="D154">
        <f t="shared" si="23"/>
        <v>0.54945054945054939</v>
      </c>
      <c r="E154">
        <f t="shared" si="24"/>
        <v>2.7919448972080652E-2</v>
      </c>
      <c r="F154">
        <f t="shared" si="25"/>
        <v>-0.23497555076502441</v>
      </c>
      <c r="G154">
        <v>0</v>
      </c>
      <c r="H154">
        <f t="shared" si="26"/>
        <v>0.26289499973710501</v>
      </c>
      <c r="I154">
        <f t="shared" si="27"/>
        <v>-1.0577421839157299</v>
      </c>
      <c r="J154">
        <f t="shared" si="28"/>
        <v>1.0577421839157299</v>
      </c>
      <c r="K154">
        <f t="shared" si="29"/>
        <v>0.46448134808844194</v>
      </c>
      <c r="L154">
        <f t="shared" si="30"/>
        <v>0.53551865191155801</v>
      </c>
      <c r="M154">
        <f t="shared" si="31"/>
        <v>2.1529389804681456</v>
      </c>
      <c r="N154">
        <f t="shared" si="32"/>
        <v>1.8673485908108987</v>
      </c>
    </row>
    <row r="155" spans="1:14" x14ac:dyDescent="0.25">
      <c r="A155" s="4">
        <f>IF('True_Odds_Calculator_2-way'!A156="","",'True_Odds_Calculator_2-way'!A156)</f>
        <v>1.88</v>
      </c>
      <c r="B155" s="4">
        <f>IF('True_Odds_Calculator_2-way'!B156="","",'True_Odds_Calculator_2-way'!B156)</f>
        <v>2.04</v>
      </c>
      <c r="C155" s="4">
        <f t="shared" si="22"/>
        <v>0.53191489361702127</v>
      </c>
      <c r="D155">
        <f t="shared" si="23"/>
        <v>0.49019607843137253</v>
      </c>
      <c r="E155">
        <f t="shared" si="24"/>
        <v>2.2110972048393851E-2</v>
      </c>
      <c r="F155">
        <f t="shared" si="25"/>
        <v>-0.23863162286191075</v>
      </c>
      <c r="G155">
        <v>0</v>
      </c>
      <c r="H155">
        <f t="shared" si="26"/>
        <v>0.26074259491030455</v>
      </c>
      <c r="I155">
        <f t="shared" si="27"/>
        <v>-1.0453025125088635</v>
      </c>
      <c r="J155">
        <f t="shared" si="28"/>
        <v>1.0453025125088635</v>
      </c>
      <c r="K155">
        <f t="shared" si="29"/>
        <v>0.52086962844930107</v>
      </c>
      <c r="L155">
        <f t="shared" si="30"/>
        <v>0.47913037155069899</v>
      </c>
      <c r="M155">
        <f t="shared" si="31"/>
        <v>1.9198662110077995</v>
      </c>
      <c r="N155">
        <f t="shared" si="32"/>
        <v>2.0871146130092182</v>
      </c>
    </row>
    <row r="156" spans="1:14" x14ac:dyDescent="0.25">
      <c r="A156" s="4">
        <f>IF('True_Odds_Calculator_2-way'!A157="","",'True_Odds_Calculator_2-way'!A157)</f>
        <v>1.65</v>
      </c>
      <c r="B156" s="4">
        <f>IF('True_Odds_Calculator_2-way'!B157="","",'True_Odds_Calculator_2-way'!B157)</f>
        <v>2.37</v>
      </c>
      <c r="C156" s="4">
        <f t="shared" si="22"/>
        <v>0.60606060606060608</v>
      </c>
      <c r="D156">
        <f t="shared" si="23"/>
        <v>0.42194092827004215</v>
      </c>
      <c r="E156">
        <f t="shared" si="24"/>
        <v>2.8001534330648337E-2</v>
      </c>
      <c r="F156">
        <f t="shared" si="25"/>
        <v>-0.22772024037846816</v>
      </c>
      <c r="G156">
        <v>0</v>
      </c>
      <c r="H156">
        <f t="shared" si="26"/>
        <v>0.25572177470911645</v>
      </c>
      <c r="I156">
        <f t="shared" si="27"/>
        <v>-1.0597002531915625</v>
      </c>
      <c r="J156">
        <f t="shared" si="28"/>
        <v>1.0597002531915625</v>
      </c>
      <c r="K156">
        <f t="shared" si="29"/>
        <v>0.59213461740682438</v>
      </c>
      <c r="L156">
        <f t="shared" si="30"/>
        <v>0.40786538259317556</v>
      </c>
      <c r="M156">
        <f t="shared" si="31"/>
        <v>1.6888051645745159</v>
      </c>
      <c r="N156">
        <f t="shared" si="32"/>
        <v>2.4517893468724408</v>
      </c>
    </row>
    <row r="157" spans="1:14" x14ac:dyDescent="0.25">
      <c r="A157" s="4">
        <f>IF('True_Odds_Calculator_2-way'!A158="","",'True_Odds_Calculator_2-way'!A158)</f>
        <v>1.6</v>
      </c>
      <c r="B157" s="4">
        <f>IF('True_Odds_Calculator_2-way'!B158="","",'True_Odds_Calculator_2-way'!B158)</f>
        <v>2.4700000000000002</v>
      </c>
      <c r="C157" s="4">
        <f t="shared" si="22"/>
        <v>0.625</v>
      </c>
      <c r="D157">
        <f t="shared" si="23"/>
        <v>0.40485829959514169</v>
      </c>
      <c r="E157">
        <f t="shared" si="24"/>
        <v>2.9858299595141746E-2</v>
      </c>
      <c r="F157">
        <f t="shared" si="25"/>
        <v>-0.22317813765182182</v>
      </c>
      <c r="G157">
        <v>0</v>
      </c>
      <c r="H157">
        <f t="shared" si="26"/>
        <v>0.25303643724696356</v>
      </c>
      <c r="I157">
        <f t="shared" si="27"/>
        <v>-1.0647942749999</v>
      </c>
      <c r="J157">
        <f t="shared" si="28"/>
        <v>1.0647942749999</v>
      </c>
      <c r="K157">
        <f t="shared" si="29"/>
        <v>0.61017407982768768</v>
      </c>
      <c r="L157">
        <f t="shared" si="30"/>
        <v>0.38982592017231221</v>
      </c>
      <c r="M157">
        <f t="shared" si="31"/>
        <v>1.6388765649999402</v>
      </c>
      <c r="N157">
        <f t="shared" si="32"/>
        <v>2.5652475842498532</v>
      </c>
    </row>
    <row r="158" spans="1:14" x14ac:dyDescent="0.25">
      <c r="A158" s="4">
        <f>IF('True_Odds_Calculator_2-way'!A159="","",'True_Odds_Calculator_2-way'!A159)</f>
        <v>1.79</v>
      </c>
      <c r="B158" s="4">
        <f>IF('True_Odds_Calculator_2-way'!B159="","",'True_Odds_Calculator_2-way'!B159)</f>
        <v>2.0099999999999998</v>
      </c>
      <c r="C158" s="4">
        <f t="shared" si="22"/>
        <v>0.55865921787709494</v>
      </c>
      <c r="D158">
        <f t="shared" si="23"/>
        <v>0.49751243781094534</v>
      </c>
      <c r="E158">
        <f t="shared" si="24"/>
        <v>5.6171655688040278E-2</v>
      </c>
      <c r="F158">
        <f t="shared" si="25"/>
        <v>-0.22176825370354925</v>
      </c>
      <c r="G158">
        <v>0</v>
      </c>
      <c r="H158">
        <f t="shared" si="26"/>
        <v>0.27793990939158958</v>
      </c>
      <c r="I158">
        <f t="shared" si="27"/>
        <v>-1.1195043036766856</v>
      </c>
      <c r="J158">
        <f t="shared" si="28"/>
        <v>1.1195043036766856</v>
      </c>
      <c r="K158">
        <f t="shared" si="29"/>
        <v>0.53067052771078471</v>
      </c>
      <c r="L158">
        <f t="shared" si="30"/>
        <v>0.46932947228921518</v>
      </c>
      <c r="M158">
        <f t="shared" si="31"/>
        <v>1.884408399904582</v>
      </c>
      <c r="N158">
        <f t="shared" si="32"/>
        <v>2.1306993467134521</v>
      </c>
    </row>
    <row r="159" spans="1:14" x14ac:dyDescent="0.25">
      <c r="A159" s="4">
        <f>IF('True_Odds_Calculator_2-way'!A160="","",'True_Odds_Calculator_2-way'!A160)</f>
        <v>2.4500000000000002</v>
      </c>
      <c r="B159" s="4">
        <f>IF('True_Odds_Calculator_2-way'!B160="","",'True_Odds_Calculator_2-way'!B160)</f>
        <v>1.54</v>
      </c>
      <c r="C159" s="4">
        <f t="shared" si="22"/>
        <v>0.4081632653061224</v>
      </c>
      <c r="D159">
        <f t="shared" si="23"/>
        <v>0.64935064935064934</v>
      </c>
      <c r="E159">
        <f t="shared" si="24"/>
        <v>5.7513914656771803E-2</v>
      </c>
      <c r="F159">
        <f t="shared" si="25"/>
        <v>-0.20752716671084015</v>
      </c>
      <c r="G159">
        <v>0</v>
      </c>
      <c r="H159">
        <f t="shared" si="26"/>
        <v>0.26504108136761195</v>
      </c>
      <c r="I159">
        <f t="shared" si="27"/>
        <v>-1.1301058393680172</v>
      </c>
      <c r="J159">
        <f t="shared" si="28"/>
        <v>1.1301058393680172</v>
      </c>
      <c r="K159">
        <f t="shared" si="29"/>
        <v>0.37898117826940386</v>
      </c>
      <c r="L159">
        <f t="shared" si="30"/>
        <v>0.62101882173059608</v>
      </c>
      <c r="M159">
        <f t="shared" si="31"/>
        <v>2.6386534670836252</v>
      </c>
      <c r="N159">
        <f t="shared" si="32"/>
        <v>1.6102571532587293</v>
      </c>
    </row>
    <row r="160" spans="1:14" x14ac:dyDescent="0.25">
      <c r="A160" s="4">
        <f>IF('True_Odds_Calculator_2-way'!A161="","",'True_Odds_Calculator_2-way'!A161)</f>
        <v>2.42</v>
      </c>
      <c r="B160" s="4">
        <f>IF('True_Odds_Calculator_2-way'!B161="","",'True_Odds_Calculator_2-way'!B161)</f>
        <v>1.56</v>
      </c>
      <c r="C160" s="4">
        <f t="shared" si="22"/>
        <v>0.41322314049586778</v>
      </c>
      <c r="D160">
        <f t="shared" si="23"/>
        <v>0.64102564102564097</v>
      </c>
      <c r="E160">
        <f t="shared" si="24"/>
        <v>5.4248781521508693E-2</v>
      </c>
      <c r="F160">
        <f t="shared" si="25"/>
        <v>-0.21063784700148347</v>
      </c>
      <c r="G160">
        <v>0</v>
      </c>
      <c r="H160">
        <f t="shared" si="26"/>
        <v>0.26488662852299216</v>
      </c>
      <c r="I160">
        <f t="shared" si="27"/>
        <v>-1.1214032600406412</v>
      </c>
      <c r="J160">
        <f t="shared" si="28"/>
        <v>1.1214032600406412</v>
      </c>
      <c r="K160">
        <f t="shared" si="29"/>
        <v>0.38574403765618398</v>
      </c>
      <c r="L160">
        <f t="shared" si="30"/>
        <v>0.61425596234381619</v>
      </c>
      <c r="M160">
        <f t="shared" si="31"/>
        <v>2.5923926292577102</v>
      </c>
      <c r="N160">
        <f t="shared" si="32"/>
        <v>1.6279858256227591</v>
      </c>
    </row>
    <row r="161" spans="1:14" x14ac:dyDescent="0.25">
      <c r="A161" s="4">
        <f>IF('True_Odds_Calculator_2-way'!A162="","",'True_Odds_Calculator_2-way'!A162)</f>
        <v>1.59</v>
      </c>
      <c r="B161" s="4">
        <f>IF('True_Odds_Calculator_2-way'!B162="","",'True_Odds_Calculator_2-way'!B162)</f>
        <v>2.5099999999999998</v>
      </c>
      <c r="C161" s="4">
        <f t="shared" si="22"/>
        <v>0.62893081761006286</v>
      </c>
      <c r="D161">
        <f t="shared" si="23"/>
        <v>0.39840637450199207</v>
      </c>
      <c r="E161">
        <f t="shared" si="24"/>
        <v>2.7337192112054876E-2</v>
      </c>
      <c r="F161">
        <f t="shared" si="25"/>
        <v>-0.22323285474454391</v>
      </c>
      <c r="G161">
        <v>0</v>
      </c>
      <c r="H161">
        <f t="shared" si="26"/>
        <v>0.25057004685659878</v>
      </c>
      <c r="I161">
        <f t="shared" si="27"/>
        <v>-1.0594623321618033</v>
      </c>
      <c r="J161">
        <f t="shared" si="28"/>
        <v>1.0594623321618033</v>
      </c>
      <c r="K161">
        <f t="shared" si="29"/>
        <v>0.61535326986635819</v>
      </c>
      <c r="L161">
        <f t="shared" si="30"/>
        <v>0.38464673013364192</v>
      </c>
      <c r="M161">
        <f t="shared" si="31"/>
        <v>1.6250827759754636</v>
      </c>
      <c r="N161">
        <f t="shared" si="32"/>
        <v>2.5997881215643228</v>
      </c>
    </row>
    <row r="162" spans="1:14" x14ac:dyDescent="0.25">
      <c r="A162" s="4">
        <f>IF('True_Odds_Calculator_2-way'!A163="","",'True_Odds_Calculator_2-way'!A163)</f>
        <v>1.95</v>
      </c>
      <c r="B162" s="4">
        <f>IF('True_Odds_Calculator_2-way'!B163="","",'True_Odds_Calculator_2-way'!B163)</f>
        <v>1.95</v>
      </c>
      <c r="C162" s="4">
        <f t="shared" si="22"/>
        <v>0.51282051282051289</v>
      </c>
      <c r="D162">
        <f t="shared" si="23"/>
        <v>0.51282051282051289</v>
      </c>
      <c r="E162">
        <f t="shared" si="24"/>
        <v>2.5641025641025772E-2</v>
      </c>
      <c r="F162">
        <f t="shared" si="25"/>
        <v>-0.23734385272846803</v>
      </c>
      <c r="G162">
        <v>0</v>
      </c>
      <c r="H162">
        <f t="shared" si="26"/>
        <v>0.2629848783694938</v>
      </c>
      <c r="I162">
        <f t="shared" si="27"/>
        <v>-1.0526315789473688</v>
      </c>
      <c r="J162">
        <f t="shared" si="28"/>
        <v>1.0526315789473688</v>
      </c>
      <c r="K162">
        <f t="shared" si="29"/>
        <v>0.49999999999999989</v>
      </c>
      <c r="L162">
        <f t="shared" si="30"/>
        <v>0.49999999999999989</v>
      </c>
      <c r="M162">
        <f t="shared" si="31"/>
        <v>2.0000000000000004</v>
      </c>
      <c r="N162">
        <f t="shared" si="32"/>
        <v>2.0000000000000004</v>
      </c>
    </row>
    <row r="163" spans="1:14" x14ac:dyDescent="0.25">
      <c r="A163" s="4">
        <f>IF('True_Odds_Calculator_2-way'!A164="","",'True_Odds_Calculator_2-way'!A164)</f>
        <v>2.0299999999999998</v>
      </c>
      <c r="B163" s="4">
        <f>IF('True_Odds_Calculator_2-way'!B164="","",'True_Odds_Calculator_2-way'!B164)</f>
        <v>1.88</v>
      </c>
      <c r="C163" s="4">
        <f t="shared" si="22"/>
        <v>0.49261083743842371</v>
      </c>
      <c r="D163">
        <f t="shared" si="23"/>
        <v>0.53191489361702127</v>
      </c>
      <c r="E163">
        <f t="shared" si="24"/>
        <v>2.4525731055444977E-2</v>
      </c>
      <c r="F163">
        <f t="shared" si="25"/>
        <v>-0.23750131013520592</v>
      </c>
      <c r="G163">
        <v>0</v>
      </c>
      <c r="H163">
        <f t="shared" si="26"/>
        <v>0.2620270411906509</v>
      </c>
      <c r="I163">
        <f t="shared" si="27"/>
        <v>-1.0503645397539194</v>
      </c>
      <c r="J163">
        <f t="shared" si="28"/>
        <v>1.0503645397539194</v>
      </c>
      <c r="K163">
        <f t="shared" si="29"/>
        <v>0.48033612555301569</v>
      </c>
      <c r="L163">
        <f t="shared" si="30"/>
        <v>0.51966387444698414</v>
      </c>
      <c r="M163">
        <f t="shared" si="31"/>
        <v>2.081875475946537</v>
      </c>
      <c r="N163">
        <f t="shared" si="32"/>
        <v>1.9243207949834495</v>
      </c>
    </row>
    <row r="164" spans="1:14" x14ac:dyDescent="0.25">
      <c r="A164" s="4">
        <f>IF('True_Odds_Calculator_2-way'!A165="","",'True_Odds_Calculator_2-way'!A165)</f>
        <v>1.71</v>
      </c>
      <c r="B164" s="4">
        <f>IF('True_Odds_Calculator_2-way'!B165="","",'True_Odds_Calculator_2-way'!B165)</f>
        <v>2.25</v>
      </c>
      <c r="C164" s="4">
        <f t="shared" si="22"/>
        <v>0.58479532163742687</v>
      </c>
      <c r="D164">
        <f t="shared" si="23"/>
        <v>0.44444444444444442</v>
      </c>
      <c r="E164">
        <f t="shared" si="24"/>
        <v>2.9239766081871288E-2</v>
      </c>
      <c r="F164">
        <f t="shared" si="25"/>
        <v>-0.2306692657569851</v>
      </c>
      <c r="G164">
        <v>0</v>
      </c>
      <c r="H164">
        <f t="shared" si="26"/>
        <v>0.25990903183885639</v>
      </c>
      <c r="I164">
        <f t="shared" si="27"/>
        <v>-1.0614897848685503</v>
      </c>
      <c r="J164">
        <f t="shared" si="28"/>
        <v>1.0614897848685503</v>
      </c>
      <c r="K164">
        <f t="shared" si="29"/>
        <v>0.57023669616511363</v>
      </c>
      <c r="L164">
        <f t="shared" si="30"/>
        <v>0.42976330383488626</v>
      </c>
      <c r="M164">
        <f t="shared" si="31"/>
        <v>1.753657747256671</v>
      </c>
      <c r="N164">
        <f t="shared" si="32"/>
        <v>2.3268622310856886</v>
      </c>
    </row>
    <row r="165" spans="1:14" x14ac:dyDescent="0.25">
      <c r="A165" s="4">
        <f>IF('True_Odds_Calculator_2-way'!A166="","",'True_Odds_Calculator_2-way'!A166)</f>
        <v>1.7</v>
      </c>
      <c r="B165" s="4">
        <f>IF('True_Odds_Calculator_2-way'!B166="","",'True_Odds_Calculator_2-way'!B166)</f>
        <v>2.27</v>
      </c>
      <c r="C165" s="4">
        <f t="shared" si="22"/>
        <v>0.58823529411764708</v>
      </c>
      <c r="D165">
        <f t="shared" si="23"/>
        <v>0.44052863436123346</v>
      </c>
      <c r="E165">
        <f t="shared" si="24"/>
        <v>2.876392847888054E-2</v>
      </c>
      <c r="F165">
        <f t="shared" si="25"/>
        <v>-0.23037056232184505</v>
      </c>
      <c r="G165">
        <v>0</v>
      </c>
      <c r="H165">
        <f t="shared" si="26"/>
        <v>0.25913449080072559</v>
      </c>
      <c r="I165">
        <f t="shared" si="27"/>
        <v>-1.0605938867332434</v>
      </c>
      <c r="J165">
        <f t="shared" si="28"/>
        <v>1.0605938867332434</v>
      </c>
      <c r="K165">
        <f t="shared" si="29"/>
        <v>0.5739158503406081</v>
      </c>
      <c r="L165">
        <f t="shared" si="30"/>
        <v>0.42608414965939195</v>
      </c>
      <c r="M165">
        <f t="shared" si="31"/>
        <v>1.7424157207132702</v>
      </c>
      <c r="N165">
        <f t="shared" si="32"/>
        <v>2.3469542361512192</v>
      </c>
    </row>
    <row r="166" spans="1:14" x14ac:dyDescent="0.25">
      <c r="A166" s="4">
        <f>IF('True_Odds_Calculator_2-way'!A167="","",'True_Odds_Calculator_2-way'!A167)</f>
        <v>1.82</v>
      </c>
      <c r="B166" s="4">
        <f>IF('True_Odds_Calculator_2-way'!B167="","",'True_Odds_Calculator_2-way'!B167)</f>
        <v>2.09</v>
      </c>
      <c r="C166" s="4">
        <f t="shared" si="22"/>
        <v>0.54945054945054939</v>
      </c>
      <c r="D166">
        <f t="shared" si="23"/>
        <v>0.47846889952153115</v>
      </c>
      <c r="E166">
        <f t="shared" si="24"/>
        <v>2.7919448972080652E-2</v>
      </c>
      <c r="F166">
        <f t="shared" si="25"/>
        <v>-0.23497555076502441</v>
      </c>
      <c r="G166">
        <v>0</v>
      </c>
      <c r="H166">
        <f t="shared" si="26"/>
        <v>0.26289499973710501</v>
      </c>
      <c r="I166">
        <f t="shared" si="27"/>
        <v>-1.0577421839157299</v>
      </c>
      <c r="J166">
        <f t="shared" si="28"/>
        <v>1.0577421839157299</v>
      </c>
      <c r="K166">
        <f t="shared" si="29"/>
        <v>0.53551865191155801</v>
      </c>
      <c r="L166">
        <f t="shared" si="30"/>
        <v>0.46448134808844194</v>
      </c>
      <c r="M166">
        <f t="shared" si="31"/>
        <v>1.8673485908108987</v>
      </c>
      <c r="N166">
        <f t="shared" si="32"/>
        <v>2.1529389804681456</v>
      </c>
    </row>
    <row r="167" spans="1:14" x14ac:dyDescent="0.25">
      <c r="A167" s="4">
        <f>IF('True_Odds_Calculator_2-way'!A168="","",'True_Odds_Calculator_2-way'!A168)</f>
        <v>2.06</v>
      </c>
      <c r="B167" s="4">
        <f>IF('True_Odds_Calculator_2-way'!B168="","",'True_Odds_Calculator_2-way'!B168)</f>
        <v>1.83</v>
      </c>
      <c r="C167" s="4">
        <f t="shared" si="22"/>
        <v>0.4854368932038835</v>
      </c>
      <c r="D167">
        <f t="shared" si="23"/>
        <v>0.54644808743169393</v>
      </c>
      <c r="E167">
        <f t="shared" si="24"/>
        <v>3.1884980635577431E-2</v>
      </c>
      <c r="F167">
        <f t="shared" si="25"/>
        <v>-0.2333810812244681</v>
      </c>
      <c r="G167">
        <v>0</v>
      </c>
      <c r="H167">
        <f t="shared" si="26"/>
        <v>0.26526606186004559</v>
      </c>
      <c r="I167">
        <f t="shared" si="27"/>
        <v>-1.0661247392009334</v>
      </c>
      <c r="J167">
        <f t="shared" si="28"/>
        <v>1.0661247392009334</v>
      </c>
      <c r="K167">
        <f t="shared" si="29"/>
        <v>0.46946324151730962</v>
      </c>
      <c r="L167">
        <f t="shared" si="30"/>
        <v>0.53053675848269044</v>
      </c>
      <c r="M167">
        <f t="shared" si="31"/>
        <v>2.1300922235529893</v>
      </c>
      <c r="N167">
        <f t="shared" si="32"/>
        <v>1.8848835335367746</v>
      </c>
    </row>
    <row r="168" spans="1:14" x14ac:dyDescent="0.25">
      <c r="A168" s="4">
        <f>IF('True_Odds_Calculator_2-way'!A169="","",'True_Odds_Calculator_2-way'!A169)</f>
        <v>1.65</v>
      </c>
      <c r="B168" s="4">
        <f>IF('True_Odds_Calculator_2-way'!B169="","",'True_Odds_Calculator_2-way'!B169)</f>
        <v>2.33</v>
      </c>
      <c r="C168" s="4">
        <f t="shared" si="22"/>
        <v>0.60606060606060608</v>
      </c>
      <c r="D168">
        <f t="shared" si="23"/>
        <v>0.42918454935622319</v>
      </c>
      <c r="E168">
        <f t="shared" si="24"/>
        <v>3.5245155416829377E-2</v>
      </c>
      <c r="F168">
        <f t="shared" si="25"/>
        <v>-0.22486669267785131</v>
      </c>
      <c r="G168">
        <v>0</v>
      </c>
      <c r="H168">
        <f t="shared" si="26"/>
        <v>0.26011184809468074</v>
      </c>
      <c r="I168">
        <f t="shared" si="27"/>
        <v>-1.0755175492958089</v>
      </c>
      <c r="J168">
        <f t="shared" si="28"/>
        <v>1.0755175492958089</v>
      </c>
      <c r="K168">
        <f t="shared" si="29"/>
        <v>0.58855158622613757</v>
      </c>
      <c r="L168">
        <f t="shared" si="30"/>
        <v>0.41144841377386249</v>
      </c>
      <c r="M168">
        <f t="shared" si="31"/>
        <v>1.6990864070422753</v>
      </c>
      <c r="N168">
        <f t="shared" si="32"/>
        <v>2.4304383405634256</v>
      </c>
    </row>
    <row r="169" spans="1:14" x14ac:dyDescent="0.25">
      <c r="A169" s="4">
        <f>IF('True_Odds_Calculator_2-way'!A170="","",'True_Odds_Calculator_2-way'!A170)</f>
        <v>1.75</v>
      </c>
      <c r="B169" s="4">
        <f>IF('True_Odds_Calculator_2-way'!B170="","",'True_Odds_Calculator_2-way'!B170)</f>
        <v>2.17</v>
      </c>
      <c r="C169" s="4">
        <f t="shared" si="22"/>
        <v>0.5714285714285714</v>
      </c>
      <c r="D169">
        <f t="shared" si="23"/>
        <v>0.46082949308755761</v>
      </c>
      <c r="E169">
        <f t="shared" si="24"/>
        <v>3.2258064516129004E-2</v>
      </c>
      <c r="F169">
        <f t="shared" si="25"/>
        <v>-0.23107307439104674</v>
      </c>
      <c r="G169">
        <v>0</v>
      </c>
      <c r="H169">
        <f t="shared" si="26"/>
        <v>0.26333113890717574</v>
      </c>
      <c r="I169">
        <f t="shared" si="27"/>
        <v>-1.0675210253672476</v>
      </c>
      <c r="J169">
        <f t="shared" si="28"/>
        <v>1.0675210253672476</v>
      </c>
      <c r="K169">
        <f t="shared" si="29"/>
        <v>0.55535785771485779</v>
      </c>
      <c r="L169">
        <f t="shared" si="30"/>
        <v>0.44464214228514221</v>
      </c>
      <c r="M169">
        <f t="shared" si="31"/>
        <v>1.8006407690254356</v>
      </c>
      <c r="N169">
        <f t="shared" si="32"/>
        <v>2.2489995996796797</v>
      </c>
    </row>
    <row r="170" spans="1:14" x14ac:dyDescent="0.25">
      <c r="A170" s="4">
        <f>IF('True_Odds_Calculator_2-way'!A171="","",'True_Odds_Calculator_2-way'!A171)</f>
        <v>1.32</v>
      </c>
      <c r="B170" s="4">
        <f>IF('True_Odds_Calculator_2-way'!B171="","",'True_Odds_Calculator_2-way'!B171)</f>
        <v>3.49</v>
      </c>
      <c r="C170" s="4">
        <f t="shared" si="22"/>
        <v>0.75757575757575757</v>
      </c>
      <c r="D170">
        <f t="shared" si="23"/>
        <v>0.28653295128939826</v>
      </c>
      <c r="E170">
        <f t="shared" si="24"/>
        <v>4.4108708865155943E-2</v>
      </c>
      <c r="F170">
        <f t="shared" si="25"/>
        <v>-0.17296170877832762</v>
      </c>
      <c r="G170">
        <v>0</v>
      </c>
      <c r="H170">
        <f t="shared" si="26"/>
        <v>0.21707041764348353</v>
      </c>
      <c r="I170">
        <f t="shared" si="27"/>
        <v>-1.1202767873705524</v>
      </c>
      <c r="J170">
        <f t="shared" si="28"/>
        <v>1.1202767873705524</v>
      </c>
      <c r="K170">
        <f t="shared" si="29"/>
        <v>0.73611219162356867</v>
      </c>
      <c r="L170">
        <f t="shared" si="30"/>
        <v>0.26388780837643128</v>
      </c>
      <c r="M170">
        <f t="shared" si="31"/>
        <v>1.3584885719585766</v>
      </c>
      <c r="N170">
        <f t="shared" si="32"/>
        <v>3.789489200552675</v>
      </c>
    </row>
    <row r="171" spans="1:14" x14ac:dyDescent="0.25">
      <c r="A171" s="4">
        <f>IF('True_Odds_Calculator_2-way'!A172="","",'True_Odds_Calculator_2-way'!A172)</f>
        <v>1.8</v>
      </c>
      <c r="B171" s="4">
        <f>IF('True_Odds_Calculator_2-way'!B172="","",'True_Odds_Calculator_2-way'!B172)</f>
        <v>2.09</v>
      </c>
      <c r="C171" s="4">
        <f t="shared" si="22"/>
        <v>0.55555555555555558</v>
      </c>
      <c r="D171">
        <f t="shared" si="23"/>
        <v>0.47846889952153115</v>
      </c>
      <c r="E171">
        <f t="shared" si="24"/>
        <v>3.4024455077086735E-2</v>
      </c>
      <c r="F171">
        <f t="shared" si="25"/>
        <v>-0.23179160021265277</v>
      </c>
      <c r="G171">
        <v>0</v>
      </c>
      <c r="H171">
        <f t="shared" si="26"/>
        <v>0.26581605528973956</v>
      </c>
      <c r="I171">
        <f t="shared" si="27"/>
        <v>-1.0708823421952987</v>
      </c>
      <c r="J171">
        <f t="shared" si="28"/>
        <v>1.0708823421952987</v>
      </c>
      <c r="K171">
        <f t="shared" si="29"/>
        <v>0.53858826760586154</v>
      </c>
      <c r="L171">
        <f t="shared" si="30"/>
        <v>0.46141173239413841</v>
      </c>
      <c r="M171">
        <f t="shared" si="31"/>
        <v>1.8567058737562385</v>
      </c>
      <c r="N171">
        <f t="shared" si="32"/>
        <v>2.1672617529928755</v>
      </c>
    </row>
    <row r="172" spans="1:14" x14ac:dyDescent="0.25">
      <c r="A172" s="4">
        <f>IF('True_Odds_Calculator_2-way'!A173="","",'True_Odds_Calculator_2-way'!A173)</f>
        <v>1.47</v>
      </c>
      <c r="B172" s="4">
        <f>IF('True_Odds_Calculator_2-way'!B173="","",'True_Odds_Calculator_2-way'!B173)</f>
        <v>2.77</v>
      </c>
      <c r="C172" s="4">
        <f t="shared" si="22"/>
        <v>0.68027210884353739</v>
      </c>
      <c r="D172">
        <f t="shared" si="23"/>
        <v>0.36101083032490977</v>
      </c>
      <c r="E172">
        <f t="shared" si="24"/>
        <v>4.1282939168447275E-2</v>
      </c>
      <c r="F172">
        <f t="shared" si="25"/>
        <v>-0.20430265969203554</v>
      </c>
      <c r="G172">
        <v>0</v>
      </c>
      <c r="H172">
        <f t="shared" si="26"/>
        <v>0.24558559886048284</v>
      </c>
      <c r="I172">
        <f t="shared" si="27"/>
        <v>-1.0963884148405887</v>
      </c>
      <c r="J172">
        <f t="shared" si="28"/>
        <v>1.0963884148405887</v>
      </c>
      <c r="K172">
        <f t="shared" si="29"/>
        <v>0.65993421361085725</v>
      </c>
      <c r="L172">
        <f t="shared" si="30"/>
        <v>0.34006578638914264</v>
      </c>
      <c r="M172">
        <f t="shared" si="31"/>
        <v>1.5153025549750767</v>
      </c>
      <c r="N172">
        <f t="shared" si="32"/>
        <v>2.9406074942678422</v>
      </c>
    </row>
    <row r="173" spans="1:14" x14ac:dyDescent="0.25">
      <c r="A173" s="4">
        <f>IF('True_Odds_Calculator_2-way'!A174="","",'True_Odds_Calculator_2-way'!A174)</f>
        <v>2.5299999999999998</v>
      </c>
      <c r="B173" s="4">
        <f>IF('True_Odds_Calculator_2-way'!B174="","",'True_Odds_Calculator_2-way'!B174)</f>
        <v>1.57</v>
      </c>
      <c r="C173" s="4">
        <f t="shared" si="22"/>
        <v>0.39525691699604748</v>
      </c>
      <c r="D173">
        <f t="shared" si="23"/>
        <v>0.63694267515923564</v>
      </c>
      <c r="E173">
        <f t="shared" si="24"/>
        <v>3.2199592155283119E-2</v>
      </c>
      <c r="F173">
        <f t="shared" si="25"/>
        <v>-0.21955640593137127</v>
      </c>
      <c r="G173">
        <v>0</v>
      </c>
      <c r="H173">
        <f t="shared" si="26"/>
        <v>0.25175599808665444</v>
      </c>
      <c r="I173">
        <f t="shared" si="27"/>
        <v>-1.0708209436720593</v>
      </c>
      <c r="J173">
        <f t="shared" si="28"/>
        <v>1.0708209436720593</v>
      </c>
      <c r="K173">
        <f t="shared" si="29"/>
        <v>0.37902390101708633</v>
      </c>
      <c r="L173">
        <f t="shared" si="30"/>
        <v>0.62097609898291362</v>
      </c>
      <c r="M173">
        <f t="shared" si="31"/>
        <v>2.6383560438182503</v>
      </c>
      <c r="N173">
        <f t="shared" si="32"/>
        <v>1.610367937893074</v>
      </c>
    </row>
    <row r="174" spans="1:14" x14ac:dyDescent="0.25">
      <c r="A174" s="4">
        <f>IF('True_Odds_Calculator_2-way'!A175="","",'True_Odds_Calculator_2-way'!A175)</f>
        <v>2.37</v>
      </c>
      <c r="B174" s="4">
        <f>IF('True_Odds_Calculator_2-way'!B175="","",'True_Odds_Calculator_2-way'!B175)</f>
        <v>1.63</v>
      </c>
      <c r="C174" s="4">
        <f t="shared" si="22"/>
        <v>0.42194092827004215</v>
      </c>
      <c r="D174">
        <f t="shared" si="23"/>
        <v>0.61349693251533743</v>
      </c>
      <c r="E174">
        <f t="shared" si="24"/>
        <v>3.5437860785379582E-2</v>
      </c>
      <c r="F174">
        <f t="shared" si="25"/>
        <v>-0.22342160441096537</v>
      </c>
      <c r="G174">
        <v>0</v>
      </c>
      <c r="H174">
        <f t="shared" si="26"/>
        <v>0.2588594651963449</v>
      </c>
      <c r="I174">
        <f t="shared" si="27"/>
        <v>-1.0763894728677108</v>
      </c>
      <c r="J174">
        <f t="shared" si="28"/>
        <v>1.0763894728677108</v>
      </c>
      <c r="K174">
        <f t="shared" si="29"/>
        <v>0.40409696490827207</v>
      </c>
      <c r="L174">
        <f t="shared" si="30"/>
        <v>0.59590303509172793</v>
      </c>
      <c r="M174">
        <f t="shared" si="31"/>
        <v>2.4746535778287639</v>
      </c>
      <c r="N174">
        <f t="shared" si="32"/>
        <v>1.6781253679066579</v>
      </c>
    </row>
    <row r="175" spans="1:14" x14ac:dyDescent="0.25">
      <c r="A175" s="4">
        <f>IF('True_Odds_Calculator_2-way'!A176="","",'True_Odds_Calculator_2-way'!A176)</f>
        <v>2.2599999999999998</v>
      </c>
      <c r="B175" s="4">
        <f>IF('True_Odds_Calculator_2-way'!B176="","",'True_Odds_Calculator_2-way'!B176)</f>
        <v>1.69</v>
      </c>
      <c r="C175" s="4">
        <f t="shared" si="22"/>
        <v>0.44247787610619471</v>
      </c>
      <c r="D175">
        <f t="shared" si="23"/>
        <v>0.59171597633136097</v>
      </c>
      <c r="E175">
        <f t="shared" si="24"/>
        <v>3.4193852437555794E-2</v>
      </c>
      <c r="F175">
        <f t="shared" si="25"/>
        <v>-0.22762737602764815</v>
      </c>
      <c r="G175">
        <v>0</v>
      </c>
      <c r="H175">
        <f t="shared" si="26"/>
        <v>0.261821228465204</v>
      </c>
      <c r="I175">
        <f t="shared" si="27"/>
        <v>-1.0724824201463119</v>
      </c>
      <c r="J175">
        <f t="shared" si="28"/>
        <v>1.0724824201463119</v>
      </c>
      <c r="K175">
        <f t="shared" si="29"/>
        <v>0.42529160714947917</v>
      </c>
      <c r="L175">
        <f t="shared" si="30"/>
        <v>0.57470839285052078</v>
      </c>
      <c r="M175">
        <f t="shared" si="31"/>
        <v>2.351327849384353</v>
      </c>
      <c r="N175">
        <f t="shared" si="32"/>
        <v>1.7400128699009547</v>
      </c>
    </row>
    <row r="176" spans="1:14" x14ac:dyDescent="0.25">
      <c r="A176" s="4">
        <f>IF('True_Odds_Calculator_2-way'!A177="","",'True_Odds_Calculator_2-way'!A177)</f>
        <v>1.87</v>
      </c>
      <c r="B176" s="4">
        <f>IF('True_Odds_Calculator_2-way'!B177="","",'True_Odds_Calculator_2-way'!B177)</f>
        <v>2.0299999999999998</v>
      </c>
      <c r="C176" s="4">
        <f t="shared" si="22"/>
        <v>0.53475935828876997</v>
      </c>
      <c r="D176">
        <f t="shared" si="23"/>
        <v>0.49261083743842371</v>
      </c>
      <c r="E176">
        <f t="shared" si="24"/>
        <v>2.737019572719368E-2</v>
      </c>
      <c r="F176">
        <f t="shared" si="25"/>
        <v>-0.23605805958747139</v>
      </c>
      <c r="G176">
        <v>0</v>
      </c>
      <c r="H176">
        <f t="shared" si="26"/>
        <v>0.26342825531466507</v>
      </c>
      <c r="I176">
        <f t="shared" si="27"/>
        <v>-1.0563838700626149</v>
      </c>
      <c r="J176">
        <f t="shared" si="28"/>
        <v>1.0563838700626149</v>
      </c>
      <c r="K176">
        <f t="shared" si="29"/>
        <v>0.52109008773056686</v>
      </c>
      <c r="L176">
        <f t="shared" si="30"/>
        <v>0.47890991226943308</v>
      </c>
      <c r="M176">
        <f t="shared" si="31"/>
        <v>1.9190539669544755</v>
      </c>
      <c r="N176">
        <f t="shared" si="32"/>
        <v>2.0880753861644932</v>
      </c>
    </row>
    <row r="177" spans="1:14" x14ac:dyDescent="0.25">
      <c r="A177" s="4">
        <f>IF('True_Odds_Calculator_2-way'!A178="","",'True_Odds_Calculator_2-way'!A178)</f>
        <v>1.98</v>
      </c>
      <c r="B177" s="4">
        <f>IF('True_Odds_Calculator_2-way'!B178="","",'True_Odds_Calculator_2-way'!B178)</f>
        <v>1.91</v>
      </c>
      <c r="C177" s="4">
        <f t="shared" si="22"/>
        <v>0.50505050505050508</v>
      </c>
      <c r="D177">
        <f t="shared" si="23"/>
        <v>0.52356020942408377</v>
      </c>
      <c r="E177">
        <f t="shared" si="24"/>
        <v>2.861071447458885E-2</v>
      </c>
      <c r="F177">
        <f t="shared" si="25"/>
        <v>-0.23581363371939279</v>
      </c>
      <c r="G177">
        <v>0</v>
      </c>
      <c r="H177">
        <f t="shared" si="26"/>
        <v>0.2644243481939817</v>
      </c>
      <c r="I177">
        <f t="shared" si="27"/>
        <v>-1.0589275952301447</v>
      </c>
      <c r="J177">
        <f t="shared" si="28"/>
        <v>1.0589275952301447</v>
      </c>
      <c r="K177">
        <f t="shared" si="29"/>
        <v>0.4907375632320416</v>
      </c>
      <c r="L177">
        <f t="shared" si="30"/>
        <v>0.50926243676795835</v>
      </c>
      <c r="M177">
        <f t="shared" si="31"/>
        <v>2.0377490433255412</v>
      </c>
      <c r="N177">
        <f t="shared" si="32"/>
        <v>1.9636241116594322</v>
      </c>
    </row>
    <row r="178" spans="1:14" x14ac:dyDescent="0.25">
      <c r="A178" s="4">
        <f>IF('True_Odds_Calculator_2-way'!A179="","",'True_Odds_Calculator_2-way'!A179)</f>
        <v>1.53</v>
      </c>
      <c r="B178" s="4">
        <f>IF('True_Odds_Calculator_2-way'!B179="","",'True_Odds_Calculator_2-way'!B179)</f>
        <v>2.63</v>
      </c>
      <c r="C178" s="4">
        <f t="shared" si="22"/>
        <v>0.65359477124183007</v>
      </c>
      <c r="D178">
        <f t="shared" si="23"/>
        <v>0.38022813688212931</v>
      </c>
      <c r="E178">
        <f t="shared" si="24"/>
        <v>3.3822908123959383E-2</v>
      </c>
      <c r="F178">
        <f t="shared" si="25"/>
        <v>-0.21469221402122318</v>
      </c>
      <c r="G178">
        <v>0</v>
      </c>
      <c r="H178">
        <f t="shared" si="26"/>
        <v>0.24851512214518257</v>
      </c>
      <c r="I178">
        <f t="shared" si="27"/>
        <v>-1.0758909712904976</v>
      </c>
      <c r="J178">
        <f t="shared" si="28"/>
        <v>1.0758909712904976</v>
      </c>
      <c r="K178">
        <f t="shared" si="29"/>
        <v>0.63685253627467198</v>
      </c>
      <c r="L178">
        <f t="shared" si="30"/>
        <v>0.36314746372532802</v>
      </c>
      <c r="M178">
        <f t="shared" si="31"/>
        <v>1.5702222147839637</v>
      </c>
      <c r="N178">
        <f t="shared" si="32"/>
        <v>2.753702283203511</v>
      </c>
    </row>
    <row r="179" spans="1:14" x14ac:dyDescent="0.25">
      <c r="A179" s="4">
        <f>IF('True_Odds_Calculator_2-way'!A180="","",'True_Odds_Calculator_2-way'!A180)</f>
        <v>2.2599999999999998</v>
      </c>
      <c r="B179" s="4">
        <f>IF('True_Odds_Calculator_2-way'!B180="","",'True_Odds_Calculator_2-way'!B180)</f>
        <v>1.7</v>
      </c>
      <c r="C179" s="4">
        <f t="shared" si="22"/>
        <v>0.44247787610619471</v>
      </c>
      <c r="D179">
        <f t="shared" si="23"/>
        <v>0.58823529411764708</v>
      </c>
      <c r="E179">
        <f t="shared" si="24"/>
        <v>3.0713170223841679E-2</v>
      </c>
      <c r="F179">
        <f t="shared" si="25"/>
        <v>-0.2295679333680376</v>
      </c>
      <c r="G179">
        <v>0</v>
      </c>
      <c r="H179">
        <f t="shared" si="26"/>
        <v>0.26028110359187923</v>
      </c>
      <c r="I179">
        <f t="shared" si="27"/>
        <v>-1.0647942749998995</v>
      </c>
      <c r="J179">
        <f t="shared" si="28"/>
        <v>1.0647942749998995</v>
      </c>
      <c r="K179">
        <f t="shared" si="29"/>
        <v>0.42705098312484241</v>
      </c>
      <c r="L179">
        <f t="shared" si="30"/>
        <v>0.57294901687515787</v>
      </c>
      <c r="M179">
        <f t="shared" si="31"/>
        <v>2.3416407864998732</v>
      </c>
      <c r="N179">
        <f t="shared" si="32"/>
        <v>1.7453559924999296</v>
      </c>
    </row>
    <row r="180" spans="1:14" x14ac:dyDescent="0.25">
      <c r="A180" s="4">
        <f>IF('True_Odds_Calculator_2-way'!A181="","",'True_Odds_Calculator_2-way'!A181)</f>
        <v>2.71</v>
      </c>
      <c r="B180" s="4">
        <f>IF('True_Odds_Calculator_2-way'!B181="","",'True_Odds_Calculator_2-way'!B181)</f>
        <v>1.52</v>
      </c>
      <c r="C180" s="4">
        <f t="shared" si="22"/>
        <v>0.36900369003690037</v>
      </c>
      <c r="D180">
        <f t="shared" si="23"/>
        <v>0.65789473684210531</v>
      </c>
      <c r="E180">
        <f t="shared" si="24"/>
        <v>2.6898426879005566E-2</v>
      </c>
      <c r="F180">
        <f t="shared" si="25"/>
        <v>-0.21586715867158679</v>
      </c>
      <c r="G180">
        <v>0</v>
      </c>
      <c r="H180">
        <f t="shared" si="26"/>
        <v>0.24276558555059236</v>
      </c>
      <c r="I180">
        <f t="shared" si="27"/>
        <v>-1.0604746049596294</v>
      </c>
      <c r="J180">
        <f t="shared" si="28"/>
        <v>1.0604746049596294</v>
      </c>
      <c r="K180">
        <f t="shared" si="29"/>
        <v>0.35544035187403589</v>
      </c>
      <c r="L180">
        <f t="shared" si="30"/>
        <v>0.64455964812596422</v>
      </c>
      <c r="M180">
        <f t="shared" si="31"/>
        <v>2.8134115744809662</v>
      </c>
      <c r="N180">
        <f t="shared" si="32"/>
        <v>1.5514467945790071</v>
      </c>
    </row>
    <row r="181" spans="1:14" x14ac:dyDescent="0.25">
      <c r="A181" s="4">
        <f>IF('True_Odds_Calculator_2-way'!A182="","",'True_Odds_Calculator_2-way'!A182)</f>
        <v>1.88</v>
      </c>
      <c r="B181" s="4">
        <f>IF('True_Odds_Calculator_2-way'!B182="","",'True_Odds_Calculator_2-way'!B182)</f>
        <v>2.04</v>
      </c>
      <c r="C181" s="4">
        <f t="shared" si="22"/>
        <v>0.53191489361702127</v>
      </c>
      <c r="D181">
        <f t="shared" si="23"/>
        <v>0.49019607843137253</v>
      </c>
      <c r="E181">
        <f t="shared" si="24"/>
        <v>2.2110972048393851E-2</v>
      </c>
      <c r="F181">
        <f t="shared" si="25"/>
        <v>-0.23863162286191075</v>
      </c>
      <c r="G181">
        <v>0</v>
      </c>
      <c r="H181">
        <f t="shared" si="26"/>
        <v>0.26074259491030455</v>
      </c>
      <c r="I181">
        <f t="shared" si="27"/>
        <v>-1.0453025125088635</v>
      </c>
      <c r="J181">
        <f t="shared" si="28"/>
        <v>1.0453025125088635</v>
      </c>
      <c r="K181">
        <f t="shared" si="29"/>
        <v>0.52086962844930107</v>
      </c>
      <c r="L181">
        <f t="shared" si="30"/>
        <v>0.47913037155069899</v>
      </c>
      <c r="M181">
        <f t="shared" si="31"/>
        <v>1.9198662110077995</v>
      </c>
      <c r="N181">
        <f t="shared" si="32"/>
        <v>2.0871146130092182</v>
      </c>
    </row>
    <row r="182" spans="1:14" x14ac:dyDescent="0.25">
      <c r="A182" s="4">
        <f>IF('True_Odds_Calculator_2-way'!A183="","",'True_Odds_Calculator_2-way'!A183)</f>
        <v>2.2799999999999998</v>
      </c>
      <c r="B182" s="4">
        <f>IF('True_Odds_Calculator_2-way'!B183="","",'True_Odds_Calculator_2-way'!B183)</f>
        <v>1.66</v>
      </c>
      <c r="C182" s="4">
        <f t="shared" si="22"/>
        <v>0.43859649122807021</v>
      </c>
      <c r="D182">
        <f t="shared" si="23"/>
        <v>0.60240963855421692</v>
      </c>
      <c r="E182">
        <f t="shared" si="24"/>
        <v>4.1006129782287015E-2</v>
      </c>
      <c r="F182">
        <f t="shared" si="25"/>
        <v>-0.22320862396956254</v>
      </c>
      <c r="G182">
        <v>0</v>
      </c>
      <c r="H182">
        <f t="shared" si="26"/>
        <v>0.26421475375184955</v>
      </c>
      <c r="I182">
        <f t="shared" si="27"/>
        <v>-1.0879853497231113</v>
      </c>
      <c r="J182">
        <f t="shared" si="28"/>
        <v>1.0879853497231113</v>
      </c>
      <c r="K182">
        <f t="shared" si="29"/>
        <v>0.41795165071949136</v>
      </c>
      <c r="L182">
        <f t="shared" si="30"/>
        <v>0.58204834928050886</v>
      </c>
      <c r="M182">
        <f t="shared" si="31"/>
        <v>2.3926212476455824</v>
      </c>
      <c r="N182">
        <f t="shared" si="32"/>
        <v>1.7180703308172531</v>
      </c>
    </row>
    <row r="183" spans="1:14" x14ac:dyDescent="0.25">
      <c r="A183" s="4">
        <f>IF('True_Odds_Calculator_2-way'!A184="","",'True_Odds_Calculator_2-way'!A184)</f>
        <v>2.4900000000000002</v>
      </c>
      <c r="B183" s="4">
        <f>IF('True_Odds_Calculator_2-way'!B184="","",'True_Odds_Calculator_2-way'!B184)</f>
        <v>1.56</v>
      </c>
      <c r="C183" s="4">
        <f t="shared" si="22"/>
        <v>0.40160642570281119</v>
      </c>
      <c r="D183">
        <f t="shared" si="23"/>
        <v>0.64102564102564097</v>
      </c>
      <c r="E183">
        <f t="shared" si="24"/>
        <v>4.26320667284521E-2</v>
      </c>
      <c r="F183">
        <f t="shared" si="25"/>
        <v>-0.21480794974770889</v>
      </c>
      <c r="G183">
        <v>0</v>
      </c>
      <c r="H183">
        <f t="shared" si="26"/>
        <v>0.25744001647616099</v>
      </c>
      <c r="I183">
        <f t="shared" si="27"/>
        <v>-1.0947447024610961</v>
      </c>
      <c r="J183">
        <f t="shared" si="28"/>
        <v>1.0947447024610961</v>
      </c>
      <c r="K183">
        <f t="shared" si="29"/>
        <v>0.38005911799305264</v>
      </c>
      <c r="L183">
        <f t="shared" si="30"/>
        <v>0.61994088200694741</v>
      </c>
      <c r="M183">
        <f t="shared" si="31"/>
        <v>2.6311696066670334</v>
      </c>
      <c r="N183">
        <f t="shared" si="32"/>
        <v>1.6130570333782139</v>
      </c>
    </row>
    <row r="184" spans="1:14" x14ac:dyDescent="0.25">
      <c r="A184" s="4">
        <f>IF('True_Odds_Calculator_2-way'!A185="","",'True_Odds_Calculator_2-way'!A185)</f>
        <v>2.04</v>
      </c>
      <c r="B184" s="4">
        <f>IF('True_Odds_Calculator_2-way'!B185="","",'True_Odds_Calculator_2-way'!B185)</f>
        <v>1.82</v>
      </c>
      <c r="C184" s="4">
        <f t="shared" si="22"/>
        <v>0.49019607843137253</v>
      </c>
      <c r="D184">
        <f t="shared" si="23"/>
        <v>0.54945054945054939</v>
      </c>
      <c r="E184">
        <f t="shared" si="24"/>
        <v>3.9646627881921859E-2</v>
      </c>
      <c r="F184">
        <f t="shared" si="25"/>
        <v>-0.22969187675070035</v>
      </c>
      <c r="G184">
        <v>0</v>
      </c>
      <c r="H184">
        <f t="shared" si="26"/>
        <v>0.26933850463262221</v>
      </c>
      <c r="I184">
        <f t="shared" si="27"/>
        <v>-1.0828702045605247</v>
      </c>
      <c r="J184">
        <f t="shared" si="28"/>
        <v>1.0828702045605247</v>
      </c>
      <c r="K184">
        <f t="shared" si="29"/>
        <v>0.47032595658734389</v>
      </c>
      <c r="L184">
        <f t="shared" si="30"/>
        <v>0.52967404341265611</v>
      </c>
      <c r="M184">
        <f t="shared" si="31"/>
        <v>2.1261850127429458</v>
      </c>
      <c r="N184">
        <f t="shared" si="32"/>
        <v>1.8879535677396304</v>
      </c>
    </row>
    <row r="185" spans="1:14" x14ac:dyDescent="0.25">
      <c r="A185" s="4">
        <f>IF('True_Odds_Calculator_2-way'!A186="","",'True_Odds_Calculator_2-way'!A186)</f>
        <v>2.27</v>
      </c>
      <c r="B185" s="4">
        <f>IF('True_Odds_Calculator_2-way'!B186="","",'True_Odds_Calculator_2-way'!B186)</f>
        <v>1.66</v>
      </c>
      <c r="C185" s="4">
        <f t="shared" si="22"/>
        <v>0.44052863436123346</v>
      </c>
      <c r="D185">
        <f t="shared" si="23"/>
        <v>0.60240963855421692</v>
      </c>
      <c r="E185">
        <f t="shared" si="24"/>
        <v>4.2938272915450382E-2</v>
      </c>
      <c r="F185">
        <f t="shared" si="25"/>
        <v>-0.22244042248288309</v>
      </c>
      <c r="G185">
        <v>0</v>
      </c>
      <c r="H185">
        <f t="shared" si="26"/>
        <v>0.26537869539833342</v>
      </c>
      <c r="I185">
        <f t="shared" si="27"/>
        <v>-1.0922603577424574</v>
      </c>
      <c r="J185">
        <f t="shared" si="28"/>
        <v>1.0922603577424574</v>
      </c>
      <c r="K185">
        <f t="shared" si="29"/>
        <v>0.41890595386840634</v>
      </c>
      <c r="L185">
        <f t="shared" si="30"/>
        <v>0.58109404613159377</v>
      </c>
      <c r="M185">
        <f t="shared" si="31"/>
        <v>2.387170654332921</v>
      </c>
      <c r="N185">
        <f t="shared" si="32"/>
        <v>1.7208918361100216</v>
      </c>
    </row>
    <row r="186" spans="1:14" x14ac:dyDescent="0.25">
      <c r="A186" s="4">
        <f>IF('True_Odds_Calculator_2-way'!A187="","",'True_Odds_Calculator_2-way'!A187)</f>
        <v>2.21</v>
      </c>
      <c r="B186" s="4">
        <f>IF('True_Odds_Calculator_2-way'!B187="","",'True_Odds_Calculator_2-way'!B187)</f>
        <v>1.69</v>
      </c>
      <c r="C186" s="4">
        <f t="shared" si="22"/>
        <v>0.45248868778280543</v>
      </c>
      <c r="D186">
        <f t="shared" si="23"/>
        <v>0.59171597633136097</v>
      </c>
      <c r="E186">
        <f t="shared" si="24"/>
        <v>4.4204664114166459E-2</v>
      </c>
      <c r="F186">
        <f t="shared" si="25"/>
        <v>-0.22354012155613256</v>
      </c>
      <c r="G186">
        <v>0</v>
      </c>
      <c r="H186">
        <f t="shared" si="26"/>
        <v>0.26774478567029908</v>
      </c>
      <c r="I186">
        <f t="shared" si="27"/>
        <v>-1.0944168462342658</v>
      </c>
      <c r="J186">
        <f t="shared" si="28"/>
        <v>1.0944168462342658</v>
      </c>
      <c r="K186">
        <f t="shared" si="29"/>
        <v>0.430247355617285</v>
      </c>
      <c r="L186">
        <f t="shared" si="30"/>
        <v>0.56975264438271478</v>
      </c>
      <c r="M186">
        <f t="shared" si="31"/>
        <v>2.3242443839434617</v>
      </c>
      <c r="N186">
        <f t="shared" si="32"/>
        <v>1.7551476239016437</v>
      </c>
    </row>
    <row r="187" spans="1:14" x14ac:dyDescent="0.25">
      <c r="A187" s="4">
        <f>IF('True_Odds_Calculator_2-way'!A188="","",'True_Odds_Calculator_2-way'!A188)</f>
        <v>1.85</v>
      </c>
      <c r="B187" s="4">
        <f>IF('True_Odds_Calculator_2-way'!B188="","",'True_Odds_Calculator_2-way'!B188)</f>
        <v>2.0499999999999998</v>
      </c>
      <c r="C187" s="4">
        <f t="shared" si="22"/>
        <v>0.54054054054054046</v>
      </c>
      <c r="D187">
        <f t="shared" si="23"/>
        <v>0.48780487804878053</v>
      </c>
      <c r="E187">
        <f t="shared" si="24"/>
        <v>2.8345418589321048E-2</v>
      </c>
      <c r="F187">
        <f t="shared" si="25"/>
        <v>-0.2353328938694792</v>
      </c>
      <c r="G187">
        <v>0</v>
      </c>
      <c r="H187">
        <f t="shared" si="26"/>
        <v>0.26367831245880025</v>
      </c>
      <c r="I187">
        <f t="shared" si="27"/>
        <v>-1.0585122480499263</v>
      </c>
      <c r="J187">
        <f t="shared" si="28"/>
        <v>1.0585122480499263</v>
      </c>
      <c r="K187">
        <f t="shared" si="29"/>
        <v>0.52638909307720383</v>
      </c>
      <c r="L187">
        <f t="shared" si="30"/>
        <v>0.47361090692279612</v>
      </c>
      <c r="M187">
        <f t="shared" si="31"/>
        <v>1.8997354108424378</v>
      </c>
      <c r="N187">
        <f t="shared" si="32"/>
        <v>2.1114378604524222</v>
      </c>
    </row>
    <row r="188" spans="1:14" x14ac:dyDescent="0.25">
      <c r="A188" s="4">
        <f>IF('True_Odds_Calculator_2-way'!A189="","",'True_Odds_Calculator_2-way'!A189)</f>
        <v>1.78</v>
      </c>
      <c r="B188" s="4">
        <f>IF('True_Odds_Calculator_2-way'!B189="","",'True_Odds_Calculator_2-way'!B189)</f>
        <v>2.13</v>
      </c>
      <c r="C188" s="4">
        <f t="shared" si="22"/>
        <v>0.5617977528089888</v>
      </c>
      <c r="D188">
        <f t="shared" si="23"/>
        <v>0.46948356807511737</v>
      </c>
      <c r="E188">
        <f t="shared" si="24"/>
        <v>3.128132088410629E-2</v>
      </c>
      <c r="F188">
        <f t="shared" si="25"/>
        <v>-0.23247349264124062</v>
      </c>
      <c r="G188">
        <v>0</v>
      </c>
      <c r="H188">
        <f t="shared" si="26"/>
        <v>0.26375481352534685</v>
      </c>
      <c r="I188">
        <f t="shared" si="27"/>
        <v>-1.0651566348113084</v>
      </c>
      <c r="J188">
        <f t="shared" si="28"/>
        <v>1.0651566348113084</v>
      </c>
      <c r="K188">
        <f t="shared" si="29"/>
        <v>0.54620269164946567</v>
      </c>
      <c r="L188">
        <f t="shared" si="30"/>
        <v>0.45379730835053417</v>
      </c>
      <c r="M188">
        <f t="shared" si="31"/>
        <v>1.8308221751528204</v>
      </c>
      <c r="N188">
        <f t="shared" si="32"/>
        <v>2.2036269973367788</v>
      </c>
    </row>
    <row r="189" spans="1:14" x14ac:dyDescent="0.25">
      <c r="A189" s="4">
        <f>IF('True_Odds_Calculator_2-way'!A190="","",'True_Odds_Calculator_2-way'!A190)</f>
        <v>1.7</v>
      </c>
      <c r="B189" s="4">
        <f>IF('True_Odds_Calculator_2-way'!B190="","",'True_Odds_Calculator_2-way'!B190)</f>
        <v>2.25</v>
      </c>
      <c r="C189" s="4">
        <f t="shared" si="22"/>
        <v>0.58823529411764708</v>
      </c>
      <c r="D189">
        <f t="shared" si="23"/>
        <v>0.44444444444444442</v>
      </c>
      <c r="E189">
        <f t="shared" si="24"/>
        <v>3.2679738562091387E-2</v>
      </c>
      <c r="F189">
        <f t="shared" si="25"/>
        <v>-0.2287581699346406</v>
      </c>
      <c r="G189">
        <v>0</v>
      </c>
      <c r="H189">
        <f t="shared" si="26"/>
        <v>0.26143790849673204</v>
      </c>
      <c r="I189">
        <f t="shared" si="27"/>
        <v>-1.0690449676496974</v>
      </c>
      <c r="J189">
        <f t="shared" si="28"/>
        <v>1.0690449676496974</v>
      </c>
      <c r="K189">
        <f t="shared" si="29"/>
        <v>0.57197391510275408</v>
      </c>
      <c r="L189">
        <f t="shared" si="30"/>
        <v>0.42802608489724608</v>
      </c>
      <c r="M189">
        <f t="shared" si="31"/>
        <v>1.7483314773547878</v>
      </c>
      <c r="N189">
        <f t="shared" si="32"/>
        <v>2.3363062095621219</v>
      </c>
    </row>
    <row r="190" spans="1:14" x14ac:dyDescent="0.25">
      <c r="A190" s="4">
        <f>IF('True_Odds_Calculator_2-way'!A191="","",'True_Odds_Calculator_2-way'!A191)</f>
        <v>1.9</v>
      </c>
      <c r="B190" s="4">
        <f>IF('True_Odds_Calculator_2-way'!B191="","",'True_Odds_Calculator_2-way'!B191)</f>
        <v>1.99</v>
      </c>
      <c r="C190" s="4">
        <f t="shared" si="22"/>
        <v>0.52631578947368418</v>
      </c>
      <c r="D190">
        <f t="shared" si="23"/>
        <v>0.50251256281407031</v>
      </c>
      <c r="E190">
        <f t="shared" si="24"/>
        <v>2.8828352287754377E-2</v>
      </c>
      <c r="F190">
        <f t="shared" si="25"/>
        <v>-0.23565194393017741</v>
      </c>
      <c r="G190">
        <v>0</v>
      </c>
      <c r="H190">
        <f t="shared" si="26"/>
        <v>0.26448029621793173</v>
      </c>
      <c r="I190">
        <f t="shared" si="27"/>
        <v>-1.0594028769395465</v>
      </c>
      <c r="J190">
        <f t="shared" si="28"/>
        <v>1.0594028769395465</v>
      </c>
      <c r="K190">
        <f t="shared" si="29"/>
        <v>0.51191151829848447</v>
      </c>
      <c r="L190">
        <f t="shared" si="30"/>
        <v>0.48808848170151553</v>
      </c>
      <c r="M190">
        <f t="shared" si="31"/>
        <v>1.9534625892455926</v>
      </c>
      <c r="N190">
        <f t="shared" si="32"/>
        <v>2.0488088481701512</v>
      </c>
    </row>
    <row r="191" spans="1:14" x14ac:dyDescent="0.25">
      <c r="A191" s="4">
        <f>IF('True_Odds_Calculator_2-way'!A192="","",'True_Odds_Calculator_2-way'!A192)</f>
        <v>1.67</v>
      </c>
      <c r="B191" s="4">
        <f>IF('True_Odds_Calculator_2-way'!B192="","",'True_Odds_Calculator_2-way'!B192)</f>
        <v>2.33</v>
      </c>
      <c r="C191" s="4">
        <f t="shared" si="22"/>
        <v>0.5988023952095809</v>
      </c>
      <c r="D191">
        <f t="shared" si="23"/>
        <v>0.42918454935622319</v>
      </c>
      <c r="E191">
        <f t="shared" si="24"/>
        <v>2.7986944565804084E-2</v>
      </c>
      <c r="F191">
        <f t="shared" si="25"/>
        <v>-0.22900979157564694</v>
      </c>
      <c r="G191">
        <v>0</v>
      </c>
      <c r="H191">
        <f t="shared" si="26"/>
        <v>0.25699673614145102</v>
      </c>
      <c r="I191">
        <f t="shared" si="27"/>
        <v>-1.0593434317257451</v>
      </c>
      <c r="J191">
        <f t="shared" si="28"/>
        <v>1.0593434317257451</v>
      </c>
      <c r="K191">
        <f t="shared" si="29"/>
        <v>0.58487737574119503</v>
      </c>
      <c r="L191">
        <f t="shared" si="30"/>
        <v>0.41512262425880503</v>
      </c>
      <c r="M191">
        <f t="shared" si="31"/>
        <v>1.7097600992562489</v>
      </c>
      <c r="N191">
        <f t="shared" si="32"/>
        <v>2.408926764195241</v>
      </c>
    </row>
    <row r="192" spans="1:14" x14ac:dyDescent="0.25">
      <c r="A192" s="4">
        <f>IF('True_Odds_Calculator_2-way'!A193="","",'True_Odds_Calculator_2-way'!A193)</f>
        <v>2.13</v>
      </c>
      <c r="B192" s="4">
        <f>IF('True_Odds_Calculator_2-way'!B193="","",'True_Odds_Calculator_2-way'!B193)</f>
        <v>1.74</v>
      </c>
      <c r="C192" s="4">
        <f t="shared" si="22"/>
        <v>0.46948356807511737</v>
      </c>
      <c r="D192">
        <f t="shared" si="23"/>
        <v>0.57471264367816088</v>
      </c>
      <c r="E192">
        <f t="shared" si="24"/>
        <v>4.4196211753278369E-2</v>
      </c>
      <c r="F192">
        <f t="shared" si="25"/>
        <v>-0.22562193081862814</v>
      </c>
      <c r="G192">
        <v>0</v>
      </c>
      <c r="H192">
        <f t="shared" si="26"/>
        <v>0.26981814257190651</v>
      </c>
      <c r="I192">
        <f t="shared" si="27"/>
        <v>-1.093565796666284</v>
      </c>
      <c r="J192">
        <f t="shared" si="28"/>
        <v>1.093565796666284</v>
      </c>
      <c r="K192">
        <f t="shared" si="29"/>
        <v>0.44728133121114488</v>
      </c>
      <c r="L192">
        <f t="shared" si="30"/>
        <v>0.55271866878885501</v>
      </c>
      <c r="M192">
        <f t="shared" si="31"/>
        <v>2.235729350232901</v>
      </c>
      <c r="N192">
        <f t="shared" si="32"/>
        <v>1.8092386895330501</v>
      </c>
    </row>
    <row r="193" spans="1:14" x14ac:dyDescent="0.25">
      <c r="A193" s="4">
        <f>IF('True_Odds_Calculator_2-way'!A194="","",'True_Odds_Calculator_2-way'!A194)</f>
        <v>1.93</v>
      </c>
      <c r="B193" s="4">
        <f>IF('True_Odds_Calculator_2-way'!B194="","",'True_Odds_Calculator_2-way'!B194)</f>
        <v>1.87</v>
      </c>
      <c r="C193" s="4">
        <f t="shared" si="22"/>
        <v>0.5181347150259068</v>
      </c>
      <c r="D193">
        <f t="shared" si="23"/>
        <v>0.53475935828876997</v>
      </c>
      <c r="E193">
        <f t="shared" si="24"/>
        <v>5.2894073314676771E-2</v>
      </c>
      <c r="F193">
        <f t="shared" si="25"/>
        <v>-0.22418331439971184</v>
      </c>
      <c r="G193">
        <v>0</v>
      </c>
      <c r="H193">
        <f t="shared" si="26"/>
        <v>0.27707738771438861</v>
      </c>
      <c r="I193">
        <f t="shared" si="27"/>
        <v>-1.1117289099417835</v>
      </c>
      <c r="J193">
        <f t="shared" si="28"/>
        <v>1.1117289099417835</v>
      </c>
      <c r="K193">
        <f t="shared" si="29"/>
        <v>0.49166435056494989</v>
      </c>
      <c r="L193">
        <f t="shared" si="30"/>
        <v>0.50833564943505005</v>
      </c>
      <c r="M193">
        <f t="shared" si="31"/>
        <v>2.0339078862458586</v>
      </c>
      <c r="N193">
        <f t="shared" si="32"/>
        <v>1.9672041516493519</v>
      </c>
    </row>
    <row r="194" spans="1:14" x14ac:dyDescent="0.25">
      <c r="A194" s="4">
        <f>IF('True_Odds_Calculator_2-way'!A195="","",'True_Odds_Calculator_2-way'!A195)</f>
        <v>1.84</v>
      </c>
      <c r="B194" s="4">
        <f>IF('True_Odds_Calculator_2-way'!B195="","",'True_Odds_Calculator_2-way'!B195)</f>
        <v>2.06</v>
      </c>
      <c r="C194" s="4">
        <f t="shared" si="22"/>
        <v>0.54347826086956519</v>
      </c>
      <c r="D194">
        <f t="shared" si="23"/>
        <v>0.4854368932038835</v>
      </c>
      <c r="E194">
        <f t="shared" si="24"/>
        <v>2.891515407344869E-2</v>
      </c>
      <c r="F194">
        <f t="shared" si="25"/>
        <v>-0.23490924440692273</v>
      </c>
      <c r="G194">
        <v>0</v>
      </c>
      <c r="H194">
        <f t="shared" si="26"/>
        <v>0.26382439848037148</v>
      </c>
      <c r="I194">
        <f t="shared" si="27"/>
        <v>-1.0597597584982434</v>
      </c>
      <c r="J194">
        <f t="shared" si="28"/>
        <v>1.0597597584982434</v>
      </c>
      <c r="K194">
        <f t="shared" si="29"/>
        <v>0.52904505015074577</v>
      </c>
      <c r="L194">
        <f t="shared" si="30"/>
        <v>0.47095494984925418</v>
      </c>
      <c r="M194">
        <f t="shared" si="31"/>
        <v>1.8901981971385247</v>
      </c>
      <c r="N194">
        <f t="shared" si="32"/>
        <v>2.123345344008138</v>
      </c>
    </row>
    <row r="195" spans="1:14" x14ac:dyDescent="0.25">
      <c r="A195" s="4">
        <f>IF('True_Odds_Calculator_2-way'!A196="","",'True_Odds_Calculator_2-way'!A196)</f>
        <v>2.21</v>
      </c>
      <c r="B195" s="4">
        <f>IF('True_Odds_Calculator_2-way'!B196="","",'True_Odds_Calculator_2-way'!B196)</f>
        <v>1.71</v>
      </c>
      <c r="C195" s="4">
        <f t="shared" ref="C195:C258" si="33">1/A195</f>
        <v>0.45248868778280543</v>
      </c>
      <c r="D195">
        <f t="shared" ref="D195:D258" si="34">1/B195</f>
        <v>0.58479532163742687</v>
      </c>
      <c r="E195">
        <f t="shared" ref="E195:E258" si="35">C195+D195-1</f>
        <v>3.7284009420232245E-2</v>
      </c>
      <c r="F195">
        <f t="shared" ref="F195:F258" si="36">C195+D195-(C195*D195)-1</f>
        <v>-0.22732925828901074</v>
      </c>
      <c r="G195">
        <v>0</v>
      </c>
      <c r="H195">
        <f t="shared" ref="H195:H258" si="37">C195*D195</f>
        <v>0.26461326770924293</v>
      </c>
      <c r="I195">
        <f t="shared" ref="I195:I258" si="38">((-4*F195*H195)^0.5)/(2*F195)</f>
        <v>-1.0788924165398663</v>
      </c>
      <c r="J195">
        <f t="shared" ref="J195:J258" si="39">(-((-4*F195*H195)^0.5))/(2*F195)</f>
        <v>1.0788924165398663</v>
      </c>
      <c r="K195">
        <f t="shared" ref="K195:K258" si="40">IF(A195="","",(C195/($J195+C195-($J195*C195))))</f>
        <v>0.43375295009879905</v>
      </c>
      <c r="L195">
        <f t="shared" ref="L195:L258" si="41">IF(B195="","",(D195/($J195+D195-($J195*D195))))</f>
        <v>0.56624704990120123</v>
      </c>
      <c r="M195">
        <f t="shared" ref="M195:M258" si="42">IF(A195="","",1/K195)</f>
        <v>2.305459824013238</v>
      </c>
      <c r="N195">
        <f t="shared" ref="N195:N258" si="43">IF(B195="","",1/L195)</f>
        <v>1.7660136157433048</v>
      </c>
    </row>
    <row r="196" spans="1:14" x14ac:dyDescent="0.25">
      <c r="A196" s="4">
        <f>IF('True_Odds_Calculator_2-way'!A197="","",'True_Odds_Calculator_2-way'!A197)</f>
        <v>2.2999999999999998</v>
      </c>
      <c r="B196" s="4">
        <f>IF('True_Odds_Calculator_2-way'!B197="","",'True_Odds_Calculator_2-way'!B197)</f>
        <v>1.68</v>
      </c>
      <c r="C196" s="4">
        <f t="shared" si="33"/>
        <v>0.43478260869565222</v>
      </c>
      <c r="D196">
        <f t="shared" si="34"/>
        <v>0.59523809523809523</v>
      </c>
      <c r="E196">
        <f t="shared" si="35"/>
        <v>3.002070393374745E-2</v>
      </c>
      <c r="F196">
        <f t="shared" si="36"/>
        <v>-0.22877846790890266</v>
      </c>
      <c r="G196">
        <v>0</v>
      </c>
      <c r="H196">
        <f t="shared" si="37"/>
        <v>0.25879917184265011</v>
      </c>
      <c r="I196">
        <f t="shared" si="38"/>
        <v>-1.0635890745287928</v>
      </c>
      <c r="J196">
        <f t="shared" si="39"/>
        <v>1.0635890745287928</v>
      </c>
      <c r="K196">
        <f t="shared" si="40"/>
        <v>0.41969797077976234</v>
      </c>
      <c r="L196">
        <f t="shared" si="41"/>
        <v>0.58030202922023755</v>
      </c>
      <c r="M196">
        <f t="shared" si="42"/>
        <v>2.3826657968874305</v>
      </c>
      <c r="N196">
        <f t="shared" si="43"/>
        <v>1.7232405706795793</v>
      </c>
    </row>
    <row r="197" spans="1:14" x14ac:dyDescent="0.25">
      <c r="A197" s="4">
        <f>IF('True_Odds_Calculator_2-way'!A198="","",'True_Odds_Calculator_2-way'!A198)</f>
        <v>2.35</v>
      </c>
      <c r="B197" s="4">
        <f>IF('True_Odds_Calculator_2-way'!B198="","",'True_Odds_Calculator_2-way'!B198)</f>
        <v>1.62</v>
      </c>
      <c r="C197" s="4">
        <f t="shared" si="33"/>
        <v>0.42553191489361702</v>
      </c>
      <c r="D197">
        <f t="shared" si="34"/>
        <v>0.61728395061728392</v>
      </c>
      <c r="E197">
        <f t="shared" si="35"/>
        <v>4.2815865510900997E-2</v>
      </c>
      <c r="F197">
        <f t="shared" si="36"/>
        <v>-0.21985815602836878</v>
      </c>
      <c r="G197">
        <v>0</v>
      </c>
      <c r="H197">
        <f t="shared" si="37"/>
        <v>0.26267402153926978</v>
      </c>
      <c r="I197">
        <f t="shared" si="38"/>
        <v>-1.0930430596399217</v>
      </c>
      <c r="J197">
        <f t="shared" si="39"/>
        <v>1.0930430596399217</v>
      </c>
      <c r="K197">
        <f t="shared" si="40"/>
        <v>0.40394115194330737</v>
      </c>
      <c r="L197">
        <f t="shared" si="41"/>
        <v>0.59605884805669263</v>
      </c>
      <c r="M197">
        <f t="shared" si="42"/>
        <v>2.4756081305138942</v>
      </c>
      <c r="N197">
        <f t="shared" si="43"/>
        <v>1.6776866969767514</v>
      </c>
    </row>
    <row r="198" spans="1:14" x14ac:dyDescent="0.25">
      <c r="A198" s="4">
        <f>IF('True_Odds_Calculator_2-way'!A199="","",'True_Odds_Calculator_2-way'!A199)</f>
        <v>1.88</v>
      </c>
      <c r="B198" s="4">
        <f>IF('True_Odds_Calculator_2-way'!B199="","",'True_Odds_Calculator_2-way'!B199)</f>
        <v>2</v>
      </c>
      <c r="C198" s="4">
        <f t="shared" si="33"/>
        <v>0.53191489361702127</v>
      </c>
      <c r="D198">
        <f t="shared" si="34"/>
        <v>0.5</v>
      </c>
      <c r="E198">
        <f t="shared" si="35"/>
        <v>3.1914893617021267E-2</v>
      </c>
      <c r="F198">
        <f t="shared" si="36"/>
        <v>-0.23404255319148937</v>
      </c>
      <c r="G198">
        <v>0</v>
      </c>
      <c r="H198">
        <f t="shared" si="37"/>
        <v>0.26595744680851063</v>
      </c>
      <c r="I198">
        <f t="shared" si="38"/>
        <v>-1.0660035817780522</v>
      </c>
      <c r="J198">
        <f t="shared" si="39"/>
        <v>1.0660035817780522</v>
      </c>
      <c r="K198">
        <f t="shared" si="40"/>
        <v>0.51597373362761745</v>
      </c>
      <c r="L198">
        <f t="shared" si="41"/>
        <v>0.48402626637238261</v>
      </c>
      <c r="M198">
        <f t="shared" si="42"/>
        <v>1.9380831519646857</v>
      </c>
      <c r="N198">
        <f t="shared" si="43"/>
        <v>2.0660035817780522</v>
      </c>
    </row>
    <row r="199" spans="1:14" x14ac:dyDescent="0.25">
      <c r="A199" s="4">
        <f>IF('True_Odds_Calculator_2-way'!A200="","",'True_Odds_Calculator_2-way'!A200)</f>
        <v>1.81</v>
      </c>
      <c r="B199" s="4">
        <f>IF('True_Odds_Calculator_2-way'!B200="","",'True_Odds_Calculator_2-way'!B200)</f>
        <v>2.0699999999999998</v>
      </c>
      <c r="C199" s="4">
        <f t="shared" si="33"/>
        <v>0.5524861878453039</v>
      </c>
      <c r="D199">
        <f t="shared" si="34"/>
        <v>0.48309178743961356</v>
      </c>
      <c r="E199">
        <f t="shared" si="35"/>
        <v>3.5577975284917462E-2</v>
      </c>
      <c r="F199">
        <f t="shared" si="36"/>
        <v>-0.23132356473696847</v>
      </c>
      <c r="G199">
        <v>0</v>
      </c>
      <c r="H199">
        <f t="shared" si="37"/>
        <v>0.26690154002188599</v>
      </c>
      <c r="I199">
        <f t="shared" si="38"/>
        <v>-1.0741516544951821</v>
      </c>
      <c r="J199">
        <f t="shared" si="39"/>
        <v>1.0741516544951821</v>
      </c>
      <c r="K199">
        <f t="shared" si="40"/>
        <v>0.53474138865009979</v>
      </c>
      <c r="L199">
        <f t="shared" si="41"/>
        <v>0.46525861134990021</v>
      </c>
      <c r="M199">
        <f t="shared" si="42"/>
        <v>1.8700628401410975</v>
      </c>
      <c r="N199">
        <f t="shared" si="43"/>
        <v>2.1493422703098441</v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Y11" sqref="Y11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2.0699999999999998</v>
      </c>
      <c r="B3">
        <v>1.81</v>
      </c>
      <c r="C3" s="29">
        <f t="shared" ref="C3:C66" si="0">IF(OR($A3="",$B3=""),"",(1/A3)+(1/B3)-1)</f>
        <v>3.5577975284917462E-2</v>
      </c>
      <c r="D3" s="30">
        <f>IF(OR($A3="",$B3=""),"",A3*'MPTO_working_2-way'!$G2)</f>
        <v>2.1436464088397789</v>
      </c>
      <c r="E3" s="32">
        <f>IF(OR($A3="",$B3=""),"",B3*'MPTO_working_2-way'!$G2)</f>
        <v>1.8743961352657006</v>
      </c>
      <c r="F3" s="30">
        <f>IF(OR($A3="",$B3=""),"",'MPTO_working_2-way'!D2)</f>
        <v>2.1491381535549374</v>
      </c>
      <c r="G3" s="32">
        <f>IF(OR($A3="",$B3=""),"",'MPTO_working_2-way'!E2)</f>
        <v>1.8702173858786533</v>
      </c>
      <c r="H3" s="30">
        <f>IF(OR($A3="",$B3=""),"",'OddsRatio_working_2-way'!M2)</f>
        <v>2.1493422703098441</v>
      </c>
      <c r="I3" s="30">
        <f>IF(OR($A3="",$B3=""),"",'OddsRatio_working_2-way'!N2)</f>
        <v>1.8700628401410975</v>
      </c>
      <c r="J3" s="30">
        <f>IF('Log_working_2-way'!$D2="","",A3^('Log_working_2-way'!$D2))</f>
        <v>2.1518584594506485</v>
      </c>
      <c r="K3" s="32">
        <f>IF('Log_working_2-way'!$D2="","",B3^('Log_working_2-way'!$D2))</f>
        <v>1.8681622223592078</v>
      </c>
      <c r="L3" s="37">
        <f>(1/D3)</f>
        <v>0.46649484536082475</v>
      </c>
      <c r="M3" s="37">
        <f>(1/E3)</f>
        <v>0.53350515463917525</v>
      </c>
      <c r="N3" s="38">
        <v>100</v>
      </c>
      <c r="O3" s="38">
        <f>(1/A3)*((N3*A3)-N3)</f>
        <v>51.690821256038639</v>
      </c>
      <c r="P3" s="38">
        <f>(1/B3)*((N3*B3)-N3)</f>
        <v>44.751381215469614</v>
      </c>
      <c r="Q3" s="38">
        <f>(1/B3)*N3</f>
        <v>55.248618784530393</v>
      </c>
      <c r="R3" s="38">
        <f>(1/A3)*N3</f>
        <v>48.309178743961354</v>
      </c>
      <c r="S3" s="39">
        <f>O3-Q3</f>
        <v>-3.5577975284917542</v>
      </c>
      <c r="T3" s="39">
        <f>P3-R3</f>
        <v>-3.55779752849174</v>
      </c>
      <c r="U3" t="s">
        <v>213</v>
      </c>
      <c r="V3" t="s">
        <v>218</v>
      </c>
      <c r="W3" t="s">
        <v>170</v>
      </c>
      <c r="X3" s="48" t="s">
        <v>486</v>
      </c>
      <c r="Y3" s="41"/>
    </row>
    <row r="4" spans="1:25" s="12" customFormat="1" ht="15" x14ac:dyDescent="0.25">
      <c r="A4">
        <v>1.59</v>
      </c>
      <c r="B4">
        <v>2.5</v>
      </c>
      <c r="C4" s="29">
        <f t="shared" si="0"/>
        <v>2.8930817610062887E-2</v>
      </c>
      <c r="D4" s="30">
        <f>IF(OR($A4="",$B4=""),"",A4*'MPTO_working_2-way'!$G3)</f>
        <v>1.6360000000000001</v>
      </c>
      <c r="E4" s="32">
        <f>IF(OR($A4="",$B4=""),"",B4*'MPTO_working_2-way'!$G3)</f>
        <v>2.5723270440251573</v>
      </c>
      <c r="F4" s="30">
        <f>IF(OR($A4="",$B4=""),"",'MPTO_working_2-way'!D3)</f>
        <v>1.6274309109518936</v>
      </c>
      <c r="G4" s="32">
        <f>IF(OR($A4="",$B4=""),"",'MPTO_working_2-way'!E3)</f>
        <v>2.5938009787928222</v>
      </c>
      <c r="H4" s="30">
        <f>IF(OR($A4="",$B4=""),"",'OddsRatio_working_2-way'!M3)</f>
        <v>1.6271629240742262</v>
      </c>
      <c r="I4" s="30">
        <f>IF(OR($A4="",$B4=""),"",'OddsRatio_working_2-way'!N3)</f>
        <v>2.594482010358202</v>
      </c>
      <c r="J4" s="30">
        <f>IF('Log_working_2-way'!$D3="","",A4^('Log_working_2-way'!$D3))</f>
        <v>1.6232742032249983</v>
      </c>
      <c r="K4" s="32">
        <f>IF('Log_working_2-way'!$D3="","",B4^('Log_working_2-way'!$D3))</f>
        <v>2.6044302729451743</v>
      </c>
      <c r="L4" s="37">
        <f t="shared" ref="L4" si="1">(1/D4)</f>
        <v>0.6112469437652811</v>
      </c>
      <c r="M4" s="37">
        <f t="shared" ref="M4" si="2">(1/E4)</f>
        <v>0.38875305623471879</v>
      </c>
      <c r="N4" s="38">
        <v>100</v>
      </c>
      <c r="O4" s="38">
        <f t="shared" ref="O4" si="3">(1/A4)*((N4*A4)-N4)</f>
        <v>37.106918238993707</v>
      </c>
      <c r="P4" s="38">
        <f t="shared" ref="P4" si="4">(1/B4)*((N4*B4)-N4)</f>
        <v>60</v>
      </c>
      <c r="Q4" s="38">
        <f t="shared" ref="Q4" si="5">(1/B4)*N4</f>
        <v>40</v>
      </c>
      <c r="R4" s="38">
        <f t="shared" ref="R4" si="6">(1/A4)*N4</f>
        <v>62.893081761006286</v>
      </c>
      <c r="S4" s="39">
        <f t="shared" ref="S4" si="7">O4-Q4</f>
        <v>-2.8930817610062931</v>
      </c>
      <c r="T4" s="39">
        <f t="shared" ref="T4" si="8">P4-R4</f>
        <v>-2.893081761006286</v>
      </c>
      <c r="U4" t="s">
        <v>223</v>
      </c>
      <c r="V4" t="s">
        <v>404</v>
      </c>
      <c r="W4" t="s">
        <v>470</v>
      </c>
      <c r="X4" s="48" t="s">
        <v>486</v>
      </c>
      <c r="Y4" s="41"/>
    </row>
    <row r="5" spans="1:25" s="12" customFormat="1" ht="15" x14ac:dyDescent="0.25">
      <c r="A5">
        <v>1.63</v>
      </c>
      <c r="B5">
        <v>2.37</v>
      </c>
      <c r="C5" s="29">
        <f t="shared" si="0"/>
        <v>3.5437860785379582E-2</v>
      </c>
      <c r="D5" s="30">
        <f>IF(OR($A5="",$B5=""),"",A5*'MPTO_working_2-way'!$G4)</f>
        <v>1.6877637130801686</v>
      </c>
      <c r="E5" s="32">
        <f>IF(OR($A5="",$B5=""),"",B5*'MPTO_working_2-way'!$G4)</f>
        <v>2.4539877300613497</v>
      </c>
      <c r="F5" s="30">
        <f>IF(OR($A5="",$B5=""),"",'MPTO_working_2-way'!D4)</f>
        <v>1.6784775477395666</v>
      </c>
      <c r="G5" s="32">
        <f>IF(OR($A5="",$B5=""),"",'MPTO_working_2-way'!E4)</f>
        <v>2.4738881239793793</v>
      </c>
      <c r="H5" s="30">
        <f>IF(OR($A5="",$B5=""),"",'OddsRatio_working_2-way'!M4)</f>
        <v>1.6781253679066579</v>
      </c>
      <c r="I5" s="30">
        <f>IF(OR($A5="",$B5=""),"",'OddsRatio_working_2-way'!N4)</f>
        <v>2.4746535778287639</v>
      </c>
      <c r="J5" s="30">
        <f>IF('Log_working_2-way'!$D4="","",A5^('Log_working_2-way'!$D4))</f>
        <v>1.6739015902867895</v>
      </c>
      <c r="K5" s="32">
        <f>IF('Log_working_2-way'!$D4="","",B5^('Log_working_2-way'!$D4))</f>
        <v>2.4838961866439853</v>
      </c>
      <c r="L5" s="37">
        <f t="shared" ref="L5:L68" si="9">(1/D5)</f>
        <v>0.59250000000000003</v>
      </c>
      <c r="M5" s="37">
        <f t="shared" ref="M5:M68" si="10">(1/E5)</f>
        <v>0.40749999999999997</v>
      </c>
      <c r="N5" s="38">
        <v>101</v>
      </c>
      <c r="O5" s="38">
        <f t="shared" ref="O5:O68" si="11">(1/A5)*((N5*A5)-N5)</f>
        <v>39.036809815950917</v>
      </c>
      <c r="P5" s="38">
        <f t="shared" ref="P5:P68" si="12">(1/B5)*((N5*B5)-N5)</f>
        <v>58.383966244725734</v>
      </c>
      <c r="Q5" s="38">
        <f t="shared" ref="Q5:Q68" si="13">(1/B5)*N5</f>
        <v>42.616033755274259</v>
      </c>
      <c r="R5" s="38">
        <f t="shared" ref="R5:R68" si="14">(1/A5)*N5</f>
        <v>61.963190184049083</v>
      </c>
      <c r="S5" s="39">
        <f t="shared" ref="S5:S68" si="15">O5-Q5</f>
        <v>-3.5792239393233416</v>
      </c>
      <c r="T5" s="39">
        <f t="shared" ref="T5:T68" si="16">P5-R5</f>
        <v>-3.5792239393233487</v>
      </c>
      <c r="U5" t="s">
        <v>237</v>
      </c>
      <c r="V5" t="s">
        <v>238</v>
      </c>
      <c r="W5" t="s">
        <v>471</v>
      </c>
      <c r="X5" s="48" t="s">
        <v>486</v>
      </c>
      <c r="Y5" s="41"/>
    </row>
    <row r="6" spans="1:25" s="12" customFormat="1" ht="15" x14ac:dyDescent="0.25">
      <c r="A6">
        <v>1.78</v>
      </c>
      <c r="B6">
        <v>2.13</v>
      </c>
      <c r="C6" s="29">
        <f t="shared" si="0"/>
        <v>3.128132088410629E-2</v>
      </c>
      <c r="D6" s="30">
        <f>IF(OR($A6="",$B6=""),"",A6*'MPTO_working_2-way'!$G5)</f>
        <v>1.8356807511737092</v>
      </c>
      <c r="E6" s="32">
        <f>IF(OR($A6="",$B6=""),"",B6*'MPTO_working_2-way'!$G5)</f>
        <v>2.1966292134831464</v>
      </c>
      <c r="F6" s="30">
        <f>IF(OR($A6="",$B6=""),"",'MPTO_working_2-way'!D5)</f>
        <v>1.8309750325976726</v>
      </c>
      <c r="G6" s="32">
        <f>IF(OR($A6="",$B6=""),"",'MPTO_working_2-way'!E5)</f>
        <v>2.2034055907479515</v>
      </c>
      <c r="H6" s="30">
        <f>IF(OR($A6="",$B6=""),"",'OddsRatio_working_2-way'!M5)</f>
        <v>1.8308221751528204</v>
      </c>
      <c r="I6" s="30">
        <f>IF(OR($A6="",$B6=""),"",'OddsRatio_working_2-way'!N5)</f>
        <v>2.2036269973367788</v>
      </c>
      <c r="J6" s="30">
        <f>IF('Log_working_2-way'!$D5="","",A6^('Log_working_2-way'!$D5))</f>
        <v>1.8286894264917752</v>
      </c>
      <c r="K6" s="32">
        <f>IF('Log_working_2-way'!$D5="","",B6^('Log_working_2-way'!$D5))</f>
        <v>2.2067247005110642</v>
      </c>
      <c r="L6" s="37">
        <f t="shared" si="9"/>
        <v>0.54475703324808178</v>
      </c>
      <c r="M6" s="37">
        <f t="shared" si="10"/>
        <v>0.45524296675191805</v>
      </c>
      <c r="N6" s="38">
        <v>102</v>
      </c>
      <c r="O6" s="38">
        <f t="shared" si="11"/>
        <v>44.696629213483149</v>
      </c>
      <c r="P6" s="38">
        <f t="shared" si="12"/>
        <v>54.112676056338024</v>
      </c>
      <c r="Q6" s="38">
        <f t="shared" si="13"/>
        <v>47.887323943661976</v>
      </c>
      <c r="R6" s="38">
        <f t="shared" si="14"/>
        <v>57.303370786516858</v>
      </c>
      <c r="S6" s="39">
        <f t="shared" si="15"/>
        <v>-3.1906947301788264</v>
      </c>
      <c r="T6" s="39">
        <f t="shared" si="16"/>
        <v>-3.1906947301788335</v>
      </c>
      <c r="U6" t="s">
        <v>196</v>
      </c>
      <c r="V6" t="s">
        <v>409</v>
      </c>
      <c r="W6" t="s">
        <v>471</v>
      </c>
      <c r="X6" s="48" t="s">
        <v>486</v>
      </c>
      <c r="Y6" s="41"/>
    </row>
    <row r="7" spans="1:25" s="12" customFormat="1" ht="15" x14ac:dyDescent="0.25">
      <c r="A7">
        <v>1.62</v>
      </c>
      <c r="B7">
        <v>2.42</v>
      </c>
      <c r="C7" s="29">
        <f t="shared" si="0"/>
        <v>3.0507091113151752E-2</v>
      </c>
      <c r="D7" s="30">
        <f>IF(OR($A7="",$B7=""),"",A7*'MPTO_working_2-way'!$G6)</f>
        <v>1.669421487603306</v>
      </c>
      <c r="E7" s="32">
        <f>IF(OR($A7="",$B7=""),"",B7*'MPTO_working_2-way'!$G6)</f>
        <v>2.4938271604938271</v>
      </c>
      <c r="F7" s="30">
        <f>IF(OR($A7="",$B7=""),"",'MPTO_working_2-way'!D6)</f>
        <v>1.6610456740954158</v>
      </c>
      <c r="G7" s="32">
        <f>IF(OR($A7="",$B7=""),"",'MPTO_working_2-way'!E6)</f>
        <v>2.5127547750288426</v>
      </c>
      <c r="H7" s="30">
        <f>IF(OR($A7="",$B7=""),"",'OddsRatio_working_2-way'!M6)</f>
        <v>1.6607720622952058</v>
      </c>
      <c r="I7" s="30">
        <f>IF(OR($A7="",$B7=""),"",'OddsRatio_working_2-way'!N6)</f>
        <v>2.5133811749341808</v>
      </c>
      <c r="J7" s="30">
        <f>IF('Log_working_2-way'!$D6="","",A7^('Log_working_2-way'!$D6))</f>
        <v>1.6569717885147401</v>
      </c>
      <c r="K7" s="32">
        <f>IF('Log_working_2-way'!$D6="","",B7^('Log_working_2-way'!$D6))</f>
        <v>2.5221353754941713</v>
      </c>
      <c r="L7" s="37">
        <f t="shared" si="9"/>
        <v>0.59900990099009899</v>
      </c>
      <c r="M7" s="37">
        <f t="shared" si="10"/>
        <v>0.40099009900990101</v>
      </c>
      <c r="N7" s="38">
        <v>103</v>
      </c>
      <c r="O7" s="38">
        <f t="shared" si="11"/>
        <v>39.41975308641976</v>
      </c>
      <c r="P7" s="38">
        <f t="shared" si="12"/>
        <v>60.438016528925615</v>
      </c>
      <c r="Q7" s="38">
        <f t="shared" si="13"/>
        <v>42.561983471074385</v>
      </c>
      <c r="R7" s="38">
        <f t="shared" si="14"/>
        <v>63.580246913580247</v>
      </c>
      <c r="S7" s="39">
        <f t="shared" si="15"/>
        <v>-3.1422303846546242</v>
      </c>
      <c r="T7" s="39">
        <f t="shared" si="16"/>
        <v>-3.1422303846546313</v>
      </c>
      <c r="U7" t="s">
        <v>107</v>
      </c>
      <c r="V7" t="s">
        <v>92</v>
      </c>
      <c r="W7" t="s">
        <v>171</v>
      </c>
      <c r="X7" s="48" t="s">
        <v>486</v>
      </c>
      <c r="Y7" s="41"/>
    </row>
    <row r="8" spans="1:25" ht="15" x14ac:dyDescent="0.25">
      <c r="A8">
        <v>2.06</v>
      </c>
      <c r="B8">
        <v>1.84</v>
      </c>
      <c r="C8" s="29">
        <f t="shared" si="0"/>
        <v>2.891515407344869E-2</v>
      </c>
      <c r="D8" s="30">
        <f>IF(OR($A8="",$B8=""),"",A8*'MPTO_working_2-way'!$G7)</f>
        <v>2.1195652173913042</v>
      </c>
      <c r="E8" s="32">
        <f>IF(OR($A8="",$B8=""),"",B8*'MPTO_working_2-way'!$G7)</f>
        <v>1.8932038834951457</v>
      </c>
      <c r="F8" s="30">
        <f>IF(OR($A8="",$B8=""),"",'MPTO_working_2-way'!D7)</f>
        <v>2.1232354918216445</v>
      </c>
      <c r="G8" s="32">
        <f>IF(OR($A8="",$B8=""),"",'MPTO_working_2-way'!E7)</f>
        <v>1.8902852583283463</v>
      </c>
      <c r="H8" s="30">
        <f>IF(OR($A8="",$B8=""),"",'OddsRatio_working_2-way'!M7)</f>
        <v>2.123345344008138</v>
      </c>
      <c r="I8" s="30">
        <f>IF(OR($A8="",$B8=""),"",'OddsRatio_working_2-way'!N7)</f>
        <v>1.8901981971385247</v>
      </c>
      <c r="J8" s="30">
        <f>IF('Log_working_2-way'!$D7="","",A8^('Log_working_2-way'!$D7))</f>
        <v>2.1250149218724146</v>
      </c>
      <c r="K8" s="32">
        <f>IF('Log_working_2-way'!$D7="","",B8^('Log_working_2-way'!$D7))</f>
        <v>1.8888770989238437</v>
      </c>
      <c r="L8" s="37">
        <f t="shared" si="9"/>
        <v>0.47179487179487184</v>
      </c>
      <c r="M8" s="37">
        <f t="shared" si="10"/>
        <v>0.52820512820512822</v>
      </c>
      <c r="N8" s="38">
        <v>104</v>
      </c>
      <c r="O8" s="38">
        <f t="shared" si="11"/>
        <v>53.514563106796125</v>
      </c>
      <c r="P8" s="38">
        <f t="shared" si="12"/>
        <v>47.478260869565226</v>
      </c>
      <c r="Q8" s="38">
        <f t="shared" si="13"/>
        <v>56.521739130434781</v>
      </c>
      <c r="R8" s="38">
        <f t="shared" si="14"/>
        <v>50.485436893203882</v>
      </c>
      <c r="S8" s="39">
        <f t="shared" si="15"/>
        <v>-3.0071760236386567</v>
      </c>
      <c r="T8" s="39">
        <f t="shared" si="16"/>
        <v>-3.0071760236386567</v>
      </c>
      <c r="U8" t="s">
        <v>321</v>
      </c>
      <c r="V8" t="s">
        <v>326</v>
      </c>
      <c r="W8" t="s">
        <v>472</v>
      </c>
      <c r="X8" s="48" t="s">
        <v>486</v>
      </c>
      <c r="Y8" s="41"/>
    </row>
    <row r="9" spans="1:25" ht="15" x14ac:dyDescent="0.25">
      <c r="A9">
        <v>1.63</v>
      </c>
      <c r="B9">
        <v>2.38</v>
      </c>
      <c r="C9" s="29">
        <f t="shared" si="0"/>
        <v>3.3664999742228252E-2</v>
      </c>
      <c r="D9" s="30">
        <f>IF(OR($A9="",$B9=""),"",A9*'MPTO_working_2-way'!$G8)</f>
        <v>1.6848739495798319</v>
      </c>
      <c r="E9" s="32">
        <f>IF(OR($A9="",$B9=""),"",B9*'MPTO_working_2-way'!$G8)</f>
        <v>2.4601226993865031</v>
      </c>
      <c r="F9" s="30">
        <f>IF(OR($A9="",$B9=""),"",'MPTO_working_2-way'!D8)</f>
        <v>1.6759839288028686</v>
      </c>
      <c r="G9" s="32">
        <f>IF(OR($A9="",$B9=""),"",'MPTO_working_2-way'!E8)</f>
        <v>2.4793251102447753</v>
      </c>
      <c r="H9" s="30">
        <f>IF(OR($A9="",$B9=""),"",'OddsRatio_working_2-way'!M8)</f>
        <v>1.6756639246921761</v>
      </c>
      <c r="I9" s="30">
        <f>IF(OR($A9="",$B9=""),"",'OddsRatio_working_2-way'!N8)</f>
        <v>2.4800257398019103</v>
      </c>
      <c r="J9" s="30">
        <f>IF('Log_working_2-way'!$D8="","",A9^('Log_working_2-way'!$D8))</f>
        <v>1.6716243688761041</v>
      </c>
      <c r="K9" s="32">
        <f>IF('Log_working_2-way'!$D8="","",B9^('Log_working_2-way'!$D8))</f>
        <v>2.4889275111820632</v>
      </c>
      <c r="L9" s="37">
        <f t="shared" si="9"/>
        <v>0.59351620947630923</v>
      </c>
      <c r="M9" s="37">
        <f t="shared" si="10"/>
        <v>0.40648379052369077</v>
      </c>
      <c r="N9" s="38">
        <v>105</v>
      </c>
      <c r="O9" s="38">
        <f t="shared" si="11"/>
        <v>40.582822085889561</v>
      </c>
      <c r="P9" s="38">
        <f t="shared" si="12"/>
        <v>60.882352941176464</v>
      </c>
      <c r="Q9" s="38">
        <f t="shared" si="13"/>
        <v>44.117647058823529</v>
      </c>
      <c r="R9" s="38">
        <f t="shared" si="14"/>
        <v>64.417177914110425</v>
      </c>
      <c r="S9" s="39">
        <f t="shared" si="15"/>
        <v>-3.5348249729339685</v>
      </c>
      <c r="T9" s="39">
        <f t="shared" si="16"/>
        <v>-3.5348249729339614</v>
      </c>
      <c r="U9" t="s">
        <v>188</v>
      </c>
      <c r="V9" t="s">
        <v>331</v>
      </c>
      <c r="W9" t="s">
        <v>176</v>
      </c>
      <c r="X9" s="48" t="s">
        <v>486</v>
      </c>
      <c r="Y9" s="41"/>
    </row>
    <row r="10" spans="1:25" ht="14.25" customHeight="1" x14ac:dyDescent="0.25">
      <c r="A10">
        <v>2.2999999999999998</v>
      </c>
      <c r="B10">
        <v>1.67</v>
      </c>
      <c r="C10" s="29">
        <f t="shared" si="0"/>
        <v>3.3585003905233002E-2</v>
      </c>
      <c r="D10" s="30">
        <f>IF(OR($A10="",$B10=""),"",A10*'MPTO_working_2-way'!$G9)</f>
        <v>2.3772455089820359</v>
      </c>
      <c r="E10" s="32">
        <f>IF(OR($A10="",$B10=""),"",B10*'MPTO_working_2-way'!$G9)</f>
        <v>1.7260869565217389</v>
      </c>
      <c r="F10" s="30">
        <f>IF(OR($A10="",$B10=""),"",'MPTO_working_2-way'!D9)</f>
        <v>2.3924011211460603</v>
      </c>
      <c r="G10" s="32">
        <f>IF(OR($A10="",$B10=""),"",'MPTO_working_2-way'!E9)</f>
        <v>1.7181838514873629</v>
      </c>
      <c r="H10" s="30">
        <f>IF(OR($A10="",$B10=""),"",'OddsRatio_working_2-way'!M9)</f>
        <v>2.3929459815307572</v>
      </c>
      <c r="I10" s="30">
        <f>IF(OR($A10="",$B10=""),"",'OddsRatio_working_2-way'!N9)</f>
        <v>1.7179029289427752</v>
      </c>
      <c r="J10" s="30">
        <f>IF('Log_working_2-way'!$D9="","",A10^('Log_working_2-way'!$D9))</f>
        <v>2.399943779582375</v>
      </c>
      <c r="K10" s="32">
        <f>IF('Log_working_2-way'!$D9="","",B10^('Log_working_2-way'!$D9))</f>
        <v>1.7143143993241288</v>
      </c>
      <c r="L10" s="37">
        <f t="shared" si="9"/>
        <v>0.42065491183879095</v>
      </c>
      <c r="M10" s="37">
        <f t="shared" si="10"/>
        <v>0.57934508816120911</v>
      </c>
      <c r="N10" s="38">
        <v>106</v>
      </c>
      <c r="O10" s="38">
        <f t="shared" si="11"/>
        <v>59.913043478260867</v>
      </c>
      <c r="P10" s="38">
        <f t="shared" si="12"/>
        <v>42.526946107784426</v>
      </c>
      <c r="Q10" s="38">
        <f t="shared" si="13"/>
        <v>63.473053892215574</v>
      </c>
      <c r="R10" s="38">
        <f t="shared" si="14"/>
        <v>46.086956521739133</v>
      </c>
      <c r="S10" s="39">
        <f t="shared" si="15"/>
        <v>-3.5600104139547071</v>
      </c>
      <c r="T10" s="39">
        <f t="shared" si="16"/>
        <v>-3.5600104139547071</v>
      </c>
      <c r="U10" t="s">
        <v>334</v>
      </c>
      <c r="V10" t="s">
        <v>433</v>
      </c>
      <c r="W10" t="s">
        <v>172</v>
      </c>
      <c r="X10" s="48" t="s">
        <v>486</v>
      </c>
      <c r="Y10" s="41"/>
    </row>
    <row r="11" spans="1:25" ht="15" x14ac:dyDescent="0.25">
      <c r="A11">
        <v>2.2400000000000002</v>
      </c>
      <c r="B11">
        <v>1.72</v>
      </c>
      <c r="C11" s="29">
        <f t="shared" si="0"/>
        <v>2.7823920265780622E-2</v>
      </c>
      <c r="D11" s="30">
        <f>IF(OR($A11="",$B11=""),"",A11*'MPTO_working_2-way'!$G10)</f>
        <v>2.3023255813953489</v>
      </c>
      <c r="E11" s="32">
        <f>IF(OR($A11="",$B11=""),"",B11*'MPTO_working_2-way'!$G10)</f>
        <v>1.7678571428571426</v>
      </c>
      <c r="F11" s="30">
        <f>IF(OR($A11="",$B11=""),"",'MPTO_working_2-way'!D10)</f>
        <v>2.3120499279884781</v>
      </c>
      <c r="G11" s="32">
        <f>IF(OR($A11="",$B11=""),"",'MPTO_working_2-way'!E10)</f>
        <v>1.762166117819246</v>
      </c>
      <c r="H11" s="30">
        <f>IF(OR($A11="",$B11=""),"",'OddsRatio_working_2-way'!M10)</f>
        <v>2.3123346456686344</v>
      </c>
      <c r="I11" s="30">
        <f>IF(OR($A11="",$B11=""),"",'OddsRatio_working_2-way'!N10)</f>
        <v>1.7620007620011424</v>
      </c>
      <c r="J11" s="30">
        <f>IF('Log_working_2-way'!$D10="","",A11^('Log_working_2-way'!$D10))</f>
        <v>2.3167816840015738</v>
      </c>
      <c r="K11" s="32">
        <f>IF('Log_working_2-way'!$D10="","",B11^('Log_working_2-way'!$D10))</f>
        <v>1.7594273311587105</v>
      </c>
      <c r="L11" s="37">
        <f t="shared" si="9"/>
        <v>0.43434343434343431</v>
      </c>
      <c r="M11" s="37">
        <f t="shared" si="10"/>
        <v>0.56565656565656575</v>
      </c>
      <c r="N11" s="38">
        <v>107</v>
      </c>
      <c r="O11" s="38">
        <f t="shared" si="11"/>
        <v>59.232142857142868</v>
      </c>
      <c r="P11" s="38">
        <f t="shared" si="12"/>
        <v>44.790697674418603</v>
      </c>
      <c r="Q11" s="38">
        <f t="shared" si="13"/>
        <v>62.209302325581397</v>
      </c>
      <c r="R11" s="38">
        <f t="shared" si="14"/>
        <v>47.767857142857139</v>
      </c>
      <c r="S11" s="39">
        <f t="shared" si="15"/>
        <v>-2.9771594684385292</v>
      </c>
      <c r="T11" s="39">
        <f t="shared" si="16"/>
        <v>-2.9771594684385363</v>
      </c>
      <c r="U11" t="s">
        <v>378</v>
      </c>
      <c r="V11" t="s">
        <v>464</v>
      </c>
      <c r="W11" t="s">
        <v>473</v>
      </c>
      <c r="X11" s="48" t="s">
        <v>486</v>
      </c>
      <c r="Y11" s="41"/>
    </row>
    <row r="12" spans="1:25" ht="15" x14ac:dyDescent="0.25">
      <c r="A12">
        <v>2.42</v>
      </c>
      <c r="B12">
        <v>1.61</v>
      </c>
      <c r="C12" s="29">
        <f t="shared" si="0"/>
        <v>3.4341152918228035E-2</v>
      </c>
      <c r="D12" s="30">
        <f>IF(OR($A12="",$B12=""),"",A12*'MPTO_working_2-way'!$G11)</f>
        <v>2.5031055900621118</v>
      </c>
      <c r="E12" s="32">
        <f>IF(OR($A12="",$B12=""),"",B12*'MPTO_working_2-way'!$G11)</f>
        <v>1.6652892561983472</v>
      </c>
      <c r="F12" s="30">
        <f>IF(OR($A12="",$B12=""),"",'MPTO_working_2-way'!D11)</f>
        <v>2.5249173741170372</v>
      </c>
      <c r="G12" s="32">
        <f>IF(OR($A12="",$B12=""),"",'MPTO_working_2-way'!E11)</f>
        <v>1.655773235306617</v>
      </c>
      <c r="H12" s="30">
        <f>IF(OR($A12="",$B12=""),"",'OddsRatio_working_2-way'!M11)</f>
        <v>2.5257355119610394</v>
      </c>
      <c r="I12" s="30">
        <f>IF(OR($A12="",$B12=""),"",'OddsRatio_working_2-way'!N11)</f>
        <v>1.6554215931663621</v>
      </c>
      <c r="J12" s="30">
        <f>IF('Log_working_2-way'!$D11="","",A12^('Log_working_2-way'!$D11))</f>
        <v>2.5358767096666233</v>
      </c>
      <c r="K12" s="32">
        <f>IF('Log_working_2-way'!$D11="","",B12^('Log_working_2-way'!$D11))</f>
        <v>1.6510939281167687</v>
      </c>
      <c r="L12" s="37">
        <f t="shared" si="9"/>
        <v>0.39950372208436724</v>
      </c>
      <c r="M12" s="37">
        <f t="shared" si="10"/>
        <v>0.60049627791563276</v>
      </c>
      <c r="N12" s="38">
        <v>108</v>
      </c>
      <c r="O12" s="38">
        <f t="shared" si="11"/>
        <v>63.371900826446286</v>
      </c>
      <c r="P12" s="38">
        <f t="shared" si="12"/>
        <v>40.919254658385107</v>
      </c>
      <c r="Q12" s="38">
        <f t="shared" si="13"/>
        <v>67.0807453416149</v>
      </c>
      <c r="R12" s="38">
        <f t="shared" si="14"/>
        <v>44.628099173553721</v>
      </c>
      <c r="S12" s="39">
        <f t="shared" si="15"/>
        <v>-3.7088445151686145</v>
      </c>
      <c r="T12" s="39">
        <f t="shared" si="16"/>
        <v>-3.7088445151686145</v>
      </c>
      <c r="U12" t="s">
        <v>386</v>
      </c>
      <c r="V12" t="s">
        <v>208</v>
      </c>
      <c r="W12" t="s">
        <v>474</v>
      </c>
      <c r="X12" s="48" t="s">
        <v>486</v>
      </c>
      <c r="Y12" s="41"/>
    </row>
    <row r="13" spans="1:25" ht="15" x14ac:dyDescent="0.25">
      <c r="A13">
        <v>1.73</v>
      </c>
      <c r="B13">
        <v>2.2000000000000002</v>
      </c>
      <c r="C13" s="29">
        <f t="shared" si="0"/>
        <v>3.2580136626379375E-2</v>
      </c>
      <c r="D13" s="30">
        <f>IF(OR($A13="",$B13=""),"",A13*'MPTO_working_2-way'!$G12)</f>
        <v>1.7863636363636364</v>
      </c>
      <c r="E13" s="32">
        <f>IF(OR($A13="",$B13=""),"",B13*'MPTO_working_2-way'!$G12)</f>
        <v>2.2716763005780347</v>
      </c>
      <c r="F13" s="30">
        <f>IF(OR($A13="",$B13=""),"",'MPTO_working_2-way'!D12)</f>
        <v>1.7801683816651075</v>
      </c>
      <c r="G13" s="32">
        <f>IF(OR($A13="",$B13=""),"",'MPTO_working_2-way'!E12)</f>
        <v>2.2817745803357314</v>
      </c>
      <c r="H13" s="30">
        <f>IF(OR($A13="",$B13=""),"",'OddsRatio_working_2-way'!M12)</f>
        <v>1.7799572637865058</v>
      </c>
      <c r="I13" s="30">
        <f>IF(OR($A13="",$B13=""),"",'OddsRatio_working_2-way'!N12)</f>
        <v>2.2821215295120645</v>
      </c>
      <c r="J13" s="30">
        <f>IF('Log_working_2-way'!$D12="","",A13^('Log_working_2-way'!$D12))</f>
        <v>1.7771471488652957</v>
      </c>
      <c r="K13" s="32">
        <f>IF('Log_working_2-way'!$D12="","",B13^('Log_working_2-way'!$D12))</f>
        <v>2.2867575998445693</v>
      </c>
      <c r="L13" s="37">
        <f t="shared" si="9"/>
        <v>0.55979643765903309</v>
      </c>
      <c r="M13" s="37">
        <f t="shared" si="10"/>
        <v>0.44020356234096691</v>
      </c>
      <c r="N13" s="38">
        <v>109</v>
      </c>
      <c r="O13" s="38">
        <f t="shared" si="11"/>
        <v>45.994219653179194</v>
      </c>
      <c r="P13" s="38">
        <f t="shared" si="12"/>
        <v>59.45454545454546</v>
      </c>
      <c r="Q13" s="38">
        <f t="shared" si="13"/>
        <v>49.545454545454547</v>
      </c>
      <c r="R13" s="38">
        <f t="shared" si="14"/>
        <v>63.005780346820814</v>
      </c>
      <c r="S13" s="39">
        <f t="shared" si="15"/>
        <v>-3.5512348922753532</v>
      </c>
      <c r="T13" s="39">
        <f t="shared" si="16"/>
        <v>-3.5512348922753532</v>
      </c>
      <c r="U13" t="s">
        <v>394</v>
      </c>
      <c r="V13" t="s">
        <v>457</v>
      </c>
      <c r="W13" t="s">
        <v>475</v>
      </c>
      <c r="X13" s="48" t="s">
        <v>486</v>
      </c>
      <c r="Y13" s="41"/>
    </row>
    <row r="14" spans="1:25" s="35" customFormat="1" ht="15" x14ac:dyDescent="0.25">
      <c r="A14">
        <v>1.72</v>
      </c>
      <c r="B14">
        <v>2.1800000000000002</v>
      </c>
      <c r="C14" s="29">
        <f t="shared" si="0"/>
        <v>4.0110945167484591E-2</v>
      </c>
      <c r="D14" s="30">
        <f>IF(OR($A14="",$B14=""),"",A14*'MPTO_working_2-way'!$G13)</f>
        <v>1.7889908256880735</v>
      </c>
      <c r="E14" s="32">
        <f>IF(OR($A14="",$B14=""),"",B14*'MPTO_working_2-way'!$G13)</f>
        <v>2.2674418604651168</v>
      </c>
      <c r="F14" s="30">
        <f>IF(OR($A14="",$B14=""),"",'MPTO_working_2-way'!D13)</f>
        <v>1.7814519194222731</v>
      </c>
      <c r="G14" s="32">
        <f>IF(OR($A14="",$B14=""),"",'MPTO_working_2-way'!E13)</f>
        <v>2.2796692607003894</v>
      </c>
      <c r="H14" s="30">
        <f>IF(OR($A14="",$B14=""),"",'OddsRatio_working_2-way'!M13)</f>
        <v>1.7811334658849434</v>
      </c>
      <c r="I14" s="30">
        <f>IF(OR($A14="",$B14=""),"",'OddsRatio_working_2-way'!N13)</f>
        <v>2.2801909579781015</v>
      </c>
      <c r="J14" s="30">
        <f>IF('Log_working_2-way'!$D13="","",A14^('Log_working_2-way'!$D13))</f>
        <v>1.7776962484765699</v>
      </c>
      <c r="K14" s="32">
        <f>IF('Log_working_2-way'!$D13="","",B14^('Log_working_2-way'!$D13))</f>
        <v>2.2858490727693308</v>
      </c>
      <c r="L14" s="37">
        <f t="shared" si="9"/>
        <v>0.55897435897435888</v>
      </c>
      <c r="M14" s="37">
        <f t="shared" si="10"/>
        <v>0.44102564102564096</v>
      </c>
      <c r="N14" s="38">
        <v>110</v>
      </c>
      <c r="O14" s="38">
        <f t="shared" si="11"/>
        <v>46.046511627906973</v>
      </c>
      <c r="P14" s="38">
        <f t="shared" si="12"/>
        <v>59.541284403669728</v>
      </c>
      <c r="Q14" s="38">
        <f t="shared" si="13"/>
        <v>50.458715596330272</v>
      </c>
      <c r="R14" s="38">
        <f t="shared" si="14"/>
        <v>63.953488372093027</v>
      </c>
      <c r="S14" s="39">
        <f t="shared" si="15"/>
        <v>-4.4122039684232988</v>
      </c>
      <c r="T14" s="39">
        <f t="shared" si="16"/>
        <v>-4.4122039684232988</v>
      </c>
      <c r="U14" t="s">
        <v>215</v>
      </c>
      <c r="V14" t="s">
        <v>216</v>
      </c>
      <c r="W14" t="s">
        <v>170</v>
      </c>
      <c r="X14" s="48" t="s">
        <v>487</v>
      </c>
      <c r="Y14" s="41"/>
    </row>
    <row r="15" spans="1:25" ht="15" x14ac:dyDescent="0.25">
      <c r="A15">
        <v>1.68</v>
      </c>
      <c r="B15">
        <v>2.25</v>
      </c>
      <c r="C15" s="29">
        <f t="shared" si="0"/>
        <v>3.9682539682539542E-2</v>
      </c>
      <c r="D15" s="30">
        <f>IF(OR($A15="",$B15=""),"",A15*'MPTO_working_2-way'!$G14)</f>
        <v>1.7466666666666664</v>
      </c>
      <c r="E15" s="32">
        <f>IF(OR($A15="",$B15=""),"",B15*'MPTO_working_2-way'!$G14)</f>
        <v>2.339285714285714</v>
      </c>
      <c r="F15" s="30">
        <f>IF(OR($A15="",$B15=""),"",'MPTO_working_2-way'!D14)</f>
        <v>1.7379310344827583</v>
      </c>
      <c r="G15" s="32">
        <f>IF(OR($A15="",$B15=""),"",'MPTO_working_2-way'!E14)</f>
        <v>2.3551401869158877</v>
      </c>
      <c r="H15" s="30">
        <f>IF(OR($A15="",$B15=""),"",'OddsRatio_working_2-way'!M14)</f>
        <v>1.7375635565834309</v>
      </c>
      <c r="I15" s="30">
        <f>IF(OR($A15="",$B15=""),"",'OddsRatio_working_2-way'!N14)</f>
        <v>2.3558153613666013</v>
      </c>
      <c r="J15" s="30">
        <f>IF('Log_working_2-way'!$D14="","",A15^('Log_working_2-way'!$D14))</f>
        <v>1.733582099100242</v>
      </c>
      <c r="K15" s="32">
        <f>IF('Log_working_2-way'!$D14="","",B15^('Log_working_2-way'!$D14))</f>
        <v>2.3631739395308338</v>
      </c>
      <c r="L15" s="37">
        <f t="shared" si="9"/>
        <v>0.57251908396946571</v>
      </c>
      <c r="M15" s="37">
        <f t="shared" si="10"/>
        <v>0.4274809160305344</v>
      </c>
      <c r="N15" s="38">
        <v>111</v>
      </c>
      <c r="O15" s="38">
        <f t="shared" si="11"/>
        <v>44.928571428571423</v>
      </c>
      <c r="P15" s="38">
        <f t="shared" si="12"/>
        <v>61.666666666666664</v>
      </c>
      <c r="Q15" s="38">
        <f t="shared" si="13"/>
        <v>49.333333333333329</v>
      </c>
      <c r="R15" s="38">
        <f t="shared" si="14"/>
        <v>66.071428571428569</v>
      </c>
      <c r="S15" s="39">
        <f t="shared" si="15"/>
        <v>-4.4047619047619051</v>
      </c>
      <c r="T15" s="39">
        <f t="shared" si="16"/>
        <v>-4.4047619047619051</v>
      </c>
      <c r="U15" t="s">
        <v>219</v>
      </c>
      <c r="V15" t="s">
        <v>214</v>
      </c>
      <c r="W15" t="s">
        <v>170</v>
      </c>
      <c r="X15" s="48" t="s">
        <v>487</v>
      </c>
      <c r="Y15" s="41"/>
    </row>
    <row r="16" spans="1:25" ht="15" x14ac:dyDescent="0.25">
      <c r="A16">
        <v>1.61</v>
      </c>
      <c r="B16">
        <v>2.4</v>
      </c>
      <c r="C16" s="29">
        <f t="shared" si="0"/>
        <v>3.7784679089026829E-2</v>
      </c>
      <c r="D16" s="30">
        <f>IF(OR($A16="",$B16=""),"",A16*'MPTO_working_2-way'!$G15)</f>
        <v>1.6708333333333334</v>
      </c>
      <c r="E16" s="32">
        <f>IF(OR($A16="",$B16=""),"",B16*'MPTO_working_2-way'!$G15)</f>
        <v>2.4906832298136643</v>
      </c>
      <c r="F16" s="30">
        <f>IF(OR($A16="",$B16=""),"",'MPTO_working_2-way'!D15)</f>
        <v>1.6605070906746886</v>
      </c>
      <c r="G16" s="32">
        <f>IF(OR($A16="",$B16=""),"",'MPTO_working_2-way'!E15)</f>
        <v>2.5139882888744305</v>
      </c>
      <c r="H16" s="30">
        <f>IF(OR($A16="",$B16=""),"",'OddsRatio_working_2-way'!M15)</f>
        <v>1.660086574408453</v>
      </c>
      <c r="I16" s="30">
        <f>IF(OR($A16="",$B16=""),"",'OddsRatio_working_2-way'!N15)</f>
        <v>2.5149527937243179</v>
      </c>
      <c r="J16" s="30">
        <f>IF('Log_working_2-way'!$D15="","",A16^('Log_working_2-way'!$D15))</f>
        <v>1.6553816409506441</v>
      </c>
      <c r="K16" s="32">
        <f>IF('Log_working_2-way'!$D15="","",B16^('Log_working_2-way'!$D15))</f>
        <v>2.5258285211487945</v>
      </c>
      <c r="L16" s="37">
        <f t="shared" si="9"/>
        <v>0.59850374064837908</v>
      </c>
      <c r="M16" s="37">
        <f t="shared" si="10"/>
        <v>0.40149625935162098</v>
      </c>
      <c r="N16" s="38">
        <v>112</v>
      </c>
      <c r="O16" s="38">
        <f t="shared" si="11"/>
        <v>42.434782608695663</v>
      </c>
      <c r="P16" s="38">
        <f t="shared" si="12"/>
        <v>65.333333333333343</v>
      </c>
      <c r="Q16" s="38">
        <f t="shared" si="13"/>
        <v>46.666666666666671</v>
      </c>
      <c r="R16" s="38">
        <f t="shared" si="14"/>
        <v>69.565217391304344</v>
      </c>
      <c r="S16" s="39">
        <f t="shared" si="15"/>
        <v>-4.2318840579710084</v>
      </c>
      <c r="T16" s="39">
        <f t="shared" si="16"/>
        <v>-4.2318840579710013</v>
      </c>
      <c r="U16" t="s">
        <v>217</v>
      </c>
      <c r="V16" t="s">
        <v>191</v>
      </c>
      <c r="W16" t="s">
        <v>170</v>
      </c>
      <c r="X16" s="48" t="s">
        <v>487</v>
      </c>
      <c r="Y16" s="41"/>
    </row>
    <row r="17" spans="1:25" ht="15" x14ac:dyDescent="0.25">
      <c r="A17">
        <v>1.65</v>
      </c>
      <c r="B17">
        <v>2.33</v>
      </c>
      <c r="C17" s="29">
        <f t="shared" si="0"/>
        <v>3.5245155416829377E-2</v>
      </c>
      <c r="D17" s="30">
        <f>IF(OR($A17="",$B17=""),"",A17*'MPTO_working_2-way'!$G16)</f>
        <v>1.7081545064377683</v>
      </c>
      <c r="E17" s="32">
        <f>IF(OR($A17="",$B17=""),"",B17*'MPTO_working_2-way'!$G16)</f>
        <v>2.4121212121212126</v>
      </c>
      <c r="F17" s="30">
        <f>IF(OR($A17="",$B17=""),"",'MPTO_working_2-way'!D16)</f>
        <v>1.6994142999226434</v>
      </c>
      <c r="G17" s="32">
        <f>IF(OR($A17="",$B17=""),"",'MPTO_working_2-way'!E16)</f>
        <v>2.4297677358192451</v>
      </c>
      <c r="H17" s="30">
        <f>IF(OR($A17="",$B17=""),"",'OddsRatio_working_2-way'!M16)</f>
        <v>1.6990864070422753</v>
      </c>
      <c r="I17" s="30">
        <f>IF(OR($A17="",$B17=""),"",'OddsRatio_working_2-way'!N16)</f>
        <v>2.4304383405634256</v>
      </c>
      <c r="J17" s="30">
        <f>IF('Log_working_2-way'!$D16="","",A17^('Log_working_2-way'!$D16))</f>
        <v>1.6951127521022427</v>
      </c>
      <c r="K17" s="32">
        <f>IF('Log_working_2-way'!$D16="","",B17^('Log_working_2-way'!$D16))</f>
        <v>2.4386155296037653</v>
      </c>
      <c r="L17" s="37">
        <f t="shared" si="9"/>
        <v>0.58542713567839189</v>
      </c>
      <c r="M17" s="37">
        <f t="shared" si="10"/>
        <v>0.41457286432160795</v>
      </c>
      <c r="N17" s="38">
        <v>113</v>
      </c>
      <c r="O17" s="38">
        <f t="shared" si="11"/>
        <v>44.515151515151508</v>
      </c>
      <c r="P17" s="38">
        <f t="shared" si="12"/>
        <v>64.502145922746791</v>
      </c>
      <c r="Q17" s="38">
        <f t="shared" si="13"/>
        <v>48.497854077253223</v>
      </c>
      <c r="R17" s="38">
        <f t="shared" si="14"/>
        <v>68.484848484848484</v>
      </c>
      <c r="S17" s="39">
        <f t="shared" si="15"/>
        <v>-3.9827025621017142</v>
      </c>
      <c r="T17" s="39">
        <f t="shared" si="16"/>
        <v>-3.9827025621016929</v>
      </c>
      <c r="U17" t="s">
        <v>400</v>
      </c>
      <c r="V17" t="s">
        <v>402</v>
      </c>
      <c r="W17" t="s">
        <v>170</v>
      </c>
      <c r="X17" s="48" t="s">
        <v>487</v>
      </c>
      <c r="Y17" s="41"/>
    </row>
    <row r="18" spans="1:25" ht="15" x14ac:dyDescent="0.25">
      <c r="A18">
        <v>1.26</v>
      </c>
      <c r="B18">
        <v>4.5999999999999996</v>
      </c>
      <c r="C18" s="29">
        <f t="shared" si="0"/>
        <v>1.104209799861966E-2</v>
      </c>
      <c r="D18" s="30">
        <f>IF(OR($A18="",$B18=""),"",A18*'MPTO_working_2-way'!$G17)</f>
        <v>1.2739130434782608</v>
      </c>
      <c r="E18" s="32">
        <f>IF(OR($A18="",$B18=""),"",B18*'MPTO_working_2-way'!$G17)</f>
        <v>4.6507936507936503</v>
      </c>
      <c r="F18" s="30">
        <f>IF(OR($A18="",$B18=""),"",'MPTO_working_2-way'!D17)</f>
        <v>1.2688266199649738</v>
      </c>
      <c r="G18" s="32">
        <f>IF(OR($A18="",$B18=""),"",'MPTO_working_2-way'!E17)</f>
        <v>4.7198697068403899</v>
      </c>
      <c r="H18" s="30">
        <f>IF(OR($A18="",$B18=""),"",'OddsRatio_working_2-way'!M17)</f>
        <v>1.268741924943285</v>
      </c>
      <c r="I18" s="30">
        <f>IF(OR($A18="",$B18=""),"",'OddsRatio_working_2-way'!N17)</f>
        <v>4.7210420376762521</v>
      </c>
      <c r="J18" s="30">
        <f>IF('Log_working_2-way'!$D17="","",A18^('Log_working_2-way'!$D17))</f>
        <v>1.2663295189394648</v>
      </c>
      <c r="K18" s="32">
        <f>IF('Log_working_2-way'!$D17="","",B18^('Log_working_2-way'!$D17))</f>
        <v>4.7547471417439553</v>
      </c>
      <c r="L18" s="37">
        <f t="shared" si="9"/>
        <v>0.78498293515358364</v>
      </c>
      <c r="M18" s="37">
        <f t="shared" si="10"/>
        <v>0.21501706484641642</v>
      </c>
      <c r="N18" s="38">
        <v>114</v>
      </c>
      <c r="O18" s="38">
        <f t="shared" si="11"/>
        <v>23.523809523809533</v>
      </c>
      <c r="P18" s="38">
        <f t="shared" si="12"/>
        <v>89.217391304347828</v>
      </c>
      <c r="Q18" s="38">
        <f t="shared" si="13"/>
        <v>24.782608695652176</v>
      </c>
      <c r="R18" s="38">
        <f t="shared" si="14"/>
        <v>90.476190476190467</v>
      </c>
      <c r="S18" s="39">
        <f t="shared" si="15"/>
        <v>-1.258799171842643</v>
      </c>
      <c r="T18" s="39">
        <f t="shared" si="16"/>
        <v>-1.2587991718426395</v>
      </c>
      <c r="U18" t="s">
        <v>227</v>
      </c>
      <c r="V18" t="s">
        <v>224</v>
      </c>
      <c r="W18" t="s">
        <v>470</v>
      </c>
      <c r="X18" s="48" t="s">
        <v>487</v>
      </c>
      <c r="Y18" s="41"/>
    </row>
    <row r="19" spans="1:25" ht="15" x14ac:dyDescent="0.25">
      <c r="A19">
        <v>1.72</v>
      </c>
      <c r="B19">
        <v>2.2400000000000002</v>
      </c>
      <c r="C19" s="29">
        <f t="shared" si="0"/>
        <v>2.7823920265780622E-2</v>
      </c>
      <c r="D19" s="30">
        <f>IF(OR($A19="",$B19=""),"",A19*'MPTO_working_2-way'!$G18)</f>
        <v>1.7678571428571426</v>
      </c>
      <c r="E19" s="32">
        <f>IF(OR($A19="",$B19=""),"",B19*'MPTO_working_2-way'!$G18)</f>
        <v>2.3023255813953489</v>
      </c>
      <c r="F19" s="30">
        <f>IF(OR($A19="",$B19=""),"",'MPTO_working_2-way'!D18)</f>
        <v>1.762166117819246</v>
      </c>
      <c r="G19" s="32">
        <f>IF(OR($A19="",$B19=""),"",'MPTO_working_2-way'!E18)</f>
        <v>2.3120499279884781</v>
      </c>
      <c r="H19" s="30">
        <f>IF(OR($A19="",$B19=""),"",'OddsRatio_working_2-way'!M18)</f>
        <v>1.7620007620011424</v>
      </c>
      <c r="I19" s="30">
        <f>IF(OR($A19="",$B19=""),"",'OddsRatio_working_2-way'!N18)</f>
        <v>2.3123346456686344</v>
      </c>
      <c r="J19" s="30">
        <f>IF('Log_working_2-way'!$D18="","",A19^('Log_working_2-way'!$D18))</f>
        <v>1.7594273311587105</v>
      </c>
      <c r="K19" s="32">
        <f>IF('Log_working_2-way'!$D18="","",B19^('Log_working_2-way'!$D18))</f>
        <v>2.3167816840015738</v>
      </c>
      <c r="L19" s="37">
        <f t="shared" si="9"/>
        <v>0.56565656565656575</v>
      </c>
      <c r="M19" s="37">
        <f t="shared" si="10"/>
        <v>0.43434343434343431</v>
      </c>
      <c r="N19" s="38">
        <v>115</v>
      </c>
      <c r="O19" s="38">
        <f t="shared" si="11"/>
        <v>48.13953488372092</v>
      </c>
      <c r="P19" s="38">
        <f t="shared" si="12"/>
        <v>63.660714285714292</v>
      </c>
      <c r="Q19" s="38">
        <f t="shared" si="13"/>
        <v>51.339285714285708</v>
      </c>
      <c r="R19" s="38">
        <f t="shared" si="14"/>
        <v>66.860465116279073</v>
      </c>
      <c r="S19" s="39">
        <f t="shared" si="15"/>
        <v>-3.1997508305647884</v>
      </c>
      <c r="T19" s="39">
        <f t="shared" si="16"/>
        <v>-3.1997508305647813</v>
      </c>
      <c r="U19" t="s">
        <v>230</v>
      </c>
      <c r="V19" t="s">
        <v>228</v>
      </c>
      <c r="W19" t="s">
        <v>470</v>
      </c>
      <c r="X19" s="48" t="s">
        <v>487</v>
      </c>
      <c r="Y19" s="41"/>
    </row>
    <row r="20" spans="1:25" ht="15" x14ac:dyDescent="0.25">
      <c r="A20">
        <v>1.58</v>
      </c>
      <c r="B20">
        <v>2.52</v>
      </c>
      <c r="C20" s="29">
        <f t="shared" si="0"/>
        <v>2.9736789230460081E-2</v>
      </c>
      <c r="D20" s="30">
        <f>IF(OR($A20="",$B20=""),"",A20*'MPTO_working_2-way'!$G19)</f>
        <v>1.626984126984127</v>
      </c>
      <c r="E20" s="32">
        <f>IF(OR($A20="",$B20=""),"",B20*'MPTO_working_2-way'!$G19)</f>
        <v>2.5949367088607596</v>
      </c>
      <c r="F20" s="30">
        <f>IF(OR($A20="",$B20=""),"",'MPTO_working_2-way'!D19)</f>
        <v>1.6180104031209364</v>
      </c>
      <c r="G20" s="32">
        <f>IF(OR($A20="",$B20=""),"",'MPTO_working_2-way'!E19)</f>
        <v>2.618095739084692</v>
      </c>
      <c r="H20" s="30">
        <f>IF(OR($A20="",$B20=""),"",'OddsRatio_working_2-way'!M19)</f>
        <v>1.6177207681213428</v>
      </c>
      <c r="I20" s="30">
        <f>IF(OR($A20="",$B20=""),"",'OddsRatio_working_2-way'!N19)</f>
        <v>2.618854426800759</v>
      </c>
      <c r="J20" s="30">
        <f>IF('Log_working_2-way'!$D19="","",A20^('Log_working_2-way'!$D19))</f>
        <v>1.6136452064390807</v>
      </c>
      <c r="K20" s="32">
        <f>IF('Log_working_2-way'!$D19="","",B20^('Log_working_2-way'!$D19))</f>
        <v>2.6296061462010867</v>
      </c>
      <c r="L20" s="37">
        <f t="shared" si="9"/>
        <v>0.61463414634146341</v>
      </c>
      <c r="M20" s="37">
        <f t="shared" si="10"/>
        <v>0.38536585365853659</v>
      </c>
      <c r="N20" s="38">
        <v>116</v>
      </c>
      <c r="O20" s="38">
        <f t="shared" si="11"/>
        <v>42.582278481012658</v>
      </c>
      <c r="P20" s="38">
        <f t="shared" si="12"/>
        <v>69.968253968253961</v>
      </c>
      <c r="Q20" s="38">
        <f t="shared" si="13"/>
        <v>46.031746031746032</v>
      </c>
      <c r="R20" s="38">
        <f t="shared" si="14"/>
        <v>73.417721518987335</v>
      </c>
      <c r="S20" s="39">
        <f t="shared" si="15"/>
        <v>-3.4494675507333739</v>
      </c>
      <c r="T20" s="39">
        <f t="shared" si="16"/>
        <v>-3.4494675507333739</v>
      </c>
      <c r="U20" t="s">
        <v>405</v>
      </c>
      <c r="V20" t="s">
        <v>220</v>
      </c>
      <c r="W20" t="s">
        <v>470</v>
      </c>
      <c r="X20" s="48" t="s">
        <v>487</v>
      </c>
      <c r="Y20" s="41"/>
    </row>
    <row r="21" spans="1:25" ht="15" x14ac:dyDescent="0.25">
      <c r="A21">
        <v>1.72</v>
      </c>
      <c r="B21">
        <v>2.2400000000000002</v>
      </c>
      <c r="C21" s="29">
        <f t="shared" si="0"/>
        <v>2.7823920265780622E-2</v>
      </c>
      <c r="D21" s="30">
        <f>IF(OR($A21="",$B21=""),"",A21*'MPTO_working_2-way'!$G20)</f>
        <v>1.7678571428571426</v>
      </c>
      <c r="E21" s="32">
        <f>IF(OR($A21="",$B21=""),"",B21*'MPTO_working_2-way'!$G20)</f>
        <v>2.3023255813953489</v>
      </c>
      <c r="F21" s="30">
        <f>IF(OR($A21="",$B21=""),"",'MPTO_working_2-way'!D20)</f>
        <v>1.762166117819246</v>
      </c>
      <c r="G21" s="32">
        <f>IF(OR($A21="",$B21=""),"",'MPTO_working_2-way'!E20)</f>
        <v>2.3120499279884781</v>
      </c>
      <c r="H21" s="30">
        <f>IF(OR($A21="",$B21=""),"",'OddsRatio_working_2-way'!M20)</f>
        <v>1.7620007620011424</v>
      </c>
      <c r="I21" s="30">
        <f>IF(OR($A21="",$B21=""),"",'OddsRatio_working_2-way'!N20)</f>
        <v>2.3123346456686344</v>
      </c>
      <c r="J21" s="30">
        <f>IF('Log_working_2-way'!$D20="","",A21^('Log_working_2-way'!$D20))</f>
        <v>1.7594273311587105</v>
      </c>
      <c r="K21" s="32">
        <f>IF('Log_working_2-way'!$D20="","",B21^('Log_working_2-way'!$D20))</f>
        <v>2.3167816840015738</v>
      </c>
      <c r="L21" s="37">
        <f t="shared" si="9"/>
        <v>0.56565656565656575</v>
      </c>
      <c r="M21" s="37">
        <f t="shared" si="10"/>
        <v>0.43434343434343431</v>
      </c>
      <c r="N21" s="38">
        <v>117</v>
      </c>
      <c r="O21" s="38">
        <f t="shared" si="11"/>
        <v>48.976744186046517</v>
      </c>
      <c r="P21" s="38">
        <f t="shared" si="12"/>
        <v>64.767857142857153</v>
      </c>
      <c r="Q21" s="38">
        <f t="shared" si="13"/>
        <v>52.232142857142854</v>
      </c>
      <c r="R21" s="38">
        <f t="shared" si="14"/>
        <v>68.023255813953497</v>
      </c>
      <c r="S21" s="39">
        <f t="shared" si="15"/>
        <v>-3.2553986710963372</v>
      </c>
      <c r="T21" s="39">
        <f t="shared" si="16"/>
        <v>-3.2553986710963443</v>
      </c>
      <c r="U21" t="s">
        <v>194</v>
      </c>
      <c r="V21" t="s">
        <v>407</v>
      </c>
      <c r="W21" t="s">
        <v>470</v>
      </c>
      <c r="X21" s="48" t="s">
        <v>487</v>
      </c>
      <c r="Y21" s="41"/>
    </row>
    <row r="22" spans="1:25" ht="15" x14ac:dyDescent="0.25">
      <c r="A22">
        <v>1.61</v>
      </c>
      <c r="B22">
        <v>2.46</v>
      </c>
      <c r="C22" s="29">
        <f t="shared" si="0"/>
        <v>2.7622077463010708E-2</v>
      </c>
      <c r="D22" s="30">
        <f>IF(OR($A22="",$B22=""),"",A22*'MPTO_working_2-way'!$G21)</f>
        <v>1.6544715447154474</v>
      </c>
      <c r="E22" s="32">
        <f>IF(OR($A22="",$B22=""),"",B22*'MPTO_working_2-way'!$G21)</f>
        <v>2.5279503105590062</v>
      </c>
      <c r="F22" s="30">
        <f>IF(OR($A22="",$B22=""),"",'MPTO_working_2-way'!D21)</f>
        <v>1.6466137280172954</v>
      </c>
      <c r="G22" s="32">
        <f>IF(OR($A22="",$B22=""),"",'MPTO_working_2-way'!E21)</f>
        <v>2.5465183565871534</v>
      </c>
      <c r="H22" s="30">
        <f>IF(OR($A22="",$B22=""),"",'OddsRatio_working_2-way'!M21)</f>
        <v>1.646380862323509</v>
      </c>
      <c r="I22" s="30">
        <f>IF(OR($A22="",$B22=""),"",'OddsRatio_working_2-way'!N21)</f>
        <v>2.5470755065447905</v>
      </c>
      <c r="J22" s="30">
        <f>IF('Log_working_2-way'!$D21="","",A22^('Log_working_2-way'!$D21))</f>
        <v>1.6428198742239617</v>
      </c>
      <c r="K22" s="32">
        <f>IF('Log_working_2-way'!$D21="","",B22^('Log_working_2-way'!$D21))</f>
        <v>2.5556457416740908</v>
      </c>
      <c r="L22" s="37">
        <f t="shared" si="9"/>
        <v>0.60442260442260431</v>
      </c>
      <c r="M22" s="37">
        <f t="shared" si="10"/>
        <v>0.39557739557739557</v>
      </c>
      <c r="N22" s="38">
        <v>118</v>
      </c>
      <c r="O22" s="38">
        <f t="shared" si="11"/>
        <v>44.708074534161497</v>
      </c>
      <c r="P22" s="38">
        <f t="shared" si="12"/>
        <v>70.032520325203237</v>
      </c>
      <c r="Q22" s="38">
        <f t="shared" si="13"/>
        <v>47.967479674796749</v>
      </c>
      <c r="R22" s="38">
        <f t="shared" si="14"/>
        <v>73.291925465838503</v>
      </c>
      <c r="S22" s="39">
        <f t="shared" si="15"/>
        <v>-3.259405140635252</v>
      </c>
      <c r="T22" s="39">
        <f t="shared" si="16"/>
        <v>-3.2594051406352662</v>
      </c>
      <c r="U22" t="s">
        <v>231</v>
      </c>
      <c r="V22" t="s">
        <v>193</v>
      </c>
      <c r="W22" t="s">
        <v>470</v>
      </c>
      <c r="X22" s="48" t="s">
        <v>487</v>
      </c>
      <c r="Y22" s="41"/>
    </row>
    <row r="23" spans="1:25" ht="15" x14ac:dyDescent="0.25">
      <c r="A23">
        <v>1.75</v>
      </c>
      <c r="B23">
        <v>2.1800000000000002</v>
      </c>
      <c r="C23" s="29">
        <f t="shared" si="0"/>
        <v>3.0144167758846541E-2</v>
      </c>
      <c r="D23" s="30">
        <f>IF(OR($A23="",$B23=""),"",A23*'MPTO_working_2-way'!$G22)</f>
        <v>1.8027522935779814</v>
      </c>
      <c r="E23" s="32">
        <f>IF(OR($A23="",$B23=""),"",B23*'MPTO_working_2-way'!$G22)</f>
        <v>2.2457142857142856</v>
      </c>
      <c r="F23" s="30">
        <f>IF(OR($A23="",$B23=""),"",'MPTO_working_2-way'!D22)</f>
        <v>1.797408716136631</v>
      </c>
      <c r="G23" s="32">
        <f>IF(OR($A23="",$B23=""),"",'MPTO_working_2-way'!E22)</f>
        <v>2.2540620384047267</v>
      </c>
      <c r="H23" s="30">
        <f>IF(OR($A23="",$B23=""),"",'OddsRatio_working_2-way'!M22)</f>
        <v>1.797241005179101</v>
      </c>
      <c r="I23" s="30">
        <f>IF(OR($A23="",$B23=""),"",'OddsRatio_working_2-way'!N22)</f>
        <v>2.2543258481484516</v>
      </c>
      <c r="J23" s="30">
        <f>IF('Log_working_2-way'!$D22="","",A23^('Log_working_2-way'!$D22))</f>
        <v>1.7948212842092994</v>
      </c>
      <c r="K23" s="32">
        <f>IF('Log_working_2-way'!$D22="","",B23^('Log_working_2-way'!$D22))</f>
        <v>2.2581444657647705</v>
      </c>
      <c r="L23" s="37">
        <f t="shared" si="9"/>
        <v>0.55470737913486012</v>
      </c>
      <c r="M23" s="37">
        <f t="shared" si="10"/>
        <v>0.44529262086513999</v>
      </c>
      <c r="N23" s="38">
        <v>119</v>
      </c>
      <c r="O23" s="38">
        <f t="shared" si="11"/>
        <v>51</v>
      </c>
      <c r="P23" s="38">
        <f t="shared" si="12"/>
        <v>64.412844036697251</v>
      </c>
      <c r="Q23" s="38">
        <f t="shared" si="13"/>
        <v>54.587155963302749</v>
      </c>
      <c r="R23" s="38">
        <f t="shared" si="14"/>
        <v>68</v>
      </c>
      <c r="S23" s="39">
        <f t="shared" si="15"/>
        <v>-3.5871559633027488</v>
      </c>
      <c r="T23" s="39">
        <f t="shared" si="16"/>
        <v>-3.5871559633027488</v>
      </c>
      <c r="U23" t="s">
        <v>225</v>
      </c>
      <c r="V23" t="s">
        <v>222</v>
      </c>
      <c r="W23" t="s">
        <v>470</v>
      </c>
      <c r="X23" s="48" t="s">
        <v>487</v>
      </c>
      <c r="Y23" s="41"/>
    </row>
    <row r="24" spans="1:25" ht="15" x14ac:dyDescent="0.25">
      <c r="A24">
        <v>1.66</v>
      </c>
      <c r="B24">
        <v>2.3199999999999998</v>
      </c>
      <c r="C24" s="29">
        <f t="shared" si="0"/>
        <v>3.3444121312837582E-2</v>
      </c>
      <c r="D24" s="30">
        <f>IF(OR($A24="",$B24=""),"",A24*'MPTO_working_2-way'!$G23)</f>
        <v>1.7155172413793103</v>
      </c>
      <c r="E24" s="32">
        <f>IF(OR($A24="",$B24=""),"",B24*'MPTO_working_2-way'!$G23)</f>
        <v>2.3975903614457832</v>
      </c>
      <c r="F24" s="30">
        <f>IF(OR($A24="",$B24=""),"",'MPTO_working_2-way'!D23)</f>
        <v>1.707394928178755</v>
      </c>
      <c r="G24" s="32">
        <f>IF(OR($A24="",$B24=""),"",'MPTO_working_2-way'!E23)</f>
        <v>2.4136375031336175</v>
      </c>
      <c r="H24" s="30">
        <f>IF(OR($A24="",$B24=""),"",'OddsRatio_working_2-way'!M23)</f>
        <v>1.7071067811865479</v>
      </c>
      <c r="I24" s="30">
        <f>IF(OR($A24="",$B24=""),"",'OddsRatio_working_2-way'!N23)</f>
        <v>2.4142135623730954</v>
      </c>
      <c r="J24" s="30">
        <f>IF('Log_working_2-way'!$D23="","",A24^('Log_working_2-way'!$D23))</f>
        <v>1.7034185347793582</v>
      </c>
      <c r="K24" s="32">
        <f>IF('Log_working_2-way'!$D23="","",B24^('Log_working_2-way'!$D23))</f>
        <v>2.4216287324780335</v>
      </c>
      <c r="L24" s="37">
        <f t="shared" si="9"/>
        <v>0.58291457286432158</v>
      </c>
      <c r="M24" s="37">
        <f t="shared" si="10"/>
        <v>0.41708542713567837</v>
      </c>
      <c r="N24" s="38">
        <v>120</v>
      </c>
      <c r="O24" s="38">
        <f t="shared" si="11"/>
        <v>47.710843373493972</v>
      </c>
      <c r="P24" s="38">
        <f t="shared" si="12"/>
        <v>68.275862068965509</v>
      </c>
      <c r="Q24" s="38">
        <f t="shared" si="13"/>
        <v>51.724137931034484</v>
      </c>
      <c r="R24" s="38">
        <f t="shared" si="14"/>
        <v>72.289156626506028</v>
      </c>
      <c r="S24" s="39">
        <f t="shared" si="15"/>
        <v>-4.0132945575405117</v>
      </c>
      <c r="T24" s="39">
        <f t="shared" si="16"/>
        <v>-4.0132945575405188</v>
      </c>
      <c r="U24" t="s">
        <v>411</v>
      </c>
      <c r="V24" t="s">
        <v>195</v>
      </c>
      <c r="W24" t="s">
        <v>471</v>
      </c>
      <c r="X24" s="48" t="s">
        <v>487</v>
      </c>
      <c r="Y24" s="41"/>
    </row>
    <row r="25" spans="1:25" ht="15" x14ac:dyDescent="0.25">
      <c r="A25">
        <v>1.74</v>
      </c>
      <c r="B25">
        <v>2.19</v>
      </c>
      <c r="C25" s="29">
        <f t="shared" si="0"/>
        <v>3.1333648244370904E-2</v>
      </c>
      <c r="D25" s="30">
        <f>IF(OR($A25="",$B25=""),"",A25*'MPTO_working_2-way'!$G24)</f>
        <v>1.7945205479452053</v>
      </c>
      <c r="E25" s="32">
        <f>IF(OR($A25="",$B25=""),"",B25*'MPTO_working_2-way'!$G24)</f>
        <v>2.2586206896551722</v>
      </c>
      <c r="F25" s="30">
        <f>IF(OR($A25="",$B25=""),"",'MPTO_working_2-way'!D24)</f>
        <v>1.7887621461765948</v>
      </c>
      <c r="G25" s="32">
        <f>IF(OR($A25="",$B25=""),"",'MPTO_working_2-way'!E24)</f>
        <v>2.2678093197643276</v>
      </c>
      <c r="H25" s="30">
        <f>IF(OR($A25="",$B25=""),"",'OddsRatio_working_2-way'!M24)</f>
        <v>1.7885738643245783</v>
      </c>
      <c r="I25" s="30">
        <f>IF(OR($A25="",$B25=""),"",'OddsRatio_working_2-way'!N24)</f>
        <v>2.2681120250624973</v>
      </c>
      <c r="J25" s="30">
        <f>IF('Log_working_2-way'!$D24="","",A25^('Log_working_2-way'!$D24))</f>
        <v>1.7859641468844982</v>
      </c>
      <c r="K25" s="32">
        <f>IF('Log_working_2-way'!$D24="","",B25^('Log_working_2-way'!$D24))</f>
        <v>2.2723226675973618</v>
      </c>
      <c r="L25" s="37">
        <f t="shared" si="9"/>
        <v>0.5572519083969466</v>
      </c>
      <c r="M25" s="37">
        <f t="shared" si="10"/>
        <v>0.44274809160305351</v>
      </c>
      <c r="N25" s="38">
        <v>121</v>
      </c>
      <c r="O25" s="38">
        <f t="shared" si="11"/>
        <v>51.459770114942522</v>
      </c>
      <c r="P25" s="38">
        <f t="shared" si="12"/>
        <v>65.748858447488587</v>
      </c>
      <c r="Q25" s="38">
        <f t="shared" si="13"/>
        <v>55.25114155251142</v>
      </c>
      <c r="R25" s="38">
        <f t="shared" si="14"/>
        <v>69.540229885057471</v>
      </c>
      <c r="S25" s="39">
        <f t="shared" si="15"/>
        <v>-3.7913714375688983</v>
      </c>
      <c r="T25" s="39">
        <f t="shared" si="16"/>
        <v>-3.7913714375688841</v>
      </c>
      <c r="U25" t="s">
        <v>239</v>
      </c>
      <c r="V25" t="s">
        <v>197</v>
      </c>
      <c r="W25" t="s">
        <v>471</v>
      </c>
      <c r="X25" s="48" t="s">
        <v>487</v>
      </c>
      <c r="Y25" s="41"/>
    </row>
    <row r="26" spans="1:25" ht="15" x14ac:dyDescent="0.25">
      <c r="A26">
        <v>1.47</v>
      </c>
      <c r="B26">
        <v>2.81</v>
      </c>
      <c r="C26" s="29">
        <f t="shared" si="0"/>
        <v>3.614399496453391E-2</v>
      </c>
      <c r="D26" s="30">
        <f>IF(OR($A26="",$B26=""),"",A26*'MPTO_working_2-way'!$G25)</f>
        <v>1.5231316725978647</v>
      </c>
      <c r="E26" s="32">
        <f>IF(OR($A26="",$B26=""),"",B26*'MPTO_working_2-way'!$G25)</f>
        <v>2.9115646258503403</v>
      </c>
      <c r="F26" s="30">
        <f>IF(OR($A26="",$B26=""),"",'MPTO_working_2-way'!D25)</f>
        <v>1.5101175352331511</v>
      </c>
      <c r="G26" s="32">
        <f>IF(OR($A26="",$B26=""),"",'MPTO_working_2-way'!E25)</f>
        <v>2.9603325330562225</v>
      </c>
      <c r="H26" s="30">
        <f>IF(OR($A26="",$B26=""),"",'OddsRatio_working_2-way'!M25)</f>
        <v>1.5095767933170556</v>
      </c>
      <c r="I26" s="30">
        <f>IF(OR($A26="",$B26=""),"",'OddsRatio_working_2-way'!N25)</f>
        <v>2.9624127572422765</v>
      </c>
      <c r="J26" s="30">
        <f>IF('Log_working_2-way'!$D25="","",A26^('Log_working_2-way'!$D25))</f>
        <v>1.5036139212828077</v>
      </c>
      <c r="K26" s="32">
        <f>IF('Log_working_2-way'!$D25="","",B26^('Log_working_2-way'!$D25))</f>
        <v>2.9856480485138026</v>
      </c>
      <c r="L26" s="37">
        <f t="shared" si="9"/>
        <v>0.65654205607476634</v>
      </c>
      <c r="M26" s="37">
        <f t="shared" si="10"/>
        <v>0.34345794392523366</v>
      </c>
      <c r="N26" s="38">
        <v>122</v>
      </c>
      <c r="O26" s="38">
        <f t="shared" si="11"/>
        <v>39.006802721088434</v>
      </c>
      <c r="P26" s="38">
        <f t="shared" si="12"/>
        <v>78.583629893238438</v>
      </c>
      <c r="Q26" s="38">
        <f t="shared" si="13"/>
        <v>43.416370106761569</v>
      </c>
      <c r="R26" s="38">
        <f t="shared" si="14"/>
        <v>82.993197278911566</v>
      </c>
      <c r="S26" s="39">
        <f t="shared" si="15"/>
        <v>-4.4095673856731352</v>
      </c>
      <c r="T26" s="39">
        <f t="shared" si="16"/>
        <v>-4.4095673856731281</v>
      </c>
      <c r="U26" t="s">
        <v>234</v>
      </c>
      <c r="V26" t="s">
        <v>236</v>
      </c>
      <c r="W26" t="s">
        <v>471</v>
      </c>
      <c r="X26" s="48" t="s">
        <v>487</v>
      </c>
      <c r="Y26" s="41"/>
    </row>
    <row r="27" spans="1:25" ht="15" x14ac:dyDescent="0.25">
      <c r="A27">
        <v>1.82</v>
      </c>
      <c r="B27">
        <v>2.0699999999999998</v>
      </c>
      <c r="C27" s="29">
        <f t="shared" si="0"/>
        <v>3.2542336890162948E-2</v>
      </c>
      <c r="D27" s="30">
        <f>IF(OR($A27="",$B27=""),"",A27*'MPTO_working_2-way'!$G26)</f>
        <v>1.8792270531400965</v>
      </c>
      <c r="E27" s="32">
        <f>IF(OR($A27="",$B27=""),"",B27*'MPTO_working_2-way'!$G26)</f>
        <v>2.1373626373626373</v>
      </c>
      <c r="F27" s="30">
        <f>IF(OR($A27="",$B27=""),"",'MPTO_working_2-way'!D26)</f>
        <v>1.8755413949320454</v>
      </c>
      <c r="G27" s="32">
        <f>IF(OR($A27="",$B27=""),"",'MPTO_working_2-way'!E26)</f>
        <v>2.1421504520384373</v>
      </c>
      <c r="H27" s="30">
        <f>IF(OR($A27="",$B27=""),"",'OddsRatio_working_2-way'!M26)</f>
        <v>1.8754171235399244</v>
      </c>
      <c r="I27" s="30">
        <f>IF(OR($A27="",$B27=""),"",'OddsRatio_working_2-way'!N26)</f>
        <v>2.1423125880338039</v>
      </c>
      <c r="J27" s="30">
        <f>IF('Log_working_2-way'!$D26="","",A27^('Log_working_2-way'!$D26))</f>
        <v>1.8737445050186454</v>
      </c>
      <c r="K27" s="32">
        <f>IF('Log_working_2-way'!$D26="","",B27^('Log_working_2-way'!$D26))</f>
        <v>2.1444993293304022</v>
      </c>
      <c r="L27" s="37">
        <f t="shared" si="9"/>
        <v>0.53213367609254503</v>
      </c>
      <c r="M27" s="37">
        <f t="shared" si="10"/>
        <v>0.46786632390745503</v>
      </c>
      <c r="N27" s="38">
        <v>123</v>
      </c>
      <c r="O27" s="38">
        <f t="shared" si="11"/>
        <v>55.417582417582416</v>
      </c>
      <c r="P27" s="38">
        <f t="shared" si="12"/>
        <v>63.579710144927532</v>
      </c>
      <c r="Q27" s="38">
        <f t="shared" si="13"/>
        <v>59.420289855072468</v>
      </c>
      <c r="R27" s="38">
        <f t="shared" si="14"/>
        <v>67.582417582417577</v>
      </c>
      <c r="S27" s="39">
        <f t="shared" si="15"/>
        <v>-4.0027074374900522</v>
      </c>
      <c r="T27" s="39">
        <f t="shared" si="16"/>
        <v>-4.0027074374900451</v>
      </c>
      <c r="U27" t="s">
        <v>198</v>
      </c>
      <c r="V27" t="s">
        <v>410</v>
      </c>
      <c r="W27" t="s">
        <v>471</v>
      </c>
      <c r="X27" s="48" t="s">
        <v>487</v>
      </c>
      <c r="Y27" s="41"/>
    </row>
    <row r="28" spans="1:25" ht="15" x14ac:dyDescent="0.25">
      <c r="A28">
        <v>1.82</v>
      </c>
      <c r="B28">
        <v>2.09</v>
      </c>
      <c r="C28" s="29">
        <f t="shared" si="0"/>
        <v>2.7919448972080652E-2</v>
      </c>
      <c r="D28" s="30">
        <f>IF(OR($A28="",$B28=""),"",A28*'MPTO_working_2-way'!$G27)</f>
        <v>1.8708133971291869</v>
      </c>
      <c r="E28" s="32">
        <f>IF(OR($A28="",$B28=""),"",B28*'MPTO_working_2-way'!$G27)</f>
        <v>2.1483516483516483</v>
      </c>
      <c r="F28" s="30">
        <f>IF(OR($A28="",$B28=""),"",'MPTO_working_2-way'!D27)</f>
        <v>1.8674456281604401</v>
      </c>
      <c r="G28" s="32">
        <f>IF(OR($A28="",$B28=""),"",'MPTO_working_2-way'!E27)</f>
        <v>2.152810006225593</v>
      </c>
      <c r="H28" s="30">
        <f>IF(OR($A28="",$B28=""),"",'OddsRatio_working_2-way'!M27)</f>
        <v>1.8673485908108987</v>
      </c>
      <c r="I28" s="30">
        <f>IF(OR($A28="",$B28=""),"",'OddsRatio_working_2-way'!N27)</f>
        <v>2.1529389804681456</v>
      </c>
      <c r="J28" s="30">
        <f>IF('Log_working_2-way'!$D27="","",A28^('Log_working_2-way'!$D27))</f>
        <v>1.8658256434588982</v>
      </c>
      <c r="K28" s="32">
        <f>IF('Log_working_2-way'!$D27="","",B28^('Log_working_2-way'!$D27))</f>
        <v>2.1549669469306498</v>
      </c>
      <c r="L28" s="37">
        <f t="shared" si="9"/>
        <v>0.53452685421994872</v>
      </c>
      <c r="M28" s="37">
        <f t="shared" si="10"/>
        <v>0.46547314578005117</v>
      </c>
      <c r="N28" s="38">
        <v>124</v>
      </c>
      <c r="O28" s="38">
        <f t="shared" si="11"/>
        <v>55.868131868131869</v>
      </c>
      <c r="P28" s="38">
        <f t="shared" si="12"/>
        <v>64.669856459330134</v>
      </c>
      <c r="Q28" s="38">
        <f t="shared" si="13"/>
        <v>59.330143540669866</v>
      </c>
      <c r="R28" s="38">
        <f t="shared" si="14"/>
        <v>68.131868131868117</v>
      </c>
      <c r="S28" s="39">
        <f t="shared" si="15"/>
        <v>-3.4620116725379972</v>
      </c>
      <c r="T28" s="39">
        <f t="shared" si="16"/>
        <v>-3.462011672537983</v>
      </c>
      <c r="U28" t="s">
        <v>99</v>
      </c>
      <c r="V28" t="s">
        <v>135</v>
      </c>
      <c r="W28" t="s">
        <v>173</v>
      </c>
      <c r="X28" s="48" t="s">
        <v>487</v>
      </c>
      <c r="Y28" s="41"/>
    </row>
    <row r="29" spans="1:25" ht="15" x14ac:dyDescent="0.25">
      <c r="A29">
        <v>2.2200000000000002</v>
      </c>
      <c r="B29">
        <v>1.73</v>
      </c>
      <c r="C29" s="29">
        <f t="shared" si="0"/>
        <v>2.8485132531375301E-2</v>
      </c>
      <c r="D29" s="30">
        <f>IF(OR($A29="",$B29=""),"",A29*'MPTO_working_2-way'!$G28)</f>
        <v>2.2832369942196533</v>
      </c>
      <c r="E29" s="32">
        <f>IF(OR($A29="",$B29=""),"",B29*'MPTO_working_2-way'!$G28)</f>
        <v>1.7792792792792793</v>
      </c>
      <c r="F29" s="30">
        <f>IF(OR($A29="",$B29=""),"",'MPTO_working_2-way'!D28)</f>
        <v>2.2924849280725841</v>
      </c>
      <c r="G29" s="32">
        <f>IF(OR($A29="",$B29=""),"",'MPTO_working_2-way'!E28)</f>
        <v>1.7737034129219971</v>
      </c>
      <c r="H29" s="30">
        <f>IF(OR($A29="",$B29=""),"",'OddsRatio_working_2-way'!M28)</f>
        <v>2.2927617246470167</v>
      </c>
      <c r="I29" s="30">
        <f>IF(OR($A29="",$B29=""),"",'OddsRatio_working_2-way'!N28)</f>
        <v>1.7735377532723946</v>
      </c>
      <c r="J29" s="30">
        <f>IF('Log_working_2-way'!$D28="","",A29^('Log_working_2-way'!$D28))</f>
        <v>2.2969907932831721</v>
      </c>
      <c r="K29" s="32">
        <f>IF('Log_working_2-way'!$D28="","",B29^('Log_working_2-way'!$D28))</f>
        <v>1.771015496161394</v>
      </c>
      <c r="L29" s="37">
        <f t="shared" si="9"/>
        <v>0.43797468354430374</v>
      </c>
      <c r="M29" s="37">
        <f t="shared" si="10"/>
        <v>0.5620253164556962</v>
      </c>
      <c r="N29" s="38">
        <v>125</v>
      </c>
      <c r="O29" s="38">
        <f t="shared" si="11"/>
        <v>68.693693693693689</v>
      </c>
      <c r="P29" s="38">
        <f t="shared" si="12"/>
        <v>52.745664739884397</v>
      </c>
      <c r="Q29" s="38">
        <f t="shared" si="13"/>
        <v>72.25433526011561</v>
      </c>
      <c r="R29" s="38">
        <f t="shared" si="14"/>
        <v>56.306306306306297</v>
      </c>
      <c r="S29" s="39">
        <f t="shared" si="15"/>
        <v>-3.5606415664219213</v>
      </c>
      <c r="T29" s="39">
        <f t="shared" si="16"/>
        <v>-3.5606415664219</v>
      </c>
      <c r="U29" t="s">
        <v>103</v>
      </c>
      <c r="V29" t="s">
        <v>137</v>
      </c>
      <c r="W29" t="s">
        <v>173</v>
      </c>
      <c r="X29" s="48" t="s">
        <v>487</v>
      </c>
      <c r="Y29" s="41"/>
    </row>
    <row r="30" spans="1:25" s="35" customFormat="1" ht="15" x14ac:dyDescent="0.25">
      <c r="A30">
        <v>1.88</v>
      </c>
      <c r="B30">
        <v>2.0299999999999998</v>
      </c>
      <c r="C30" s="29">
        <f t="shared" si="0"/>
        <v>2.4525731055444977E-2</v>
      </c>
      <c r="D30" s="30">
        <f>IF(OR($A30="",$B30=""),"",A30*'MPTO_working_2-way'!$G29)</f>
        <v>1.9261083743842364</v>
      </c>
      <c r="E30" s="32">
        <f>IF(OR($A30="",$B30=""),"",B30*'MPTO_working_2-way'!$G29)</f>
        <v>2.0797872340425529</v>
      </c>
      <c r="F30" s="30">
        <f>IF(OR($A30="",$B30=""),"",'MPTO_working_2-way'!D29)</f>
        <v>1.9243646631706333</v>
      </c>
      <c r="G30" s="32">
        <f>IF(OR($A30="",$B30=""),"",'MPTO_working_2-way'!E29)</f>
        <v>2.0818241326641935</v>
      </c>
      <c r="H30" s="30">
        <f>IF(OR($A30="",$B30=""),"",'OddsRatio_working_2-way'!M29)</f>
        <v>1.9243207949834495</v>
      </c>
      <c r="I30" s="30">
        <f>IF(OR($A30="",$B30=""),"",'OddsRatio_working_2-way'!N29)</f>
        <v>2.081875475946537</v>
      </c>
      <c r="J30" s="30">
        <f>IF('Log_working_2-way'!$D29="","",A30^('Log_working_2-way'!$D29))</f>
        <v>1.9235339030630429</v>
      </c>
      <c r="K30" s="32">
        <f>IF('Log_working_2-way'!$D29="","",B30^('Log_working_2-way'!$D29))</f>
        <v>2.0827972819225606</v>
      </c>
      <c r="L30" s="37">
        <f t="shared" si="9"/>
        <v>0.51918158567774941</v>
      </c>
      <c r="M30" s="37">
        <f t="shared" si="10"/>
        <v>0.4808184143222507</v>
      </c>
      <c r="N30" s="38">
        <v>126</v>
      </c>
      <c r="O30" s="38">
        <f t="shared" si="11"/>
        <v>58.978723404255312</v>
      </c>
      <c r="P30" s="38">
        <f t="shared" si="12"/>
        <v>63.931034482758612</v>
      </c>
      <c r="Q30" s="38">
        <f t="shared" si="13"/>
        <v>62.068965517241388</v>
      </c>
      <c r="R30" s="38">
        <f t="shared" si="14"/>
        <v>67.021276595744681</v>
      </c>
      <c r="S30" s="39">
        <f t="shared" si="15"/>
        <v>-3.0902421129860755</v>
      </c>
      <c r="T30" s="39">
        <f t="shared" si="16"/>
        <v>-3.0902421129860684</v>
      </c>
      <c r="U30" t="s">
        <v>101</v>
      </c>
      <c r="V30" t="s">
        <v>96</v>
      </c>
      <c r="W30" t="s">
        <v>173</v>
      </c>
      <c r="X30" s="48" t="s">
        <v>487</v>
      </c>
      <c r="Y30" s="41"/>
    </row>
    <row r="31" spans="1:25" ht="15" x14ac:dyDescent="0.25">
      <c r="A31">
        <v>1.54</v>
      </c>
      <c r="B31">
        <v>2.63</v>
      </c>
      <c r="C31" s="29">
        <f t="shared" si="0"/>
        <v>2.9578786232778764E-2</v>
      </c>
      <c r="D31" s="30">
        <f>IF(OR($A31="",$B31=""),"",A31*'MPTO_working_2-way'!$G30)</f>
        <v>1.5855513307984794</v>
      </c>
      <c r="E31" s="32">
        <f>IF(OR($A31="",$B31=""),"",B31*'MPTO_working_2-way'!$G30)</f>
        <v>2.7077922077922079</v>
      </c>
      <c r="F31" s="30">
        <f>IF(OR($A31="",$B31=""),"",'MPTO_working_2-way'!D30)</f>
        <v>1.5758919886385747</v>
      </c>
      <c r="G31" s="32">
        <f>IF(OR($A31="",$B31=""),"",'MPTO_working_2-way'!E30)</f>
        <v>2.7364367272481593</v>
      </c>
      <c r="H31" s="30">
        <f>IF(OR($A31="",$B31=""),"",'OddsRatio_working_2-way'!M30)</f>
        <v>1.5755765314519714</v>
      </c>
      <c r="I31" s="30">
        <f>IF(OR($A31="",$B31=""),"",'OddsRatio_working_2-way'!N30)</f>
        <v>2.7373884190124329</v>
      </c>
      <c r="J31" s="30">
        <f>IF('Log_working_2-way'!$D30="","",A31^('Log_working_2-way'!$D30))</f>
        <v>1.5711815546212307</v>
      </c>
      <c r="K31" s="32">
        <f>IF('Log_working_2-way'!$D30="","",B31^('Log_working_2-way'!$D30))</f>
        <v>2.7507568161284262</v>
      </c>
      <c r="L31" s="37">
        <f t="shared" si="9"/>
        <v>0.63069544364508379</v>
      </c>
      <c r="M31" s="37">
        <f t="shared" si="10"/>
        <v>0.36930455635491605</v>
      </c>
      <c r="N31" s="38">
        <v>127</v>
      </c>
      <c r="O31" s="38">
        <f t="shared" si="11"/>
        <v>44.532467532467543</v>
      </c>
      <c r="P31" s="38">
        <f t="shared" si="12"/>
        <v>78.711026615969587</v>
      </c>
      <c r="Q31" s="38">
        <f t="shared" si="13"/>
        <v>48.28897338403042</v>
      </c>
      <c r="R31" s="38">
        <f t="shared" si="14"/>
        <v>82.467532467532465</v>
      </c>
      <c r="S31" s="39">
        <f t="shared" si="15"/>
        <v>-3.7565058515628778</v>
      </c>
      <c r="T31" s="39">
        <f t="shared" si="16"/>
        <v>-3.7565058515628778</v>
      </c>
      <c r="U31" t="s">
        <v>163</v>
      </c>
      <c r="V31" t="s">
        <v>94</v>
      </c>
      <c r="W31" t="s">
        <v>173</v>
      </c>
      <c r="X31" s="48" t="s">
        <v>487</v>
      </c>
      <c r="Y31" s="41"/>
    </row>
    <row r="32" spans="1:25" ht="15" x14ac:dyDescent="0.25">
      <c r="A32">
        <v>1.82</v>
      </c>
      <c r="B32">
        <v>2.09</v>
      </c>
      <c r="C32" s="29">
        <f t="shared" si="0"/>
        <v>2.7919448972080652E-2</v>
      </c>
      <c r="D32" s="30">
        <f>IF(OR($A32="",$B32=""),"",A32*'MPTO_working_2-way'!$G31)</f>
        <v>1.8708133971291869</v>
      </c>
      <c r="E32" s="32">
        <f>IF(OR($A32="",$B32=""),"",B32*'MPTO_working_2-way'!$G31)</f>
        <v>2.1483516483516483</v>
      </c>
      <c r="F32" s="30">
        <f>IF(OR($A32="",$B32=""),"",'MPTO_working_2-way'!D31)</f>
        <v>1.8674456281604401</v>
      </c>
      <c r="G32" s="32">
        <f>IF(OR($A32="",$B32=""),"",'MPTO_working_2-way'!E31)</f>
        <v>2.152810006225593</v>
      </c>
      <c r="H32" s="30">
        <f>IF(OR($A32="",$B32=""),"",'OddsRatio_working_2-way'!M31)</f>
        <v>1.8673485908108987</v>
      </c>
      <c r="I32" s="30">
        <f>IF(OR($A32="",$B32=""),"",'OddsRatio_working_2-way'!N31)</f>
        <v>2.1529389804681456</v>
      </c>
      <c r="J32" s="30">
        <f>IF('Log_working_2-way'!$D31="","",A32^('Log_working_2-way'!$D31))</f>
        <v>1.8658256434588982</v>
      </c>
      <c r="K32" s="32">
        <f>IF('Log_working_2-way'!$D31="","",B32^('Log_working_2-way'!$D31))</f>
        <v>2.1549669469306498</v>
      </c>
      <c r="L32" s="37">
        <f t="shared" si="9"/>
        <v>0.53452685421994872</v>
      </c>
      <c r="M32" s="37">
        <f t="shared" si="10"/>
        <v>0.46547314578005117</v>
      </c>
      <c r="N32" s="38">
        <v>128</v>
      </c>
      <c r="O32" s="38">
        <f t="shared" si="11"/>
        <v>57.670329670329664</v>
      </c>
      <c r="P32" s="38">
        <f t="shared" si="12"/>
        <v>66.755980861244012</v>
      </c>
      <c r="Q32" s="38">
        <f t="shared" si="13"/>
        <v>61.244019138755988</v>
      </c>
      <c r="R32" s="38">
        <f t="shared" si="14"/>
        <v>70.329670329670321</v>
      </c>
      <c r="S32" s="39">
        <f t="shared" si="15"/>
        <v>-3.5736894684263234</v>
      </c>
      <c r="T32" s="39">
        <f t="shared" si="16"/>
        <v>-3.5736894684263092</v>
      </c>
      <c r="U32" t="s">
        <v>102</v>
      </c>
      <c r="V32" t="s">
        <v>100</v>
      </c>
      <c r="W32" t="s">
        <v>173</v>
      </c>
      <c r="X32" s="48" t="s">
        <v>487</v>
      </c>
      <c r="Y32" s="41"/>
    </row>
    <row r="33" spans="1:25" ht="15" x14ac:dyDescent="0.25">
      <c r="A33">
        <v>1.51</v>
      </c>
      <c r="B33">
        <v>2.71</v>
      </c>
      <c r="C33" s="29">
        <f t="shared" si="0"/>
        <v>3.1255345666039602E-2</v>
      </c>
      <c r="D33" s="30">
        <f>IF(OR($A33="",$B33=""),"",A33*'MPTO_working_2-way'!$G32)</f>
        <v>1.5571955719557198</v>
      </c>
      <c r="E33" s="32">
        <f>IF(OR($A33="",$B33=""),"",B33*'MPTO_working_2-way'!$G32)</f>
        <v>2.7947019867549674</v>
      </c>
      <c r="F33" s="30">
        <f>IF(OR($A33="",$B33=""),"",'MPTO_working_2-way'!D32)</f>
        <v>1.546493830426485</v>
      </c>
      <c r="G33" s="32">
        <f>IF(OR($A33="",$B33=""),"",'MPTO_working_2-way'!E32)</f>
        <v>2.8298468241070509</v>
      </c>
      <c r="H33" s="30">
        <f>IF(OR($A33="",$B33=""),"",'OddsRatio_working_2-way'!M32)</f>
        <v>1.5461186812727501</v>
      </c>
      <c r="I33" s="30">
        <f>IF(OR($A33="",$B33=""),"",'OddsRatio_working_2-way'!N32)</f>
        <v>2.8311038136792228</v>
      </c>
      <c r="J33" s="30">
        <f>IF('Log_working_2-way'!$D32="","",A33^('Log_working_2-way'!$D32))</f>
        <v>1.5412374617597504</v>
      </c>
      <c r="K33" s="32">
        <f>IF('Log_working_2-way'!$D32="","",B33^('Log_working_2-way'!$D32))</f>
        <v>2.8476178584323368</v>
      </c>
      <c r="L33" s="37">
        <f t="shared" si="9"/>
        <v>0.64218009478672977</v>
      </c>
      <c r="M33" s="37">
        <f t="shared" si="10"/>
        <v>0.35781990521327006</v>
      </c>
      <c r="N33" s="38">
        <v>129</v>
      </c>
      <c r="O33" s="38">
        <f t="shared" si="11"/>
        <v>43.569536423841058</v>
      </c>
      <c r="P33" s="38">
        <f t="shared" si="12"/>
        <v>81.398523985239848</v>
      </c>
      <c r="Q33" s="38">
        <f t="shared" si="13"/>
        <v>47.601476014760145</v>
      </c>
      <c r="R33" s="38">
        <f t="shared" si="14"/>
        <v>85.430463576158942</v>
      </c>
      <c r="S33" s="39">
        <f t="shared" si="15"/>
        <v>-4.0319395909190874</v>
      </c>
      <c r="T33" s="39">
        <f t="shared" si="16"/>
        <v>-4.0319395909190945</v>
      </c>
      <c r="U33" t="s">
        <v>139</v>
      </c>
      <c r="V33" t="s">
        <v>93</v>
      </c>
      <c r="W33" t="s">
        <v>173</v>
      </c>
      <c r="X33" s="48" t="s">
        <v>487</v>
      </c>
      <c r="Y33" s="41"/>
    </row>
    <row r="34" spans="1:25" ht="15" x14ac:dyDescent="0.25">
      <c r="A34">
        <v>2.1</v>
      </c>
      <c r="B34">
        <v>1.79</v>
      </c>
      <c r="C34" s="29">
        <f t="shared" si="0"/>
        <v>3.4849694067571102E-2</v>
      </c>
      <c r="D34" s="30">
        <f>IF(OR($A34="",$B34=""),"",A34*'MPTO_working_2-way'!$G33)</f>
        <v>2.1731843575418992</v>
      </c>
      <c r="E34" s="32">
        <f>IF(OR($A34="",$B34=""),"",B34*'MPTO_working_2-way'!$G33)</f>
        <v>1.8523809523809522</v>
      </c>
      <c r="F34" s="30">
        <f>IF(OR($A34="",$B34=""),"",'MPTO_working_2-way'!D33)</f>
        <v>2.1797622499275153</v>
      </c>
      <c r="G34" s="32">
        <f>IF(OR($A34="",$B34=""),"",'MPTO_working_2-way'!E33)</f>
        <v>1.8476284099287292</v>
      </c>
      <c r="H34" s="30">
        <f>IF(OR($A34="",$B34=""),"",'OddsRatio_working_2-way'!M33)</f>
        <v>2.1800021454603971</v>
      </c>
      <c r="I34" s="30">
        <f>IF(OR($A34="",$B34=""),"",'OddsRatio_working_2-way'!N33)</f>
        <v>1.8474560862851939</v>
      </c>
      <c r="J34" s="30">
        <f>IF('Log_working_2-way'!$D33="","",A34^('Log_working_2-way'!$D33))</f>
        <v>2.1830172065936067</v>
      </c>
      <c r="K34" s="32">
        <f>IF('Log_working_2-way'!$D33="","",B34^('Log_working_2-way'!$D33))</f>
        <v>1.8452962428833544</v>
      </c>
      <c r="L34" s="37">
        <f t="shared" si="9"/>
        <v>0.46015424164524427</v>
      </c>
      <c r="M34" s="37">
        <f t="shared" si="10"/>
        <v>0.53984575835475579</v>
      </c>
      <c r="N34" s="38">
        <v>130</v>
      </c>
      <c r="O34" s="38">
        <f t="shared" si="11"/>
        <v>68.095238095238088</v>
      </c>
      <c r="P34" s="38">
        <f t="shared" si="12"/>
        <v>57.374301675977662</v>
      </c>
      <c r="Q34" s="38">
        <f t="shared" si="13"/>
        <v>72.625698324022338</v>
      </c>
      <c r="R34" s="38">
        <f t="shared" si="14"/>
        <v>61.904761904761898</v>
      </c>
      <c r="S34" s="39">
        <f t="shared" si="15"/>
        <v>-4.5304602287842499</v>
      </c>
      <c r="T34" s="39">
        <f t="shared" si="16"/>
        <v>-4.5304602287842357</v>
      </c>
      <c r="U34" t="s">
        <v>78</v>
      </c>
      <c r="V34" t="s">
        <v>84</v>
      </c>
      <c r="W34" t="s">
        <v>87</v>
      </c>
      <c r="X34" s="48" t="s">
        <v>487</v>
      </c>
      <c r="Y34" s="41"/>
    </row>
    <row r="35" spans="1:25" ht="15" x14ac:dyDescent="0.25">
      <c r="A35">
        <v>2.06</v>
      </c>
      <c r="B35">
        <v>1.83</v>
      </c>
      <c r="C35" s="29">
        <f t="shared" si="0"/>
        <v>3.1884980635577431E-2</v>
      </c>
      <c r="D35" s="30">
        <f>IF(OR($A35="",$B35=""),"",A35*'MPTO_working_2-way'!$G34)</f>
        <v>2.1256830601092895</v>
      </c>
      <c r="E35" s="32">
        <f>IF(OR($A35="",$B35=""),"",B35*'MPTO_working_2-way'!$G34)</f>
        <v>1.8883495145631068</v>
      </c>
      <c r="F35" s="30">
        <f>IF(OR($A35="",$B35=""),"",'MPTO_working_2-way'!D34)</f>
        <v>2.1299508446804905</v>
      </c>
      <c r="G35" s="32">
        <f>IF(OR($A35="",$B35=""),"",'MPTO_working_2-way'!E34)</f>
        <v>1.8849942497124856</v>
      </c>
      <c r="H35" s="30">
        <f>IF(OR($A35="",$B35=""),"",'OddsRatio_working_2-way'!M34)</f>
        <v>2.1300922235529893</v>
      </c>
      <c r="I35" s="30">
        <f>IF(OR($A35="",$B35=""),"",'OddsRatio_working_2-way'!N34)</f>
        <v>1.8848835335367746</v>
      </c>
      <c r="J35" s="30">
        <f>IF('Log_working_2-way'!$D34="","",A35^('Log_working_2-way'!$D34))</f>
        <v>2.1320394516231058</v>
      </c>
      <c r="K35" s="32">
        <f>IF('Log_working_2-way'!$D34="","",B35^('Log_working_2-way'!$D34))</f>
        <v>1.8833614398916756</v>
      </c>
      <c r="L35" s="37">
        <f t="shared" si="9"/>
        <v>0.47043701799485865</v>
      </c>
      <c r="M35" s="37">
        <f t="shared" si="10"/>
        <v>0.5295629820051414</v>
      </c>
      <c r="N35" s="38">
        <v>131</v>
      </c>
      <c r="O35" s="38">
        <f t="shared" si="11"/>
        <v>67.407766990291265</v>
      </c>
      <c r="P35" s="38">
        <f t="shared" si="12"/>
        <v>59.415300546448094</v>
      </c>
      <c r="Q35" s="38">
        <f t="shared" si="13"/>
        <v>71.584699453551906</v>
      </c>
      <c r="R35" s="38">
        <f t="shared" si="14"/>
        <v>63.592233009708735</v>
      </c>
      <c r="S35" s="39">
        <f t="shared" si="15"/>
        <v>-4.1769324632606413</v>
      </c>
      <c r="T35" s="39">
        <f t="shared" si="16"/>
        <v>-4.1769324632606413</v>
      </c>
      <c r="U35" t="s">
        <v>72</v>
      </c>
      <c r="V35" t="s">
        <v>79</v>
      </c>
      <c r="W35" t="s">
        <v>87</v>
      </c>
      <c r="X35" s="48" t="s">
        <v>487</v>
      </c>
      <c r="Y35" s="41"/>
    </row>
    <row r="36" spans="1:25" ht="15" x14ac:dyDescent="0.25">
      <c r="A36">
        <v>2.11</v>
      </c>
      <c r="B36">
        <v>1.79</v>
      </c>
      <c r="C36" s="29">
        <f t="shared" si="0"/>
        <v>3.2592867166194583E-2</v>
      </c>
      <c r="D36" s="30">
        <f>IF(OR($A36="",$B36=""),"",A36*'MPTO_working_2-way'!$G35)</f>
        <v>2.1787709497206706</v>
      </c>
      <c r="E36" s="32">
        <f>IF(OR($A36="",$B36=""),"",B36*'MPTO_working_2-way'!$G35)</f>
        <v>1.8483412322274884</v>
      </c>
      <c r="F36" s="30">
        <f>IF(OR($A36="",$B36=""),"",'MPTO_working_2-way'!D35)</f>
        <v>2.1851369724319478</v>
      </c>
      <c r="G36" s="32">
        <f>IF(OR($A36="",$B36=""),"",'MPTO_working_2-way'!E35)</f>
        <v>1.8437843247333352</v>
      </c>
      <c r="H36" s="30">
        <f>IF(OR($A36="",$B36=""),"",'OddsRatio_working_2-way'!M35)</f>
        <v>2.1853536565680476</v>
      </c>
      <c r="I36" s="30">
        <f>IF(OR($A36="",$B36=""),"",'OddsRatio_working_2-way'!N35)</f>
        <v>1.8436300798997822</v>
      </c>
      <c r="J36" s="30">
        <f>IF('Log_working_2-way'!$D35="","",A36^('Log_working_2-way'!$D35))</f>
        <v>2.1882656756587764</v>
      </c>
      <c r="K36" s="32">
        <f>IF('Log_working_2-way'!$D35="","",B36^('Log_working_2-way'!$D35))</f>
        <v>1.8415626408173078</v>
      </c>
      <c r="L36" s="37">
        <f t="shared" si="9"/>
        <v>0.4589743589743589</v>
      </c>
      <c r="M36" s="37">
        <f t="shared" si="10"/>
        <v>0.54102564102564099</v>
      </c>
      <c r="N36" s="38">
        <v>132</v>
      </c>
      <c r="O36" s="38">
        <f t="shared" si="11"/>
        <v>69.440758293838854</v>
      </c>
      <c r="P36" s="38">
        <f t="shared" si="12"/>
        <v>58.256983240223462</v>
      </c>
      <c r="Q36" s="38">
        <f t="shared" si="13"/>
        <v>73.743016759776538</v>
      </c>
      <c r="R36" s="38">
        <f t="shared" si="14"/>
        <v>62.559241706161139</v>
      </c>
      <c r="S36" s="39">
        <f t="shared" si="15"/>
        <v>-4.3022584659376832</v>
      </c>
      <c r="T36" s="39">
        <f t="shared" si="16"/>
        <v>-4.3022584659376761</v>
      </c>
      <c r="U36" t="s">
        <v>76</v>
      </c>
      <c r="V36" t="s">
        <v>85</v>
      </c>
      <c r="W36" t="s">
        <v>87</v>
      </c>
      <c r="X36" s="48" t="s">
        <v>487</v>
      </c>
      <c r="Y36" s="41"/>
    </row>
    <row r="37" spans="1:25" ht="15" x14ac:dyDescent="0.25">
      <c r="A37">
        <v>2.27</v>
      </c>
      <c r="B37">
        <v>1.69</v>
      </c>
      <c r="C37" s="29">
        <f t="shared" si="0"/>
        <v>3.2244610692594433E-2</v>
      </c>
      <c r="D37" s="30">
        <f>IF(OR($A37="",$B37=""),"",A37*'MPTO_working_2-way'!$G36)</f>
        <v>2.3431952662721893</v>
      </c>
      <c r="E37" s="32">
        <f>IF(OR($A37="",$B37=""),"",B37*'MPTO_working_2-way'!$G36)</f>
        <v>1.7444933920704846</v>
      </c>
      <c r="F37" s="30">
        <f>IF(OR($A37="",$B37=""),"",'MPTO_working_2-way'!D36)</f>
        <v>2.3562325338574457</v>
      </c>
      <c r="G37" s="32">
        <f>IF(OR($A37="",$B37=""),"",'MPTO_working_2-way'!E36)</f>
        <v>1.7373366845549443</v>
      </c>
      <c r="H37" s="30">
        <f>IF(OR($A37="",$B37=""),"",'OddsRatio_working_2-way'!M36)</f>
        <v>2.3566796637913199</v>
      </c>
      <c r="I37" s="30">
        <f>IF(OR($A37="",$B37=""),"",'OddsRatio_working_2-way'!N36)</f>
        <v>1.7370936756031574</v>
      </c>
      <c r="J37" s="30">
        <f>IF('Log_working_2-way'!$D36="","",A37^('Log_working_2-way'!$D36))</f>
        <v>2.3626810133503287</v>
      </c>
      <c r="K37" s="32">
        <f>IF('Log_working_2-way'!$D36="","",B37^('Log_working_2-way'!$D36))</f>
        <v>1.733847459679009</v>
      </c>
      <c r="L37" s="37">
        <f t="shared" si="9"/>
        <v>0.4267676767676768</v>
      </c>
      <c r="M37" s="37">
        <f t="shared" si="10"/>
        <v>0.5732323232323232</v>
      </c>
      <c r="N37" s="38">
        <v>133</v>
      </c>
      <c r="O37" s="38">
        <f t="shared" si="11"/>
        <v>74.409691629955958</v>
      </c>
      <c r="P37" s="38">
        <f t="shared" si="12"/>
        <v>54.301775147928986</v>
      </c>
      <c r="Q37" s="38">
        <f t="shared" si="13"/>
        <v>78.698224852071007</v>
      </c>
      <c r="R37" s="38">
        <f t="shared" si="14"/>
        <v>58.590308370044049</v>
      </c>
      <c r="S37" s="39">
        <f t="shared" si="15"/>
        <v>-4.2885332221150492</v>
      </c>
      <c r="T37" s="39">
        <f t="shared" si="16"/>
        <v>-4.2885332221150634</v>
      </c>
      <c r="U37" t="s">
        <v>74</v>
      </c>
      <c r="V37" t="s">
        <v>75</v>
      </c>
      <c r="W37" t="s">
        <v>87</v>
      </c>
      <c r="X37" s="48" t="s">
        <v>487</v>
      </c>
      <c r="Y37" s="41"/>
    </row>
    <row r="38" spans="1:25" ht="15" x14ac:dyDescent="0.25">
      <c r="A38">
        <v>1.93</v>
      </c>
      <c r="B38">
        <v>1.95</v>
      </c>
      <c r="C38" s="29">
        <f t="shared" si="0"/>
        <v>3.0955227846419575E-2</v>
      </c>
      <c r="D38" s="30">
        <f>IF(OR($A38="",$B38=""),"",A38*'MPTO_working_2-way'!$G37)</f>
        <v>1.9897435897435898</v>
      </c>
      <c r="E38" s="32">
        <f>IF(OR($A38="",$B38=""),"",B38*'MPTO_working_2-way'!$G37)</f>
        <v>2.0103626943005182</v>
      </c>
      <c r="F38" s="30">
        <f>IF(OR($A38="",$B38=""),"",'MPTO_working_2-way'!D37)</f>
        <v>1.9894277785119598</v>
      </c>
      <c r="G38" s="32">
        <f>IF(OR($A38="",$B38=""),"",'MPTO_working_2-way'!E37)</f>
        <v>2.0106851876586083</v>
      </c>
      <c r="H38" s="30">
        <f>IF(OR($A38="",$B38=""),"",'OddsRatio_working_2-way'!M37)</f>
        <v>1.9894176915848294</v>
      </c>
      <c r="I38" s="30">
        <f>IF(OR($A38="",$B38=""),"",'OddsRatio_working_2-way'!N37)</f>
        <v>2.0106954914038573</v>
      </c>
      <c r="J38" s="30">
        <f>IF('Log_working_2-way'!$D37="","",A38^('Log_working_2-way'!$D37))</f>
        <v>1.9892742724695103</v>
      </c>
      <c r="K38" s="32">
        <f>IF('Log_working_2-way'!$D37="","",B38^('Log_working_2-way'!$D37))</f>
        <v>2.0108420160403986</v>
      </c>
      <c r="L38" s="37">
        <f t="shared" si="9"/>
        <v>0.50257731958762886</v>
      </c>
      <c r="M38" s="37">
        <f t="shared" si="10"/>
        <v>0.49742268041237114</v>
      </c>
      <c r="N38" s="38">
        <v>134</v>
      </c>
      <c r="O38" s="38">
        <f t="shared" si="11"/>
        <v>64.569948186528507</v>
      </c>
      <c r="P38" s="38">
        <f t="shared" si="12"/>
        <v>65.282051282051299</v>
      </c>
      <c r="Q38" s="38">
        <f t="shared" si="13"/>
        <v>68.71794871794873</v>
      </c>
      <c r="R38" s="38">
        <f t="shared" si="14"/>
        <v>69.430051813471508</v>
      </c>
      <c r="S38" s="39">
        <f t="shared" si="15"/>
        <v>-4.1480005314202231</v>
      </c>
      <c r="T38" s="39">
        <f t="shared" si="16"/>
        <v>-4.1480005314202089</v>
      </c>
      <c r="U38" t="s">
        <v>180</v>
      </c>
      <c r="V38" t="s">
        <v>80</v>
      </c>
      <c r="W38" t="s">
        <v>87</v>
      </c>
      <c r="X38" s="48" t="s">
        <v>487</v>
      </c>
      <c r="Y38" s="41"/>
    </row>
    <row r="39" spans="1:25" ht="15" x14ac:dyDescent="0.25">
      <c r="A39">
        <v>1.91</v>
      </c>
      <c r="B39">
        <v>1.97</v>
      </c>
      <c r="C39" s="29">
        <f t="shared" si="0"/>
        <v>3.1174422622053388E-2</v>
      </c>
      <c r="D39" s="30">
        <f>IF(OR($A39="",$B39=""),"",A39*'MPTO_working_2-way'!$G38)</f>
        <v>1.969543147208122</v>
      </c>
      <c r="E39" s="32">
        <f>IF(OR($A39="",$B39=""),"",B39*'MPTO_working_2-way'!$G38)</f>
        <v>2.0314136125654452</v>
      </c>
      <c r="F39" s="30">
        <f>IF(OR($A39="",$B39=""),"",'MPTO_working_2-way'!D38)</f>
        <v>1.9686085750909044</v>
      </c>
      <c r="G39" s="32">
        <f>IF(OR($A39="",$B39=""),"",'MPTO_working_2-way'!E38)</f>
        <v>2.0324087827801334</v>
      </c>
      <c r="H39" s="30">
        <f>IF(OR($A39="",$B39=""),"",'OddsRatio_working_2-way'!M38)</f>
        <v>1.9685785099293232</v>
      </c>
      <c r="I39" s="30">
        <f>IF(OR($A39="",$B39=""),"",'OddsRatio_working_2-way'!N38)</f>
        <v>2.032440829265322</v>
      </c>
      <c r="J39" s="30">
        <f>IF('Log_working_2-way'!$D38="","",A39^('Log_working_2-way'!$D38))</f>
        <v>1.9681542022947511</v>
      </c>
      <c r="K39" s="32">
        <f>IF('Log_working_2-way'!$D38="","",B39^('Log_working_2-way'!$D38))</f>
        <v>2.0328933114474355</v>
      </c>
      <c r="L39" s="37">
        <f t="shared" si="9"/>
        <v>0.50773195876288657</v>
      </c>
      <c r="M39" s="37">
        <f t="shared" si="10"/>
        <v>0.49226804123711337</v>
      </c>
      <c r="N39" s="38">
        <v>135</v>
      </c>
      <c r="O39" s="38">
        <f t="shared" si="11"/>
        <v>64.319371727748674</v>
      </c>
      <c r="P39" s="38">
        <f t="shared" si="12"/>
        <v>66.472081218274099</v>
      </c>
      <c r="Q39" s="38">
        <f t="shared" si="13"/>
        <v>68.527918781725887</v>
      </c>
      <c r="R39" s="38">
        <f t="shared" si="14"/>
        <v>70.680628272251312</v>
      </c>
      <c r="S39" s="39">
        <f t="shared" si="15"/>
        <v>-4.2085470539772132</v>
      </c>
      <c r="T39" s="39">
        <f t="shared" si="16"/>
        <v>-4.2085470539772132</v>
      </c>
      <c r="U39" t="s">
        <v>71</v>
      </c>
      <c r="V39" t="s">
        <v>179</v>
      </c>
      <c r="W39" t="s">
        <v>87</v>
      </c>
      <c r="X39" s="48" t="s">
        <v>487</v>
      </c>
      <c r="Y39" s="41"/>
    </row>
    <row r="40" spans="1:25" ht="15" x14ac:dyDescent="0.25">
      <c r="A40">
        <v>1.93</v>
      </c>
      <c r="B40">
        <v>1.96</v>
      </c>
      <c r="C40" s="29">
        <f t="shared" si="0"/>
        <v>2.8338796658559762E-2</v>
      </c>
      <c r="D40" s="30">
        <f>IF(OR($A40="",$B40=""),"",A40*'MPTO_working_2-way'!$G39)</f>
        <v>1.9846938775510203</v>
      </c>
      <c r="E40" s="32">
        <f>IF(OR($A40="",$B40=""),"",B40*'MPTO_working_2-way'!$G39)</f>
        <v>2.0155440414507773</v>
      </c>
      <c r="F40" s="30">
        <f>IF(OR($A40="",$B40=""),"",'MPTO_working_2-way'!D39)</f>
        <v>1.9842635333613092</v>
      </c>
      <c r="G40" s="32">
        <f>IF(OR($A40="",$B40=""),"",'MPTO_working_2-way'!E39)</f>
        <v>2.0159880622468553</v>
      </c>
      <c r="H40" s="30">
        <f>IF(OR($A40="",$B40=""),"",'OddsRatio_working_2-way'!M39)</f>
        <v>1.9842509842514759</v>
      </c>
      <c r="I40" s="30">
        <f>IF(OR($A40="",$B40=""),"",'OddsRatio_working_2-way'!N39)</f>
        <v>2.0160010160015238</v>
      </c>
      <c r="J40" s="30">
        <f>IF('Log_working_2-way'!$D39="","",A40^('Log_working_2-way'!$D39))</f>
        <v>1.9840560014719333</v>
      </c>
      <c r="K40" s="32">
        <f>IF('Log_working_2-way'!$D39="","",B40^('Log_working_2-way'!$D39))</f>
        <v>2.0162023284286739</v>
      </c>
      <c r="L40" s="37">
        <f t="shared" si="9"/>
        <v>0.50385604113110538</v>
      </c>
      <c r="M40" s="37">
        <f t="shared" si="10"/>
        <v>0.49614395886889456</v>
      </c>
      <c r="N40" s="38">
        <v>136</v>
      </c>
      <c r="O40" s="38">
        <f t="shared" si="11"/>
        <v>65.533678756476704</v>
      </c>
      <c r="P40" s="38">
        <f t="shared" si="12"/>
        <v>66.612244897959187</v>
      </c>
      <c r="Q40" s="38">
        <f t="shared" si="13"/>
        <v>69.387755102040813</v>
      </c>
      <c r="R40" s="38">
        <f t="shared" si="14"/>
        <v>70.466321243523325</v>
      </c>
      <c r="S40" s="39">
        <f t="shared" si="15"/>
        <v>-3.8540763455641098</v>
      </c>
      <c r="T40" s="39">
        <f t="shared" si="16"/>
        <v>-3.8540763455641383</v>
      </c>
      <c r="U40" t="s">
        <v>69</v>
      </c>
      <c r="V40" t="s">
        <v>83</v>
      </c>
      <c r="W40" t="s">
        <v>87</v>
      </c>
      <c r="X40" s="48" t="s">
        <v>487</v>
      </c>
      <c r="Y40" s="41"/>
    </row>
    <row r="41" spans="1:25" s="35" customFormat="1" ht="15" x14ac:dyDescent="0.25">
      <c r="A41">
        <v>2.2200000000000002</v>
      </c>
      <c r="B41">
        <v>1.71</v>
      </c>
      <c r="C41" s="29">
        <f t="shared" si="0"/>
        <v>3.5245772087877381E-2</v>
      </c>
      <c r="D41" s="30">
        <f>IF(OR($A41="",$B41=""),"",A41*'MPTO_working_2-way'!$G40)</f>
        <v>2.2982456140350882</v>
      </c>
      <c r="E41" s="32">
        <f>IF(OR($A41="",$B41=""),"",B41*'MPTO_working_2-way'!$G40)</f>
        <v>1.7702702702702702</v>
      </c>
      <c r="F41" s="30">
        <f>IF(OR($A41="",$B41=""),"",'MPTO_working_2-way'!D40)</f>
        <v>2.3103888990323171</v>
      </c>
      <c r="G41" s="32">
        <f>IF(OR($A41="",$B41=""),"",'MPTO_working_2-way'!E40)</f>
        <v>1.7631322279503969</v>
      </c>
      <c r="H41" s="30">
        <f>IF(OR($A41="",$B41=""),"",'OddsRatio_working_2-way'!M40)</f>
        <v>2.310843186332725</v>
      </c>
      <c r="I41" s="30">
        <f>IF(OR($A41="",$B41=""),"",'OddsRatio_working_2-way'!N40)</f>
        <v>1.7628677559805201</v>
      </c>
      <c r="J41" s="30">
        <f>IF('Log_working_2-way'!$D40="","",A41^('Log_working_2-way'!$D40))</f>
        <v>2.3164405926032319</v>
      </c>
      <c r="K41" s="32">
        <f>IF('Log_working_2-way'!$D40="","",B41^('Log_working_2-way'!$D40))</f>
        <v>1.7596240997267032</v>
      </c>
      <c r="L41" s="37">
        <f t="shared" si="9"/>
        <v>0.43511450381679379</v>
      </c>
      <c r="M41" s="37">
        <f t="shared" si="10"/>
        <v>0.56488549618320616</v>
      </c>
      <c r="N41" s="38">
        <v>137</v>
      </c>
      <c r="O41" s="38">
        <f t="shared" si="11"/>
        <v>75.2882882882883</v>
      </c>
      <c r="P41" s="38">
        <f t="shared" si="12"/>
        <v>56.883040935672504</v>
      </c>
      <c r="Q41" s="38">
        <f t="shared" si="13"/>
        <v>80.116959064327474</v>
      </c>
      <c r="R41" s="38">
        <f t="shared" si="14"/>
        <v>61.711711711711708</v>
      </c>
      <c r="S41" s="39">
        <f t="shared" si="15"/>
        <v>-4.8286707760391749</v>
      </c>
      <c r="T41" s="39">
        <f t="shared" si="16"/>
        <v>-4.8286707760392034</v>
      </c>
      <c r="U41" t="s">
        <v>82</v>
      </c>
      <c r="V41" t="s">
        <v>77</v>
      </c>
      <c r="W41" t="s">
        <v>87</v>
      </c>
      <c r="X41" s="48" t="s">
        <v>487</v>
      </c>
      <c r="Y41" s="41"/>
    </row>
    <row r="42" spans="1:25" ht="15" x14ac:dyDescent="0.25">
      <c r="A42">
        <v>2.0699999999999998</v>
      </c>
      <c r="B42">
        <v>1.81</v>
      </c>
      <c r="C42" s="29">
        <f t="shared" si="0"/>
        <v>3.5577975284917462E-2</v>
      </c>
      <c r="D42" s="30">
        <f>IF(OR($A42="",$B42=""),"",A42*'MPTO_working_2-way'!$G41)</f>
        <v>2.1436464088397789</v>
      </c>
      <c r="E42" s="32">
        <f>IF(OR($A42="",$B42=""),"",B42*'MPTO_working_2-way'!$G41)</f>
        <v>1.8743961352657006</v>
      </c>
      <c r="F42" s="30">
        <f>IF(OR($A42="",$B42=""),"",'MPTO_working_2-way'!D41)</f>
        <v>2.1491381535549374</v>
      </c>
      <c r="G42" s="32">
        <f>IF(OR($A42="",$B42=""),"",'MPTO_working_2-way'!E41)</f>
        <v>1.8702173858786533</v>
      </c>
      <c r="H42" s="30">
        <f>IF(OR($A42="",$B42=""),"",'OddsRatio_working_2-way'!M41)</f>
        <v>2.1493422703098441</v>
      </c>
      <c r="I42" s="30">
        <f>IF(OR($A42="",$B42=""),"",'OddsRatio_working_2-way'!N41)</f>
        <v>1.8700628401410975</v>
      </c>
      <c r="J42" s="30">
        <f>IF('Log_working_2-way'!$D41="","",A42^('Log_working_2-way'!$D41))</f>
        <v>2.1518584594506485</v>
      </c>
      <c r="K42" s="32">
        <f>IF('Log_working_2-way'!$D41="","",B42^('Log_working_2-way'!$D41))</f>
        <v>1.8681622223592078</v>
      </c>
      <c r="L42" s="37">
        <f t="shared" si="9"/>
        <v>0.46649484536082475</v>
      </c>
      <c r="M42" s="37">
        <f t="shared" si="10"/>
        <v>0.53350515463917525</v>
      </c>
      <c r="N42" s="38">
        <v>138</v>
      </c>
      <c r="O42" s="38">
        <f t="shared" si="11"/>
        <v>71.333333333333329</v>
      </c>
      <c r="P42" s="38">
        <f t="shared" si="12"/>
        <v>61.75690607734807</v>
      </c>
      <c r="Q42" s="38">
        <f t="shared" si="13"/>
        <v>76.243093922651937</v>
      </c>
      <c r="R42" s="38">
        <f t="shared" si="14"/>
        <v>66.666666666666671</v>
      </c>
      <c r="S42" s="39">
        <f t="shared" si="15"/>
        <v>-4.9097605893186085</v>
      </c>
      <c r="T42" s="39">
        <f t="shared" si="16"/>
        <v>-4.9097605893186014</v>
      </c>
      <c r="U42" t="s">
        <v>86</v>
      </c>
      <c r="V42" t="s">
        <v>81</v>
      </c>
      <c r="W42" t="s">
        <v>87</v>
      </c>
      <c r="X42" s="48" t="s">
        <v>487</v>
      </c>
      <c r="Y42" s="41"/>
    </row>
    <row r="43" spans="1:25" ht="15" x14ac:dyDescent="0.25">
      <c r="A43">
        <v>2.08</v>
      </c>
      <c r="B43">
        <v>1.81</v>
      </c>
      <c r="C43" s="29">
        <f t="shared" si="0"/>
        <v>3.3255418614534626E-2</v>
      </c>
      <c r="D43" s="30">
        <f>IF(OR($A43="",$B43=""),"",A43*'MPTO_working_2-way'!$G42)</f>
        <v>2.1491712707182322</v>
      </c>
      <c r="E43" s="32">
        <f>IF(OR($A43="",$B43=""),"",B43*'MPTO_working_2-way'!$G42)</f>
        <v>1.8701923076923077</v>
      </c>
      <c r="F43" s="30">
        <f>IF(OR($A43="",$B43=""),"",'MPTO_working_2-way'!D42)</f>
        <v>2.1545152798443401</v>
      </c>
      <c r="G43" s="32">
        <f>IF(OR($A43="",$B43=""),"",'MPTO_working_2-way'!E42)</f>
        <v>1.8661643699811639</v>
      </c>
      <c r="H43" s="30">
        <f>IF(OR($A43="",$B43=""),"",'OddsRatio_working_2-way'!M42)</f>
        <v>2.1547005383792519</v>
      </c>
      <c r="I43" s="30">
        <f>IF(OR($A43="",$B43=""),"",'OddsRatio_working_2-way'!N42)</f>
        <v>1.8660254037844384</v>
      </c>
      <c r="J43" s="30">
        <f>IF('Log_working_2-way'!$D42="","",A43^('Log_working_2-way'!$D42))</f>
        <v>2.1571440120474694</v>
      </c>
      <c r="K43" s="32">
        <f>IF('Log_working_2-way'!$D42="","",B43^('Log_working_2-way'!$D42))</f>
        <v>1.8641966683390954</v>
      </c>
      <c r="L43" s="37">
        <f t="shared" si="9"/>
        <v>0.46529562982005135</v>
      </c>
      <c r="M43" s="37">
        <f t="shared" si="10"/>
        <v>0.53470437017994854</v>
      </c>
      <c r="N43" s="38">
        <v>139</v>
      </c>
      <c r="O43" s="38">
        <f t="shared" si="11"/>
        <v>72.17307692307692</v>
      </c>
      <c r="P43" s="38">
        <f t="shared" si="12"/>
        <v>62.204419889502766</v>
      </c>
      <c r="Q43" s="38">
        <f t="shared" si="13"/>
        <v>76.795580110497241</v>
      </c>
      <c r="R43" s="38">
        <f t="shared" si="14"/>
        <v>66.826923076923066</v>
      </c>
      <c r="S43" s="39">
        <f t="shared" si="15"/>
        <v>-4.6225031874203211</v>
      </c>
      <c r="T43" s="39">
        <f t="shared" si="16"/>
        <v>-4.6225031874202998</v>
      </c>
      <c r="U43" t="s">
        <v>68</v>
      </c>
      <c r="V43" t="s">
        <v>73</v>
      </c>
      <c r="W43" t="s">
        <v>87</v>
      </c>
      <c r="X43" s="48" t="s">
        <v>487</v>
      </c>
      <c r="Y43" s="41"/>
    </row>
    <row r="44" spans="1:25" ht="15" x14ac:dyDescent="0.25">
      <c r="A44">
        <v>2.2599999999999998</v>
      </c>
      <c r="B44">
        <v>1.69</v>
      </c>
      <c r="C44" s="29">
        <f t="shared" si="0"/>
        <v>3.4193852437555794E-2</v>
      </c>
      <c r="D44" s="30">
        <f>IF(OR($A44="",$B44=""),"",A44*'MPTO_working_2-way'!$G43)</f>
        <v>2.3372781065088759</v>
      </c>
      <c r="E44" s="32">
        <f>IF(OR($A44="",$B44=""),"",B44*'MPTO_working_2-way'!$G43)</f>
        <v>1.7477876106194692</v>
      </c>
      <c r="F44" s="30">
        <f>IF(OR($A44="",$B44=""),"",'MPTO_working_2-way'!D43)</f>
        <v>2.3508340001231001</v>
      </c>
      <c r="G44" s="32">
        <f>IF(OR($A44="",$B44=""),"",'MPTO_working_2-way'!E43)</f>
        <v>1.740283410033262</v>
      </c>
      <c r="H44" s="30">
        <f>IF(OR($A44="",$B44=""),"",'OddsRatio_working_2-way'!M43)</f>
        <v>2.351327849384353</v>
      </c>
      <c r="I44" s="30">
        <f>IF(OR($A44="",$B44=""),"",'OddsRatio_working_2-way'!N43)</f>
        <v>1.7400128699009547</v>
      </c>
      <c r="J44" s="30">
        <f>IF('Log_working_2-way'!$D43="","",A44^('Log_working_2-way'!$D43))</f>
        <v>2.3575800032398484</v>
      </c>
      <c r="K44" s="32">
        <f>IF('Log_working_2-way'!$D43="","",B44^('Log_working_2-way'!$D43))</f>
        <v>1.7366048392090647</v>
      </c>
      <c r="L44" s="37">
        <f t="shared" si="9"/>
        <v>0.42784810126582273</v>
      </c>
      <c r="M44" s="37">
        <f t="shared" si="10"/>
        <v>0.57215189873417716</v>
      </c>
      <c r="N44" s="38">
        <v>140</v>
      </c>
      <c r="O44" s="38">
        <f t="shared" si="11"/>
        <v>78.053097345132741</v>
      </c>
      <c r="P44" s="38">
        <f t="shared" si="12"/>
        <v>57.159763313609467</v>
      </c>
      <c r="Q44" s="38">
        <f t="shared" si="13"/>
        <v>82.84023668639054</v>
      </c>
      <c r="R44" s="38">
        <f t="shared" si="14"/>
        <v>61.946902654867259</v>
      </c>
      <c r="S44" s="39">
        <f t="shared" si="15"/>
        <v>-4.7871393412577987</v>
      </c>
      <c r="T44" s="39">
        <f t="shared" si="16"/>
        <v>-4.7871393412577916</v>
      </c>
      <c r="U44" t="s">
        <v>105</v>
      </c>
      <c r="V44" t="s">
        <v>70</v>
      </c>
      <c r="W44" t="s">
        <v>87</v>
      </c>
      <c r="X44" s="48" t="s">
        <v>487</v>
      </c>
      <c r="Y44" s="41"/>
    </row>
    <row r="45" spans="1:25" ht="15" x14ac:dyDescent="0.25">
      <c r="A45">
        <v>2.0299999999999998</v>
      </c>
      <c r="B45">
        <v>1.85</v>
      </c>
      <c r="C45" s="29">
        <f t="shared" si="0"/>
        <v>3.315137797896428E-2</v>
      </c>
      <c r="D45" s="30">
        <f>IF(OR($A45="",$B45=""),"",A45*'MPTO_working_2-way'!$G44)</f>
        <v>2.0972972972972972</v>
      </c>
      <c r="E45" s="32">
        <f>IF(OR($A45="",$B45=""),"",B45*'MPTO_working_2-way'!$G44)</f>
        <v>1.9113300492610841</v>
      </c>
      <c r="F45" s="30">
        <f>IF(OR($A45="",$B45=""),"",'MPTO_working_2-way'!D44)</f>
        <v>2.1006852188505105</v>
      </c>
      <c r="G45" s="32">
        <f>IF(OR($A45="",$B45=""),"",'MPTO_working_2-way'!E44)</f>
        <v>1.9085249650616189</v>
      </c>
      <c r="H45" s="30">
        <f>IF(OR($A45="",$B45=""),"",'OddsRatio_working_2-way'!M44)</f>
        <v>2.1008018467836762</v>
      </c>
      <c r="I45" s="30">
        <f>IF(OR($A45="",$B45=""),"",'OddsRatio_working_2-way'!N44)</f>
        <v>1.9084287085108012</v>
      </c>
      <c r="J45" s="30">
        <f>IF('Log_working_2-way'!$D44="","",A45^('Log_working_2-way'!$D44))</f>
        <v>2.1023480190539692</v>
      </c>
      <c r="K45" s="32">
        <f>IF('Log_working_2-way'!$D44="","",B45^('Log_working_2-way'!$D44))</f>
        <v>1.9071545307970494</v>
      </c>
      <c r="L45" s="37">
        <f t="shared" si="9"/>
        <v>0.47680412371134023</v>
      </c>
      <c r="M45" s="37">
        <f t="shared" si="10"/>
        <v>0.52319587628865971</v>
      </c>
      <c r="N45" s="38">
        <v>141</v>
      </c>
      <c r="O45" s="38">
        <f t="shared" si="11"/>
        <v>71.541871921182263</v>
      </c>
      <c r="P45" s="38">
        <f t="shared" si="12"/>
        <v>64.78378378378379</v>
      </c>
      <c r="Q45" s="38">
        <f t="shared" si="13"/>
        <v>76.21621621621621</v>
      </c>
      <c r="R45" s="38">
        <f t="shared" si="14"/>
        <v>69.458128078817737</v>
      </c>
      <c r="S45" s="39">
        <f t="shared" si="15"/>
        <v>-4.6743442950339471</v>
      </c>
      <c r="T45" s="39">
        <f t="shared" si="16"/>
        <v>-4.6743442950339471</v>
      </c>
      <c r="U45" t="s">
        <v>263</v>
      </c>
      <c r="V45" t="s">
        <v>260</v>
      </c>
      <c r="W45" t="s">
        <v>476</v>
      </c>
      <c r="X45" s="48" t="s">
        <v>487</v>
      </c>
      <c r="Y45" s="41"/>
    </row>
    <row r="46" spans="1:25" s="35" customFormat="1" ht="15" x14ac:dyDescent="0.25">
      <c r="A46">
        <v>1.99</v>
      </c>
      <c r="B46">
        <v>1.88</v>
      </c>
      <c r="C46" s="29">
        <f t="shared" si="0"/>
        <v>3.4427456431091574E-2</v>
      </c>
      <c r="D46" s="30">
        <f>IF(OR($A46="",$B46=""),"",A46*'MPTO_working_2-way'!$G45)</f>
        <v>2.0585106382978724</v>
      </c>
      <c r="E46" s="32">
        <f>IF(OR($A46="",$B46=""),"",B46*'MPTO_working_2-way'!$G45)</f>
        <v>1.9447236180904521</v>
      </c>
      <c r="F46" s="30">
        <f>IF(OR($A46="",$B46=""),"",'MPTO_working_2-way'!D45)</f>
        <v>2.0605860321656753</v>
      </c>
      <c r="G46" s="32">
        <f>IF(OR($A46="",$B46=""),"",'MPTO_working_2-way'!E45)</f>
        <v>1.9428749480681344</v>
      </c>
      <c r="H46" s="30">
        <f>IF(OR($A46="",$B46=""),"",'OddsRatio_working_2-way'!M45)</f>
        <v>2.0606601717798219</v>
      </c>
      <c r="I46" s="30">
        <f>IF(OR($A46="",$B46=""),"",'OddsRatio_working_2-way'!N45)</f>
        <v>1.9428090415820634</v>
      </c>
      <c r="J46" s="30">
        <f>IF('Log_working_2-way'!$D45="","",A46^('Log_working_2-way'!$D45))</f>
        <v>2.0616072733158419</v>
      </c>
      <c r="K46" s="32">
        <f>IF('Log_working_2-way'!$D45="","",B46^('Log_working_2-way'!$D45))</f>
        <v>1.9419679246135251</v>
      </c>
      <c r="L46" s="37">
        <f t="shared" si="9"/>
        <v>0.48578811369509045</v>
      </c>
      <c r="M46" s="37">
        <f t="shared" si="10"/>
        <v>0.51421188630490955</v>
      </c>
      <c r="N46" s="38">
        <v>142</v>
      </c>
      <c r="O46" s="38">
        <f t="shared" si="11"/>
        <v>70.643216080401999</v>
      </c>
      <c r="P46" s="38">
        <f t="shared" si="12"/>
        <v>66.468085106382972</v>
      </c>
      <c r="Q46" s="38">
        <f t="shared" si="13"/>
        <v>75.531914893617014</v>
      </c>
      <c r="R46" s="38">
        <f t="shared" si="14"/>
        <v>71.356783919597987</v>
      </c>
      <c r="S46" s="39">
        <f t="shared" si="15"/>
        <v>-4.8886988132150151</v>
      </c>
      <c r="T46" s="39">
        <f t="shared" si="16"/>
        <v>-4.8886988132150151</v>
      </c>
      <c r="U46" t="s">
        <v>257</v>
      </c>
      <c r="V46" t="s">
        <v>252</v>
      </c>
      <c r="W46" t="s">
        <v>476</v>
      </c>
      <c r="X46" s="48" t="s">
        <v>487</v>
      </c>
      <c r="Y46" s="41"/>
    </row>
    <row r="47" spans="1:25" ht="15" x14ac:dyDescent="0.25">
      <c r="A47">
        <v>1.99</v>
      </c>
      <c r="B47">
        <v>1.88</v>
      </c>
      <c r="C47" s="29">
        <f t="shared" si="0"/>
        <v>3.4427456431091574E-2</v>
      </c>
      <c r="D47" s="30">
        <f>IF(OR($A47="",$B47=""),"",A47*'MPTO_working_2-way'!$G46)</f>
        <v>2.0585106382978724</v>
      </c>
      <c r="E47" s="32">
        <f>IF(OR($A47="",$B47=""),"",B47*'MPTO_working_2-way'!$G46)</f>
        <v>1.9447236180904521</v>
      </c>
      <c r="F47" s="30">
        <f>IF(OR($A47="",$B47=""),"",'MPTO_working_2-way'!D46)</f>
        <v>2.0605860321656753</v>
      </c>
      <c r="G47" s="32">
        <f>IF(OR($A47="",$B47=""),"",'MPTO_working_2-way'!E46)</f>
        <v>1.9428749480681344</v>
      </c>
      <c r="H47" s="30">
        <f>IF(OR($A47="",$B47=""),"",'OddsRatio_working_2-way'!M46)</f>
        <v>2.0606601717798219</v>
      </c>
      <c r="I47" s="30">
        <f>IF(OR($A47="",$B47=""),"",'OddsRatio_working_2-way'!N46)</f>
        <v>1.9428090415820634</v>
      </c>
      <c r="J47" s="30">
        <f>IF('Log_working_2-way'!$D46="","",A47^('Log_working_2-way'!$D46))</f>
        <v>2.0616072733158419</v>
      </c>
      <c r="K47" s="32">
        <f>IF('Log_working_2-way'!$D46="","",B47^('Log_working_2-way'!$D46))</f>
        <v>1.9419679246135251</v>
      </c>
      <c r="L47" s="37">
        <f t="shared" si="9"/>
        <v>0.48578811369509045</v>
      </c>
      <c r="M47" s="37">
        <f t="shared" si="10"/>
        <v>0.51421188630490955</v>
      </c>
      <c r="N47" s="38">
        <v>143</v>
      </c>
      <c r="O47" s="38">
        <f t="shared" si="11"/>
        <v>71.140703517587923</v>
      </c>
      <c r="P47" s="38">
        <f t="shared" si="12"/>
        <v>66.936170212765944</v>
      </c>
      <c r="Q47" s="38">
        <f t="shared" si="13"/>
        <v>76.063829787234042</v>
      </c>
      <c r="R47" s="38">
        <f t="shared" si="14"/>
        <v>71.859296482412049</v>
      </c>
      <c r="S47" s="39">
        <f t="shared" si="15"/>
        <v>-4.9231262696461187</v>
      </c>
      <c r="T47" s="39">
        <f t="shared" si="16"/>
        <v>-4.9231262696461044</v>
      </c>
      <c r="U47" t="s">
        <v>243</v>
      </c>
      <c r="V47" t="s">
        <v>250</v>
      </c>
      <c r="W47" t="s">
        <v>476</v>
      </c>
      <c r="X47" s="48" t="s">
        <v>487</v>
      </c>
      <c r="Y47" s="41"/>
    </row>
    <row r="48" spans="1:25" ht="15" x14ac:dyDescent="0.25">
      <c r="A48">
        <v>1.94</v>
      </c>
      <c r="B48">
        <v>1.93</v>
      </c>
      <c r="C48" s="29">
        <f t="shared" si="0"/>
        <v>3.3598632551679941E-2</v>
      </c>
      <c r="D48" s="30">
        <f>IF(OR($A48="",$B48=""),"",A48*'MPTO_working_2-way'!$G47)</f>
        <v>2.0051813471502591</v>
      </c>
      <c r="E48" s="32">
        <f>IF(OR($A48="",$B48=""),"",B48*'MPTO_working_2-way'!$G47)</f>
        <v>1.9948453608247423</v>
      </c>
      <c r="F48" s="30">
        <f>IF(OR($A48="",$B48=""),"",'MPTO_working_2-way'!D47)</f>
        <v>2.0053558995233249</v>
      </c>
      <c r="G48" s="32">
        <f>IF(OR($A48="",$B48=""),"",'MPTO_working_2-way'!E47)</f>
        <v>1.9946726333173512</v>
      </c>
      <c r="H48" s="30">
        <f>IF(OR($A48="",$B48=""),"",'OddsRatio_working_2-way'!M47)</f>
        <v>2.0053619687316817</v>
      </c>
      <c r="I48" s="30">
        <f>IF(OR($A48="",$B48=""),"",'OddsRatio_working_2-way'!N47)</f>
        <v>1.9946666286387909</v>
      </c>
      <c r="J48" s="30">
        <f>IF('Log_working_2-way'!$D47="","",A48^('Log_working_2-way'!$D47))</f>
        <v>2.0054414461156225</v>
      </c>
      <c r="K48" s="32">
        <f>IF('Log_working_2-way'!$D47="","",B48^('Log_working_2-way'!$D47))</f>
        <v>1.9945880029745278</v>
      </c>
      <c r="L48" s="37">
        <f t="shared" si="9"/>
        <v>0.49870801033591733</v>
      </c>
      <c r="M48" s="37">
        <f t="shared" si="10"/>
        <v>0.50129198966408273</v>
      </c>
      <c r="N48" s="38">
        <v>144</v>
      </c>
      <c r="O48" s="38">
        <f t="shared" si="11"/>
        <v>69.773195876288668</v>
      </c>
      <c r="P48" s="38">
        <f t="shared" si="12"/>
        <v>69.388601036269449</v>
      </c>
      <c r="Q48" s="38">
        <f t="shared" si="13"/>
        <v>74.611398963730579</v>
      </c>
      <c r="R48" s="38">
        <f t="shared" si="14"/>
        <v>74.226804123711347</v>
      </c>
      <c r="S48" s="39">
        <f t="shared" si="15"/>
        <v>-4.8382030874419115</v>
      </c>
      <c r="T48" s="39">
        <f t="shared" si="16"/>
        <v>-4.8382030874418973</v>
      </c>
      <c r="U48" t="s">
        <v>259</v>
      </c>
      <c r="V48" t="s">
        <v>242</v>
      </c>
      <c r="W48" t="s">
        <v>476</v>
      </c>
      <c r="X48" s="48" t="s">
        <v>487</v>
      </c>
      <c r="Y48" s="41"/>
    </row>
    <row r="49" spans="1:25" ht="15" x14ac:dyDescent="0.25">
      <c r="A49">
        <v>1.88</v>
      </c>
      <c r="B49">
        <v>1.99</v>
      </c>
      <c r="C49" s="29">
        <f t="shared" si="0"/>
        <v>3.4427456431091574E-2</v>
      </c>
      <c r="D49" s="30">
        <f>IF(OR($A49="",$B49=""),"",A49*'MPTO_working_2-way'!$G48)</f>
        <v>1.9447236180904521</v>
      </c>
      <c r="E49" s="32">
        <f>IF(OR($A49="",$B49=""),"",B49*'MPTO_working_2-way'!$G48)</f>
        <v>2.0585106382978724</v>
      </c>
      <c r="F49" s="30">
        <f>IF(OR($A49="",$B49=""),"",'MPTO_working_2-way'!D48)</f>
        <v>1.9428749480681344</v>
      </c>
      <c r="G49" s="32">
        <f>IF(OR($A49="",$B49=""),"",'MPTO_working_2-way'!E48)</f>
        <v>2.0605860321656753</v>
      </c>
      <c r="H49" s="30">
        <f>IF(OR($A49="",$B49=""),"",'OddsRatio_working_2-way'!M48)</f>
        <v>1.9428090415820634</v>
      </c>
      <c r="I49" s="30">
        <f>IF(OR($A49="",$B49=""),"",'OddsRatio_working_2-way'!N48)</f>
        <v>2.0606601717798219</v>
      </c>
      <c r="J49" s="30">
        <f>IF('Log_working_2-way'!$D48="","",A49^('Log_working_2-way'!$D48))</f>
        <v>1.9419679246135251</v>
      </c>
      <c r="K49" s="32">
        <f>IF('Log_working_2-way'!$D48="","",B49^('Log_working_2-way'!$D48))</f>
        <v>2.0616072733158419</v>
      </c>
      <c r="L49" s="37">
        <f t="shared" si="9"/>
        <v>0.51421188630490955</v>
      </c>
      <c r="M49" s="37">
        <f t="shared" si="10"/>
        <v>0.48578811369509045</v>
      </c>
      <c r="N49" s="38">
        <v>145</v>
      </c>
      <c r="O49" s="38">
        <f t="shared" si="11"/>
        <v>67.872340425531902</v>
      </c>
      <c r="P49" s="38">
        <f t="shared" si="12"/>
        <v>72.1356783919598</v>
      </c>
      <c r="Q49" s="38">
        <f t="shared" si="13"/>
        <v>72.8643216080402</v>
      </c>
      <c r="R49" s="38">
        <f t="shared" si="14"/>
        <v>77.127659574468083</v>
      </c>
      <c r="S49" s="39">
        <f t="shared" si="15"/>
        <v>-4.9919811825082974</v>
      </c>
      <c r="T49" s="39">
        <f t="shared" si="16"/>
        <v>-4.9919811825082832</v>
      </c>
      <c r="U49" t="s">
        <v>241</v>
      </c>
      <c r="V49" t="s">
        <v>246</v>
      </c>
      <c r="W49" t="s">
        <v>476</v>
      </c>
      <c r="X49" s="48" t="s">
        <v>487</v>
      </c>
      <c r="Y49" s="41"/>
    </row>
    <row r="50" spans="1:25" ht="15" x14ac:dyDescent="0.25">
      <c r="A50">
        <v>1.95</v>
      </c>
      <c r="B50">
        <v>1.92</v>
      </c>
      <c r="C50" s="29">
        <f t="shared" si="0"/>
        <v>3.3653846153846256E-2</v>
      </c>
      <c r="D50" s="30">
        <f>IF(OR($A50="",$B50=""),"",A50*'MPTO_working_2-way'!$G49)</f>
        <v>2.015625</v>
      </c>
      <c r="E50" s="32">
        <f>IF(OR($A50="",$B50=""),"",B50*'MPTO_working_2-way'!$G49)</f>
        <v>1.9846153846153847</v>
      </c>
      <c r="F50" s="30">
        <f>IF(OR($A50="",$B50=""),"",'MPTO_working_2-way'!D49)</f>
        <v>2.0161550888529889</v>
      </c>
      <c r="G50" s="32">
        <f>IF(OR($A50="",$B50=""),"",'MPTO_working_2-way'!E49)</f>
        <v>1.9841017488076311</v>
      </c>
      <c r="H50" s="30">
        <f>IF(OR($A50="",$B50=""),"",'OddsRatio_working_2-way'!M49)</f>
        <v>2.0161735558713256</v>
      </c>
      <c r="I50" s="30">
        <f>IF(OR($A50="",$B50=""),"",'OddsRatio_working_2-way'!N49)</f>
        <v>1.9840838646332837</v>
      </c>
      <c r="J50" s="30">
        <f>IF('Log_working_2-way'!$D49="","",A50^('Log_working_2-way'!$D49))</f>
        <v>2.0164149948926431</v>
      </c>
      <c r="K50" s="32">
        <f>IF('Log_working_2-way'!$D49="","",B50^('Log_working_2-way'!$D49))</f>
        <v>1.9838501055423525</v>
      </c>
      <c r="L50" s="37">
        <f t="shared" si="9"/>
        <v>0.49612403100775193</v>
      </c>
      <c r="M50" s="37">
        <f t="shared" si="10"/>
        <v>0.50387596899224807</v>
      </c>
      <c r="N50" s="38">
        <v>146</v>
      </c>
      <c r="O50" s="38">
        <f t="shared" si="11"/>
        <v>71.128205128205138</v>
      </c>
      <c r="P50" s="38">
        <f t="shared" si="12"/>
        <v>69.958333333333329</v>
      </c>
      <c r="Q50" s="38">
        <f t="shared" si="13"/>
        <v>76.041666666666671</v>
      </c>
      <c r="R50" s="38">
        <f t="shared" si="14"/>
        <v>74.871794871794876</v>
      </c>
      <c r="S50" s="39">
        <f t="shared" si="15"/>
        <v>-4.913461538461533</v>
      </c>
      <c r="T50" s="39">
        <f t="shared" si="16"/>
        <v>-4.9134615384615472</v>
      </c>
      <c r="U50" t="s">
        <v>247</v>
      </c>
      <c r="V50" t="s">
        <v>240</v>
      </c>
      <c r="W50" t="s">
        <v>476</v>
      </c>
      <c r="X50" s="48" t="s">
        <v>487</v>
      </c>
      <c r="Y50" s="41"/>
    </row>
    <row r="51" spans="1:25" ht="15" x14ac:dyDescent="0.25">
      <c r="A51">
        <v>2.0499999999999998</v>
      </c>
      <c r="B51">
        <v>1.83</v>
      </c>
      <c r="C51" s="29">
        <f t="shared" si="0"/>
        <v>3.4252965480474407E-2</v>
      </c>
      <c r="D51" s="30">
        <f>IF(OR($A51="",$B51=""),"",A51*'MPTO_working_2-way'!$G50)</f>
        <v>2.1202185792349724</v>
      </c>
      <c r="E51" s="32">
        <f>IF(OR($A51="",$B51=""),"",B51*'MPTO_working_2-way'!$G50)</f>
        <v>1.8926829268292682</v>
      </c>
      <c r="F51" s="30">
        <f>IF(OR($A51="",$B51=""),"",'MPTO_working_2-way'!D50)</f>
        <v>2.1245929491717397</v>
      </c>
      <c r="G51" s="32">
        <f>IF(OR($A51="",$B51=""),"",'MPTO_working_2-way'!E50)</f>
        <v>1.8892106257081707</v>
      </c>
      <c r="H51" s="30">
        <f>IF(OR($A51="",$B51=""),"",'OddsRatio_working_2-way'!M50)</f>
        <v>2.1247489679763456</v>
      </c>
      <c r="I51" s="30">
        <f>IF(OR($A51="",$B51=""),"",'OddsRatio_working_2-way'!N50)</f>
        <v>1.8890872794479689</v>
      </c>
      <c r="J51" s="30">
        <f>IF('Log_working_2-way'!$D50="","",A51^('Log_working_2-way'!$D50))</f>
        <v>2.1267489530128172</v>
      </c>
      <c r="K51" s="32">
        <f>IF('Log_working_2-way'!$D50="","",B51^('Log_working_2-way'!$D50))</f>
        <v>1.8875091450726849</v>
      </c>
      <c r="L51" s="37">
        <f t="shared" si="9"/>
        <v>0.47164948453608252</v>
      </c>
      <c r="M51" s="37">
        <f t="shared" si="10"/>
        <v>0.52835051546391754</v>
      </c>
      <c r="N51" s="38">
        <v>147</v>
      </c>
      <c r="O51" s="38">
        <f t="shared" si="11"/>
        <v>75.292682926829258</v>
      </c>
      <c r="P51" s="38">
        <f t="shared" si="12"/>
        <v>66.672131147540966</v>
      </c>
      <c r="Q51" s="38">
        <f t="shared" si="13"/>
        <v>80.327868852459005</v>
      </c>
      <c r="R51" s="38">
        <f t="shared" si="14"/>
        <v>71.707317073170742</v>
      </c>
      <c r="S51" s="39">
        <f t="shared" si="15"/>
        <v>-5.0351859256297473</v>
      </c>
      <c r="T51" s="39">
        <f t="shared" si="16"/>
        <v>-5.0351859256297757</v>
      </c>
      <c r="U51" t="s">
        <v>251</v>
      </c>
      <c r="V51" t="s">
        <v>244</v>
      </c>
      <c r="W51" t="s">
        <v>476</v>
      </c>
      <c r="X51" s="48" t="s">
        <v>487</v>
      </c>
      <c r="Y51" s="41"/>
    </row>
    <row r="52" spans="1:25" ht="15" x14ac:dyDescent="0.25">
      <c r="A52">
        <v>1.98</v>
      </c>
      <c r="B52">
        <v>1.89</v>
      </c>
      <c r="C52" s="29">
        <f t="shared" si="0"/>
        <v>3.4151034151034265E-2</v>
      </c>
      <c r="D52" s="30">
        <f>IF(OR($A52="",$B52=""),"",A52*'MPTO_working_2-way'!$G51)</f>
        <v>2.0476190476190479</v>
      </c>
      <c r="E52" s="32">
        <f>IF(OR($A52="",$B52=""),"",B52*'MPTO_working_2-way'!$G51)</f>
        <v>1.9545454545454546</v>
      </c>
      <c r="F52" s="30">
        <f>IF(OR($A52="",$B52=""),"",'MPTO_working_2-way'!D51)</f>
        <v>2.0492853622474128</v>
      </c>
      <c r="G52" s="32">
        <f>IF(OR($A52="",$B52=""),"",'MPTO_working_2-way'!E51)</f>
        <v>1.9530295913574449</v>
      </c>
      <c r="H52" s="30">
        <f>IF(OR($A52="",$B52=""),"",'OddsRatio_working_2-way'!M51)</f>
        <v>2.0493443645942064</v>
      </c>
      <c r="I52" s="30">
        <f>IF(OR($A52="",$B52=""),"",'OddsRatio_working_2-way'!N51)</f>
        <v>1.9529760045804527</v>
      </c>
      <c r="J52" s="30">
        <f>IF('Log_working_2-way'!$D51="","",A52^('Log_working_2-way'!$D51))</f>
        <v>2.0501043431252364</v>
      </c>
      <c r="K52" s="32">
        <f>IF('Log_working_2-way'!$D51="","",B52^('Log_working_2-way'!$D51))</f>
        <v>1.9522863194945297</v>
      </c>
      <c r="L52" s="37">
        <f t="shared" si="9"/>
        <v>0.48837209302325574</v>
      </c>
      <c r="M52" s="37">
        <f t="shared" si="10"/>
        <v>0.51162790697674421</v>
      </c>
      <c r="N52" s="38">
        <v>148</v>
      </c>
      <c r="O52" s="38">
        <f t="shared" si="11"/>
        <v>73.252525252525274</v>
      </c>
      <c r="P52" s="38">
        <f t="shared" si="12"/>
        <v>69.693121693121682</v>
      </c>
      <c r="Q52" s="38">
        <f t="shared" si="13"/>
        <v>78.306878306878318</v>
      </c>
      <c r="R52" s="38">
        <f t="shared" si="14"/>
        <v>74.747474747474755</v>
      </c>
      <c r="S52" s="39">
        <f t="shared" si="15"/>
        <v>-5.0543530543530437</v>
      </c>
      <c r="T52" s="39">
        <f t="shared" si="16"/>
        <v>-5.0543530543530721</v>
      </c>
      <c r="U52" t="s">
        <v>245</v>
      </c>
      <c r="V52" t="s">
        <v>248</v>
      </c>
      <c r="W52" t="s">
        <v>476</v>
      </c>
      <c r="X52" s="48" t="s">
        <v>487</v>
      </c>
      <c r="Y52" s="41"/>
    </row>
    <row r="53" spans="1:25" s="35" customFormat="1" ht="15" x14ac:dyDescent="0.25">
      <c r="A53">
        <v>1.77</v>
      </c>
      <c r="B53">
        <v>2.11</v>
      </c>
      <c r="C53" s="29">
        <f t="shared" si="0"/>
        <v>3.8905400701529036E-2</v>
      </c>
      <c r="D53" s="30">
        <f>IF(OR($A53="",$B53=""),"",A53*'MPTO_working_2-way'!$G52)</f>
        <v>1.8388625592417065</v>
      </c>
      <c r="E53" s="32">
        <f>IF(OR($A53="",$B53=""),"",B53*'MPTO_working_2-way'!$G52)</f>
        <v>2.1920903954802262</v>
      </c>
      <c r="F53" s="30">
        <f>IF(OR($A53="",$B53=""),"",'MPTO_working_2-way'!D52)</f>
        <v>1.8331165484575556</v>
      </c>
      <c r="G53" s="32">
        <f>IF(OR($A53="",$B53=""),"",'MPTO_working_2-way'!E52)</f>
        <v>2.2003122514507911</v>
      </c>
      <c r="H53" s="30">
        <f>IF(OR($A53="",$B53=""),"",'OddsRatio_working_2-way'!M52)</f>
        <v>1.8328827610736662</v>
      </c>
      <c r="I53" s="30">
        <f>IF(OR($A53="",$B53=""),"",'OddsRatio_working_2-way'!N52)</f>
        <v>2.2006491750542465</v>
      </c>
      <c r="J53" s="30">
        <f>IF('Log_working_2-way'!$D52="","",A53^('Log_working_2-way'!$D52))</f>
        <v>1.8302640711133078</v>
      </c>
      <c r="K53" s="32">
        <f>IF('Log_working_2-way'!$D52="","",B53^('Log_working_2-way'!$D52))</f>
        <v>2.2044360761738599</v>
      </c>
      <c r="L53" s="37">
        <f t="shared" si="9"/>
        <v>0.54381443298969068</v>
      </c>
      <c r="M53" s="37">
        <f t="shared" si="10"/>
        <v>0.45618556701030921</v>
      </c>
      <c r="N53" s="38">
        <v>149</v>
      </c>
      <c r="O53" s="38">
        <f t="shared" si="11"/>
        <v>64.819209039548028</v>
      </c>
      <c r="P53" s="38">
        <f t="shared" si="12"/>
        <v>78.383886255924168</v>
      </c>
      <c r="Q53" s="38">
        <f t="shared" si="13"/>
        <v>70.616113744075832</v>
      </c>
      <c r="R53" s="38">
        <f t="shared" si="14"/>
        <v>84.180790960451972</v>
      </c>
      <c r="S53" s="39">
        <f t="shared" si="15"/>
        <v>-5.7969047045278046</v>
      </c>
      <c r="T53" s="39">
        <f t="shared" si="16"/>
        <v>-5.7969047045278046</v>
      </c>
      <c r="U53" t="s">
        <v>261</v>
      </c>
      <c r="V53" t="s">
        <v>254</v>
      </c>
      <c r="W53" t="s">
        <v>476</v>
      </c>
      <c r="X53" s="48" t="s">
        <v>487</v>
      </c>
      <c r="Y53" s="41"/>
    </row>
    <row r="54" spans="1:25" ht="15" x14ac:dyDescent="0.25">
      <c r="A54">
        <v>1.96</v>
      </c>
      <c r="B54">
        <v>1.91</v>
      </c>
      <c r="C54" s="29">
        <f t="shared" si="0"/>
        <v>3.3764291056736839E-2</v>
      </c>
      <c r="D54" s="30">
        <f>IF(OR($A54="",$B54=""),"",A54*'MPTO_working_2-way'!$G53)</f>
        <v>2.0261780104712042</v>
      </c>
      <c r="E54" s="32">
        <f>IF(OR($A54="",$B54=""),"",B54*'MPTO_working_2-way'!$G53)</f>
        <v>1.9744897959183674</v>
      </c>
      <c r="F54" s="30">
        <f>IF(OR($A54="",$B54=""),"",'MPTO_working_2-way'!D53)</f>
        <v>2.0270738574832143</v>
      </c>
      <c r="G54" s="32">
        <f>IF(OR($A54="",$B54=""),"",'MPTO_working_2-way'!E53)</f>
        <v>1.9736398144242935</v>
      </c>
      <c r="H54" s="30">
        <f>IF(OR($A54="",$B54=""),"",'OddsRatio_working_2-way'!M53)</f>
        <v>2.0271051820261912</v>
      </c>
      <c r="I54" s="30">
        <f>IF(OR($A54="",$B54=""),"",'OddsRatio_working_2-way'!N53)</f>
        <v>1.9736101204623264</v>
      </c>
      <c r="J54" s="30">
        <f>IF('Log_working_2-way'!$D53="","",A54^('Log_working_2-way'!$D53))</f>
        <v>2.0275133700590602</v>
      </c>
      <c r="K54" s="32">
        <f>IF('Log_working_2-way'!$D53="","",B54^('Log_working_2-way'!$D53))</f>
        <v>1.9732233459331785</v>
      </c>
      <c r="L54" s="37">
        <f t="shared" si="9"/>
        <v>0.49354005167958659</v>
      </c>
      <c r="M54" s="37">
        <f t="shared" si="10"/>
        <v>0.50645994832041341</v>
      </c>
      <c r="N54" s="38">
        <v>150</v>
      </c>
      <c r="O54" s="38">
        <f t="shared" si="11"/>
        <v>73.469387755102048</v>
      </c>
      <c r="P54" s="38">
        <f t="shared" si="12"/>
        <v>71.465968586387433</v>
      </c>
      <c r="Q54" s="38">
        <f t="shared" si="13"/>
        <v>78.534031413612567</v>
      </c>
      <c r="R54" s="38">
        <f t="shared" si="14"/>
        <v>76.530612244897966</v>
      </c>
      <c r="S54" s="39">
        <f t="shared" si="15"/>
        <v>-5.0646436585105192</v>
      </c>
      <c r="T54" s="39">
        <f t="shared" si="16"/>
        <v>-5.0646436585105334</v>
      </c>
      <c r="U54" t="s">
        <v>249</v>
      </c>
      <c r="V54" t="s">
        <v>262</v>
      </c>
      <c r="W54" t="s">
        <v>476</v>
      </c>
      <c r="X54" s="48" t="s">
        <v>487</v>
      </c>
      <c r="Y54" s="41"/>
    </row>
    <row r="55" spans="1:25" ht="15" x14ac:dyDescent="0.25">
      <c r="A55">
        <v>2.15</v>
      </c>
      <c r="B55">
        <v>1.74</v>
      </c>
      <c r="C55" s="29">
        <f t="shared" si="0"/>
        <v>3.9828922747928264E-2</v>
      </c>
      <c r="D55" s="30">
        <f>IF(OR($A55="",$B55=""),"",A55*'MPTO_working_2-way'!$G54)</f>
        <v>2.2356321839080455</v>
      </c>
      <c r="E55" s="32">
        <f>IF(OR($A55="",$B55=""),"",B55*'MPTO_working_2-way'!$G54)</f>
        <v>1.8093023255813951</v>
      </c>
      <c r="F55" s="30">
        <f>IF(OR($A55="",$B55=""),"",'MPTO_working_2-way'!D54)</f>
        <v>2.2461723206244368</v>
      </c>
      <c r="G55" s="32">
        <f>IF(OR($A55="",$B55=""),"",'MPTO_working_2-way'!E54)</f>
        <v>1.8024572392194651</v>
      </c>
      <c r="H55" s="30">
        <f>IF(OR($A55="",$B55=""),"",'OddsRatio_working_2-way'!M54)</f>
        <v>2.2466170438647359</v>
      </c>
      <c r="I55" s="30">
        <f>IF(OR($A55="",$B55=""),"",'OddsRatio_working_2-way'!N54)</f>
        <v>1.8021709673564388</v>
      </c>
      <c r="J55" s="30">
        <f>IF('Log_working_2-way'!$D54="","",A55^('Log_working_2-way'!$D54))</f>
        <v>2.2514857299538718</v>
      </c>
      <c r="K55" s="32">
        <f>IF('Log_working_2-way'!$D54="","",B55^('Log_working_2-way'!$D54))</f>
        <v>1.7990502616731108</v>
      </c>
      <c r="L55" s="37">
        <f t="shared" si="9"/>
        <v>0.44730077120822631</v>
      </c>
      <c r="M55" s="37">
        <f t="shared" si="10"/>
        <v>0.5526992287917738</v>
      </c>
      <c r="N55" s="38">
        <v>151</v>
      </c>
      <c r="O55" s="38">
        <f t="shared" si="11"/>
        <v>80.767441860465098</v>
      </c>
      <c r="P55" s="38">
        <f t="shared" si="12"/>
        <v>64.218390804597703</v>
      </c>
      <c r="Q55" s="38">
        <f t="shared" si="13"/>
        <v>86.781609195402297</v>
      </c>
      <c r="R55" s="38">
        <f t="shared" si="14"/>
        <v>70.232558139534888</v>
      </c>
      <c r="S55" s="39">
        <f t="shared" si="15"/>
        <v>-6.0141673349371985</v>
      </c>
      <c r="T55" s="39">
        <f t="shared" si="16"/>
        <v>-6.0141673349371843</v>
      </c>
      <c r="U55" t="s">
        <v>255</v>
      </c>
      <c r="V55" t="s">
        <v>256</v>
      </c>
      <c r="W55" t="s">
        <v>476</v>
      </c>
      <c r="X55" s="48" t="s">
        <v>487</v>
      </c>
      <c r="Y55" s="41"/>
    </row>
    <row r="56" spans="1:25" ht="15" x14ac:dyDescent="0.25">
      <c r="A56">
        <v>2.1800000000000002</v>
      </c>
      <c r="B56">
        <v>1.72</v>
      </c>
      <c r="C56" s="29">
        <f t="shared" si="0"/>
        <v>4.0110945167484591E-2</v>
      </c>
      <c r="D56" s="30">
        <f>IF(OR($A56="",$B56=""),"",A56*'MPTO_working_2-way'!$G55)</f>
        <v>2.2674418604651168</v>
      </c>
      <c r="E56" s="32">
        <f>IF(OR($A56="",$B56=""),"",B56*'MPTO_working_2-way'!$G55)</f>
        <v>1.7889908256880735</v>
      </c>
      <c r="F56" s="30">
        <f>IF(OR($A56="",$B56=""),"",'MPTO_working_2-way'!D55)</f>
        <v>2.2796692607003894</v>
      </c>
      <c r="G56" s="32">
        <f>IF(OR($A56="",$B56=""),"",'MPTO_working_2-way'!E55)</f>
        <v>1.7814519194222731</v>
      </c>
      <c r="H56" s="30">
        <f>IF(OR($A56="",$B56=""),"",'OddsRatio_working_2-way'!M55)</f>
        <v>2.2801909579781015</v>
      </c>
      <c r="I56" s="30">
        <f>IF(OR($A56="",$B56=""),"",'OddsRatio_working_2-way'!N55)</f>
        <v>1.7811334658849434</v>
      </c>
      <c r="J56" s="30">
        <f>IF('Log_working_2-way'!$D55="","",A56^('Log_working_2-way'!$D55))</f>
        <v>2.2858490727693308</v>
      </c>
      <c r="K56" s="32">
        <f>IF('Log_working_2-way'!$D55="","",B56^('Log_working_2-way'!$D55))</f>
        <v>1.7776962484765699</v>
      </c>
      <c r="L56" s="37">
        <f t="shared" si="9"/>
        <v>0.44102564102564096</v>
      </c>
      <c r="M56" s="37">
        <f t="shared" si="10"/>
        <v>0.55897435897435888</v>
      </c>
      <c r="N56" s="38">
        <v>152</v>
      </c>
      <c r="O56" s="38">
        <f t="shared" si="11"/>
        <v>82.275229357798167</v>
      </c>
      <c r="P56" s="38">
        <f t="shared" si="12"/>
        <v>63.627906976744185</v>
      </c>
      <c r="Q56" s="38">
        <f t="shared" si="13"/>
        <v>88.372093023255815</v>
      </c>
      <c r="R56" s="38">
        <f t="shared" si="14"/>
        <v>69.724770642201833</v>
      </c>
      <c r="S56" s="39">
        <f t="shared" si="15"/>
        <v>-6.0968636654576471</v>
      </c>
      <c r="T56" s="39">
        <f t="shared" si="16"/>
        <v>-6.0968636654576471</v>
      </c>
      <c r="U56" t="s">
        <v>253</v>
      </c>
      <c r="V56" t="s">
        <v>258</v>
      </c>
      <c r="W56" t="s">
        <v>476</v>
      </c>
      <c r="X56" s="48" t="s">
        <v>487</v>
      </c>
      <c r="Y56" s="41"/>
    </row>
    <row r="57" spans="1:25" ht="15" x14ac:dyDescent="0.25">
      <c r="A57">
        <v>2.2599999999999998</v>
      </c>
      <c r="B57">
        <v>1.68</v>
      </c>
      <c r="C57" s="29">
        <f t="shared" si="0"/>
        <v>3.7715971344289834E-2</v>
      </c>
      <c r="D57" s="30">
        <f>IF(OR($A57="",$B57=""),"",A57*'MPTO_working_2-way'!$G56)</f>
        <v>2.3452380952380949</v>
      </c>
      <c r="E57" s="32">
        <f>IF(OR($A57="",$B57=""),"",B57*'MPTO_working_2-way'!$G56)</f>
        <v>1.7433628318584069</v>
      </c>
      <c r="F57" s="30">
        <f>IF(OR($A57="",$B57=""),"",'MPTO_working_2-way'!D56)</f>
        <v>2.3606068142253167</v>
      </c>
      <c r="G57" s="32">
        <f>IF(OR($A57="",$B57=""),"",'MPTO_working_2-way'!E56)</f>
        <v>1.7349661853408882</v>
      </c>
      <c r="H57" s="30">
        <f>IF(OR($A57="",$B57=""),"",'OddsRatio_working_2-way'!M56)</f>
        <v>2.3612278194595446</v>
      </c>
      <c r="I57" s="30">
        <f>IF(OR($A57="",$B57=""),"",'OddsRatio_working_2-way'!N56)</f>
        <v>1.7346308866924531</v>
      </c>
      <c r="J57" s="30">
        <f>IF('Log_working_2-way'!$D56="","",A57^('Log_working_2-way'!$D56))</f>
        <v>2.3683470446740844</v>
      </c>
      <c r="K57" s="32">
        <f>IF('Log_working_2-way'!$D56="","",B57^('Log_working_2-way'!$D56))</f>
        <v>1.7308087549076629</v>
      </c>
      <c r="L57" s="37">
        <f t="shared" si="9"/>
        <v>0.42639593908629447</v>
      </c>
      <c r="M57" s="37">
        <f t="shared" si="10"/>
        <v>0.57360406091370564</v>
      </c>
      <c r="N57" s="38">
        <v>153</v>
      </c>
      <c r="O57" s="38">
        <f t="shared" si="11"/>
        <v>85.30088495575221</v>
      </c>
      <c r="P57" s="38">
        <f t="shared" si="12"/>
        <v>61.928571428571409</v>
      </c>
      <c r="Q57" s="38">
        <f t="shared" si="13"/>
        <v>91.071428571428569</v>
      </c>
      <c r="R57" s="38">
        <f t="shared" si="14"/>
        <v>67.69911504424779</v>
      </c>
      <c r="S57" s="39">
        <f t="shared" si="15"/>
        <v>-5.7705436156763597</v>
      </c>
      <c r="T57" s="39">
        <f t="shared" si="16"/>
        <v>-5.770543615676381</v>
      </c>
      <c r="U57" t="s">
        <v>283</v>
      </c>
      <c r="V57" t="s">
        <v>276</v>
      </c>
      <c r="W57" t="s">
        <v>477</v>
      </c>
      <c r="X57" s="48" t="s">
        <v>487</v>
      </c>
      <c r="Y57" s="41"/>
    </row>
    <row r="58" spans="1:25" ht="15" x14ac:dyDescent="0.25">
      <c r="A58">
        <v>2.17</v>
      </c>
      <c r="B58">
        <v>1.73</v>
      </c>
      <c r="C58" s="29">
        <f t="shared" si="0"/>
        <v>3.8864175168482618E-2</v>
      </c>
      <c r="D58" s="30">
        <f>IF(OR($A58="",$B58=""),"",A58*'MPTO_working_2-way'!$G57)</f>
        <v>2.254335260115607</v>
      </c>
      <c r="E58" s="32">
        <f>IF(OR($A58="",$B58=""),"",B58*'MPTO_working_2-way'!$G57)</f>
        <v>1.7972350230414749</v>
      </c>
      <c r="F58" s="30">
        <f>IF(OR($A58="",$B58=""),"",'MPTO_working_2-way'!D57)</f>
        <v>2.2655321203343295</v>
      </c>
      <c r="G58" s="32">
        <f>IF(OR($A58="",$B58=""),"",'MPTO_working_2-way'!E57)</f>
        <v>1.7901814453637255</v>
      </c>
      <c r="H58" s="30">
        <f>IF(OR($A58="",$B58=""),"",'OddsRatio_working_2-way'!M57)</f>
        <v>2.2659935726643319</v>
      </c>
      <c r="I58" s="30">
        <f>IF(OR($A58="",$B58=""),"",'OddsRatio_working_2-way'!N57)</f>
        <v>1.789893425679455</v>
      </c>
      <c r="J58" s="30">
        <f>IF('Log_working_2-way'!$D57="","",A58^('Log_working_2-way'!$D57))</f>
        <v>2.2711647318744981</v>
      </c>
      <c r="K58" s="32">
        <f>IF('Log_working_2-way'!$D57="","",B58^('Log_working_2-way'!$D57))</f>
        <v>1.7866801012683895</v>
      </c>
      <c r="L58" s="37">
        <f t="shared" si="9"/>
        <v>0.44358974358974357</v>
      </c>
      <c r="M58" s="37">
        <f t="shared" si="10"/>
        <v>0.55641025641025632</v>
      </c>
      <c r="N58" s="38">
        <v>154</v>
      </c>
      <c r="O58" s="38">
        <f t="shared" si="11"/>
        <v>83.032258064516128</v>
      </c>
      <c r="P58" s="38">
        <f t="shared" si="12"/>
        <v>64.982658959537588</v>
      </c>
      <c r="Q58" s="38">
        <f t="shared" si="13"/>
        <v>89.017341040462441</v>
      </c>
      <c r="R58" s="38">
        <f t="shared" si="14"/>
        <v>70.967741935483872</v>
      </c>
      <c r="S58" s="39">
        <f t="shared" si="15"/>
        <v>-5.9850829759463124</v>
      </c>
      <c r="T58" s="39">
        <f t="shared" si="16"/>
        <v>-5.985082975946284</v>
      </c>
      <c r="U58" t="s">
        <v>280</v>
      </c>
      <c r="V58" t="s">
        <v>268</v>
      </c>
      <c r="W58" t="s">
        <v>477</v>
      </c>
      <c r="X58" s="48" t="s">
        <v>487</v>
      </c>
      <c r="Y58" s="41"/>
    </row>
    <row r="59" spans="1:25" ht="15" x14ac:dyDescent="0.25">
      <c r="A59">
        <v>2.2999999999999998</v>
      </c>
      <c r="B59">
        <v>1.66</v>
      </c>
      <c r="C59" s="29">
        <f t="shared" si="0"/>
        <v>3.7192247249869137E-2</v>
      </c>
      <c r="D59" s="30">
        <f>IF(OR($A59="",$B59=""),"",A59*'MPTO_working_2-way'!$G58)</f>
        <v>2.3855421686746987</v>
      </c>
      <c r="E59" s="32">
        <f>IF(OR($A59="",$B59=""),"",B59*'MPTO_working_2-way'!$G58)</f>
        <v>1.7217391304347827</v>
      </c>
      <c r="F59" s="30">
        <f>IF(OR($A59="",$B59=""),"",'MPTO_working_2-way'!D58)</f>
        <v>2.402769037130271</v>
      </c>
      <c r="G59" s="32">
        <f>IF(OR($A59="",$B59=""),"",'MPTO_working_2-way'!E58)</f>
        <v>1.7128757290264693</v>
      </c>
      <c r="H59" s="30">
        <f>IF(OR($A59="",$B59=""),"",'OddsRatio_working_2-way'!M58)</f>
        <v>2.4034589305344736</v>
      </c>
      <c r="I59" s="30">
        <f>IF(OR($A59="",$B59=""),"",'OddsRatio_working_2-way'!N58)</f>
        <v>1.7125253031944256</v>
      </c>
      <c r="J59" s="30">
        <f>IF('Log_working_2-way'!$D58="","",A59^('Log_working_2-way'!$D58))</f>
        <v>2.4114497005870583</v>
      </c>
      <c r="K59" s="32">
        <f>IF('Log_working_2-way'!$D58="","",B59^('Log_working_2-way'!$D58))</f>
        <v>1.708491418138335</v>
      </c>
      <c r="L59" s="37">
        <f t="shared" si="9"/>
        <v>0.41919191919191923</v>
      </c>
      <c r="M59" s="37">
        <f t="shared" si="10"/>
        <v>0.58080808080808077</v>
      </c>
      <c r="N59" s="38">
        <v>155</v>
      </c>
      <c r="O59" s="38">
        <f t="shared" si="11"/>
        <v>87.608695652173921</v>
      </c>
      <c r="P59" s="38">
        <f t="shared" si="12"/>
        <v>61.6265060240964</v>
      </c>
      <c r="Q59" s="38">
        <f t="shared" si="13"/>
        <v>93.373493975903628</v>
      </c>
      <c r="R59" s="38">
        <f t="shared" si="14"/>
        <v>67.391304347826093</v>
      </c>
      <c r="S59" s="39">
        <f t="shared" si="15"/>
        <v>-5.7647983237297069</v>
      </c>
      <c r="T59" s="39">
        <f t="shared" si="16"/>
        <v>-5.7647983237296927</v>
      </c>
      <c r="U59" t="s">
        <v>282</v>
      </c>
      <c r="V59" t="s">
        <v>274</v>
      </c>
      <c r="W59" t="s">
        <v>477</v>
      </c>
      <c r="X59" s="48" t="s">
        <v>487</v>
      </c>
      <c r="Y59" s="41"/>
    </row>
    <row r="60" spans="1:25" s="35" customFormat="1" ht="15" x14ac:dyDescent="0.25">
      <c r="A60">
        <v>2.08</v>
      </c>
      <c r="B60">
        <v>1.79</v>
      </c>
      <c r="C60" s="29">
        <f t="shared" si="0"/>
        <v>3.9428448646325664E-2</v>
      </c>
      <c r="D60" s="30">
        <f>IF(OR($A60="",$B60=""),"",A60*'MPTO_working_2-way'!$G59)</f>
        <v>2.1620111731843576</v>
      </c>
      <c r="E60" s="32">
        <f>IF(OR($A60="",$B60=""),"",B60*'MPTO_working_2-way'!$G59)</f>
        <v>1.8605769230769229</v>
      </c>
      <c r="F60" s="30">
        <f>IF(OR($A60="",$B60=""),"",'MPTO_working_2-way'!D59)</f>
        <v>2.1689385995572641</v>
      </c>
      <c r="G60" s="32">
        <f>IF(OR($A60="",$B60=""),"",'MPTO_working_2-way'!E59)</f>
        <v>1.8554769261437256</v>
      </c>
      <c r="H60" s="30">
        <f>IF(OR($A60="",$B60=""),"",'OddsRatio_working_2-way'!M59)</f>
        <v>2.1692256444309357</v>
      </c>
      <c r="I60" s="30">
        <f>IF(OR($A60="",$B60=""),"",'OddsRatio_working_2-way'!N59)</f>
        <v>1.8552669065744805</v>
      </c>
      <c r="J60" s="30">
        <f>IF('Log_working_2-way'!$D59="","",A60^('Log_working_2-way'!$D59))</f>
        <v>2.1724139714397546</v>
      </c>
      <c r="K60" s="32">
        <f>IF('Log_working_2-way'!$D59="","",B60^('Log_working_2-way'!$D59))</f>
        <v>1.8529410467292624</v>
      </c>
      <c r="L60" s="37">
        <f t="shared" si="9"/>
        <v>0.46253229974160204</v>
      </c>
      <c r="M60" s="37">
        <f t="shared" si="10"/>
        <v>0.53746770025839796</v>
      </c>
      <c r="N60" s="38">
        <v>156</v>
      </c>
      <c r="O60" s="38">
        <f t="shared" si="11"/>
        <v>81</v>
      </c>
      <c r="P60" s="38">
        <f t="shared" si="12"/>
        <v>68.849162011173192</v>
      </c>
      <c r="Q60" s="38">
        <f t="shared" si="13"/>
        <v>87.150837988826808</v>
      </c>
      <c r="R60" s="38">
        <f t="shared" si="14"/>
        <v>75</v>
      </c>
      <c r="S60" s="39">
        <f t="shared" si="15"/>
        <v>-6.1508379888268081</v>
      </c>
      <c r="T60" s="39">
        <f t="shared" si="16"/>
        <v>-6.1508379888268081</v>
      </c>
      <c r="U60" t="s">
        <v>278</v>
      </c>
      <c r="V60" t="s">
        <v>270</v>
      </c>
      <c r="W60" t="s">
        <v>477</v>
      </c>
      <c r="X60" s="48" t="s">
        <v>487</v>
      </c>
      <c r="Y60" s="41"/>
    </row>
    <row r="61" spans="1:25" ht="15" x14ac:dyDescent="0.25">
      <c r="A61">
        <v>2.02</v>
      </c>
      <c r="B61">
        <v>1.85</v>
      </c>
      <c r="C61" s="29">
        <f t="shared" si="0"/>
        <v>3.5590045491035394E-2</v>
      </c>
      <c r="D61" s="30">
        <f>IF(OR($A61="",$B61=""),"",A61*'MPTO_working_2-way'!$G60)</f>
        <v>2.0918918918918914</v>
      </c>
      <c r="E61" s="32">
        <f>IF(OR($A61="",$B61=""),"",B61*'MPTO_working_2-way'!$G60)</f>
        <v>1.9158415841584155</v>
      </c>
      <c r="F61" s="30">
        <f>IF(OR($A61="",$B61=""),"",'MPTO_working_2-way'!D60)</f>
        <v>2.0953181945612553</v>
      </c>
      <c r="G61" s="32">
        <f>IF(OR($A61="",$B61=""),"",'MPTO_working_2-way'!E60)</f>
        <v>1.9129767084719731</v>
      </c>
      <c r="H61" s="30">
        <f>IF(OR($A61="",$B61=""),"",'OddsRatio_working_2-way'!M60)</f>
        <v>2.0954451150103317</v>
      </c>
      <c r="I61" s="30">
        <f>IF(OR($A61="",$B61=""),"",'OddsRatio_working_2-way'!N60)</f>
        <v>1.9128709291752766</v>
      </c>
      <c r="J61" s="30">
        <f>IF('Log_working_2-way'!$D60="","",A61^('Log_working_2-way'!$D60))</f>
        <v>2.0970120716987148</v>
      </c>
      <c r="K61" s="32">
        <f>IF('Log_working_2-way'!$D60="","",B61^('Log_working_2-way'!$D60))</f>
        <v>1.9115669971173959</v>
      </c>
      <c r="L61" s="37">
        <f t="shared" si="9"/>
        <v>0.47803617571059442</v>
      </c>
      <c r="M61" s="37">
        <f t="shared" si="10"/>
        <v>0.5219638242894058</v>
      </c>
      <c r="N61" s="38">
        <v>157</v>
      </c>
      <c r="O61" s="38">
        <f t="shared" si="11"/>
        <v>79.277227722772267</v>
      </c>
      <c r="P61" s="38">
        <f t="shared" si="12"/>
        <v>72.135135135135116</v>
      </c>
      <c r="Q61" s="38">
        <f t="shared" si="13"/>
        <v>84.864864864864856</v>
      </c>
      <c r="R61" s="38">
        <f t="shared" si="14"/>
        <v>77.722772277227719</v>
      </c>
      <c r="S61" s="39">
        <f t="shared" si="15"/>
        <v>-5.5876371420925892</v>
      </c>
      <c r="T61" s="39">
        <f t="shared" si="16"/>
        <v>-5.5876371420926034</v>
      </c>
      <c r="U61" t="s">
        <v>285</v>
      </c>
      <c r="V61" t="s">
        <v>266</v>
      </c>
      <c r="W61" t="s">
        <v>477</v>
      </c>
      <c r="X61" s="48" t="s">
        <v>487</v>
      </c>
      <c r="Y61" s="41"/>
    </row>
    <row r="62" spans="1:25" ht="15" x14ac:dyDescent="0.25">
      <c r="A62">
        <v>2.0299999999999998</v>
      </c>
      <c r="B62">
        <v>1.85</v>
      </c>
      <c r="C62" s="29">
        <f t="shared" si="0"/>
        <v>3.315137797896428E-2</v>
      </c>
      <c r="D62" s="30">
        <f>IF(OR($A62="",$B62=""),"",A62*'MPTO_working_2-way'!$G61)</f>
        <v>2.0972972972972972</v>
      </c>
      <c r="E62" s="32">
        <f>IF(OR($A62="",$B62=""),"",B62*'MPTO_working_2-way'!$G61)</f>
        <v>1.9113300492610841</v>
      </c>
      <c r="F62" s="30">
        <f>IF(OR($A62="",$B62=""),"",'MPTO_working_2-way'!D61)</f>
        <v>2.1006852188505105</v>
      </c>
      <c r="G62" s="32">
        <f>IF(OR($A62="",$B62=""),"",'MPTO_working_2-way'!E61)</f>
        <v>1.9085249650616189</v>
      </c>
      <c r="H62" s="30">
        <f>IF(OR($A62="",$B62=""),"",'OddsRatio_working_2-way'!M61)</f>
        <v>2.1008018467836762</v>
      </c>
      <c r="I62" s="30">
        <f>IF(OR($A62="",$B62=""),"",'OddsRatio_working_2-way'!N61)</f>
        <v>1.9084287085108012</v>
      </c>
      <c r="J62" s="30">
        <f>IF('Log_working_2-way'!$D61="","",A62^('Log_working_2-way'!$D61))</f>
        <v>2.1023480190539692</v>
      </c>
      <c r="K62" s="32">
        <f>IF('Log_working_2-way'!$D61="","",B62^('Log_working_2-way'!$D61))</f>
        <v>1.9071545307970494</v>
      </c>
      <c r="L62" s="37">
        <f t="shared" si="9"/>
        <v>0.47680412371134023</v>
      </c>
      <c r="M62" s="37">
        <f t="shared" si="10"/>
        <v>0.52319587628865971</v>
      </c>
      <c r="N62" s="38">
        <v>158</v>
      </c>
      <c r="O62" s="38">
        <f t="shared" si="11"/>
        <v>80.167487684729053</v>
      </c>
      <c r="P62" s="38">
        <f t="shared" si="12"/>
        <v>72.594594594594597</v>
      </c>
      <c r="Q62" s="38">
        <f t="shared" si="13"/>
        <v>85.405405405405389</v>
      </c>
      <c r="R62" s="38">
        <f t="shared" si="14"/>
        <v>77.832512315270947</v>
      </c>
      <c r="S62" s="39">
        <f t="shared" si="15"/>
        <v>-5.2379177206763359</v>
      </c>
      <c r="T62" s="39">
        <f t="shared" si="16"/>
        <v>-5.2379177206763501</v>
      </c>
      <c r="U62" t="s">
        <v>269</v>
      </c>
      <c r="V62" t="s">
        <v>272</v>
      </c>
      <c r="W62" t="s">
        <v>477</v>
      </c>
      <c r="X62" s="48" t="s">
        <v>487</v>
      </c>
      <c r="Y62" s="41"/>
    </row>
    <row r="63" spans="1:25" s="50" customFormat="1" ht="15" x14ac:dyDescent="0.25">
      <c r="A63">
        <v>2.06</v>
      </c>
      <c r="B63">
        <v>1.82</v>
      </c>
      <c r="C63" s="29">
        <f t="shared" si="0"/>
        <v>3.4887442654432999E-2</v>
      </c>
      <c r="D63" s="30">
        <f>IF(OR($A63="",$B63=""),"",A63*'MPTO_working_2-way'!$G62)</f>
        <v>2.1318681318681318</v>
      </c>
      <c r="E63" s="32">
        <f>IF(OR($A63="",$B63=""),"",B63*'MPTO_working_2-way'!$G62)</f>
        <v>1.883495145631068</v>
      </c>
      <c r="F63" s="30">
        <f>IF(OR($A63="",$B63=""),"",'MPTO_working_2-way'!D62)</f>
        <v>2.1367833124358828</v>
      </c>
      <c r="G63" s="32">
        <f>IF(OR($A63="",$B63=""),"",'MPTO_working_2-way'!E62)</f>
        <v>1.8796751228316457</v>
      </c>
      <c r="H63" s="30">
        <f>IF(OR($A63="",$B63=""),"",'OddsRatio_working_2-way'!M62)</f>
        <v>2.1369621483713819</v>
      </c>
      <c r="I63" s="30">
        <f>IF(OR($A63="",$B63=""),"",'OddsRatio_working_2-way'!N62)</f>
        <v>1.8795367562872962</v>
      </c>
      <c r="J63" s="30">
        <f>IF('Log_working_2-way'!$D62="","",A63^('Log_working_2-way'!$D62))</f>
        <v>2.139211690905316</v>
      </c>
      <c r="K63" s="32">
        <f>IF('Log_working_2-way'!$D62="","",B63^('Log_working_2-way'!$D62))</f>
        <v>1.8777999804454721</v>
      </c>
      <c r="L63" s="37">
        <f t="shared" si="9"/>
        <v>0.46907216494845361</v>
      </c>
      <c r="M63" s="37">
        <f t="shared" si="10"/>
        <v>0.53092783505154639</v>
      </c>
      <c r="N63" s="38">
        <v>159</v>
      </c>
      <c r="O63" s="38">
        <f t="shared" si="11"/>
        <v>81.815533980582529</v>
      </c>
      <c r="P63" s="38">
        <f t="shared" si="12"/>
        <v>71.637362637362628</v>
      </c>
      <c r="Q63" s="38">
        <f t="shared" si="13"/>
        <v>87.362637362637358</v>
      </c>
      <c r="R63" s="38">
        <f t="shared" si="14"/>
        <v>77.184466019417471</v>
      </c>
      <c r="S63" s="39">
        <f t="shared" si="15"/>
        <v>-5.5471033820548286</v>
      </c>
      <c r="T63" s="39">
        <f t="shared" si="16"/>
        <v>-5.5471033820548428</v>
      </c>
      <c r="U63" t="s">
        <v>273</v>
      </c>
      <c r="V63" t="s">
        <v>264</v>
      </c>
      <c r="W63" t="s">
        <v>477</v>
      </c>
      <c r="X63" s="48" t="s">
        <v>487</v>
      </c>
      <c r="Y63" s="51"/>
    </row>
    <row r="64" spans="1:25" ht="15" x14ac:dyDescent="0.25">
      <c r="A64">
        <v>2.08</v>
      </c>
      <c r="B64">
        <v>1.79</v>
      </c>
      <c r="C64" s="29">
        <f t="shared" si="0"/>
        <v>3.9428448646325664E-2</v>
      </c>
      <c r="D64" s="30">
        <f>IF(OR($A64="",$B64=""),"",A64*'MPTO_working_2-way'!$G63)</f>
        <v>2.1620111731843576</v>
      </c>
      <c r="E64" s="32">
        <f>IF(OR($A64="",$B64=""),"",B64*'MPTO_working_2-way'!$G63)</f>
        <v>1.8605769230769229</v>
      </c>
      <c r="F64" s="30">
        <f>IF(OR($A64="",$B64=""),"",'MPTO_working_2-way'!D63)</f>
        <v>2.1689385995572641</v>
      </c>
      <c r="G64" s="32">
        <f>IF(OR($A64="",$B64=""),"",'MPTO_working_2-way'!E63)</f>
        <v>1.8554769261437256</v>
      </c>
      <c r="H64" s="30">
        <f>IF(OR($A64="",$B64=""),"",'OddsRatio_working_2-way'!M63)</f>
        <v>2.1692256444309357</v>
      </c>
      <c r="I64" s="30">
        <f>IF(OR($A64="",$B64=""),"",'OddsRatio_working_2-way'!N63)</f>
        <v>1.8552669065744805</v>
      </c>
      <c r="J64" s="30">
        <f>IF('Log_working_2-way'!$D63="","",A64^('Log_working_2-way'!$D63))</f>
        <v>2.1724139714397546</v>
      </c>
      <c r="K64" s="32">
        <f>IF('Log_working_2-way'!$D63="","",B64^('Log_working_2-way'!$D63))</f>
        <v>1.8529410467292624</v>
      </c>
      <c r="L64" s="37">
        <f t="shared" si="9"/>
        <v>0.46253229974160204</v>
      </c>
      <c r="M64" s="37">
        <f t="shared" si="10"/>
        <v>0.53746770025839796</v>
      </c>
      <c r="N64" s="38">
        <v>160</v>
      </c>
      <c r="O64" s="38">
        <f t="shared" si="11"/>
        <v>83.07692307692308</v>
      </c>
      <c r="P64" s="38">
        <f t="shared" si="12"/>
        <v>70.614525139664792</v>
      </c>
      <c r="Q64" s="38">
        <f t="shared" si="13"/>
        <v>89.385474860335194</v>
      </c>
      <c r="R64" s="38">
        <f t="shared" si="14"/>
        <v>76.92307692307692</v>
      </c>
      <c r="S64" s="39">
        <f t="shared" si="15"/>
        <v>-6.3085517834121134</v>
      </c>
      <c r="T64" s="39">
        <f t="shared" si="16"/>
        <v>-6.3085517834121276</v>
      </c>
      <c r="U64" t="s">
        <v>267</v>
      </c>
      <c r="V64" t="s">
        <v>281</v>
      </c>
      <c r="W64" t="s">
        <v>477</v>
      </c>
      <c r="X64" s="48" t="s">
        <v>487</v>
      </c>
      <c r="Y64" s="41"/>
    </row>
    <row r="65" spans="1:25" ht="15" x14ac:dyDescent="0.25">
      <c r="A65">
        <v>2.19</v>
      </c>
      <c r="B65">
        <v>1.69</v>
      </c>
      <c r="C65" s="29">
        <f t="shared" si="0"/>
        <v>4.8336980897571102E-2</v>
      </c>
      <c r="D65" s="30">
        <f>IF(OR($A65="",$B65=""),"",A65*'MPTO_working_2-way'!$G64)</f>
        <v>2.2958579881656807</v>
      </c>
      <c r="E65" s="32">
        <f>IF(OR($A65="",$B65=""),"",B65*'MPTO_working_2-way'!$G64)</f>
        <v>1.7716894977168951</v>
      </c>
      <c r="F65" s="30">
        <f>IF(OR($A65="",$B65=""),"",'MPTO_working_2-way'!D64)</f>
        <v>2.3123926150385805</v>
      </c>
      <c r="G65" s="32">
        <f>IF(OR($A65="",$B65=""),"",'MPTO_working_2-way'!E64)</f>
        <v>1.7619671038537528</v>
      </c>
      <c r="H65" s="30">
        <f>IF(OR($A65="",$B65=""),"",'OddsRatio_working_2-way'!M64)</f>
        <v>2.3132546139874859</v>
      </c>
      <c r="I65" s="30">
        <f>IF(OR($A65="",$B65=""),"",'OddsRatio_working_2-way'!N64)</f>
        <v>1.761466961051567</v>
      </c>
      <c r="J65" s="30">
        <f>IF('Log_working_2-way'!$D64="","",A65^('Log_working_2-way'!$D64))</f>
        <v>2.3209867282319023</v>
      </c>
      <c r="K65" s="32">
        <f>IF('Log_working_2-way'!$D64="","",B65^('Log_working_2-way'!$D64))</f>
        <v>1.7570098765015589</v>
      </c>
      <c r="L65" s="37">
        <f t="shared" si="9"/>
        <v>0.4355670103092783</v>
      </c>
      <c r="M65" s="37">
        <f t="shared" si="10"/>
        <v>0.56443298969072164</v>
      </c>
      <c r="N65" s="38">
        <v>161</v>
      </c>
      <c r="O65" s="38">
        <f t="shared" si="11"/>
        <v>87.484018264840174</v>
      </c>
      <c r="P65" s="38">
        <f t="shared" si="12"/>
        <v>65.733727810650876</v>
      </c>
      <c r="Q65" s="38">
        <f t="shared" si="13"/>
        <v>95.26627218934911</v>
      </c>
      <c r="R65" s="38">
        <f t="shared" si="14"/>
        <v>73.515981735159826</v>
      </c>
      <c r="S65" s="39">
        <f t="shared" si="15"/>
        <v>-7.7822539245089359</v>
      </c>
      <c r="T65" s="39">
        <f t="shared" si="16"/>
        <v>-7.7822539245089501</v>
      </c>
      <c r="U65" t="s">
        <v>271</v>
      </c>
      <c r="V65" t="s">
        <v>284</v>
      </c>
      <c r="W65" t="s">
        <v>477</v>
      </c>
      <c r="X65" s="48" t="s">
        <v>487</v>
      </c>
      <c r="Y65" s="41"/>
    </row>
    <row r="66" spans="1:25" ht="15" x14ac:dyDescent="0.25">
      <c r="A66">
        <v>2.08</v>
      </c>
      <c r="B66">
        <v>1.79</v>
      </c>
      <c r="C66" s="29">
        <f t="shared" si="0"/>
        <v>3.9428448646325664E-2</v>
      </c>
      <c r="D66" s="30">
        <f>IF(OR($A66="",$B66=""),"",A66*'MPTO_working_2-way'!$G65)</f>
        <v>2.1620111731843576</v>
      </c>
      <c r="E66" s="32">
        <f>IF(OR($A66="",$B66=""),"",B66*'MPTO_working_2-way'!$G65)</f>
        <v>1.8605769230769229</v>
      </c>
      <c r="F66" s="30">
        <f>IF(OR($A66="",$B66=""),"",'MPTO_working_2-way'!D65)</f>
        <v>2.1689385995572641</v>
      </c>
      <c r="G66" s="32">
        <f>IF(OR($A66="",$B66=""),"",'MPTO_working_2-way'!E65)</f>
        <v>1.8554769261437256</v>
      </c>
      <c r="H66" s="30">
        <f>IF(OR($A66="",$B66=""),"",'OddsRatio_working_2-way'!M65)</f>
        <v>2.1692256444309357</v>
      </c>
      <c r="I66" s="30">
        <f>IF(OR($A66="",$B66=""),"",'OddsRatio_working_2-way'!N65)</f>
        <v>1.8552669065744805</v>
      </c>
      <c r="J66" s="30">
        <f>IF('Log_working_2-way'!$D65="","",A66^('Log_working_2-way'!$D65))</f>
        <v>2.1724139714397546</v>
      </c>
      <c r="K66" s="32">
        <f>IF('Log_working_2-way'!$D65="","",B66^('Log_working_2-way'!$D65))</f>
        <v>1.8529410467292624</v>
      </c>
      <c r="L66" s="37">
        <f t="shared" si="9"/>
        <v>0.46253229974160204</v>
      </c>
      <c r="M66" s="37">
        <f t="shared" si="10"/>
        <v>0.53746770025839796</v>
      </c>
      <c r="N66" s="38">
        <v>162</v>
      </c>
      <c r="O66" s="38">
        <f t="shared" si="11"/>
        <v>84.115384615384627</v>
      </c>
      <c r="P66" s="38">
        <f t="shared" si="12"/>
        <v>71.497206703910621</v>
      </c>
      <c r="Q66" s="38">
        <f t="shared" si="13"/>
        <v>90.502793296089379</v>
      </c>
      <c r="R66" s="38">
        <f t="shared" si="14"/>
        <v>77.884615384615373</v>
      </c>
      <c r="S66" s="39">
        <f t="shared" si="15"/>
        <v>-6.3874086807047519</v>
      </c>
      <c r="T66" s="39">
        <f t="shared" si="16"/>
        <v>-6.3874086807047519</v>
      </c>
      <c r="U66" t="s">
        <v>275</v>
      </c>
      <c r="V66" t="s">
        <v>277</v>
      </c>
      <c r="W66" t="s">
        <v>477</v>
      </c>
      <c r="X66" s="48" t="s">
        <v>487</v>
      </c>
      <c r="Y66" s="41"/>
    </row>
    <row r="67" spans="1:25" ht="15" x14ac:dyDescent="0.25">
      <c r="A67">
        <v>2.2799999999999998</v>
      </c>
      <c r="B67">
        <v>1.67</v>
      </c>
      <c r="C67" s="29">
        <f t="shared" ref="C67:C130" si="17">IF(OR($A67="",$B67=""),"",(1/A67)+(1/B67)-1)</f>
        <v>3.7398886437651102E-2</v>
      </c>
      <c r="D67" s="30">
        <f>IF(OR($A67="",$B67=""),"",A67*'MPTO_working_2-way'!$G66)</f>
        <v>2.3652694610778444</v>
      </c>
      <c r="E67" s="32">
        <f>IF(OR($A67="",$B67=""),"",B67*'MPTO_working_2-way'!$G66)</f>
        <v>1.7324561403508774</v>
      </c>
      <c r="F67" s="30">
        <f>IF(OR($A67="",$B67=""),"",'MPTO_working_2-way'!D66)</f>
        <v>2.3815361521140859</v>
      </c>
      <c r="G67" s="32">
        <f>IF(OR($A67="",$B67=""),"",'MPTO_working_2-way'!E66)</f>
        <v>1.723831944947483</v>
      </c>
      <c r="H67" s="30">
        <f>IF(OR($A67="",$B67=""),"",'OddsRatio_working_2-way'!M66)</f>
        <v>2.382189480930176</v>
      </c>
      <c r="I67" s="30">
        <f>IF(OR($A67="",$B67=""),"",'OddsRatio_working_2-way'!N66)</f>
        <v>1.7234898064243891</v>
      </c>
      <c r="J67" s="30">
        <f>IF('Log_working_2-way'!$D66="","",A67^('Log_working_2-way'!$D66))</f>
        <v>2.3897292266228689</v>
      </c>
      <c r="K67" s="32">
        <f>IF('Log_working_2-way'!$D66="","",B67^('Log_working_2-way'!$D66))</f>
        <v>1.7195646323348297</v>
      </c>
      <c r="L67" s="37">
        <f t="shared" si="9"/>
        <v>0.42278481012658226</v>
      </c>
      <c r="M67" s="37">
        <f t="shared" si="10"/>
        <v>0.57721518987341769</v>
      </c>
      <c r="N67" s="38">
        <v>163</v>
      </c>
      <c r="O67" s="38">
        <f t="shared" si="11"/>
        <v>91.508771929824562</v>
      </c>
      <c r="P67" s="38">
        <f t="shared" si="12"/>
        <v>65.395209580838312</v>
      </c>
      <c r="Q67" s="38">
        <f t="shared" si="13"/>
        <v>97.604790419161688</v>
      </c>
      <c r="R67" s="38">
        <f t="shared" si="14"/>
        <v>71.491228070175438</v>
      </c>
      <c r="S67" s="39">
        <f t="shared" si="15"/>
        <v>-6.0960184893371263</v>
      </c>
      <c r="T67" s="39">
        <f t="shared" si="16"/>
        <v>-6.0960184893371263</v>
      </c>
      <c r="U67" t="s">
        <v>265</v>
      </c>
      <c r="V67" t="s">
        <v>279</v>
      </c>
      <c r="W67" t="s">
        <v>477</v>
      </c>
      <c r="X67" s="48" t="s">
        <v>487</v>
      </c>
      <c r="Y67" s="41"/>
    </row>
    <row r="68" spans="1:25" ht="15" x14ac:dyDescent="0.25">
      <c r="A68">
        <v>1.79</v>
      </c>
      <c r="B68">
        <v>2.0499999999999998</v>
      </c>
      <c r="C68" s="29">
        <f t="shared" si="17"/>
        <v>4.6464095925875526E-2</v>
      </c>
      <c r="D68" s="30">
        <f>IF(OR($A68="",$B68=""),"",A68*'MPTO_working_2-way'!$G67)</f>
        <v>1.8731707317073172</v>
      </c>
      <c r="E68" s="32">
        <f>IF(OR($A68="",$B68=""),"",B68*'MPTO_working_2-way'!$G67)</f>
        <v>2.1452513966480447</v>
      </c>
      <c r="F68" s="30">
        <f>IF(OR($A68="",$B68=""),"",'MPTO_working_2-way'!D67)</f>
        <v>1.8676676421936633</v>
      </c>
      <c r="G68" s="32">
        <f>IF(OR($A68="",$B68=""),"",'MPTO_working_2-way'!E67)</f>
        <v>2.1525150315295498</v>
      </c>
      <c r="H68" s="30">
        <f>IF(OR($A68="",$B68=""),"",'OddsRatio_working_2-way'!M67)</f>
        <v>1.8673989580239028</v>
      </c>
      <c r="I68" s="30">
        <f>IF(OR($A68="",$B68=""),"",'OddsRatio_working_2-way'!N67)</f>
        <v>2.1528720328165796</v>
      </c>
      <c r="J68" s="30">
        <f>IF('Log_working_2-way'!$D67="","",A68^('Log_working_2-way'!$D67))</f>
        <v>1.8648753168978718</v>
      </c>
      <c r="K68" s="32">
        <f>IF('Log_working_2-way'!$D67="","",B68^('Log_working_2-way'!$D67))</f>
        <v>2.1562360266982945</v>
      </c>
      <c r="L68" s="37">
        <f t="shared" si="9"/>
        <v>0.53385416666666663</v>
      </c>
      <c r="M68" s="37">
        <f t="shared" si="10"/>
        <v>0.46614583333333331</v>
      </c>
      <c r="N68" s="38">
        <v>164</v>
      </c>
      <c r="O68" s="38">
        <f t="shared" si="11"/>
        <v>72.379888268156421</v>
      </c>
      <c r="P68" s="38">
        <f t="shared" si="12"/>
        <v>84</v>
      </c>
      <c r="Q68" s="38">
        <f t="shared" si="13"/>
        <v>80.000000000000014</v>
      </c>
      <c r="R68" s="38">
        <f t="shared" si="14"/>
        <v>91.620111731843565</v>
      </c>
      <c r="S68" s="39">
        <f t="shared" si="15"/>
        <v>-7.6201117318435934</v>
      </c>
      <c r="T68" s="39">
        <f t="shared" si="16"/>
        <v>-7.6201117318435649</v>
      </c>
      <c r="U68" t="s">
        <v>301</v>
      </c>
      <c r="V68" t="s">
        <v>414</v>
      </c>
      <c r="W68" t="s">
        <v>90</v>
      </c>
      <c r="X68" s="48" t="s">
        <v>487</v>
      </c>
      <c r="Y68" s="41"/>
    </row>
    <row r="69" spans="1:25" ht="15" x14ac:dyDescent="0.25">
      <c r="A69">
        <v>1.83</v>
      </c>
      <c r="B69">
        <v>2.02</v>
      </c>
      <c r="C69" s="29">
        <f t="shared" si="17"/>
        <v>4.1497592382188975E-2</v>
      </c>
      <c r="D69" s="30">
        <f>IF(OR($A69="",$B69=""),"",A69*'MPTO_working_2-way'!$G68)</f>
        <v>1.9059405940594059</v>
      </c>
      <c r="E69" s="32">
        <f>IF(OR($A69="",$B69=""),"",B69*'MPTO_working_2-way'!$G68)</f>
        <v>2.1038251366120218</v>
      </c>
      <c r="F69" s="30">
        <f>IF(OR($A69="",$B69=""),"",'MPTO_working_2-way'!D68)</f>
        <v>1.9022281685792208</v>
      </c>
      <c r="G69" s="32">
        <f>IF(OR($A69="",$B69=""),"",'MPTO_working_2-way'!E68)</f>
        <v>2.1083670792220381</v>
      </c>
      <c r="H69" s="30">
        <f>IF(OR($A69="",$B69=""),"",'OddsRatio_working_2-way'!M68)</f>
        <v>1.9020673423841918</v>
      </c>
      <c r="I69" s="30">
        <f>IF(OR($A69="",$B69=""),"",'OddsRatio_working_2-way'!N68)</f>
        <v>2.1085646858215363</v>
      </c>
      <c r="J69" s="30">
        <f>IF('Log_working_2-way'!$D68="","",A69^('Log_working_2-way'!$D68))</f>
        <v>1.9003701370951678</v>
      </c>
      <c r="K69" s="32">
        <f>IF('Log_working_2-way'!$D68="","",B69^('Log_working_2-way'!$D68))</f>
        <v>2.1106543395875321</v>
      </c>
      <c r="L69" s="37">
        <f t="shared" ref="L69:L132" si="18">(1/D69)</f>
        <v>0.52467532467532474</v>
      </c>
      <c r="M69" s="37">
        <f t="shared" ref="M69:M132" si="19">(1/E69)</f>
        <v>0.47532467532467537</v>
      </c>
      <c r="N69" s="38">
        <v>165</v>
      </c>
      <c r="O69" s="38">
        <f t="shared" ref="O69:O132" si="20">(1/A69)*((N69*A69)-N69)</f>
        <v>74.836065573770483</v>
      </c>
      <c r="P69" s="38">
        <f t="shared" ref="P69:P132" si="21">(1/B69)*((N69*B69)-N69)</f>
        <v>83.316831683168317</v>
      </c>
      <c r="Q69" s="38">
        <f t="shared" ref="Q69:Q132" si="22">(1/B69)*N69</f>
        <v>81.683168316831683</v>
      </c>
      <c r="R69" s="38">
        <f t="shared" ref="R69:R132" si="23">(1/A69)*N69</f>
        <v>90.163934426229503</v>
      </c>
      <c r="S69" s="39">
        <f t="shared" ref="S69:S132" si="24">O69-Q69</f>
        <v>-6.8471027430611997</v>
      </c>
      <c r="T69" s="39">
        <f t="shared" ref="T69:T132" si="25">P69-R69</f>
        <v>-6.8471027430611855</v>
      </c>
      <c r="U69" t="s">
        <v>287</v>
      </c>
      <c r="V69" t="s">
        <v>302</v>
      </c>
      <c r="W69" t="s">
        <v>90</v>
      </c>
      <c r="X69" s="48" t="s">
        <v>487</v>
      </c>
      <c r="Y69" s="41"/>
    </row>
    <row r="70" spans="1:25" ht="15" x14ac:dyDescent="0.25">
      <c r="A70">
        <v>1.93</v>
      </c>
      <c r="B70">
        <v>1.91</v>
      </c>
      <c r="C70" s="29">
        <f t="shared" si="17"/>
        <v>4.1694924449990456E-2</v>
      </c>
      <c r="D70" s="30">
        <f>IF(OR($A70="",$B70=""),"",A70*'MPTO_working_2-way'!$G69)</f>
        <v>2.0104712041884816</v>
      </c>
      <c r="E70" s="32">
        <f>IF(OR($A70="",$B70=""),"",B70*'MPTO_working_2-way'!$G69)</f>
        <v>1.9896373056994816</v>
      </c>
      <c r="F70" s="30">
        <f>IF(OR($A70="",$B70=""),"",'MPTO_working_2-way'!D69)</f>
        <v>2.0109101819272834</v>
      </c>
      <c r="G70" s="32">
        <f>IF(OR($A70="",$B70=""),"",'MPTO_working_2-way'!E69)</f>
        <v>1.9892075654965866</v>
      </c>
      <c r="H70" s="30">
        <f>IF(OR($A70="",$B70=""),"",'OddsRatio_working_2-way'!M69)</f>
        <v>2.0109292863390706</v>
      </c>
      <c r="I70" s="30">
        <f>IF(OR($A70="",$B70=""),"",'OddsRatio_working_2-way'!N69)</f>
        <v>1.9891888715790902</v>
      </c>
      <c r="J70" s="30">
        <f>IF('Log_working_2-way'!$D69="","",A70^('Log_working_2-way'!$D69))</f>
        <v>2.0111305974900358</v>
      </c>
      <c r="K70" s="32">
        <f>IF('Log_working_2-way'!$D69="","",B70^('Log_working_2-way'!$D69))</f>
        <v>1.9889919289180891</v>
      </c>
      <c r="L70" s="37">
        <f t="shared" si="18"/>
        <v>0.49739583333333337</v>
      </c>
      <c r="M70" s="37">
        <f t="shared" si="19"/>
        <v>0.50260416666666674</v>
      </c>
      <c r="N70" s="38">
        <v>166</v>
      </c>
      <c r="O70" s="38">
        <f t="shared" si="20"/>
        <v>79.989637305699489</v>
      </c>
      <c r="P70" s="38">
        <f t="shared" si="21"/>
        <v>79.089005235602102</v>
      </c>
      <c r="Q70" s="38">
        <f t="shared" si="22"/>
        <v>86.910994764397898</v>
      </c>
      <c r="R70" s="38">
        <f t="shared" si="23"/>
        <v>86.010362694300525</v>
      </c>
      <c r="S70" s="39">
        <f t="shared" si="24"/>
        <v>-6.9213574586984095</v>
      </c>
      <c r="T70" s="39">
        <f t="shared" si="25"/>
        <v>-6.9213574586984237</v>
      </c>
      <c r="U70" t="s">
        <v>299</v>
      </c>
      <c r="V70" t="s">
        <v>296</v>
      </c>
      <c r="W70" t="s">
        <v>90</v>
      </c>
      <c r="X70" s="48" t="s">
        <v>487</v>
      </c>
      <c r="Y70" s="41"/>
    </row>
    <row r="71" spans="1:25" ht="15" x14ac:dyDescent="0.25">
      <c r="A71">
        <v>1.6</v>
      </c>
      <c r="B71">
        <v>2.36</v>
      </c>
      <c r="C71" s="29">
        <f t="shared" si="17"/>
        <v>4.8728813559322015E-2</v>
      </c>
      <c r="D71" s="30">
        <f>IF(OR($A71="",$B71=""),"",A71*'MPTO_working_2-way'!$G70)</f>
        <v>1.6779661016949152</v>
      </c>
      <c r="E71" s="32">
        <f>IF(OR($A71="",$B71=""),"",B71*'MPTO_working_2-way'!$G70)</f>
        <v>2.4749999999999996</v>
      </c>
      <c r="F71" s="30">
        <f>IF(OR($A71="",$B71=""),"",'MPTO_working_2-way'!D70)</f>
        <v>1.6649029982363315</v>
      </c>
      <c r="G71" s="32">
        <f>IF(OR($A71="",$B71=""),"",'MPTO_working_2-way'!E70)</f>
        <v>2.5039787798408488</v>
      </c>
      <c r="H71" s="30">
        <f>IF(OR($A71="",$B71=""),"",'OddsRatio_working_2-way'!M70)</f>
        <v>1.6642111641550712</v>
      </c>
      <c r="I71" s="30">
        <f>IF(OR($A71="",$B71=""),"",'OddsRatio_working_2-way'!N70)</f>
        <v>2.5055453054181611</v>
      </c>
      <c r="J71" s="30">
        <f>IF('Log_working_2-way'!$D70="","",A71^('Log_working_2-way'!$D70))</f>
        <v>1.6582214038240151</v>
      </c>
      <c r="K71" s="32">
        <f>IF('Log_working_2-way'!$D70="","",B71^('Log_working_2-way'!$D70))</f>
        <v>2.5192456431664252</v>
      </c>
      <c r="L71" s="37">
        <f t="shared" si="18"/>
        <v>0.59595959595959602</v>
      </c>
      <c r="M71" s="37">
        <f t="shared" si="19"/>
        <v>0.40404040404040409</v>
      </c>
      <c r="N71" s="38">
        <v>167</v>
      </c>
      <c r="O71" s="38">
        <f t="shared" si="20"/>
        <v>62.624999999999993</v>
      </c>
      <c r="P71" s="38">
        <f t="shared" si="21"/>
        <v>96.237288135593232</v>
      </c>
      <c r="Q71" s="38">
        <f t="shared" si="22"/>
        <v>70.762711864406782</v>
      </c>
      <c r="R71" s="38">
        <f t="shared" si="23"/>
        <v>104.375</v>
      </c>
      <c r="S71" s="39">
        <f t="shared" si="24"/>
        <v>-8.1377118644067892</v>
      </c>
      <c r="T71" s="39">
        <f t="shared" si="25"/>
        <v>-8.1377118644067679</v>
      </c>
      <c r="U71" t="s">
        <v>297</v>
      </c>
      <c r="V71" t="s">
        <v>88</v>
      </c>
      <c r="W71" t="s">
        <v>90</v>
      </c>
      <c r="X71" s="48" t="s">
        <v>487</v>
      </c>
      <c r="Y71" s="41"/>
    </row>
    <row r="72" spans="1:25" ht="15" x14ac:dyDescent="0.25">
      <c r="A72">
        <v>1.84</v>
      </c>
      <c r="B72">
        <v>2</v>
      </c>
      <c r="C72" s="29">
        <f t="shared" si="17"/>
        <v>4.3478260869565188E-2</v>
      </c>
      <c r="D72" s="30">
        <f>IF(OR($A72="",$B72=""),"",A72*'MPTO_working_2-way'!$G71)</f>
        <v>1.92</v>
      </c>
      <c r="E72" s="32">
        <f>IF(OR($A72="",$B72=""),"",B72*'MPTO_working_2-way'!$G71)</f>
        <v>2.0869565217391304</v>
      </c>
      <c r="F72" s="30">
        <f>IF(OR($A72="",$B72=""),"",'MPTO_working_2-way'!D71)</f>
        <v>1.9166666666666665</v>
      </c>
      <c r="G72" s="32">
        <f>IF(OR($A72="",$B72=""),"",'MPTO_working_2-way'!E71)</f>
        <v>2.0909090909090908</v>
      </c>
      <c r="H72" s="30">
        <f>IF(OR($A72="",$B72=""),"",'OddsRatio_working_2-way'!M71)</f>
        <v>1.9165151389911681</v>
      </c>
      <c r="I72" s="30">
        <f>IF(OR($A72="",$B72=""),"",'OddsRatio_working_2-way'!N71)</f>
        <v>2.091089451179962</v>
      </c>
      <c r="J72" s="30">
        <f>IF('Log_working_2-way'!$D71="","",A72^('Log_working_2-way'!$D71))</f>
        <v>1.9149883303671131</v>
      </c>
      <c r="K72" s="32">
        <f>IF('Log_working_2-way'!$D71="","",B72^('Log_working_2-way'!$D71))</f>
        <v>2.0929101135076231</v>
      </c>
      <c r="L72" s="37">
        <f t="shared" si="18"/>
        <v>0.52083333333333337</v>
      </c>
      <c r="M72" s="37">
        <f t="shared" si="19"/>
        <v>0.47916666666666669</v>
      </c>
      <c r="N72" s="38">
        <v>168</v>
      </c>
      <c r="O72" s="38">
        <f t="shared" si="20"/>
        <v>76.695652173913047</v>
      </c>
      <c r="P72" s="38">
        <f t="shared" si="21"/>
        <v>84</v>
      </c>
      <c r="Q72" s="38">
        <f t="shared" si="22"/>
        <v>84</v>
      </c>
      <c r="R72" s="38">
        <f t="shared" si="23"/>
        <v>91.304347826086953</v>
      </c>
      <c r="S72" s="39">
        <f t="shared" si="24"/>
        <v>-7.3043478260869534</v>
      </c>
      <c r="T72" s="39">
        <f t="shared" si="25"/>
        <v>-7.3043478260869534</v>
      </c>
      <c r="U72" t="s">
        <v>289</v>
      </c>
      <c r="V72" t="s">
        <v>298</v>
      </c>
      <c r="W72" t="s">
        <v>90</v>
      </c>
      <c r="X72" s="48" t="s">
        <v>487</v>
      </c>
      <c r="Y72" s="41"/>
    </row>
    <row r="73" spans="1:25" ht="15" x14ac:dyDescent="0.25">
      <c r="A73">
        <v>1.72</v>
      </c>
      <c r="B73">
        <v>2.14</v>
      </c>
      <c r="C73" s="29">
        <f t="shared" si="17"/>
        <v>4.8685068463377501E-2</v>
      </c>
      <c r="D73" s="30">
        <f>IF(OR($A73="",$B73=""),"",A73*'MPTO_working_2-way'!$G72)</f>
        <v>1.8037383177570092</v>
      </c>
      <c r="E73" s="32">
        <f>IF(OR($A73="",$B73=""),"",B73*'MPTO_working_2-way'!$G72)</f>
        <v>2.2441860465116279</v>
      </c>
      <c r="F73" s="30">
        <f>IF(OR($A73="",$B73=""),"",'MPTO_working_2-way'!D72)</f>
        <v>1.7951619196254389</v>
      </c>
      <c r="G73" s="32">
        <f>IF(OR($A73="",$B73=""),"",'MPTO_working_2-way'!E72)</f>
        <v>2.2576054955839058</v>
      </c>
      <c r="H73" s="30">
        <f>IF(OR($A73="",$B73=""),"",'OddsRatio_working_2-way'!M72)</f>
        <v>1.7947194142390264</v>
      </c>
      <c r="I73" s="30">
        <f>IF(OR($A73="",$B73=""),"",'OddsRatio_working_2-way'!N72)</f>
        <v>2.2583057392117913</v>
      </c>
      <c r="J73" s="30">
        <f>IF('Log_working_2-way'!$D72="","",A73^('Log_working_2-way'!$D72))</f>
        <v>1.7907852046807202</v>
      </c>
      <c r="K73" s="32">
        <f>IF('Log_working_2-way'!$D72="","",B73^('Log_working_2-way'!$D72))</f>
        <v>2.2645658948599179</v>
      </c>
      <c r="L73" s="37">
        <f t="shared" si="18"/>
        <v>0.55440414507772029</v>
      </c>
      <c r="M73" s="37">
        <f t="shared" si="19"/>
        <v>0.44559585492227982</v>
      </c>
      <c r="N73" s="38">
        <v>169</v>
      </c>
      <c r="O73" s="38">
        <f t="shared" si="20"/>
        <v>70.744186046511629</v>
      </c>
      <c r="P73" s="38">
        <f t="shared" si="21"/>
        <v>90.028037383177576</v>
      </c>
      <c r="Q73" s="38">
        <f t="shared" si="22"/>
        <v>78.971962616822424</v>
      </c>
      <c r="R73" s="38">
        <f t="shared" si="23"/>
        <v>98.255813953488371</v>
      </c>
      <c r="S73" s="39">
        <f t="shared" si="24"/>
        <v>-8.2277765703107946</v>
      </c>
      <c r="T73" s="39">
        <f t="shared" si="25"/>
        <v>-8.2277765703107946</v>
      </c>
      <c r="U73" t="s">
        <v>295</v>
      </c>
      <c r="V73" t="s">
        <v>292</v>
      </c>
      <c r="W73" t="s">
        <v>90</v>
      </c>
      <c r="X73" s="48" t="s">
        <v>487</v>
      </c>
      <c r="Y73" s="41"/>
    </row>
    <row r="74" spans="1:25" ht="15" x14ac:dyDescent="0.25">
      <c r="A74">
        <v>1.67</v>
      </c>
      <c r="B74">
        <v>2.23</v>
      </c>
      <c r="C74" s="29">
        <f t="shared" si="17"/>
        <v>4.7232888483123459E-2</v>
      </c>
      <c r="D74" s="30">
        <f>IF(OR($A74="",$B74=""),"",A74*'MPTO_working_2-way'!$G73)</f>
        <v>1.7488789237668161</v>
      </c>
      <c r="E74" s="32">
        <f>IF(OR($A74="",$B74=""),"",B74*'MPTO_working_2-way'!$G73)</f>
        <v>2.3353293413173652</v>
      </c>
      <c r="F74" s="30">
        <f>IF(OR($A74="",$B74=""),"",'MPTO_working_2-way'!D73)</f>
        <v>1.7385681940197473</v>
      </c>
      <c r="G74" s="32">
        <f>IF(OR($A74="",$B74=""),"",'MPTO_working_2-way'!E73)</f>
        <v>2.3539711134287793</v>
      </c>
      <c r="H74" s="30">
        <f>IF(OR($A74="",$B74=""),"",'OddsRatio_working_2-way'!M73)</f>
        <v>1.7380484043438287</v>
      </c>
      <c r="I74" s="30">
        <f>IF(OR($A74="",$B74=""),"",'OddsRatio_working_2-way'!N73)</f>
        <v>2.3549246826013568</v>
      </c>
      <c r="J74" s="30">
        <f>IF('Log_working_2-way'!$D73="","",A74^('Log_working_2-way'!$D73))</f>
        <v>1.7333258264811959</v>
      </c>
      <c r="K74" s="32">
        <f>IF('Log_working_2-way'!$D73="","",B74^('Log_working_2-way'!$D73))</f>
        <v>2.3636503228006438</v>
      </c>
      <c r="L74" s="37">
        <f t="shared" si="18"/>
        <v>0.57179487179487176</v>
      </c>
      <c r="M74" s="37">
        <f t="shared" si="19"/>
        <v>0.42820512820512818</v>
      </c>
      <c r="N74" s="38">
        <v>170</v>
      </c>
      <c r="O74" s="38">
        <f t="shared" si="20"/>
        <v>68.203592814371248</v>
      </c>
      <c r="P74" s="38">
        <f t="shared" si="21"/>
        <v>93.766816143497778</v>
      </c>
      <c r="Q74" s="38">
        <f t="shared" si="22"/>
        <v>76.233183856502251</v>
      </c>
      <c r="R74" s="38">
        <f t="shared" si="23"/>
        <v>101.79640718562875</v>
      </c>
      <c r="S74" s="39">
        <f t="shared" si="24"/>
        <v>-8.0295910421310026</v>
      </c>
      <c r="T74" s="39">
        <f t="shared" si="25"/>
        <v>-8.0295910421309742</v>
      </c>
      <c r="U74" t="s">
        <v>293</v>
      </c>
      <c r="V74" t="s">
        <v>300</v>
      </c>
      <c r="W74" t="s">
        <v>90</v>
      </c>
      <c r="X74" s="48" t="s">
        <v>487</v>
      </c>
      <c r="Y74" s="41"/>
    </row>
    <row r="75" spans="1:25" ht="15" x14ac:dyDescent="0.25">
      <c r="A75">
        <v>1.83</v>
      </c>
      <c r="B75">
        <v>2.02</v>
      </c>
      <c r="C75" s="29">
        <f t="shared" si="17"/>
        <v>4.1497592382188975E-2</v>
      </c>
      <c r="D75" s="30">
        <f>IF(OR($A75="",$B75=""),"",A75*'MPTO_working_2-way'!$G74)</f>
        <v>1.9059405940594059</v>
      </c>
      <c r="E75" s="32">
        <f>IF(OR($A75="",$B75=""),"",B75*'MPTO_working_2-way'!$G74)</f>
        <v>2.1038251366120218</v>
      </c>
      <c r="F75" s="30">
        <f>IF(OR($A75="",$B75=""),"",'MPTO_working_2-way'!D74)</f>
        <v>1.9022281685792208</v>
      </c>
      <c r="G75" s="32">
        <f>IF(OR($A75="",$B75=""),"",'MPTO_working_2-way'!E74)</f>
        <v>2.1083670792220381</v>
      </c>
      <c r="H75" s="30">
        <f>IF(OR($A75="",$B75=""),"",'OddsRatio_working_2-way'!M74)</f>
        <v>1.9020673423841918</v>
      </c>
      <c r="I75" s="30">
        <f>IF(OR($A75="",$B75=""),"",'OddsRatio_working_2-way'!N74)</f>
        <v>2.1085646858215363</v>
      </c>
      <c r="J75" s="30">
        <f>IF('Log_working_2-way'!$D74="","",A75^('Log_working_2-way'!$D74))</f>
        <v>1.9003701370951678</v>
      </c>
      <c r="K75" s="32">
        <f>IF('Log_working_2-way'!$D74="","",B75^('Log_working_2-way'!$D74))</f>
        <v>2.1106543395875321</v>
      </c>
      <c r="L75" s="37">
        <f t="shared" si="18"/>
        <v>0.52467532467532474</v>
      </c>
      <c r="M75" s="37">
        <f t="shared" si="19"/>
        <v>0.47532467532467537</v>
      </c>
      <c r="N75" s="38">
        <v>171</v>
      </c>
      <c r="O75" s="38">
        <f t="shared" si="20"/>
        <v>77.557377049180317</v>
      </c>
      <c r="P75" s="38">
        <f t="shared" si="21"/>
        <v>86.346534653465355</v>
      </c>
      <c r="Q75" s="38">
        <f t="shared" si="22"/>
        <v>84.653465346534659</v>
      </c>
      <c r="R75" s="38">
        <f t="shared" si="23"/>
        <v>93.442622950819668</v>
      </c>
      <c r="S75" s="39">
        <f t="shared" si="24"/>
        <v>-7.096088297354342</v>
      </c>
      <c r="T75" s="39">
        <f t="shared" si="25"/>
        <v>-7.0960882973543136</v>
      </c>
      <c r="U75" t="s">
        <v>303</v>
      </c>
      <c r="V75" t="s">
        <v>286</v>
      </c>
      <c r="W75" t="s">
        <v>90</v>
      </c>
      <c r="X75" s="48" t="s">
        <v>487</v>
      </c>
      <c r="Y75" s="41"/>
    </row>
    <row r="76" spans="1:25" ht="15" x14ac:dyDescent="0.25">
      <c r="A76">
        <v>1.89</v>
      </c>
      <c r="B76">
        <v>1.94</v>
      </c>
      <c r="C76" s="29">
        <f t="shared" si="17"/>
        <v>4.4564446626302434E-2</v>
      </c>
      <c r="D76" s="30">
        <f>IF(OR($A76="",$B76=""),"",A76*'MPTO_working_2-way'!$G75)</f>
        <v>1.9742268041237114</v>
      </c>
      <c r="E76" s="32">
        <f>IF(OR($A76="",$B76=""),"",B76*'MPTO_working_2-way'!$G75)</f>
        <v>2.0264550264550265</v>
      </c>
      <c r="F76" s="30">
        <f>IF(OR($A76="",$B76=""),"",'MPTO_working_2-way'!D75)</f>
        <v>1.9730936877791532</v>
      </c>
      <c r="G76" s="32">
        <f>IF(OR($A76="",$B76=""),"",'MPTO_working_2-way'!E75)</f>
        <v>2.0276502792678208</v>
      </c>
      <c r="H76" s="30">
        <f>IF(OR($A76="",$B76=""),"",'OddsRatio_working_2-way'!M75)</f>
        <v>1.9730408576407765</v>
      </c>
      <c r="I76" s="30">
        <f>IF(OR($A76="",$B76=""),"",'OddsRatio_working_2-way'!N75)</f>
        <v>2.0277060743621682</v>
      </c>
      <c r="J76" s="30">
        <f>IF('Log_working_2-way'!$D75="","",A76^('Log_working_2-way'!$D75))</f>
        <v>1.9725205567658568</v>
      </c>
      <c r="K76" s="32">
        <f>IF('Log_working_2-way'!$D75="","",B76^('Log_working_2-way'!$D75))</f>
        <v>2.0282558996234914</v>
      </c>
      <c r="L76" s="37">
        <f t="shared" si="18"/>
        <v>0.50652741514360311</v>
      </c>
      <c r="M76" s="37">
        <f t="shared" si="19"/>
        <v>0.49347258485639683</v>
      </c>
      <c r="N76" s="38">
        <v>172</v>
      </c>
      <c r="O76" s="38">
        <f t="shared" si="20"/>
        <v>80.994708994709001</v>
      </c>
      <c r="P76" s="38">
        <f t="shared" si="21"/>
        <v>83.340206185567027</v>
      </c>
      <c r="Q76" s="38">
        <f t="shared" si="22"/>
        <v>88.659793814433002</v>
      </c>
      <c r="R76" s="38">
        <f t="shared" si="23"/>
        <v>91.005291005291014</v>
      </c>
      <c r="S76" s="39">
        <f t="shared" si="24"/>
        <v>-7.6650848197240009</v>
      </c>
      <c r="T76" s="39">
        <f t="shared" si="25"/>
        <v>-7.6650848197239867</v>
      </c>
      <c r="U76" t="s">
        <v>415</v>
      </c>
      <c r="V76" t="s">
        <v>304</v>
      </c>
      <c r="W76" t="s">
        <v>90</v>
      </c>
      <c r="X76" s="48" t="s">
        <v>487</v>
      </c>
      <c r="Y76" s="41"/>
    </row>
    <row r="77" spans="1:25" ht="15" x14ac:dyDescent="0.25">
      <c r="A77">
        <v>1.56</v>
      </c>
      <c r="B77">
        <v>2.46</v>
      </c>
      <c r="C77" s="29">
        <f t="shared" si="17"/>
        <v>4.7529706066291366E-2</v>
      </c>
      <c r="D77" s="30">
        <f>IF(OR($A77="",$B77=""),"",A77*'MPTO_working_2-way'!$G76)</f>
        <v>1.6341463414634145</v>
      </c>
      <c r="E77" s="32">
        <f>IF(OR($A77="",$B77=""),"",B77*'MPTO_working_2-way'!$G76)</f>
        <v>2.5769230769230766</v>
      </c>
      <c r="F77" s="30">
        <f>IF(OR($A77="",$B77=""),"",'MPTO_working_2-way'!D76)</f>
        <v>1.6200607902735562</v>
      </c>
      <c r="G77" s="32">
        <f>IF(OR($A77="",$B77=""),"",'MPTO_working_2-way'!E76)</f>
        <v>2.6127450980392153</v>
      </c>
      <c r="H77" s="30">
        <f>IF(OR($A77="",$B77=""),"",'OddsRatio_working_2-way'!M76)</f>
        <v>1.6193235372853327</v>
      </c>
      <c r="I77" s="30">
        <f>IF(OR($A77="",$B77=""),"",'OddsRatio_working_2-way'!N76)</f>
        <v>2.6146649364939023</v>
      </c>
      <c r="J77" s="30">
        <f>IF('Log_working_2-way'!$D76="","",A77^('Log_working_2-way'!$D76))</f>
        <v>1.6128650749752642</v>
      </c>
      <c r="K77" s="32">
        <f>IF('Log_working_2-way'!$D76="","",B77^('Log_working_2-way'!$D76))</f>
        <v>2.6316805131028569</v>
      </c>
      <c r="L77" s="37">
        <f t="shared" si="18"/>
        <v>0.61194029850746268</v>
      </c>
      <c r="M77" s="37">
        <f t="shared" si="19"/>
        <v>0.38805970149253738</v>
      </c>
      <c r="N77" s="38">
        <v>173</v>
      </c>
      <c r="O77" s="38">
        <f t="shared" si="20"/>
        <v>62.102564102564095</v>
      </c>
      <c r="P77" s="38">
        <f t="shared" si="21"/>
        <v>102.67479674796748</v>
      </c>
      <c r="Q77" s="38">
        <f t="shared" si="22"/>
        <v>70.325203252032523</v>
      </c>
      <c r="R77" s="38">
        <f t="shared" si="23"/>
        <v>110.89743589743588</v>
      </c>
      <c r="S77" s="39">
        <f t="shared" si="24"/>
        <v>-8.2226391494684279</v>
      </c>
      <c r="T77" s="39">
        <f t="shared" si="25"/>
        <v>-8.2226391494684066</v>
      </c>
      <c r="U77" t="s">
        <v>89</v>
      </c>
      <c r="V77" t="s">
        <v>294</v>
      </c>
      <c r="W77" t="s">
        <v>90</v>
      </c>
      <c r="X77" s="48" t="s">
        <v>487</v>
      </c>
      <c r="Y77" s="41"/>
    </row>
    <row r="78" spans="1:25" ht="15" x14ac:dyDescent="0.25">
      <c r="A78">
        <v>1.91</v>
      </c>
      <c r="B78">
        <v>1.93</v>
      </c>
      <c r="C78" s="29">
        <f t="shared" si="17"/>
        <v>4.1694924449990456E-2</v>
      </c>
      <c r="D78" s="30">
        <f>IF(OR($A78="",$B78=""),"",A78*'MPTO_working_2-way'!$G77)</f>
        <v>1.9896373056994816</v>
      </c>
      <c r="E78" s="32">
        <f>IF(OR($A78="",$B78=""),"",B78*'MPTO_working_2-way'!$G77)</f>
        <v>2.0104712041884816</v>
      </c>
      <c r="F78" s="30">
        <f>IF(OR($A78="",$B78=""),"",'MPTO_working_2-way'!D77)</f>
        <v>1.9892075654965866</v>
      </c>
      <c r="G78" s="32">
        <f>IF(OR($A78="",$B78=""),"",'MPTO_working_2-way'!E77)</f>
        <v>2.0109101819272834</v>
      </c>
      <c r="H78" s="30">
        <f>IF(OR($A78="",$B78=""),"",'OddsRatio_working_2-way'!M77)</f>
        <v>1.9891888715790902</v>
      </c>
      <c r="I78" s="30">
        <f>IF(OR($A78="",$B78=""),"",'OddsRatio_working_2-way'!N77)</f>
        <v>2.0109292863390706</v>
      </c>
      <c r="J78" s="30">
        <f>IF('Log_working_2-way'!$D77="","",A78^('Log_working_2-way'!$D77))</f>
        <v>1.9889919289180891</v>
      </c>
      <c r="K78" s="32">
        <f>IF('Log_working_2-way'!$D77="","",B78^('Log_working_2-way'!$D77))</f>
        <v>2.0111305974900358</v>
      </c>
      <c r="L78" s="37">
        <f t="shared" si="18"/>
        <v>0.50260416666666674</v>
      </c>
      <c r="M78" s="37">
        <f t="shared" si="19"/>
        <v>0.49739583333333337</v>
      </c>
      <c r="N78" s="38">
        <v>174</v>
      </c>
      <c r="O78" s="38">
        <f t="shared" si="20"/>
        <v>82.900523560209407</v>
      </c>
      <c r="P78" s="38">
        <f t="shared" si="21"/>
        <v>83.844559585492235</v>
      </c>
      <c r="Q78" s="38">
        <f t="shared" si="22"/>
        <v>90.15544041450778</v>
      </c>
      <c r="R78" s="38">
        <f t="shared" si="23"/>
        <v>91.099476439790578</v>
      </c>
      <c r="S78" s="39">
        <f t="shared" si="24"/>
        <v>-7.2549168542983722</v>
      </c>
      <c r="T78" s="39">
        <f t="shared" si="25"/>
        <v>-7.2549168542983438</v>
      </c>
      <c r="U78" t="s">
        <v>305</v>
      </c>
      <c r="V78" t="s">
        <v>290</v>
      </c>
      <c r="W78" t="s">
        <v>90</v>
      </c>
      <c r="X78" s="48" t="s">
        <v>487</v>
      </c>
      <c r="Y78" s="41"/>
    </row>
    <row r="79" spans="1:25" ht="15" x14ac:dyDescent="0.25">
      <c r="A79">
        <v>1.73</v>
      </c>
      <c r="B79">
        <v>2.13</v>
      </c>
      <c r="C79" s="29">
        <f t="shared" si="17"/>
        <v>4.7518250156042274E-2</v>
      </c>
      <c r="D79" s="30">
        <f>IF(OR($A79="",$B79=""),"",A79*'MPTO_working_2-way'!$G78)</f>
        <v>1.812206572769953</v>
      </c>
      <c r="E79" s="32">
        <f>IF(OR($A79="",$B79=""),"",B79*'MPTO_working_2-way'!$G78)</f>
        <v>2.2312138728323698</v>
      </c>
      <c r="F79" s="30">
        <f>IF(OR($A79="",$B79=""),"",'MPTO_working_2-way'!D78)</f>
        <v>1.8041567725036107</v>
      </c>
      <c r="G79" s="32">
        <f>IF(OR($A79="",$B79=""),"",'MPTO_working_2-way'!E78)</f>
        <v>2.243538616091814</v>
      </c>
      <c r="H79" s="30">
        <f>IF(OR($A79="",$B79=""),"",'OddsRatio_working_2-way'!M78)</f>
        <v>1.8037522622767821</v>
      </c>
      <c r="I79" s="30">
        <f>IF(OR($A79="",$B79=""),"",'OddsRatio_working_2-way'!N78)</f>
        <v>2.244164460784607</v>
      </c>
      <c r="J79" s="30">
        <f>IF('Log_working_2-way'!$D78="","",A79^('Log_working_2-way'!$D78))</f>
        <v>1.8000621917089168</v>
      </c>
      <c r="K79" s="32">
        <f>IF('Log_working_2-way'!$D78="","",B79^('Log_working_2-way'!$D78))</f>
        <v>2.2499028330075874</v>
      </c>
      <c r="L79" s="37">
        <f t="shared" si="18"/>
        <v>0.55181347150259064</v>
      </c>
      <c r="M79" s="37">
        <f t="shared" si="19"/>
        <v>0.44818652849740936</v>
      </c>
      <c r="N79" s="38">
        <v>175</v>
      </c>
      <c r="O79" s="38">
        <f t="shared" si="20"/>
        <v>73.843930635838163</v>
      </c>
      <c r="P79" s="38">
        <f t="shared" si="21"/>
        <v>92.840375586854464</v>
      </c>
      <c r="Q79" s="38">
        <f t="shared" si="22"/>
        <v>82.159624413145536</v>
      </c>
      <c r="R79" s="38">
        <f t="shared" si="23"/>
        <v>101.15606936416185</v>
      </c>
      <c r="S79" s="39">
        <f t="shared" si="24"/>
        <v>-8.3156937773073736</v>
      </c>
      <c r="T79" s="39">
        <f t="shared" si="25"/>
        <v>-8.3156937773073878</v>
      </c>
      <c r="U79" t="s">
        <v>291</v>
      </c>
      <c r="V79" t="s">
        <v>288</v>
      </c>
      <c r="W79" t="s">
        <v>90</v>
      </c>
      <c r="X79" s="48" t="s">
        <v>487</v>
      </c>
      <c r="Y79" s="41"/>
    </row>
    <row r="80" spans="1:25" ht="15" x14ac:dyDescent="0.25">
      <c r="A80">
        <v>1.22</v>
      </c>
      <c r="B80">
        <v>5.05</v>
      </c>
      <c r="C80" s="29">
        <f t="shared" si="17"/>
        <v>1.7691933127738979E-2</v>
      </c>
      <c r="D80" s="30">
        <f>IF(OR($A80="",$B80=""),"",A80*'MPTO_working_2-way'!$G79)</f>
        <v>1.2415841584158416</v>
      </c>
      <c r="E80" s="32">
        <f>IF(OR($A80="",$B80=""),"",B80*'MPTO_working_2-way'!$G79)</f>
        <v>5.139344262295082</v>
      </c>
      <c r="F80" s="30">
        <f>IF(OR($A80="",$B80=""),"",'MPTO_working_2-way'!D79)</f>
        <v>1.2333099789810829</v>
      </c>
      <c r="G80" s="32">
        <f>IF(OR($A80="",$B80=""),"",'MPTO_working_2-way'!E79)</f>
        <v>5.2861432861432851</v>
      </c>
      <c r="H80" s="30">
        <f>IF(OR($A80="",$B80=""),"",'OddsRatio_working_2-way'!M79)</f>
        <v>1.2330686329267002</v>
      </c>
      <c r="I80" s="30">
        <f>IF(OR($A80="",$B80=""),"",'OddsRatio_working_2-way'!N79)</f>
        <v>5.290581651605164</v>
      </c>
      <c r="J80" s="30">
        <f>IF('Log_working_2-way'!$D79="","",A80^('Log_working_2-way'!$D79))</f>
        <v>1.2290972320729157</v>
      </c>
      <c r="K80" s="32">
        <f>IF('Log_working_2-way'!$D79="","",B80^('Log_working_2-way'!$D79))</f>
        <v>5.3649588908238037</v>
      </c>
      <c r="L80" s="37">
        <f t="shared" si="18"/>
        <v>0.80542264752791071</v>
      </c>
      <c r="M80" s="37">
        <f t="shared" si="19"/>
        <v>0.19457735247208932</v>
      </c>
      <c r="N80" s="38">
        <v>176</v>
      </c>
      <c r="O80" s="38">
        <f t="shared" si="20"/>
        <v>31.737704918032787</v>
      </c>
      <c r="P80" s="38">
        <f t="shared" si="21"/>
        <v>141.14851485148515</v>
      </c>
      <c r="Q80" s="38">
        <f t="shared" si="22"/>
        <v>34.851485148514854</v>
      </c>
      <c r="R80" s="38">
        <f t="shared" si="23"/>
        <v>144.26229508196721</v>
      </c>
      <c r="S80" s="39">
        <f t="shared" si="24"/>
        <v>-3.1137802304820674</v>
      </c>
      <c r="T80" s="39">
        <f t="shared" si="25"/>
        <v>-3.1137802304820639</v>
      </c>
      <c r="U80" t="s">
        <v>153</v>
      </c>
      <c r="V80" t="s">
        <v>143</v>
      </c>
      <c r="W80" t="s">
        <v>171</v>
      </c>
      <c r="X80" s="48" t="s">
        <v>487</v>
      </c>
      <c r="Y80" s="41"/>
    </row>
    <row r="81" spans="1:25" ht="15" x14ac:dyDescent="0.25">
      <c r="A81">
        <v>1.83</v>
      </c>
      <c r="B81">
        <v>2.08</v>
      </c>
      <c r="C81" s="29">
        <f t="shared" si="17"/>
        <v>2.7217318200924545E-2</v>
      </c>
      <c r="D81" s="30">
        <f>IF(OR($A81="",$B81=""),"",A81*'MPTO_working_2-way'!$G80)</f>
        <v>1.8798076923076921</v>
      </c>
      <c r="E81" s="32">
        <f>IF(OR($A81="",$B81=""),"",B81*'MPTO_working_2-way'!$G80)</f>
        <v>2.136612021857923</v>
      </c>
      <c r="F81" s="30">
        <f>IF(OR($A81="",$B81=""),"",'MPTO_working_2-way'!D80)</f>
        <v>1.8767379942806428</v>
      </c>
      <c r="G81" s="32">
        <f>IF(OR($A81="",$B81=""),"",'MPTO_working_2-way'!E80)</f>
        <v>2.1405916094927453</v>
      </c>
      <c r="H81" s="30">
        <f>IF(OR($A81="",$B81=""),"",'OddsRatio_working_2-way'!M80)</f>
        <v>1.8766518798921943</v>
      </c>
      <c r="I81" s="30">
        <f>IF(OR($A81="",$B81=""),"",'OddsRatio_working_2-way'!N80)</f>
        <v>2.1407036509440598</v>
      </c>
      <c r="J81" s="30">
        <f>IF('Log_working_2-way'!$D80="","",A81^('Log_working_2-way'!$D80))</f>
        <v>1.875264356990918</v>
      </c>
      <c r="K81" s="32">
        <f>IF('Log_working_2-way'!$D80="","",B81^('Log_working_2-way'!$D80))</f>
        <v>2.1425119645428072</v>
      </c>
      <c r="L81" s="37">
        <f t="shared" si="18"/>
        <v>0.53196930946291565</v>
      </c>
      <c r="M81" s="37">
        <f t="shared" si="19"/>
        <v>0.46803069053708451</v>
      </c>
      <c r="N81" s="38">
        <v>177</v>
      </c>
      <c r="O81" s="38">
        <f t="shared" si="20"/>
        <v>80.278688524590166</v>
      </c>
      <c r="P81" s="38">
        <f t="shared" si="21"/>
        <v>91.90384615384616</v>
      </c>
      <c r="Q81" s="38">
        <f t="shared" si="22"/>
        <v>85.09615384615384</v>
      </c>
      <c r="R81" s="38">
        <f t="shared" si="23"/>
        <v>96.72131147540982</v>
      </c>
      <c r="S81" s="39">
        <f t="shared" si="24"/>
        <v>-4.8174653215636738</v>
      </c>
      <c r="T81" s="39">
        <f t="shared" si="25"/>
        <v>-4.8174653215636596</v>
      </c>
      <c r="U81" t="s">
        <v>108</v>
      </c>
      <c r="V81" t="s">
        <v>152</v>
      </c>
      <c r="W81" t="s">
        <v>171</v>
      </c>
      <c r="X81" s="48" t="s">
        <v>487</v>
      </c>
      <c r="Y81" s="41"/>
    </row>
    <row r="82" spans="1:25" ht="15" x14ac:dyDescent="0.25">
      <c r="A82">
        <v>2.16</v>
      </c>
      <c r="B82">
        <v>1.74</v>
      </c>
      <c r="C82" s="29">
        <f t="shared" si="17"/>
        <v>3.7675606641123682E-2</v>
      </c>
      <c r="D82" s="30">
        <f>IF(OR($A82="",$B82=""),"",A82*'MPTO_working_2-way'!$G81)</f>
        <v>2.2413793103448274</v>
      </c>
      <c r="E82" s="32">
        <f>IF(OR($A82="",$B82=""),"",B82*'MPTO_working_2-way'!$G81)</f>
        <v>1.8055555555555551</v>
      </c>
      <c r="F82" s="30">
        <f>IF(OR($A82="",$B82=""),"",'MPTO_working_2-way'!D81)</f>
        <v>2.2516175413371671</v>
      </c>
      <c r="G82" s="32">
        <f>IF(OR($A82="",$B82=""),"",'MPTO_working_2-way'!E81)</f>
        <v>1.7989661114302122</v>
      </c>
      <c r="H82" s="30">
        <f>IF(OR($A82="",$B82=""),"",'OddsRatio_working_2-way'!M81)</f>
        <v>2.2520253861514017</v>
      </c>
      <c r="I82" s="30">
        <f>IF(OR($A82="",$B82=""),"",'OddsRatio_working_2-way'!N81)</f>
        <v>1.7987058497862392</v>
      </c>
      <c r="J82" s="30">
        <f>IF('Log_working_2-way'!$D81="","",A82^('Log_working_2-way'!$D81))</f>
        <v>2.2567451068476951</v>
      </c>
      <c r="K82" s="32">
        <f>IF('Log_working_2-way'!$D81="","",B82^('Log_working_2-way'!$D81))</f>
        <v>1.7957063007853538</v>
      </c>
      <c r="L82" s="37">
        <f t="shared" si="18"/>
        <v>0.44615384615384618</v>
      </c>
      <c r="M82" s="37">
        <f t="shared" si="19"/>
        <v>0.55384615384615399</v>
      </c>
      <c r="N82" s="38">
        <v>178</v>
      </c>
      <c r="O82" s="38">
        <f t="shared" si="20"/>
        <v>95.592592592592595</v>
      </c>
      <c r="P82" s="38">
        <f t="shared" si="21"/>
        <v>75.70114942528734</v>
      </c>
      <c r="Q82" s="38">
        <f t="shared" si="22"/>
        <v>102.29885057471263</v>
      </c>
      <c r="R82" s="38">
        <f t="shared" si="23"/>
        <v>82.407407407407405</v>
      </c>
      <c r="S82" s="39">
        <f t="shared" si="24"/>
        <v>-6.7062579821200359</v>
      </c>
      <c r="T82" s="39">
        <f t="shared" si="25"/>
        <v>-6.7062579821200643</v>
      </c>
      <c r="U82" t="s">
        <v>110</v>
      </c>
      <c r="V82" t="s">
        <v>165</v>
      </c>
      <c r="W82" t="s">
        <v>174</v>
      </c>
      <c r="X82" s="48" t="s">
        <v>487</v>
      </c>
      <c r="Y82" s="41"/>
    </row>
    <row r="83" spans="1:25" ht="15" x14ac:dyDescent="0.25">
      <c r="A83">
        <v>2.48</v>
      </c>
      <c r="B83">
        <v>1.57</v>
      </c>
      <c r="C83" s="29">
        <f t="shared" si="17"/>
        <v>4.0168481610848517E-2</v>
      </c>
      <c r="D83" s="30">
        <f>IF(OR($A83="",$B83=""),"",A83*'MPTO_working_2-way'!$G82)</f>
        <v>2.5796178343949041</v>
      </c>
      <c r="E83" s="32">
        <f>IF(OR($A83="",$B83=""),"",B83*'MPTO_working_2-way'!$G82)</f>
        <v>1.6330645161290323</v>
      </c>
      <c r="F83" s="30">
        <f>IF(OR($A83="",$B83=""),"",'MPTO_working_2-way'!D82)</f>
        <v>2.6100013406622868</v>
      </c>
      <c r="G83" s="32">
        <f>IF(OR($A83="",$B83=""),"",'MPTO_working_2-way'!E82)</f>
        <v>1.6211174952119245</v>
      </c>
      <c r="H83" s="30">
        <f>IF(OR($A83="",$B83=""),"",'OddsRatio_working_2-way'!M82)</f>
        <v>2.6113631583445658</v>
      </c>
      <c r="I83" s="30">
        <f>IF(OR($A83="",$B83=""),"",'OddsRatio_working_2-way'!N82)</f>
        <v>1.6205925677408124</v>
      </c>
      <c r="J83" s="30">
        <f>IF('Log_working_2-way'!$D82="","",A83^('Log_working_2-way'!$D82))</f>
        <v>2.625654823076816</v>
      </c>
      <c r="K83" s="32">
        <f>IF('Log_working_2-way'!$D82="","",B83^('Log_working_2-way'!$D82))</f>
        <v>1.6151367349354802</v>
      </c>
      <c r="L83" s="37">
        <f t="shared" si="18"/>
        <v>0.3876543209876544</v>
      </c>
      <c r="M83" s="37">
        <f t="shared" si="19"/>
        <v>0.61234567901234571</v>
      </c>
      <c r="N83" s="38">
        <v>179</v>
      </c>
      <c r="O83" s="38">
        <f t="shared" si="20"/>
        <v>106.82258064516131</v>
      </c>
      <c r="P83" s="38">
        <f t="shared" si="21"/>
        <v>64.987261146496834</v>
      </c>
      <c r="Q83" s="38">
        <f t="shared" si="22"/>
        <v>114.01273885350318</v>
      </c>
      <c r="R83" s="38">
        <f t="shared" si="23"/>
        <v>72.177419354838719</v>
      </c>
      <c r="S83" s="39">
        <f t="shared" si="24"/>
        <v>-7.1901582083418702</v>
      </c>
      <c r="T83" s="39">
        <f t="shared" si="25"/>
        <v>-7.1901582083418845</v>
      </c>
      <c r="U83" t="s">
        <v>123</v>
      </c>
      <c r="V83" t="s">
        <v>125</v>
      </c>
      <c r="W83" t="s">
        <v>174</v>
      </c>
      <c r="X83" s="48" t="s">
        <v>487</v>
      </c>
      <c r="Y83" s="41"/>
    </row>
    <row r="84" spans="1:25" ht="15" x14ac:dyDescent="0.25">
      <c r="A84">
        <v>2.34</v>
      </c>
      <c r="B84">
        <v>1.64</v>
      </c>
      <c r="C84" s="29">
        <f t="shared" si="17"/>
        <v>3.7106524911402872E-2</v>
      </c>
      <c r="D84" s="30">
        <f>IF(OR($A84="",$B84=""),"",A84*'MPTO_working_2-way'!$G83)</f>
        <v>2.4268292682926824</v>
      </c>
      <c r="E84" s="32">
        <f>IF(OR($A84="",$B84=""),"",B84*'MPTO_working_2-way'!$G83)</f>
        <v>1.7008547008547006</v>
      </c>
      <c r="F84" s="30">
        <f>IF(OR($A84="",$B84=""),"",'MPTO_working_2-way'!D83)</f>
        <v>2.4462009178990307</v>
      </c>
      <c r="G84" s="32">
        <f>IF(OR($A84="",$B84=""),"",'MPTO_working_2-way'!E83)</f>
        <v>1.6914668547249645</v>
      </c>
      <c r="H84" s="30">
        <f>IF(OR($A84="",$B84=""),"",'OddsRatio_working_2-way'!M83)</f>
        <v>2.4469796128487777</v>
      </c>
      <c r="I84" s="30">
        <f>IF(OR($A84="",$B84=""),"",'OddsRatio_working_2-way'!N83)</f>
        <v>1.6910947404650878</v>
      </c>
      <c r="J84" s="30">
        <f>IF('Log_working_2-way'!$D83="","",A84^('Log_working_2-way'!$D83))</f>
        <v>2.4559827297707368</v>
      </c>
      <c r="K84" s="32">
        <f>IF('Log_working_2-way'!$D83="","",B84^('Log_working_2-way'!$D83))</f>
        <v>1.6868213334902025</v>
      </c>
      <c r="L84" s="37">
        <f t="shared" si="18"/>
        <v>0.41206030150753775</v>
      </c>
      <c r="M84" s="37">
        <f t="shared" si="19"/>
        <v>0.58793969849246241</v>
      </c>
      <c r="N84" s="38">
        <v>180</v>
      </c>
      <c r="O84" s="38">
        <f t="shared" si="20"/>
        <v>103.07692307692308</v>
      </c>
      <c r="P84" s="38">
        <f t="shared" si="21"/>
        <v>70.243902439024382</v>
      </c>
      <c r="Q84" s="38">
        <f t="shared" si="22"/>
        <v>109.7560975609756</v>
      </c>
      <c r="R84" s="38">
        <f t="shared" si="23"/>
        <v>76.923076923076934</v>
      </c>
      <c r="S84" s="39">
        <f t="shared" si="24"/>
        <v>-6.679174484052524</v>
      </c>
      <c r="T84" s="39">
        <f t="shared" si="25"/>
        <v>-6.6791744840525524</v>
      </c>
      <c r="U84" t="s">
        <v>114</v>
      </c>
      <c r="V84" t="s">
        <v>112</v>
      </c>
      <c r="W84" t="s">
        <v>174</v>
      </c>
      <c r="X84" s="48" t="s">
        <v>487</v>
      </c>
      <c r="Y84" s="41"/>
    </row>
    <row r="85" spans="1:25" ht="15" x14ac:dyDescent="0.25">
      <c r="A85">
        <v>2.2200000000000002</v>
      </c>
      <c r="B85">
        <v>1.7</v>
      </c>
      <c r="C85" s="29">
        <f t="shared" si="17"/>
        <v>3.868574456809748E-2</v>
      </c>
      <c r="D85" s="30">
        <f>IF(OR($A85="",$B85=""),"",A85*'MPTO_working_2-way'!$G84)</f>
        <v>2.3058823529411767</v>
      </c>
      <c r="E85" s="32">
        <f>IF(OR($A85="",$B85=""),"",B85*'MPTO_working_2-way'!$G84)</f>
        <v>1.7657657657657657</v>
      </c>
      <c r="F85" s="30">
        <f>IF(OR($A85="",$B85=""),"",'MPTO_working_2-way'!D84)</f>
        <v>2.3196066379840201</v>
      </c>
      <c r="G85" s="32">
        <f>IF(OR($A85="",$B85=""),"",'MPTO_working_2-way'!E84)</f>
        <v>1.7578015836050302</v>
      </c>
      <c r="H85" s="30">
        <f>IF(OR($A85="",$B85=""),"",'OddsRatio_working_2-way'!M84)</f>
        <v>2.3201731488169055</v>
      </c>
      <c r="I85" s="30">
        <f>IF(OR($A85="",$B85=""),"",'OddsRatio_working_2-way'!N84)</f>
        <v>1.7574763968621581</v>
      </c>
      <c r="J85" s="30">
        <f>IF('Log_working_2-way'!$D84="","",A85^('Log_working_2-way'!$D84))</f>
        <v>2.3265255894258647</v>
      </c>
      <c r="K85" s="32">
        <f>IF('Log_working_2-way'!$D84="","",B85^('Log_working_2-way'!$D84))</f>
        <v>1.7538490082446418</v>
      </c>
      <c r="L85" s="37">
        <f t="shared" si="18"/>
        <v>0.43367346938775503</v>
      </c>
      <c r="M85" s="37">
        <f t="shared" si="19"/>
        <v>0.56632653061224492</v>
      </c>
      <c r="N85" s="38">
        <v>181</v>
      </c>
      <c r="O85" s="38">
        <f t="shared" si="20"/>
        <v>99.468468468468487</v>
      </c>
      <c r="P85" s="38">
        <f t="shared" si="21"/>
        <v>74.529411764705884</v>
      </c>
      <c r="Q85" s="38">
        <f t="shared" si="22"/>
        <v>106.47058823529412</v>
      </c>
      <c r="R85" s="38">
        <f t="shared" si="23"/>
        <v>81.531531531531527</v>
      </c>
      <c r="S85" s="39">
        <f t="shared" si="24"/>
        <v>-7.0021197668256292</v>
      </c>
      <c r="T85" s="39">
        <f t="shared" si="25"/>
        <v>-7.0021197668256434</v>
      </c>
      <c r="U85" t="s">
        <v>115</v>
      </c>
      <c r="V85" t="s">
        <v>122</v>
      </c>
      <c r="W85" t="s">
        <v>174</v>
      </c>
      <c r="X85" s="48" t="s">
        <v>487</v>
      </c>
      <c r="Y85" s="41"/>
    </row>
    <row r="86" spans="1:25" ht="15" x14ac:dyDescent="0.25">
      <c r="A86">
        <v>2.41</v>
      </c>
      <c r="B86">
        <v>1.61</v>
      </c>
      <c r="C86" s="29">
        <f t="shared" si="17"/>
        <v>3.6055771758459754E-2</v>
      </c>
      <c r="D86" s="30">
        <f>IF(OR($A86="",$B86=""),"",A86*'MPTO_working_2-way'!$G85)</f>
        <v>2.4968944099378882</v>
      </c>
      <c r="E86" s="32">
        <f>IF(OR($A86="",$B86=""),"",B86*'MPTO_working_2-way'!$G85)</f>
        <v>1.6680497925311204</v>
      </c>
      <c r="F86" s="30">
        <f>IF(OR($A86="",$B86=""),"",'MPTO_working_2-way'!D85)</f>
        <v>2.5194636537774748</v>
      </c>
      <c r="G86" s="32">
        <f>IF(OR($A86="",$B86=""),"",'MPTO_working_2-way'!E85)</f>
        <v>1.6581269630990791</v>
      </c>
      <c r="H86" s="30">
        <f>IF(OR($A86="",$B86=""),"",'OddsRatio_working_2-way'!M85)</f>
        <v>2.5203537120802069</v>
      </c>
      <c r="I86" s="30">
        <f>IF(OR($A86="",$B86=""),"",'OddsRatio_working_2-way'!N85)</f>
        <v>1.6577416768573945</v>
      </c>
      <c r="J86" s="30">
        <f>IF('Log_working_2-way'!$D85="","",A86^('Log_working_2-way'!$D85))</f>
        <v>2.5308665033437969</v>
      </c>
      <c r="K86" s="32">
        <f>IF('Log_working_2-way'!$D85="","",B86^('Log_working_2-way'!$D85))</f>
        <v>1.6532248225535031</v>
      </c>
      <c r="L86" s="37">
        <f t="shared" si="18"/>
        <v>0.40049751243781095</v>
      </c>
      <c r="M86" s="37">
        <f t="shared" si="19"/>
        <v>0.59950248756218905</v>
      </c>
      <c r="N86" s="38">
        <v>182</v>
      </c>
      <c r="O86" s="38">
        <f t="shared" si="20"/>
        <v>106.48132780082987</v>
      </c>
      <c r="P86" s="38">
        <f t="shared" si="21"/>
        <v>68.956521739130451</v>
      </c>
      <c r="Q86" s="38">
        <f t="shared" si="22"/>
        <v>113.04347826086956</v>
      </c>
      <c r="R86" s="38">
        <f t="shared" si="23"/>
        <v>75.518672199170112</v>
      </c>
      <c r="S86" s="39">
        <f t="shared" si="24"/>
        <v>-6.5621504600396889</v>
      </c>
      <c r="T86" s="39">
        <f t="shared" si="25"/>
        <v>-6.5621504600396605</v>
      </c>
      <c r="U86" t="s">
        <v>164</v>
      </c>
      <c r="V86" t="s">
        <v>120</v>
      </c>
      <c r="W86" t="s">
        <v>174</v>
      </c>
      <c r="X86" s="48" t="s">
        <v>487</v>
      </c>
      <c r="Y86" s="41"/>
    </row>
    <row r="87" spans="1:25" ht="15" x14ac:dyDescent="0.25">
      <c r="A87">
        <v>2.2799999999999998</v>
      </c>
      <c r="B87">
        <v>1.67</v>
      </c>
      <c r="C87" s="29">
        <f t="shared" si="17"/>
        <v>3.7398886437651102E-2</v>
      </c>
      <c r="D87" s="30">
        <f>IF(OR($A87="",$B87=""),"",A87*'MPTO_working_2-way'!$G86)</f>
        <v>2.3652694610778444</v>
      </c>
      <c r="E87" s="32">
        <f>IF(OR($A87="",$B87=""),"",B87*'MPTO_working_2-way'!$G86)</f>
        <v>1.7324561403508774</v>
      </c>
      <c r="F87" s="30">
        <f>IF(OR($A87="",$B87=""),"",'MPTO_working_2-way'!D86)</f>
        <v>2.3815361521140859</v>
      </c>
      <c r="G87" s="32">
        <f>IF(OR($A87="",$B87=""),"",'MPTO_working_2-way'!E86)</f>
        <v>1.723831944947483</v>
      </c>
      <c r="H87" s="30">
        <f>IF(OR($A87="",$B87=""),"",'OddsRatio_working_2-way'!M86)</f>
        <v>2.382189480930176</v>
      </c>
      <c r="I87" s="30">
        <f>IF(OR($A87="",$B87=""),"",'OddsRatio_working_2-way'!N86)</f>
        <v>1.7234898064243891</v>
      </c>
      <c r="J87" s="30">
        <f>IF('Log_working_2-way'!$D86="","",A87^('Log_working_2-way'!$D86))</f>
        <v>2.3897292266228689</v>
      </c>
      <c r="K87" s="32">
        <f>IF('Log_working_2-way'!$D86="","",B87^('Log_working_2-way'!$D86))</f>
        <v>1.7195646323348297</v>
      </c>
      <c r="L87" s="37">
        <f t="shared" si="18"/>
        <v>0.42278481012658226</v>
      </c>
      <c r="M87" s="37">
        <f t="shared" si="19"/>
        <v>0.57721518987341769</v>
      </c>
      <c r="N87" s="38">
        <v>183</v>
      </c>
      <c r="O87" s="38">
        <f t="shared" si="20"/>
        <v>102.73684210526315</v>
      </c>
      <c r="P87" s="38">
        <f t="shared" si="21"/>
        <v>73.419161676646723</v>
      </c>
      <c r="Q87" s="38">
        <f t="shared" si="22"/>
        <v>109.5808383233533</v>
      </c>
      <c r="R87" s="38">
        <f t="shared" si="23"/>
        <v>80.26315789473685</v>
      </c>
      <c r="S87" s="39">
        <f t="shared" si="24"/>
        <v>-6.8439962180901546</v>
      </c>
      <c r="T87" s="39">
        <f t="shared" si="25"/>
        <v>-6.8439962180901261</v>
      </c>
      <c r="U87" t="s">
        <v>117</v>
      </c>
      <c r="V87" t="s">
        <v>121</v>
      </c>
      <c r="W87" t="s">
        <v>174</v>
      </c>
      <c r="X87" s="48" t="s">
        <v>487</v>
      </c>
      <c r="Y87" s="41"/>
    </row>
    <row r="88" spans="1:25" ht="15" x14ac:dyDescent="0.25">
      <c r="A88">
        <v>2.31</v>
      </c>
      <c r="B88">
        <v>1.65</v>
      </c>
      <c r="C88" s="29">
        <f t="shared" si="17"/>
        <v>3.8961038961038863E-2</v>
      </c>
      <c r="D88" s="30">
        <f>IF(OR($A88="",$B88=""),"",A88*'MPTO_working_2-way'!$G87)</f>
        <v>2.4</v>
      </c>
      <c r="E88" s="32">
        <f>IF(OR($A88="",$B88=""),"",B88*'MPTO_working_2-way'!$G87)</f>
        <v>1.714285714285714</v>
      </c>
      <c r="F88" s="30">
        <f>IF(OR($A88="",$B88=""),"",'MPTO_working_2-way'!D87)</f>
        <v>2.418848167539267</v>
      </c>
      <c r="G88" s="32">
        <f>IF(OR($A88="",$B88=""),"",'MPTO_working_2-way'!E87)</f>
        <v>1.7047970479704795</v>
      </c>
      <c r="H88" s="30">
        <f>IF(OR($A88="",$B88=""),"",'OddsRatio_working_2-way'!M87)</f>
        <v>2.4196424251848119</v>
      </c>
      <c r="I88" s="30">
        <f>IF(OR($A88="",$B88=""),"",'OddsRatio_working_2-way'!N87)</f>
        <v>1.7044027300535323</v>
      </c>
      <c r="J88" s="30">
        <f>IF('Log_working_2-way'!$D87="","",A88^('Log_working_2-way'!$D87))</f>
        <v>2.4284098319246836</v>
      </c>
      <c r="K88" s="32">
        <f>IF('Log_working_2-way'!$D87="","",B88^('Log_working_2-way'!$D87))</f>
        <v>1.7000791913146875</v>
      </c>
      <c r="L88" s="37">
        <f t="shared" si="18"/>
        <v>0.41666666666666669</v>
      </c>
      <c r="M88" s="37">
        <f t="shared" si="19"/>
        <v>0.58333333333333348</v>
      </c>
      <c r="N88" s="38">
        <v>184</v>
      </c>
      <c r="O88" s="38">
        <f t="shared" si="20"/>
        <v>104.34632034632035</v>
      </c>
      <c r="P88" s="38">
        <f t="shared" si="21"/>
        <v>72.48484848484847</v>
      </c>
      <c r="Q88" s="38">
        <f t="shared" si="22"/>
        <v>111.51515151515152</v>
      </c>
      <c r="R88" s="38">
        <f t="shared" si="23"/>
        <v>79.65367965367966</v>
      </c>
      <c r="S88" s="39">
        <f t="shared" si="24"/>
        <v>-7.1688311688311614</v>
      </c>
      <c r="T88" s="39">
        <f t="shared" si="25"/>
        <v>-7.1688311688311899</v>
      </c>
      <c r="U88" t="s">
        <v>116</v>
      </c>
      <c r="V88" t="s">
        <v>113</v>
      </c>
      <c r="W88" t="s">
        <v>174</v>
      </c>
      <c r="X88" s="48" t="s">
        <v>487</v>
      </c>
      <c r="Y88" s="41"/>
    </row>
    <row r="89" spans="1:25" ht="15" x14ac:dyDescent="0.25">
      <c r="A89">
        <v>2.34</v>
      </c>
      <c r="B89">
        <v>1.64</v>
      </c>
      <c r="C89" s="29">
        <f t="shared" si="17"/>
        <v>3.7106524911402872E-2</v>
      </c>
      <c r="D89" s="30">
        <f>IF(OR($A89="",$B89=""),"",A89*'MPTO_working_2-way'!$G88)</f>
        <v>2.4268292682926824</v>
      </c>
      <c r="E89" s="32">
        <f>IF(OR($A89="",$B89=""),"",B89*'MPTO_working_2-way'!$G88)</f>
        <v>1.7008547008547006</v>
      </c>
      <c r="F89" s="30">
        <f>IF(OR($A89="",$B89=""),"",'MPTO_working_2-way'!D88)</f>
        <v>2.4462009178990307</v>
      </c>
      <c r="G89" s="32">
        <f>IF(OR($A89="",$B89=""),"",'MPTO_working_2-way'!E88)</f>
        <v>1.6914668547249645</v>
      </c>
      <c r="H89" s="30">
        <f>IF(OR($A89="",$B89=""),"",'OddsRatio_working_2-way'!M88)</f>
        <v>2.4469796128487777</v>
      </c>
      <c r="I89" s="30">
        <f>IF(OR($A89="",$B89=""),"",'OddsRatio_working_2-way'!N88)</f>
        <v>1.6910947404650878</v>
      </c>
      <c r="J89" s="30">
        <f>IF('Log_working_2-way'!$D88="","",A89^('Log_working_2-way'!$D88))</f>
        <v>2.4559827297707368</v>
      </c>
      <c r="K89" s="32">
        <f>IF('Log_working_2-way'!$D88="","",B89^('Log_working_2-way'!$D88))</f>
        <v>1.6868213334902025</v>
      </c>
      <c r="L89" s="37">
        <f t="shared" si="18"/>
        <v>0.41206030150753775</v>
      </c>
      <c r="M89" s="37">
        <f t="shared" si="19"/>
        <v>0.58793969849246241</v>
      </c>
      <c r="N89" s="38">
        <v>185</v>
      </c>
      <c r="O89" s="38">
        <f t="shared" si="20"/>
        <v>105.94017094017094</v>
      </c>
      <c r="P89" s="38">
        <f t="shared" si="21"/>
        <v>72.195121951219491</v>
      </c>
      <c r="Q89" s="38">
        <f t="shared" si="22"/>
        <v>112.80487804878048</v>
      </c>
      <c r="R89" s="38">
        <f t="shared" si="23"/>
        <v>79.05982905982907</v>
      </c>
      <c r="S89" s="39">
        <f t="shared" si="24"/>
        <v>-6.8647071086095366</v>
      </c>
      <c r="T89" s="39">
        <f t="shared" si="25"/>
        <v>-6.8647071086095792</v>
      </c>
      <c r="U89" t="s">
        <v>119</v>
      </c>
      <c r="V89" t="s">
        <v>111</v>
      </c>
      <c r="W89" t="s">
        <v>174</v>
      </c>
      <c r="X89" s="48" t="s">
        <v>487</v>
      </c>
      <c r="Y89" s="41"/>
    </row>
    <row r="90" spans="1:25" ht="15" x14ac:dyDescent="0.25">
      <c r="A90">
        <v>2.64</v>
      </c>
      <c r="B90">
        <v>1.52</v>
      </c>
      <c r="C90" s="29">
        <f t="shared" si="17"/>
        <v>3.6682615629984205E-2</v>
      </c>
      <c r="D90" s="30">
        <f>IF(OR($A90="",$B90=""),"",A90*'MPTO_working_2-way'!$G89)</f>
        <v>2.7368421052631584</v>
      </c>
      <c r="E90" s="32">
        <f>IF(OR($A90="",$B90=""),"",B90*'MPTO_working_2-way'!$G89)</f>
        <v>1.5757575757575759</v>
      </c>
      <c r="F90" s="30">
        <f>IF(OR($A90="",$B90=""),"",'MPTO_working_2-way'!D89)</f>
        <v>2.7743362831858414</v>
      </c>
      <c r="G90" s="32">
        <f>IF(OR($A90="",$B90=""),"",'MPTO_working_2-way'!E89)</f>
        <v>1.5635910224438905</v>
      </c>
      <c r="H90" s="30">
        <f>IF(OR($A90="",$B90=""),"",'OddsRatio_working_2-way'!M89)</f>
        <v>2.7759071354792617</v>
      </c>
      <c r="I90" s="30">
        <f>IF(OR($A90="",$B90=""),"",'OddsRatio_working_2-way'!N89)</f>
        <v>1.5630925063714729</v>
      </c>
      <c r="J90" s="30">
        <f>IF('Log_working_2-way'!$D89="","",A90^('Log_working_2-way'!$D89))</f>
        <v>2.793612000650485</v>
      </c>
      <c r="K90" s="32">
        <f>IF('Log_working_2-way'!$D89="","",B90^('Log_working_2-way'!$D89))</f>
        <v>1.5575341822183606</v>
      </c>
      <c r="L90" s="37">
        <f t="shared" si="18"/>
        <v>0.36538461538461531</v>
      </c>
      <c r="M90" s="37">
        <f t="shared" si="19"/>
        <v>0.63461538461538458</v>
      </c>
      <c r="N90" s="38">
        <v>186</v>
      </c>
      <c r="O90" s="38">
        <f t="shared" si="20"/>
        <v>115.54545454545455</v>
      </c>
      <c r="P90" s="38">
        <f t="shared" si="21"/>
        <v>63.631578947368446</v>
      </c>
      <c r="Q90" s="38">
        <f t="shared" si="22"/>
        <v>122.36842105263159</v>
      </c>
      <c r="R90" s="38">
        <f t="shared" si="23"/>
        <v>70.454545454545453</v>
      </c>
      <c r="S90" s="39">
        <f t="shared" si="24"/>
        <v>-6.8229665071770427</v>
      </c>
      <c r="T90" s="39">
        <f t="shared" si="25"/>
        <v>-6.8229665071770071</v>
      </c>
      <c r="U90" t="s">
        <v>483</v>
      </c>
      <c r="V90" t="s">
        <v>124</v>
      </c>
      <c r="W90" t="s">
        <v>174</v>
      </c>
      <c r="X90" s="48" t="s">
        <v>487</v>
      </c>
      <c r="Y90" s="41"/>
    </row>
    <row r="91" spans="1:25" ht="15" x14ac:dyDescent="0.25">
      <c r="A91">
        <v>2.2999999999999998</v>
      </c>
      <c r="B91">
        <v>1.63</v>
      </c>
      <c r="C91" s="29">
        <f t="shared" si="17"/>
        <v>4.8279541210989763E-2</v>
      </c>
      <c r="D91" s="30">
        <f>IF(OR($A91="",$B91=""),"",A91*'MPTO_working_2-way'!$G90)</f>
        <v>2.4110429447852764</v>
      </c>
      <c r="E91" s="32">
        <f>IF(OR($A91="",$B91=""),"",B91*'MPTO_working_2-way'!$G90)</f>
        <v>1.7086956521739132</v>
      </c>
      <c r="F91" s="30">
        <f>IF(OR($A91="",$B91=""),"",'MPTO_working_2-way'!D90)</f>
        <v>2.4352062357908415</v>
      </c>
      <c r="G91" s="32">
        <f>IF(OR($A91="",$B91=""),"",'MPTO_working_2-way'!E90)</f>
        <v>1.6967639737497173</v>
      </c>
      <c r="H91" s="30">
        <f>IF(OR($A91="",$B91=""),"",'OddsRatio_working_2-way'!M90)</f>
        <v>2.4364860122855578</v>
      </c>
      <c r="I91" s="30">
        <f>IF(OR($A91="",$B91=""),"",'OddsRatio_working_2-way'!N90)</f>
        <v>1.6961432213383858</v>
      </c>
      <c r="J91" s="30">
        <f>IF('Log_working_2-way'!$D90="","",A91^('Log_working_2-way'!$D90))</f>
        <v>2.4478595145117024</v>
      </c>
      <c r="K91" s="32">
        <f>IF('Log_working_2-way'!$D90="","",B91^('Log_working_2-way'!$D90))</f>
        <v>1.6906747443214869</v>
      </c>
      <c r="L91" s="37">
        <f t="shared" si="18"/>
        <v>0.41475826972010171</v>
      </c>
      <c r="M91" s="37">
        <f t="shared" si="19"/>
        <v>0.58524173027989812</v>
      </c>
      <c r="N91" s="38">
        <v>187</v>
      </c>
      <c r="O91" s="38">
        <f t="shared" si="20"/>
        <v>105.69565217391303</v>
      </c>
      <c r="P91" s="38">
        <f t="shared" si="21"/>
        <v>72.276073619631902</v>
      </c>
      <c r="Q91" s="38">
        <f t="shared" si="22"/>
        <v>114.7239263803681</v>
      </c>
      <c r="R91" s="38">
        <f t="shared" si="23"/>
        <v>81.304347826086968</v>
      </c>
      <c r="S91" s="39">
        <f t="shared" si="24"/>
        <v>-9.0282742064550661</v>
      </c>
      <c r="T91" s="39">
        <f t="shared" si="25"/>
        <v>-9.0282742064550661</v>
      </c>
      <c r="U91" t="s">
        <v>419</v>
      </c>
      <c r="V91" t="s">
        <v>417</v>
      </c>
      <c r="W91" t="s">
        <v>478</v>
      </c>
      <c r="X91" s="48" t="s">
        <v>487</v>
      </c>
      <c r="Y91" s="41"/>
    </row>
    <row r="92" spans="1:25" ht="15" x14ac:dyDescent="0.25">
      <c r="A92">
        <v>2.46</v>
      </c>
      <c r="B92">
        <v>1.56</v>
      </c>
      <c r="C92" s="29">
        <f t="shared" si="17"/>
        <v>4.7529706066291366E-2</v>
      </c>
      <c r="D92" s="30">
        <f>IF(OR($A92="",$B92=""),"",A92*'MPTO_working_2-way'!$G91)</f>
        <v>2.5769230769230766</v>
      </c>
      <c r="E92" s="32">
        <f>IF(OR($A92="",$B92=""),"",B92*'MPTO_working_2-way'!$G91)</f>
        <v>1.6341463414634145</v>
      </c>
      <c r="F92" s="30">
        <f>IF(OR($A92="",$B92=""),"",'MPTO_working_2-way'!D91)</f>
        <v>2.6127450980392153</v>
      </c>
      <c r="G92" s="32">
        <f>IF(OR($A92="",$B92=""),"",'MPTO_working_2-way'!E91)</f>
        <v>1.6200607902735562</v>
      </c>
      <c r="H92" s="30">
        <f>IF(OR($A92="",$B92=""),"",'OddsRatio_working_2-way'!M91)</f>
        <v>2.6146649364939023</v>
      </c>
      <c r="I92" s="30">
        <f>IF(OR($A92="",$B92=""),"",'OddsRatio_working_2-way'!N91)</f>
        <v>1.6193235372853327</v>
      </c>
      <c r="J92" s="30">
        <f>IF('Log_working_2-way'!$D91="","",A92^('Log_working_2-way'!$D91))</f>
        <v>2.6316805131028569</v>
      </c>
      <c r="K92" s="32">
        <f>IF('Log_working_2-way'!$D91="","",B92^('Log_working_2-way'!$D91))</f>
        <v>1.6128650749752642</v>
      </c>
      <c r="L92" s="37">
        <f t="shared" si="18"/>
        <v>0.38805970149253738</v>
      </c>
      <c r="M92" s="37">
        <f t="shared" si="19"/>
        <v>0.61194029850746268</v>
      </c>
      <c r="N92" s="38">
        <v>188</v>
      </c>
      <c r="O92" s="38">
        <f t="shared" si="20"/>
        <v>111.57723577235772</v>
      </c>
      <c r="P92" s="38">
        <f t="shared" si="21"/>
        <v>67.487179487179503</v>
      </c>
      <c r="Q92" s="38">
        <f t="shared" si="22"/>
        <v>120.5128205128205</v>
      </c>
      <c r="R92" s="38">
        <f t="shared" si="23"/>
        <v>76.422764227642276</v>
      </c>
      <c r="S92" s="39">
        <f t="shared" si="24"/>
        <v>-8.9355847404627724</v>
      </c>
      <c r="T92" s="39">
        <f t="shared" si="25"/>
        <v>-8.9355847404627724</v>
      </c>
      <c r="U92" t="s">
        <v>421</v>
      </c>
      <c r="V92" t="s">
        <v>311</v>
      </c>
      <c r="W92" t="s">
        <v>478</v>
      </c>
      <c r="X92" s="48" t="s">
        <v>487</v>
      </c>
      <c r="Y92" s="41"/>
    </row>
    <row r="93" spans="1:25" ht="15" x14ac:dyDescent="0.25">
      <c r="A93">
        <v>2.2400000000000002</v>
      </c>
      <c r="B93">
        <v>1.64</v>
      </c>
      <c r="C93" s="29">
        <f t="shared" si="17"/>
        <v>5.6184668989546882E-2</v>
      </c>
      <c r="D93" s="30">
        <f>IF(OR($A93="",$B93=""),"",A93*'MPTO_working_2-way'!$G92)</f>
        <v>2.3658536585365852</v>
      </c>
      <c r="E93" s="32">
        <f>IF(OR($A93="",$B93=""),"",B93*'MPTO_working_2-way'!$G92)</f>
        <v>1.7321428571428568</v>
      </c>
      <c r="F93" s="30">
        <f>IF(OR($A93="",$B93=""),"",'MPTO_working_2-way'!D92)</f>
        <v>2.3904216553878186</v>
      </c>
      <c r="G93" s="32">
        <f>IF(OR($A93="",$B93=""),"",'MPTO_working_2-way'!E92)</f>
        <v>1.7192062897791085</v>
      </c>
      <c r="H93" s="30">
        <f>IF(OR($A93="",$B93=""),"",'OddsRatio_working_2-way'!M92)</f>
        <v>2.3919410907075047</v>
      </c>
      <c r="I93" s="30">
        <f>IF(OR($A93="",$B93=""),"",'OddsRatio_working_2-way'!N92)</f>
        <v>1.7184212081070993</v>
      </c>
      <c r="J93" s="30">
        <f>IF('Log_working_2-way'!$D92="","",A93^('Log_working_2-way'!$D92))</f>
        <v>2.4035837279292371</v>
      </c>
      <c r="K93" s="32">
        <f>IF('Log_working_2-way'!$D92="","",B93^('Log_working_2-way'!$D92))</f>
        <v>1.7124619501479812</v>
      </c>
      <c r="L93" s="37">
        <f t="shared" si="18"/>
        <v>0.42268041237113402</v>
      </c>
      <c r="M93" s="37">
        <f t="shared" si="19"/>
        <v>0.57731958762886615</v>
      </c>
      <c r="N93" s="38">
        <v>189</v>
      </c>
      <c r="O93" s="38">
        <f t="shared" si="20"/>
        <v>104.625</v>
      </c>
      <c r="P93" s="38">
        <f t="shared" si="21"/>
        <v>73.75609756097559</v>
      </c>
      <c r="Q93" s="38">
        <f t="shared" si="22"/>
        <v>115.24390243902438</v>
      </c>
      <c r="R93" s="38">
        <f t="shared" si="23"/>
        <v>84.375</v>
      </c>
      <c r="S93" s="39">
        <f t="shared" si="24"/>
        <v>-10.618902439024382</v>
      </c>
      <c r="T93" s="39">
        <f t="shared" si="25"/>
        <v>-10.61890243902441</v>
      </c>
      <c r="U93" t="s">
        <v>309</v>
      </c>
      <c r="V93" t="s">
        <v>416</v>
      </c>
      <c r="W93" t="s">
        <v>478</v>
      </c>
      <c r="X93" s="48" t="s">
        <v>487</v>
      </c>
      <c r="Y93" s="41"/>
    </row>
    <row r="94" spans="1:25" ht="15" x14ac:dyDescent="0.25">
      <c r="A94">
        <v>1.49</v>
      </c>
      <c r="B94">
        <v>2.72</v>
      </c>
      <c r="C94" s="29">
        <f t="shared" si="17"/>
        <v>3.8787998420844794E-2</v>
      </c>
      <c r="D94" s="30">
        <f>IF(OR($A94="",$B94=""),"",A94*'MPTO_working_2-way'!$G93)</f>
        <v>1.5477941176470587</v>
      </c>
      <c r="E94" s="32">
        <f>IF(OR($A94="",$B94=""),"",B94*'MPTO_working_2-way'!$G93)</f>
        <v>2.825503355704698</v>
      </c>
      <c r="F94" s="30">
        <f>IF(OR($A94="",$B94=""),"",'MPTO_working_2-way'!D93)</f>
        <v>1.5343378511395471</v>
      </c>
      <c r="G94" s="32">
        <f>IF(OR($A94="",$B94=""),"",'MPTO_working_2-way'!E93)</f>
        <v>2.871475131075528</v>
      </c>
      <c r="H94" s="30">
        <f>IF(OR($A94="",$B94=""),"",'OddsRatio_working_2-way'!M93)</f>
        <v>1.5337449961641161</v>
      </c>
      <c r="I94" s="30">
        <f>IF(OR($A94="",$B94=""),"",'OddsRatio_working_2-way'!N93)</f>
        <v>2.8735538640862863</v>
      </c>
      <c r="J94" s="30">
        <f>IF('Log_working_2-way'!$D93="","",A94^('Log_working_2-way'!$D93))</f>
        <v>1.5275818810140851</v>
      </c>
      <c r="K94" s="32">
        <f>IF('Log_working_2-way'!$D93="","",B94^('Log_working_2-way'!$D93))</f>
        <v>2.8954403780457492</v>
      </c>
      <c r="L94" s="37">
        <f t="shared" si="18"/>
        <v>0.64608076009501192</v>
      </c>
      <c r="M94" s="37">
        <f t="shared" si="19"/>
        <v>0.35391923990498814</v>
      </c>
      <c r="N94" s="38">
        <v>190</v>
      </c>
      <c r="O94" s="38">
        <f t="shared" si="20"/>
        <v>62.483221476510089</v>
      </c>
      <c r="P94" s="38">
        <f t="shared" si="21"/>
        <v>120.14705882352943</v>
      </c>
      <c r="Q94" s="38">
        <f t="shared" si="22"/>
        <v>69.85294117647058</v>
      </c>
      <c r="R94" s="38">
        <f t="shared" si="23"/>
        <v>127.51677852348993</v>
      </c>
      <c r="S94" s="39">
        <f t="shared" si="24"/>
        <v>-7.3697196999604913</v>
      </c>
      <c r="T94" s="39">
        <f t="shared" si="25"/>
        <v>-7.3697196999604984</v>
      </c>
      <c r="U94" t="s">
        <v>156</v>
      </c>
      <c r="V94" t="s">
        <v>131</v>
      </c>
      <c r="W94" t="s">
        <v>175</v>
      </c>
      <c r="X94" s="48" t="s">
        <v>487</v>
      </c>
      <c r="Y94" s="41"/>
    </row>
    <row r="95" spans="1:25" ht="15" x14ac:dyDescent="0.25">
      <c r="A95">
        <v>1.7</v>
      </c>
      <c r="B95">
        <v>2.27</v>
      </c>
      <c r="C95" s="29">
        <f t="shared" si="17"/>
        <v>2.876392847888054E-2</v>
      </c>
      <c r="D95" s="30">
        <f>IF(OR($A95="",$B95=""),"",A95*'MPTO_working_2-way'!$G94)</f>
        <v>1.748898678414097</v>
      </c>
      <c r="E95" s="32">
        <f>IF(OR($A95="",$B95=""),"",B95*'MPTO_working_2-way'!$G94)</f>
        <v>2.335294117647059</v>
      </c>
      <c r="F95" s="30">
        <f>IF(OR($A95="",$B95=""),"",'MPTO_working_2-way'!D94)</f>
        <v>1.7426055543011967</v>
      </c>
      <c r="G95" s="32">
        <f>IF(OR($A95="",$B95=""),"",'MPTO_working_2-way'!E94)</f>
        <v>2.3466099118273029</v>
      </c>
      <c r="H95" s="30">
        <f>IF(OR($A95="",$B95=""),"",'OddsRatio_working_2-way'!M94)</f>
        <v>1.7424157207132702</v>
      </c>
      <c r="I95" s="30">
        <f>IF(OR($A95="",$B95=""),"",'OddsRatio_working_2-way'!N94)</f>
        <v>2.3469542361512192</v>
      </c>
      <c r="J95" s="30">
        <f>IF('Log_working_2-way'!$D94="","",A95^('Log_working_2-way'!$D94))</f>
        <v>1.7395677440294552</v>
      </c>
      <c r="K95" s="32">
        <f>IF('Log_working_2-way'!$D94="","",B95^('Log_working_2-way'!$D94))</f>
        <v>2.352141177157876</v>
      </c>
      <c r="L95" s="37">
        <f t="shared" si="18"/>
        <v>0.5717884130982368</v>
      </c>
      <c r="M95" s="37">
        <f t="shared" si="19"/>
        <v>0.4282115869017632</v>
      </c>
      <c r="N95" s="38">
        <v>191</v>
      </c>
      <c r="O95" s="38">
        <f t="shared" si="20"/>
        <v>78.647058823529406</v>
      </c>
      <c r="P95" s="38">
        <f t="shared" si="21"/>
        <v>106.8590308370044</v>
      </c>
      <c r="Q95" s="38">
        <f t="shared" si="22"/>
        <v>84.140969162995589</v>
      </c>
      <c r="R95" s="38">
        <f t="shared" si="23"/>
        <v>112.35294117647059</v>
      </c>
      <c r="S95" s="39">
        <f t="shared" si="24"/>
        <v>-5.4939103394661828</v>
      </c>
      <c r="T95" s="39">
        <f t="shared" si="25"/>
        <v>-5.493910339466197</v>
      </c>
      <c r="U95" t="s">
        <v>130</v>
      </c>
      <c r="V95" t="s">
        <v>126</v>
      </c>
      <c r="W95" t="s">
        <v>175</v>
      </c>
      <c r="X95" s="48" t="s">
        <v>487</v>
      </c>
      <c r="Y95" s="41"/>
    </row>
    <row r="96" spans="1:25" ht="15" x14ac:dyDescent="0.25">
      <c r="A96">
        <v>1.79</v>
      </c>
      <c r="B96">
        <v>2.12</v>
      </c>
      <c r="C96" s="29">
        <f t="shared" si="17"/>
        <v>3.0357331084642114E-2</v>
      </c>
      <c r="D96" s="30">
        <f>IF(OR($A96="",$B96=""),"",A96*'MPTO_working_2-way'!$G95)</f>
        <v>1.8443396226415094</v>
      </c>
      <c r="E96" s="32">
        <f>IF(OR($A96="",$B96=""),"",B96*'MPTO_working_2-way'!$G95)</f>
        <v>2.1843575418994412</v>
      </c>
      <c r="F96" s="30">
        <f>IF(OR($A96="",$B96=""),"",'MPTO_working_2-way'!D95)</f>
        <v>1.8399922420480992</v>
      </c>
      <c r="G96" s="32">
        <f>IF(OR($A96="",$B96=""),"",'MPTO_working_2-way'!E95)</f>
        <v>2.1904871854075272</v>
      </c>
      <c r="H96" s="30">
        <f>IF(OR($A96="",$B96=""),"",'OddsRatio_working_2-way'!M95)</f>
        <v>1.8398554297360612</v>
      </c>
      <c r="I96" s="30">
        <f>IF(OR($A96="",$B96=""),"",'OddsRatio_working_2-way'!N95)</f>
        <v>2.1906811155751749</v>
      </c>
      <c r="J96" s="30">
        <f>IF('Log_working_2-way'!$D95="","",A96^('Log_working_2-way'!$D95))</f>
        <v>1.8378863083703576</v>
      </c>
      <c r="K96" s="32">
        <f>IF('Log_working_2-way'!$D95="","",B96^('Log_working_2-way'!$D95))</f>
        <v>2.1934793420182777</v>
      </c>
      <c r="L96" s="37">
        <f t="shared" si="18"/>
        <v>0.5421994884910486</v>
      </c>
      <c r="M96" s="37">
        <f t="shared" si="19"/>
        <v>0.45780051150895146</v>
      </c>
      <c r="N96" s="38">
        <v>192</v>
      </c>
      <c r="O96" s="38">
        <f t="shared" si="20"/>
        <v>84.737430167597765</v>
      </c>
      <c r="P96" s="38">
        <f t="shared" si="21"/>
        <v>101.43396226415095</v>
      </c>
      <c r="Q96" s="38">
        <f t="shared" si="22"/>
        <v>90.566037735849051</v>
      </c>
      <c r="R96" s="38">
        <f t="shared" si="23"/>
        <v>107.26256983240222</v>
      </c>
      <c r="S96" s="39">
        <f t="shared" si="24"/>
        <v>-5.8286075682512859</v>
      </c>
      <c r="T96" s="39">
        <f t="shared" si="25"/>
        <v>-5.8286075682512717</v>
      </c>
      <c r="U96" t="s">
        <v>168</v>
      </c>
      <c r="V96" t="s">
        <v>159</v>
      </c>
      <c r="W96" t="s">
        <v>175</v>
      </c>
      <c r="X96" s="48" t="s">
        <v>487</v>
      </c>
      <c r="Y96" s="41"/>
    </row>
    <row r="97" spans="1:25" ht="15" x14ac:dyDescent="0.25">
      <c r="A97">
        <v>2.12</v>
      </c>
      <c r="B97">
        <v>1.78</v>
      </c>
      <c r="C97" s="29">
        <f t="shared" si="17"/>
        <v>3.3495866016535869E-2</v>
      </c>
      <c r="D97" s="30">
        <f>IF(OR($A97="",$B97=""),"",A97*'MPTO_working_2-way'!$G96)</f>
        <v>2.191011235955056</v>
      </c>
      <c r="E97" s="32">
        <f>IF(OR($A97="",$B97=""),"",B97*'MPTO_working_2-way'!$G96)</f>
        <v>1.8396226415094339</v>
      </c>
      <c r="F97" s="30">
        <f>IF(OR($A97="",$B97=""),"",'MPTO_working_2-way'!D96)</f>
        <v>2.1980428704566637</v>
      </c>
      <c r="G97" s="32">
        <f>IF(OR($A97="",$B97=""),"",'MPTO_working_2-way'!E96)</f>
        <v>1.8346946713341112</v>
      </c>
      <c r="H97" s="30">
        <f>IF(OR($A97="",$B97=""),"",'OddsRatio_working_2-way'!M96)</f>
        <v>2.1982893790305562</v>
      </c>
      <c r="I97" s="30">
        <f>IF(OR($A97="",$B97=""),"",'OddsRatio_working_2-way'!N96)</f>
        <v>1.83452296039628</v>
      </c>
      <c r="J97" s="30">
        <f>IF('Log_working_2-way'!$D96="","",A97^('Log_working_2-way'!$D96))</f>
        <v>2.2015102621380289</v>
      </c>
      <c r="K97" s="32">
        <f>IF('Log_working_2-way'!$D96="","",B97^('Log_working_2-way'!$D96))</f>
        <v>1.8322858584832242</v>
      </c>
      <c r="L97" s="37">
        <f t="shared" si="18"/>
        <v>0.45641025641025645</v>
      </c>
      <c r="M97" s="37">
        <f t="shared" si="19"/>
        <v>0.54358974358974366</v>
      </c>
      <c r="N97" s="38">
        <v>193</v>
      </c>
      <c r="O97" s="38">
        <f t="shared" si="20"/>
        <v>101.9622641509434</v>
      </c>
      <c r="P97" s="38">
        <f t="shared" si="21"/>
        <v>84.573033707865193</v>
      </c>
      <c r="Q97" s="38">
        <f t="shared" si="22"/>
        <v>108.42696629213484</v>
      </c>
      <c r="R97" s="38">
        <f t="shared" si="23"/>
        <v>91.037735849056588</v>
      </c>
      <c r="S97" s="39">
        <f t="shared" si="24"/>
        <v>-6.464702141191438</v>
      </c>
      <c r="T97" s="39">
        <f t="shared" si="25"/>
        <v>-6.4647021411913954</v>
      </c>
      <c r="U97" t="s">
        <v>325</v>
      </c>
      <c r="V97" t="s">
        <v>199</v>
      </c>
      <c r="W97" t="s">
        <v>472</v>
      </c>
      <c r="X97" s="48" t="s">
        <v>487</v>
      </c>
      <c r="Y97" s="41"/>
    </row>
    <row r="98" spans="1:25" ht="15" x14ac:dyDescent="0.25">
      <c r="A98">
        <v>2.21</v>
      </c>
      <c r="B98">
        <v>1.72</v>
      </c>
      <c r="C98" s="29">
        <f t="shared" si="17"/>
        <v>3.3884036620014824E-2</v>
      </c>
      <c r="D98" s="30">
        <f>IF(OR($A98="",$B98=""),"",A98*'MPTO_working_2-way'!$G97)</f>
        <v>2.2848837209302326</v>
      </c>
      <c r="E98" s="32">
        <f>IF(OR($A98="",$B98=""),"",B98*'MPTO_working_2-way'!$G97)</f>
        <v>1.7782805429864255</v>
      </c>
      <c r="F98" s="30">
        <f>IF(OR($A98="",$B98=""),"",'MPTO_working_2-way'!D97)</f>
        <v>2.2959652089876781</v>
      </c>
      <c r="G98" s="32">
        <f>IF(OR($A98="",$B98=""),"",'MPTO_working_2-way'!E97)</f>
        <v>1.7716256524981358</v>
      </c>
      <c r="H98" s="30">
        <f>IF(OR($A98="",$B98=""),"",'OddsRatio_working_2-way'!M97)</f>
        <v>2.2963624321753371</v>
      </c>
      <c r="I98" s="30">
        <f>IF(OR($A98="",$B98=""),"",'OddsRatio_working_2-way'!N97)</f>
        <v>1.7713892158398703</v>
      </c>
      <c r="J98" s="30">
        <f>IF('Log_working_2-way'!$D97="","",A98^('Log_working_2-way'!$D97))</f>
        <v>2.3014598613122459</v>
      </c>
      <c r="K98" s="32">
        <f>IF('Log_working_2-way'!$D97="","",B98^('Log_working_2-way'!$D97))</f>
        <v>1.7683679149287428</v>
      </c>
      <c r="L98" s="37">
        <f t="shared" si="18"/>
        <v>0.43765903307888038</v>
      </c>
      <c r="M98" s="37">
        <f t="shared" si="19"/>
        <v>0.56234096692111957</v>
      </c>
      <c r="N98" s="38">
        <v>194</v>
      </c>
      <c r="O98" s="38">
        <f t="shared" si="20"/>
        <v>106.21719457013575</v>
      </c>
      <c r="P98" s="38">
        <f t="shared" si="21"/>
        <v>81.209302325581405</v>
      </c>
      <c r="Q98" s="38">
        <f t="shared" si="22"/>
        <v>112.79069767441861</v>
      </c>
      <c r="R98" s="38">
        <f t="shared" si="23"/>
        <v>87.782805429864254</v>
      </c>
      <c r="S98" s="39">
        <f t="shared" si="24"/>
        <v>-6.5735031042828638</v>
      </c>
      <c r="T98" s="39">
        <f t="shared" si="25"/>
        <v>-6.5735031042828496</v>
      </c>
      <c r="U98" t="s">
        <v>313</v>
      </c>
      <c r="V98" t="s">
        <v>318</v>
      </c>
      <c r="W98" t="s">
        <v>472</v>
      </c>
      <c r="X98" s="48" t="s">
        <v>487</v>
      </c>
      <c r="Y98" s="41"/>
    </row>
    <row r="99" spans="1:25" ht="15" x14ac:dyDescent="0.25">
      <c r="A99">
        <v>2.06</v>
      </c>
      <c r="B99">
        <v>1.84</v>
      </c>
      <c r="C99" s="29">
        <f t="shared" si="17"/>
        <v>2.891515407344869E-2</v>
      </c>
      <c r="D99" s="30">
        <f>IF(OR($A99="",$B99=""),"",A99*'MPTO_working_2-way'!$G98)</f>
        <v>2.1195652173913042</v>
      </c>
      <c r="E99" s="32">
        <f>IF(OR($A99="",$B99=""),"",B99*'MPTO_working_2-way'!$G98)</f>
        <v>1.8932038834951457</v>
      </c>
      <c r="F99" s="30">
        <f>IF(OR($A99="",$B99=""),"",'MPTO_working_2-way'!D98)</f>
        <v>2.1232354918216445</v>
      </c>
      <c r="G99" s="32">
        <f>IF(OR($A99="",$B99=""),"",'MPTO_working_2-way'!E98)</f>
        <v>1.8902852583283463</v>
      </c>
      <c r="H99" s="30">
        <f>IF(OR($A99="",$B99=""),"",'OddsRatio_working_2-way'!M98)</f>
        <v>2.123345344008138</v>
      </c>
      <c r="I99" s="30">
        <f>IF(OR($A99="",$B99=""),"",'OddsRatio_working_2-way'!N98)</f>
        <v>1.8901981971385247</v>
      </c>
      <c r="J99" s="30">
        <f>IF('Log_working_2-way'!$D98="","",A99^('Log_working_2-way'!$D98))</f>
        <v>2.1250149218724146</v>
      </c>
      <c r="K99" s="32">
        <f>IF('Log_working_2-way'!$D98="","",B99^('Log_working_2-way'!$D98))</f>
        <v>1.8888770989238437</v>
      </c>
      <c r="L99" s="37">
        <f t="shared" si="18"/>
        <v>0.47179487179487184</v>
      </c>
      <c r="M99" s="37">
        <f t="shared" si="19"/>
        <v>0.52820512820512822</v>
      </c>
      <c r="N99" s="38">
        <v>195</v>
      </c>
      <c r="O99" s="38">
        <f t="shared" si="20"/>
        <v>100.33980582524272</v>
      </c>
      <c r="P99" s="38">
        <f t="shared" si="21"/>
        <v>89.021739130434781</v>
      </c>
      <c r="Q99" s="38">
        <f t="shared" si="22"/>
        <v>105.97826086956522</v>
      </c>
      <c r="R99" s="38">
        <f t="shared" si="23"/>
        <v>94.660194174757279</v>
      </c>
      <c r="S99" s="39">
        <f t="shared" si="24"/>
        <v>-5.6384550443224981</v>
      </c>
      <c r="T99" s="39">
        <f t="shared" si="25"/>
        <v>-5.6384550443224981</v>
      </c>
      <c r="U99" t="s">
        <v>319</v>
      </c>
      <c r="V99" t="s">
        <v>424</v>
      </c>
      <c r="W99" t="s">
        <v>472</v>
      </c>
      <c r="X99" s="48" t="s">
        <v>487</v>
      </c>
      <c r="Y99" s="41"/>
    </row>
    <row r="100" spans="1:25" ht="15" x14ac:dyDescent="0.25">
      <c r="A100">
        <v>2.2799999999999998</v>
      </c>
      <c r="B100">
        <v>1.68</v>
      </c>
      <c r="C100" s="29">
        <f t="shared" si="17"/>
        <v>3.383458646616555E-2</v>
      </c>
      <c r="D100" s="30">
        <f>IF(OR($A100="",$B100=""),"",A100*'MPTO_working_2-way'!$G99)</f>
        <v>2.3571428571428572</v>
      </c>
      <c r="E100" s="32">
        <f>IF(OR($A100="",$B100=""),"",B100*'MPTO_working_2-way'!$G99)</f>
        <v>1.736842105263158</v>
      </c>
      <c r="F100" s="30">
        <f>IF(OR($A100="",$B100=""),"",'MPTO_working_2-way'!D99)</f>
        <v>2.3714710252600297</v>
      </c>
      <c r="G100" s="32">
        <f>IF(OR($A100="",$B100=""),"",'MPTO_working_2-way'!E99)</f>
        <v>1.7291440953412784</v>
      </c>
      <c r="H100" s="30">
        <f>IF(OR($A100="",$B100=""),"",'OddsRatio_working_2-way'!M99)</f>
        <v>2.3719886811400706</v>
      </c>
      <c r="I100" s="30">
        <f>IF(OR($A100="",$B100=""),"",'OddsRatio_working_2-way'!N99)</f>
        <v>1.728868986855663</v>
      </c>
      <c r="J100" s="30">
        <f>IF('Log_working_2-way'!$D99="","",A100^('Log_working_2-way'!$D99))</f>
        <v>2.3786002597874161</v>
      </c>
      <c r="K100" s="32">
        <f>IF('Log_working_2-way'!$D99="","",B100^('Log_working_2-way'!$D99))</f>
        <v>1.7253734306956654</v>
      </c>
      <c r="L100" s="37">
        <f t="shared" si="18"/>
        <v>0.42424242424242425</v>
      </c>
      <c r="M100" s="37">
        <f t="shared" si="19"/>
        <v>0.57575757575757569</v>
      </c>
      <c r="N100" s="38">
        <v>196</v>
      </c>
      <c r="O100" s="38">
        <f t="shared" si="20"/>
        <v>110.03508771929823</v>
      </c>
      <c r="P100" s="38">
        <f t="shared" si="21"/>
        <v>79.333333333333314</v>
      </c>
      <c r="Q100" s="38">
        <f t="shared" si="22"/>
        <v>116.66666666666667</v>
      </c>
      <c r="R100" s="38">
        <f t="shared" si="23"/>
        <v>85.964912280701753</v>
      </c>
      <c r="S100" s="39">
        <f t="shared" si="24"/>
        <v>-6.631578947368439</v>
      </c>
      <c r="T100" s="39">
        <f t="shared" si="25"/>
        <v>-6.631578947368439</v>
      </c>
      <c r="U100" t="s">
        <v>323</v>
      </c>
      <c r="V100" t="s">
        <v>314</v>
      </c>
      <c r="W100" t="s">
        <v>472</v>
      </c>
      <c r="X100" s="48" t="s">
        <v>487</v>
      </c>
      <c r="Y100" s="41"/>
    </row>
    <row r="101" spans="1:25" s="35" customFormat="1" ht="15" x14ac:dyDescent="0.25">
      <c r="A101">
        <v>2.16</v>
      </c>
      <c r="B101">
        <v>1.75</v>
      </c>
      <c r="C101" s="29">
        <f t="shared" si="17"/>
        <v>3.4391534391534417E-2</v>
      </c>
      <c r="D101" s="30">
        <f>IF(OR($A101="",$B101=""),"",A101*'MPTO_working_2-way'!$G100)</f>
        <v>2.2342857142857144</v>
      </c>
      <c r="E101" s="32">
        <f>IF(OR($A101="",$B101=""),"",B101*'MPTO_working_2-way'!$G100)</f>
        <v>1.8101851851851851</v>
      </c>
      <c r="F101" s="30">
        <f>IF(OR($A101="",$B101=""),"",'MPTO_working_2-way'!D100)</f>
        <v>2.2433234421364987</v>
      </c>
      <c r="G101" s="32">
        <f>IF(OR($A101="",$B101=""),"",'MPTO_working_2-way'!E100)</f>
        <v>1.8042959427207637</v>
      </c>
      <c r="H101" s="30">
        <f>IF(OR($A101="",$B101=""),"",'OddsRatio_working_2-way'!M100)</f>
        <v>2.2436505404118421</v>
      </c>
      <c r="I101" s="30">
        <f>IF(OR($A101="",$B101=""),"",'OddsRatio_working_2-way'!N100)</f>
        <v>1.8040844011283466</v>
      </c>
      <c r="J101" s="30">
        <f>IF('Log_working_2-way'!$D100="","",A101^('Log_working_2-way'!$D100))</f>
        <v>2.2478012615174499</v>
      </c>
      <c r="K101" s="32">
        <f>IF('Log_working_2-way'!$D100="","",B101^('Log_working_2-way'!$D100))</f>
        <v>1.8014096722292445</v>
      </c>
      <c r="L101" s="37">
        <f t="shared" si="18"/>
        <v>0.4475703324808184</v>
      </c>
      <c r="M101" s="37">
        <f t="shared" si="19"/>
        <v>0.55242966751918166</v>
      </c>
      <c r="N101" s="38">
        <v>197</v>
      </c>
      <c r="O101" s="38">
        <f t="shared" si="20"/>
        <v>105.7962962962963</v>
      </c>
      <c r="P101" s="38">
        <f t="shared" si="21"/>
        <v>84.428571428571431</v>
      </c>
      <c r="Q101" s="38">
        <f t="shared" si="22"/>
        <v>112.57142857142857</v>
      </c>
      <c r="R101" s="38">
        <f t="shared" si="23"/>
        <v>91.203703703703695</v>
      </c>
      <c r="S101" s="39">
        <f t="shared" si="24"/>
        <v>-6.7751322751322647</v>
      </c>
      <c r="T101" s="39">
        <f t="shared" si="25"/>
        <v>-6.7751322751322647</v>
      </c>
      <c r="U101" t="s">
        <v>200</v>
      </c>
      <c r="V101" t="s">
        <v>316</v>
      </c>
      <c r="W101" t="s">
        <v>472</v>
      </c>
      <c r="X101" s="48" t="s">
        <v>487</v>
      </c>
      <c r="Y101" s="41"/>
    </row>
    <row r="102" spans="1:25" ht="15" x14ac:dyDescent="0.25">
      <c r="A102">
        <v>1.85</v>
      </c>
      <c r="B102">
        <v>2.0499999999999998</v>
      </c>
      <c r="C102" s="29">
        <f t="shared" si="17"/>
        <v>2.8345418589321048E-2</v>
      </c>
      <c r="D102" s="30">
        <f>IF(OR($A102="",$B102=""),"",A102*'MPTO_working_2-way'!$G101)</f>
        <v>1.902439024390244</v>
      </c>
      <c r="E102" s="32">
        <f>IF(OR($A102="",$B102=""),"",B102*'MPTO_working_2-way'!$G101)</f>
        <v>2.1081081081081079</v>
      </c>
      <c r="F102" s="30">
        <f>IF(OR($A102="",$B102=""),"",'MPTO_working_2-way'!D101)</f>
        <v>1.8998121477770822</v>
      </c>
      <c r="G102" s="32">
        <f>IF(OR($A102="",$B102=""),"",'MPTO_working_2-way'!E101)</f>
        <v>2.1113430758524703</v>
      </c>
      <c r="H102" s="30">
        <f>IF(OR($A102="",$B102=""),"",'OddsRatio_working_2-way'!M101)</f>
        <v>1.8997354108424378</v>
      </c>
      <c r="I102" s="30">
        <f>IF(OR($A102="",$B102=""),"",'OddsRatio_working_2-way'!N101)</f>
        <v>2.1114378604524222</v>
      </c>
      <c r="J102" s="30">
        <f>IF('Log_working_2-way'!$D101="","",A102^('Log_working_2-way'!$D101))</f>
        <v>1.8985467665018629</v>
      </c>
      <c r="K102" s="32">
        <f>IF('Log_working_2-way'!$D101="","",B102^('Log_working_2-way'!$D101))</f>
        <v>2.1129081281913611</v>
      </c>
      <c r="L102" s="37">
        <f t="shared" si="18"/>
        <v>0.52564102564102555</v>
      </c>
      <c r="M102" s="37">
        <f t="shared" si="19"/>
        <v>0.47435897435897439</v>
      </c>
      <c r="N102" s="38">
        <v>198</v>
      </c>
      <c r="O102" s="38">
        <f t="shared" si="20"/>
        <v>90.972972972972968</v>
      </c>
      <c r="P102" s="38">
        <f t="shared" si="21"/>
        <v>101.41463414634146</v>
      </c>
      <c r="Q102" s="38">
        <f t="shared" si="22"/>
        <v>96.585365853658544</v>
      </c>
      <c r="R102" s="38">
        <f t="shared" si="23"/>
        <v>107.02702702702702</v>
      </c>
      <c r="S102" s="39">
        <f t="shared" si="24"/>
        <v>-5.6123928806855758</v>
      </c>
      <c r="T102" s="39">
        <f t="shared" si="25"/>
        <v>-5.6123928806855616</v>
      </c>
      <c r="U102" t="s">
        <v>327</v>
      </c>
      <c r="V102" t="s">
        <v>322</v>
      </c>
      <c r="W102" t="s">
        <v>472</v>
      </c>
      <c r="X102" s="48" t="s">
        <v>487</v>
      </c>
      <c r="Y102" s="41"/>
    </row>
    <row r="103" spans="1:25" ht="15" x14ac:dyDescent="0.25">
      <c r="A103">
        <v>2.17</v>
      </c>
      <c r="B103">
        <v>1.75</v>
      </c>
      <c r="C103" s="29">
        <f t="shared" si="17"/>
        <v>3.2258064516129004E-2</v>
      </c>
      <c r="D103" s="30">
        <f>IF(OR($A103="",$B103=""),"",A103*'MPTO_working_2-way'!$G102)</f>
        <v>2.2399999999999998</v>
      </c>
      <c r="E103" s="32">
        <f>IF(OR($A103="",$B103=""),"",B103*'MPTO_working_2-way'!$G102)</f>
        <v>1.8064516129032258</v>
      </c>
      <c r="F103" s="30">
        <f>IF(OR($A103="",$B103=""),"",'MPTO_working_2-way'!D102)</f>
        <v>2.2487046632124348</v>
      </c>
      <c r="G103" s="32">
        <f>IF(OR($A103="",$B103=""),"",'MPTO_working_2-way'!E102)</f>
        <v>1.8008298755186722</v>
      </c>
      <c r="H103" s="30">
        <f>IF(OR($A103="",$B103=""),"",'OddsRatio_working_2-way'!M102)</f>
        <v>2.2489995996796797</v>
      </c>
      <c r="I103" s="30">
        <f>IF(OR($A103="",$B103=""),"",'OddsRatio_working_2-way'!N102)</f>
        <v>1.8006407690254356</v>
      </c>
      <c r="J103" s="30">
        <f>IF('Log_working_2-way'!$D102="","",A103^('Log_working_2-way'!$D102))</f>
        <v>2.2529893897006406</v>
      </c>
      <c r="K103" s="32">
        <f>IF('Log_working_2-way'!$D102="","",B103^('Log_working_2-way'!$D102))</f>
        <v>1.798091355138193</v>
      </c>
      <c r="L103" s="37">
        <f t="shared" si="18"/>
        <v>0.44642857142857145</v>
      </c>
      <c r="M103" s="37">
        <f t="shared" si="19"/>
        <v>0.5535714285714286</v>
      </c>
      <c r="N103" s="38">
        <v>199</v>
      </c>
      <c r="O103" s="38">
        <f t="shared" si="20"/>
        <v>107.29493087557603</v>
      </c>
      <c r="P103" s="38">
        <f t="shared" si="21"/>
        <v>85.285714285714278</v>
      </c>
      <c r="Q103" s="38">
        <f t="shared" si="22"/>
        <v>113.71428571428571</v>
      </c>
      <c r="R103" s="38">
        <f t="shared" si="23"/>
        <v>91.705069124423957</v>
      </c>
      <c r="S103" s="39">
        <f t="shared" si="24"/>
        <v>-6.4193548387096797</v>
      </c>
      <c r="T103" s="39">
        <f t="shared" si="25"/>
        <v>-6.4193548387096797</v>
      </c>
      <c r="U103" t="s">
        <v>425</v>
      </c>
      <c r="V103" t="s">
        <v>320</v>
      </c>
      <c r="W103" t="s">
        <v>472</v>
      </c>
      <c r="X103" s="48" t="s">
        <v>487</v>
      </c>
      <c r="Y103" s="41"/>
    </row>
    <row r="104" spans="1:25" ht="15" x14ac:dyDescent="0.25">
      <c r="A104">
        <v>2.15</v>
      </c>
      <c r="B104">
        <v>1.76</v>
      </c>
      <c r="C104" s="29">
        <f t="shared" si="17"/>
        <v>3.3298097251585723E-2</v>
      </c>
      <c r="D104" s="30">
        <f>IF(OR($A104="",$B104=""),"",A104*'MPTO_working_2-way'!$G103)</f>
        <v>2.2215909090909092</v>
      </c>
      <c r="E104" s="32">
        <f>IF(OR($A104="",$B104=""),"",B104*'MPTO_working_2-way'!$G103)</f>
        <v>1.8186046511627909</v>
      </c>
      <c r="F104" s="30">
        <f>IF(OR($A104="",$B104=""),"",'MPTO_working_2-way'!D103)</f>
        <v>2.2298173246906305</v>
      </c>
      <c r="G104" s="32">
        <f>IF(OR($A104="",$B104=""),"",'MPTO_working_2-way'!E103)</f>
        <v>1.8131288931480596</v>
      </c>
      <c r="H104" s="30">
        <f>IF(OR($A104="",$B104=""),"",'OddsRatio_working_2-way'!M103)</f>
        <v>2.2301048307916052</v>
      </c>
      <c r="I104" s="30">
        <f>IF(OR($A104="",$B104=""),"",'OddsRatio_working_2-way'!N103)</f>
        <v>1.8129388446970602</v>
      </c>
      <c r="J104" s="30">
        <f>IF('Log_working_2-way'!$D103="","",A104^('Log_working_2-way'!$D103))</f>
        <v>2.2338767288490446</v>
      </c>
      <c r="K104" s="32">
        <f>IF('Log_working_2-way'!$D103="","",B104^('Log_working_2-way'!$D103))</f>
        <v>1.8104537322239227</v>
      </c>
      <c r="L104" s="37">
        <f t="shared" si="18"/>
        <v>0.45012787723785164</v>
      </c>
      <c r="M104" s="37">
        <f t="shared" si="19"/>
        <v>0.54987212276214825</v>
      </c>
      <c r="N104" s="38">
        <v>200</v>
      </c>
      <c r="O104" s="38">
        <f t="shared" si="20"/>
        <v>106.97674418604652</v>
      </c>
      <c r="P104" s="38">
        <f t="shared" si="21"/>
        <v>86.363636363636374</v>
      </c>
      <c r="Q104" s="38">
        <f t="shared" si="22"/>
        <v>113.63636363636364</v>
      </c>
      <c r="R104" s="38">
        <f t="shared" si="23"/>
        <v>93.023255813953483</v>
      </c>
      <c r="S104" s="39">
        <f t="shared" si="24"/>
        <v>-6.6596194503171233</v>
      </c>
      <c r="T104" s="39">
        <f t="shared" si="25"/>
        <v>-6.6596194503171091</v>
      </c>
      <c r="U104" t="s">
        <v>317</v>
      </c>
      <c r="V104" t="s">
        <v>312</v>
      </c>
      <c r="W104" t="s">
        <v>472</v>
      </c>
      <c r="X104" s="48" t="s">
        <v>487</v>
      </c>
      <c r="Y104" s="41"/>
    </row>
    <row r="105" spans="1:25" ht="15" x14ac:dyDescent="0.25">
      <c r="A105">
        <v>1.79</v>
      </c>
      <c r="B105">
        <v>2.11</v>
      </c>
      <c r="C105" s="29">
        <f t="shared" si="17"/>
        <v>3.2592867166194583E-2</v>
      </c>
      <c r="D105" s="30">
        <f>IF(OR($A105="",$B105=""),"",A105*'MPTO_working_2-way'!$G104)</f>
        <v>1.8483412322274884</v>
      </c>
      <c r="E105" s="32">
        <f>IF(OR($A105="",$B105=""),"",B105*'MPTO_working_2-way'!$G104)</f>
        <v>2.1787709497206706</v>
      </c>
      <c r="F105" s="30">
        <f>IF(OR($A105="",$B105=""),"",'MPTO_working_2-way'!D104)</f>
        <v>1.8437843247333352</v>
      </c>
      <c r="G105" s="32">
        <f>IF(OR($A105="",$B105=""),"",'MPTO_working_2-way'!E104)</f>
        <v>2.1851369724319478</v>
      </c>
      <c r="H105" s="30">
        <f>IF(OR($A105="",$B105=""),"",'OddsRatio_working_2-way'!M104)</f>
        <v>1.8436300798997822</v>
      </c>
      <c r="I105" s="30">
        <f>IF(OR($A105="",$B105=""),"",'OddsRatio_working_2-way'!N104)</f>
        <v>2.1853536565680476</v>
      </c>
      <c r="J105" s="30">
        <f>IF('Log_working_2-way'!$D104="","",A105^('Log_working_2-way'!$D104))</f>
        <v>1.8415626408173078</v>
      </c>
      <c r="K105" s="32">
        <f>IF('Log_working_2-way'!$D104="","",B105^('Log_working_2-way'!$D104))</f>
        <v>2.1882656756587764</v>
      </c>
      <c r="L105" s="37">
        <f t="shared" si="18"/>
        <v>0.54102564102564099</v>
      </c>
      <c r="M105" s="37">
        <f t="shared" si="19"/>
        <v>0.4589743589743589</v>
      </c>
      <c r="N105" s="38">
        <v>201</v>
      </c>
      <c r="O105" s="38">
        <f t="shared" si="20"/>
        <v>88.709497206703915</v>
      </c>
      <c r="P105" s="38">
        <f t="shared" si="21"/>
        <v>105.73933649289097</v>
      </c>
      <c r="Q105" s="38">
        <f t="shared" si="22"/>
        <v>95.260663507109001</v>
      </c>
      <c r="R105" s="38">
        <f t="shared" si="23"/>
        <v>112.29050279329608</v>
      </c>
      <c r="S105" s="39">
        <f t="shared" si="24"/>
        <v>-6.551166300405086</v>
      </c>
      <c r="T105" s="39">
        <f t="shared" si="25"/>
        <v>-6.5511663004051144</v>
      </c>
      <c r="U105" t="s">
        <v>177</v>
      </c>
      <c r="V105" t="s">
        <v>201</v>
      </c>
      <c r="W105" t="s">
        <v>176</v>
      </c>
      <c r="X105" s="48" t="s">
        <v>487</v>
      </c>
      <c r="Y105" s="41"/>
    </row>
    <row r="106" spans="1:25" ht="15" x14ac:dyDescent="0.25">
      <c r="A106">
        <v>1.31</v>
      </c>
      <c r="B106">
        <v>3.54</v>
      </c>
      <c r="C106" s="29">
        <f t="shared" si="17"/>
        <v>4.5844654332168888E-2</v>
      </c>
      <c r="D106" s="30">
        <f>IF(OR($A106="",$B106=""),"",A106*'MPTO_working_2-way'!$G105)</f>
        <v>1.3700564971751412</v>
      </c>
      <c r="E106" s="32">
        <f>IF(OR($A106="",$B106=""),"",B106*'MPTO_working_2-way'!$G105)</f>
        <v>3.7022900763358777</v>
      </c>
      <c r="F106" s="30">
        <f>IF(OR($A106="",$B106=""),"",'MPTO_working_2-way'!D105)</f>
        <v>1.3505547951189678</v>
      </c>
      <c r="G106" s="32">
        <f>IF(OR($A106="",$B106=""),"",'MPTO_working_2-way'!E105)</f>
        <v>3.8526210849879541</v>
      </c>
      <c r="H106" s="30">
        <f>IF(OR($A106="",$B106=""),"",'OddsRatio_working_2-way'!M105)</f>
        <v>1.349352607109906</v>
      </c>
      <c r="I106" s="30">
        <f>IF(OR($A106="",$B106=""),"",'OddsRatio_working_2-way'!N105)</f>
        <v>3.8624374905134213</v>
      </c>
      <c r="J106" s="30">
        <f>IF('Log_working_2-way'!$D105="","",A106^('Log_working_2-way'!$D105))</f>
        <v>1.340237765580675</v>
      </c>
      <c r="K106" s="32">
        <f>IF('Log_working_2-way'!$D105="","",B106^('Log_working_2-way'!$D105))</f>
        <v>3.9391211121764322</v>
      </c>
      <c r="L106" s="37">
        <f t="shared" si="18"/>
        <v>0.72989690721649481</v>
      </c>
      <c r="M106" s="37">
        <f t="shared" si="19"/>
        <v>0.27010309278350519</v>
      </c>
      <c r="N106" s="38">
        <v>202</v>
      </c>
      <c r="O106" s="38">
        <f t="shared" si="20"/>
        <v>47.801526717557252</v>
      </c>
      <c r="P106" s="38">
        <f t="shared" si="21"/>
        <v>144.93785310734464</v>
      </c>
      <c r="Q106" s="38">
        <f t="shared" si="22"/>
        <v>57.06214689265537</v>
      </c>
      <c r="R106" s="38">
        <f t="shared" si="23"/>
        <v>154.19847328244273</v>
      </c>
      <c r="S106" s="39">
        <f t="shared" si="24"/>
        <v>-9.2606201750981185</v>
      </c>
      <c r="T106" s="39">
        <f t="shared" si="25"/>
        <v>-9.2606201750980972</v>
      </c>
      <c r="U106" t="s">
        <v>328</v>
      </c>
      <c r="V106" t="s">
        <v>428</v>
      </c>
      <c r="W106" t="s">
        <v>176</v>
      </c>
      <c r="X106" s="48" t="s">
        <v>487</v>
      </c>
      <c r="Y106" s="41"/>
    </row>
    <row r="107" spans="1:25" ht="15" x14ac:dyDescent="0.25">
      <c r="A107">
        <v>1.71</v>
      </c>
      <c r="B107">
        <v>2.2200000000000002</v>
      </c>
      <c r="C107" s="29">
        <f t="shared" si="17"/>
        <v>3.5245772087877381E-2</v>
      </c>
      <c r="D107" s="30">
        <f>IF(OR($A107="",$B107=""),"",A107*'MPTO_working_2-way'!$G106)</f>
        <v>1.7702702702702702</v>
      </c>
      <c r="E107" s="32">
        <f>IF(OR($A107="",$B107=""),"",B107*'MPTO_working_2-way'!$G106)</f>
        <v>2.2982456140350882</v>
      </c>
      <c r="F107" s="30">
        <f>IF(OR($A107="",$B107=""),"",'MPTO_working_2-way'!D106)</f>
        <v>1.7631322279503969</v>
      </c>
      <c r="G107" s="32">
        <f>IF(OR($A107="",$B107=""),"",'MPTO_working_2-way'!E106)</f>
        <v>2.3103888990323171</v>
      </c>
      <c r="H107" s="30">
        <f>IF(OR($A107="",$B107=""),"",'OddsRatio_working_2-way'!M106)</f>
        <v>1.7628677559805201</v>
      </c>
      <c r="I107" s="30">
        <f>IF(OR($A107="",$B107=""),"",'OddsRatio_working_2-way'!N106)</f>
        <v>2.310843186332725</v>
      </c>
      <c r="J107" s="30">
        <f>IF('Log_working_2-way'!$D106="","",A107^('Log_working_2-way'!$D106))</f>
        <v>1.7596240997267032</v>
      </c>
      <c r="K107" s="32">
        <f>IF('Log_working_2-way'!$D106="","",B107^('Log_working_2-way'!$D106))</f>
        <v>2.3164405926032319</v>
      </c>
      <c r="L107" s="37">
        <f t="shared" si="18"/>
        <v>0.56488549618320616</v>
      </c>
      <c r="M107" s="37">
        <f t="shared" si="19"/>
        <v>0.43511450381679379</v>
      </c>
      <c r="N107" s="38">
        <v>203</v>
      </c>
      <c r="O107" s="38">
        <f t="shared" si="20"/>
        <v>84.286549707602333</v>
      </c>
      <c r="P107" s="38">
        <f t="shared" si="21"/>
        <v>111.55855855855856</v>
      </c>
      <c r="Q107" s="38">
        <f t="shared" si="22"/>
        <v>91.441441441441427</v>
      </c>
      <c r="R107" s="38">
        <f t="shared" si="23"/>
        <v>118.71345029239765</v>
      </c>
      <c r="S107" s="39">
        <f t="shared" si="24"/>
        <v>-7.1548917338390936</v>
      </c>
      <c r="T107" s="39">
        <f t="shared" si="25"/>
        <v>-7.1548917338390936</v>
      </c>
      <c r="U107" t="s">
        <v>186</v>
      </c>
      <c r="V107" t="s">
        <v>427</v>
      </c>
      <c r="W107" t="s">
        <v>176</v>
      </c>
      <c r="X107" s="48" t="s">
        <v>487</v>
      </c>
      <c r="Y107" s="41"/>
    </row>
    <row r="108" spans="1:25" ht="15" x14ac:dyDescent="0.25">
      <c r="A108">
        <v>1.7</v>
      </c>
      <c r="B108">
        <v>2.2400000000000002</v>
      </c>
      <c r="C108" s="29">
        <f t="shared" si="17"/>
        <v>3.4663865546218364E-2</v>
      </c>
      <c r="D108" s="30">
        <f>IF(OR($A108="",$B108=""),"",A108*'MPTO_working_2-way'!$G107)</f>
        <v>1.7589285714285712</v>
      </c>
      <c r="E108" s="32">
        <f>IF(OR($A108="",$B108=""),"",B108*'MPTO_working_2-way'!$G107)</f>
        <v>2.3176470588235292</v>
      </c>
      <c r="F108" s="30">
        <f>IF(OR($A108="",$B108=""),"",'MPTO_working_2-way'!D107)</f>
        <v>1.7516099356025756</v>
      </c>
      <c r="G108" s="32">
        <f>IF(OR($A108="",$B108=""),"",'MPTO_working_2-way'!E107)</f>
        <v>2.3304773561811505</v>
      </c>
      <c r="H108" s="30">
        <f>IF(OR($A108="",$B108=""),"",'OddsRatio_working_2-way'!M107)</f>
        <v>1.7513428837969105</v>
      </c>
      <c r="I108" s="30">
        <f>IF(OR($A108="",$B108=""),"",'OddsRatio_working_2-way'!N107)</f>
        <v>2.3309502512973848</v>
      </c>
      <c r="J108" s="30">
        <f>IF('Log_working_2-way'!$D107="","",A108^('Log_working_2-way'!$D107))</f>
        <v>1.7480183212340654</v>
      </c>
      <c r="K108" s="32">
        <f>IF('Log_working_2-way'!$D107="","",B108^('Log_working_2-way'!$D107))</f>
        <v>2.3368656510313084</v>
      </c>
      <c r="L108" s="37">
        <f t="shared" si="18"/>
        <v>0.56852791878172593</v>
      </c>
      <c r="M108" s="37">
        <f t="shared" si="19"/>
        <v>0.43147208121827418</v>
      </c>
      <c r="N108" s="38">
        <v>204</v>
      </c>
      <c r="O108" s="38">
        <f t="shared" si="20"/>
        <v>84.000000000000014</v>
      </c>
      <c r="P108" s="38">
        <f t="shared" si="21"/>
        <v>112.92857142857143</v>
      </c>
      <c r="Q108" s="38">
        <f t="shared" si="22"/>
        <v>91.071428571428569</v>
      </c>
      <c r="R108" s="38">
        <f t="shared" si="23"/>
        <v>120</v>
      </c>
      <c r="S108" s="39">
        <f t="shared" si="24"/>
        <v>-7.0714285714285552</v>
      </c>
      <c r="T108" s="39">
        <f t="shared" si="25"/>
        <v>-7.0714285714285694</v>
      </c>
      <c r="U108" t="s">
        <v>436</v>
      </c>
      <c r="V108" t="s">
        <v>181</v>
      </c>
      <c r="W108" t="s">
        <v>172</v>
      </c>
      <c r="X108" s="48" t="s">
        <v>487</v>
      </c>
      <c r="Y108" s="41"/>
    </row>
    <row r="109" spans="1:25" ht="15" x14ac:dyDescent="0.25">
      <c r="A109">
        <v>1.66</v>
      </c>
      <c r="B109">
        <v>2.31</v>
      </c>
      <c r="C109" s="29">
        <f t="shared" si="17"/>
        <v>3.5310071454649705E-2</v>
      </c>
      <c r="D109" s="30">
        <f>IF(OR($A109="",$B109=""),"",A109*'MPTO_working_2-way'!$G108)</f>
        <v>1.7186147186147185</v>
      </c>
      <c r="E109" s="32">
        <f>IF(OR($A109="",$B109=""),"",B109*'MPTO_working_2-way'!$G108)</f>
        <v>2.3915662650602409</v>
      </c>
      <c r="F109" s="30">
        <f>IF(OR($A109="",$B109=""),"",'MPTO_working_2-way'!D108)</f>
        <v>1.7101190741649199</v>
      </c>
      <c r="G109" s="32">
        <f>IF(OR($A109="",$B109=""),"",'MPTO_working_2-way'!E108)</f>
        <v>2.4082145324373547</v>
      </c>
      <c r="H109" s="30">
        <f>IF(OR($A109="",$B109=""),"",'OddsRatio_working_2-way'!M108)</f>
        <v>1.7098005310600506</v>
      </c>
      <c r="I109" s="30">
        <f>IF(OR($A109="",$B109=""),"",'OddsRatio_working_2-way'!N108)</f>
        <v>2.4088465086191913</v>
      </c>
      <c r="J109" s="30">
        <f>IF('Log_working_2-way'!$D108="","",A109^('Log_working_2-way'!$D108))</f>
        <v>1.7059384368003565</v>
      </c>
      <c r="K109" s="32">
        <f>IF('Log_working_2-way'!$D108="","",B109^('Log_working_2-way'!$D108))</f>
        <v>2.4165541184191208</v>
      </c>
      <c r="L109" s="37">
        <f t="shared" si="18"/>
        <v>0.58186397984886651</v>
      </c>
      <c r="M109" s="37">
        <f t="shared" si="19"/>
        <v>0.41813602015113349</v>
      </c>
      <c r="N109" s="38">
        <v>205</v>
      </c>
      <c r="O109" s="38">
        <f t="shared" si="20"/>
        <v>81.506024096385559</v>
      </c>
      <c r="P109" s="38">
        <f t="shared" si="21"/>
        <v>116.25541125541126</v>
      </c>
      <c r="Q109" s="38">
        <f t="shared" si="22"/>
        <v>88.744588744588739</v>
      </c>
      <c r="R109" s="38">
        <f t="shared" si="23"/>
        <v>123.49397590361447</v>
      </c>
      <c r="S109" s="39">
        <f t="shared" si="24"/>
        <v>-7.2385646482031802</v>
      </c>
      <c r="T109" s="39">
        <f t="shared" si="25"/>
        <v>-7.2385646482032087</v>
      </c>
      <c r="U109" t="s">
        <v>205</v>
      </c>
      <c r="V109" t="s">
        <v>435</v>
      </c>
      <c r="W109" t="s">
        <v>172</v>
      </c>
      <c r="X109" s="48" t="s">
        <v>487</v>
      </c>
      <c r="Y109" s="41"/>
    </row>
    <row r="110" spans="1:25" ht="15" x14ac:dyDescent="0.25">
      <c r="A110">
        <v>1.5</v>
      </c>
      <c r="B110">
        <v>2.68</v>
      </c>
      <c r="C110" s="29">
        <f t="shared" si="17"/>
        <v>3.9800995024875441E-2</v>
      </c>
      <c r="D110" s="30">
        <f>IF(OR($A110="",$B110=""),"",A110*'MPTO_working_2-way'!$G109)</f>
        <v>1.5597014925373132</v>
      </c>
      <c r="E110" s="32">
        <f>IF(OR($A110="",$B110=""),"",B110*'MPTO_working_2-way'!$G109)</f>
        <v>2.7866666666666662</v>
      </c>
      <c r="F110" s="30">
        <f>IF(OR($A110="",$B110=""),"",'MPTO_working_2-way'!D109)</f>
        <v>1.546153846153846</v>
      </c>
      <c r="G110" s="32">
        <f>IF(OR($A110="",$B110=""),"",'MPTO_working_2-way'!E109)</f>
        <v>2.8309859154929571</v>
      </c>
      <c r="H110" s="30">
        <f>IF(OR($A110="",$B110=""),"",'OddsRatio_working_2-way'!M109)</f>
        <v>1.545544725589981</v>
      </c>
      <c r="I110" s="30">
        <f>IF(OR($A110="",$B110=""),"",'OddsRatio_working_2-way'!N109)</f>
        <v>2.8330302779823358</v>
      </c>
      <c r="J110" s="30">
        <f>IF('Log_working_2-way'!$D109="","",A110^('Log_working_2-way'!$D109))</f>
        <v>1.5393408620921092</v>
      </c>
      <c r="K110" s="32">
        <f>IF('Log_working_2-way'!$D109="","",B110^('Log_working_2-way'!$D109))</f>
        <v>2.8541150324126194</v>
      </c>
      <c r="L110" s="37">
        <f t="shared" si="18"/>
        <v>0.6411483253588518</v>
      </c>
      <c r="M110" s="37">
        <f t="shared" si="19"/>
        <v>0.35885167464114837</v>
      </c>
      <c r="N110" s="38">
        <v>206</v>
      </c>
      <c r="O110" s="38">
        <f t="shared" si="20"/>
        <v>68.666666666666657</v>
      </c>
      <c r="P110" s="38">
        <f t="shared" si="21"/>
        <v>129.13432835820896</v>
      </c>
      <c r="Q110" s="38">
        <f t="shared" si="22"/>
        <v>76.865671641791039</v>
      </c>
      <c r="R110" s="38">
        <f t="shared" si="23"/>
        <v>137.33333333333331</v>
      </c>
      <c r="S110" s="39">
        <f t="shared" si="24"/>
        <v>-8.1990049751243816</v>
      </c>
      <c r="T110" s="39">
        <f t="shared" si="25"/>
        <v>-8.1990049751243532</v>
      </c>
      <c r="U110" t="s">
        <v>336</v>
      </c>
      <c r="V110" t="s">
        <v>462</v>
      </c>
      <c r="W110" t="s">
        <v>172</v>
      </c>
      <c r="X110" s="48" t="s">
        <v>487</v>
      </c>
      <c r="Y110" s="41"/>
    </row>
    <row r="111" spans="1:25" ht="15" x14ac:dyDescent="0.25">
      <c r="A111">
        <v>1.9</v>
      </c>
      <c r="B111">
        <v>1.99</v>
      </c>
      <c r="C111" s="29">
        <f t="shared" si="17"/>
        <v>2.8828352287754377E-2</v>
      </c>
      <c r="D111" s="30">
        <f>IF(OR($A111="",$B111=""),"",A111*'MPTO_working_2-way'!$G110)</f>
        <v>1.9547738693467331</v>
      </c>
      <c r="E111" s="32">
        <f>IF(OR($A111="",$B111=""),"",B111*'MPTO_working_2-way'!$G110)</f>
        <v>2.0473684210526311</v>
      </c>
      <c r="F111" s="30">
        <f>IF(OR($A111="",$B111=""),"",'MPTO_working_2-way'!D110)</f>
        <v>1.9535003874967702</v>
      </c>
      <c r="G111" s="32">
        <f>IF(OR($A111="",$B111=""),"",'MPTO_working_2-way'!E110)</f>
        <v>2.0487672717420748</v>
      </c>
      <c r="H111" s="30">
        <f>IF(OR($A111="",$B111=""),"",'OddsRatio_working_2-way'!M110)</f>
        <v>1.9534625892455926</v>
      </c>
      <c r="I111" s="30">
        <f>IF(OR($A111="",$B111=""),"",'OddsRatio_working_2-way'!N110)</f>
        <v>2.0488088481701512</v>
      </c>
      <c r="J111" s="30">
        <f>IF('Log_working_2-way'!$D110="","",A111^('Log_working_2-way'!$D110))</f>
        <v>1.9528856855785393</v>
      </c>
      <c r="K111" s="32">
        <f>IF('Log_working_2-way'!$D110="","",B111^('Log_working_2-way'!$D110))</f>
        <v>2.0494438264048878</v>
      </c>
      <c r="L111" s="37">
        <f t="shared" si="18"/>
        <v>0.51156812339331637</v>
      </c>
      <c r="M111" s="37">
        <f t="shared" si="19"/>
        <v>0.48843187660668391</v>
      </c>
      <c r="N111" s="38">
        <v>207</v>
      </c>
      <c r="O111" s="38">
        <f t="shared" si="20"/>
        <v>98.052631578947341</v>
      </c>
      <c r="P111" s="38">
        <f t="shared" si="21"/>
        <v>102.97989949748744</v>
      </c>
      <c r="Q111" s="38">
        <f t="shared" si="22"/>
        <v>104.02010050251255</v>
      </c>
      <c r="R111" s="38">
        <f t="shared" si="23"/>
        <v>108.94736842105263</v>
      </c>
      <c r="S111" s="39">
        <f t="shared" si="24"/>
        <v>-5.9674689235652068</v>
      </c>
      <c r="T111" s="39">
        <f t="shared" si="25"/>
        <v>-5.9674689235651925</v>
      </c>
      <c r="U111" t="s">
        <v>346</v>
      </c>
      <c r="V111" t="s">
        <v>338</v>
      </c>
      <c r="W111" t="s">
        <v>479</v>
      </c>
      <c r="X111" s="48" t="s">
        <v>487</v>
      </c>
      <c r="Y111" s="41"/>
    </row>
    <row r="112" spans="1:25" ht="15" x14ac:dyDescent="0.25">
      <c r="A112">
        <v>1.33</v>
      </c>
      <c r="B112">
        <v>3.35</v>
      </c>
      <c r="C112" s="29">
        <f t="shared" si="17"/>
        <v>5.0387161934687397E-2</v>
      </c>
      <c r="D112" s="30">
        <f>IF(OR($A112="",$B112=""),"",A112*'MPTO_working_2-way'!$G111)</f>
        <v>1.3970149253731343</v>
      </c>
      <c r="E112" s="32">
        <f>IF(OR($A112="",$B112=""),"",B112*'MPTO_working_2-way'!$G111)</f>
        <v>3.518796992481203</v>
      </c>
      <c r="F112" s="30">
        <f>IF(OR($A112="",$B112=""),"",'MPTO_working_2-way'!D111)</f>
        <v>1.3761099528993901</v>
      </c>
      <c r="G112" s="32">
        <f>IF(OR($A112="",$B112=""),"",'MPTO_working_2-way'!E111)</f>
        <v>3.6587969616095255</v>
      </c>
      <c r="H112" s="30">
        <f>IF(OR($A112="",$B112=""),"",'OddsRatio_working_2-way'!M111)</f>
        <v>1.3747339481750938</v>
      </c>
      <c r="I112" s="30">
        <f>IF(OR($A112="",$B112=""),"",'OddsRatio_working_2-way'!N111)</f>
        <v>3.6685599339741493</v>
      </c>
      <c r="J112" s="30">
        <f>IF('Log_working_2-way'!$D111="","",A112^('Log_working_2-way'!$D111))</f>
        <v>1.3649870942704316</v>
      </c>
      <c r="K112" s="32">
        <f>IF('Log_working_2-way'!$D111="","",B112^('Log_working_2-way'!$D111))</f>
        <v>3.7398229024210616</v>
      </c>
      <c r="L112" s="37">
        <f t="shared" si="18"/>
        <v>0.71581196581196582</v>
      </c>
      <c r="M112" s="37">
        <f t="shared" si="19"/>
        <v>0.28418803418803418</v>
      </c>
      <c r="N112" s="38">
        <v>208</v>
      </c>
      <c r="O112" s="38">
        <f t="shared" si="20"/>
        <v>51.609022556390961</v>
      </c>
      <c r="P112" s="38">
        <f t="shared" si="21"/>
        <v>145.91044776119404</v>
      </c>
      <c r="Q112" s="38">
        <f t="shared" si="22"/>
        <v>62.089552238805965</v>
      </c>
      <c r="R112" s="38">
        <f t="shared" si="23"/>
        <v>156.39097744360902</v>
      </c>
      <c r="S112" s="39">
        <f t="shared" si="24"/>
        <v>-10.480529682415003</v>
      </c>
      <c r="T112" s="39">
        <f t="shared" si="25"/>
        <v>-10.480529682414982</v>
      </c>
      <c r="U112" t="s">
        <v>337</v>
      </c>
      <c r="V112" t="s">
        <v>341</v>
      </c>
      <c r="W112" t="s">
        <v>479</v>
      </c>
      <c r="X112" s="48" t="s">
        <v>487</v>
      </c>
      <c r="Y112" s="41"/>
    </row>
    <row r="113" spans="1:25" s="35" customFormat="1" ht="15" x14ac:dyDescent="0.25">
      <c r="A113">
        <v>2.1</v>
      </c>
      <c r="B113">
        <v>1.79</v>
      </c>
      <c r="C113" s="29">
        <f t="shared" si="17"/>
        <v>3.4849694067571102E-2</v>
      </c>
      <c r="D113" s="30">
        <f>IF(OR($A113="",$B113=""),"",A113*'MPTO_working_2-way'!$G112)</f>
        <v>2.1731843575418992</v>
      </c>
      <c r="E113" s="32">
        <f>IF(OR($A113="",$B113=""),"",B113*'MPTO_working_2-way'!$G112)</f>
        <v>1.8523809523809522</v>
      </c>
      <c r="F113" s="30">
        <f>IF(OR($A113="",$B113=""),"",'MPTO_working_2-way'!D112)</f>
        <v>2.1797622499275153</v>
      </c>
      <c r="G113" s="32">
        <f>IF(OR($A113="",$B113=""),"",'MPTO_working_2-way'!E112)</f>
        <v>1.8476284099287292</v>
      </c>
      <c r="H113" s="30">
        <f>IF(OR($A113="",$B113=""),"",'OddsRatio_working_2-way'!M112)</f>
        <v>2.1800021454603971</v>
      </c>
      <c r="I113" s="30">
        <f>IF(OR($A113="",$B113=""),"",'OddsRatio_working_2-way'!N112)</f>
        <v>1.8474560862851939</v>
      </c>
      <c r="J113" s="30">
        <f>IF('Log_working_2-way'!$D112="","",A113^('Log_working_2-way'!$D112))</f>
        <v>2.1830172065936067</v>
      </c>
      <c r="K113" s="32">
        <f>IF('Log_working_2-way'!$D112="","",B113^('Log_working_2-way'!$D112))</f>
        <v>1.8452962428833544</v>
      </c>
      <c r="L113" s="37">
        <f t="shared" si="18"/>
        <v>0.46015424164524427</v>
      </c>
      <c r="M113" s="37">
        <f t="shared" si="19"/>
        <v>0.53984575835475579</v>
      </c>
      <c r="N113" s="38">
        <v>209</v>
      </c>
      <c r="O113" s="38">
        <f t="shared" si="20"/>
        <v>109.47619047619048</v>
      </c>
      <c r="P113" s="38">
        <f t="shared" si="21"/>
        <v>92.240223463687158</v>
      </c>
      <c r="Q113" s="38">
        <f t="shared" si="22"/>
        <v>116.75977653631284</v>
      </c>
      <c r="R113" s="38">
        <f t="shared" si="23"/>
        <v>99.523809523809518</v>
      </c>
      <c r="S113" s="39">
        <f t="shared" si="24"/>
        <v>-7.2835860601223601</v>
      </c>
      <c r="T113" s="39">
        <f t="shared" si="25"/>
        <v>-7.2835860601223601</v>
      </c>
      <c r="U113" t="s">
        <v>344</v>
      </c>
      <c r="V113" t="s">
        <v>339</v>
      </c>
      <c r="W113" t="s">
        <v>479</v>
      </c>
      <c r="X113" s="48" t="s">
        <v>487</v>
      </c>
      <c r="Y113" s="41"/>
    </row>
    <row r="114" spans="1:25" ht="15" x14ac:dyDescent="0.25">
      <c r="A114">
        <v>2.4300000000000002</v>
      </c>
      <c r="B114">
        <v>1.61</v>
      </c>
      <c r="C114" s="29">
        <f t="shared" si="17"/>
        <v>3.2640646167216181E-2</v>
      </c>
      <c r="D114" s="30">
        <f>IF(OR($A114="",$B114=""),"",A114*'MPTO_working_2-way'!$G113)</f>
        <v>2.5093167701863357</v>
      </c>
      <c r="E114" s="32">
        <f>IF(OR($A114="",$B114=""),"",B114*'MPTO_working_2-way'!$G113)</f>
        <v>1.6625514403292181</v>
      </c>
      <c r="F114" s="30">
        <f>IF(OR($A114="",$B114=""),"",'MPTO_working_2-way'!D113)</f>
        <v>2.5303495779840248</v>
      </c>
      <c r="G114" s="32">
        <f>IF(OR($A114="",$B114=""),"",'MPTO_working_2-way'!E113)</f>
        <v>1.6534454704900365</v>
      </c>
      <c r="H114" s="30">
        <f>IF(OR($A114="",$B114=""),"",'OddsRatio_working_2-way'!M113)</f>
        <v>2.5310983949707371</v>
      </c>
      <c r="I114" s="30">
        <f>IF(OR($A114="",$B114=""),"",'OddsRatio_working_2-way'!N113)</f>
        <v>1.6531258887637414</v>
      </c>
      <c r="J114" s="30">
        <f>IF('Log_working_2-way'!$D113="","",A114^('Log_working_2-way'!$D113))</f>
        <v>2.5408594420942658</v>
      </c>
      <c r="K114" s="32">
        <f>IF('Log_working_2-way'!$D113="","",B114^('Log_working_2-way'!$D113))</f>
        <v>1.6489884623355247</v>
      </c>
      <c r="L114" s="37">
        <f t="shared" si="18"/>
        <v>0.39851485148514848</v>
      </c>
      <c r="M114" s="37">
        <f t="shared" si="19"/>
        <v>0.60148514851485146</v>
      </c>
      <c r="N114" s="38">
        <v>210</v>
      </c>
      <c r="O114" s="38">
        <f t="shared" si="20"/>
        <v>123.58024691358024</v>
      </c>
      <c r="P114" s="38">
        <f t="shared" si="21"/>
        <v>79.565217391304358</v>
      </c>
      <c r="Q114" s="38">
        <f t="shared" si="22"/>
        <v>130.43478260869566</v>
      </c>
      <c r="R114" s="38">
        <f t="shared" si="23"/>
        <v>86.419753086419746</v>
      </c>
      <c r="S114" s="39">
        <f t="shared" si="24"/>
        <v>-6.8545356951154162</v>
      </c>
      <c r="T114" s="39">
        <f t="shared" si="25"/>
        <v>-6.8545356951153877</v>
      </c>
      <c r="U114" t="s">
        <v>340</v>
      </c>
      <c r="V114" t="s">
        <v>347</v>
      </c>
      <c r="W114" t="s">
        <v>479</v>
      </c>
      <c r="X114" s="48" t="s">
        <v>487</v>
      </c>
      <c r="Y114" s="41"/>
    </row>
    <row r="115" spans="1:25" ht="15" x14ac:dyDescent="0.25">
      <c r="A115">
        <v>2.2200000000000002</v>
      </c>
      <c r="B115">
        <v>1.71</v>
      </c>
      <c r="C115" s="29">
        <f t="shared" si="17"/>
        <v>3.5245772087877381E-2</v>
      </c>
      <c r="D115" s="30">
        <f>IF(OR($A115="",$B115=""),"",A115*'MPTO_working_2-way'!$G114)</f>
        <v>2.2982456140350882</v>
      </c>
      <c r="E115" s="32">
        <f>IF(OR($A115="",$B115=""),"",B115*'MPTO_working_2-way'!$G114)</f>
        <v>1.7702702702702702</v>
      </c>
      <c r="F115" s="30">
        <f>IF(OR($A115="",$B115=""),"",'MPTO_working_2-way'!D114)</f>
        <v>2.3103888990323171</v>
      </c>
      <c r="G115" s="32">
        <f>IF(OR($A115="",$B115=""),"",'MPTO_working_2-way'!E114)</f>
        <v>1.7631322279503969</v>
      </c>
      <c r="H115" s="30">
        <f>IF(OR($A115="",$B115=""),"",'OddsRatio_working_2-way'!M114)</f>
        <v>2.310843186332725</v>
      </c>
      <c r="I115" s="30">
        <f>IF(OR($A115="",$B115=""),"",'OddsRatio_working_2-way'!N114)</f>
        <v>1.7628677559805201</v>
      </c>
      <c r="J115" s="30">
        <f>IF('Log_working_2-way'!$D114="","",A115^('Log_working_2-way'!$D114))</f>
        <v>2.3164405926032319</v>
      </c>
      <c r="K115" s="32">
        <f>IF('Log_working_2-way'!$D114="","",B115^('Log_working_2-way'!$D114))</f>
        <v>1.7596240997267032</v>
      </c>
      <c r="L115" s="37">
        <f t="shared" si="18"/>
        <v>0.43511450381679379</v>
      </c>
      <c r="M115" s="37">
        <f t="shared" si="19"/>
        <v>0.56488549618320616</v>
      </c>
      <c r="N115" s="38">
        <v>211</v>
      </c>
      <c r="O115" s="38">
        <f t="shared" si="20"/>
        <v>115.95495495495494</v>
      </c>
      <c r="P115" s="38">
        <f t="shared" si="21"/>
        <v>87.608187134502927</v>
      </c>
      <c r="Q115" s="38">
        <f t="shared" si="22"/>
        <v>123.39181286549707</v>
      </c>
      <c r="R115" s="38">
        <f t="shared" si="23"/>
        <v>95.045045045045029</v>
      </c>
      <c r="S115" s="39">
        <f t="shared" si="24"/>
        <v>-7.4368579105421304</v>
      </c>
      <c r="T115" s="39">
        <f t="shared" si="25"/>
        <v>-7.436857910542102</v>
      </c>
      <c r="U115" t="s">
        <v>345</v>
      </c>
      <c r="V115" t="s">
        <v>343</v>
      </c>
      <c r="W115" t="s">
        <v>479</v>
      </c>
      <c r="X115" s="48" t="s">
        <v>487</v>
      </c>
      <c r="Y115" s="41"/>
    </row>
    <row r="116" spans="1:25" ht="15" x14ac:dyDescent="0.25">
      <c r="A116">
        <v>2.16</v>
      </c>
      <c r="B116">
        <v>1.71</v>
      </c>
      <c r="C116" s="29">
        <f t="shared" si="17"/>
        <v>4.7758284600389889E-2</v>
      </c>
      <c r="D116" s="30">
        <f>IF(OR($A116="",$B116=""),"",A116*'MPTO_working_2-way'!$G115)</f>
        <v>2.2631578947368425</v>
      </c>
      <c r="E116" s="32">
        <f>IF(OR($A116="",$B116=""),"",B116*'MPTO_working_2-way'!$G115)</f>
        <v>1.7916666666666667</v>
      </c>
      <c r="F116" s="30">
        <f>IF(OR($A116="",$B116=""),"",'MPTO_working_2-way'!D115)</f>
        <v>2.2774694783573808</v>
      </c>
      <c r="G116" s="32">
        <f>IF(OR($A116="",$B116=""),"",'MPTO_working_2-way'!E115)</f>
        <v>1.7827975673327543</v>
      </c>
      <c r="H116" s="30">
        <f>IF(OR($A116="",$B116=""),"",'OddsRatio_working_2-way'!M115)</f>
        <v>2.2782029638916539</v>
      </c>
      <c r="I116" s="30">
        <f>IF(OR($A116="",$B116=""),"",'OddsRatio_working_2-way'!N115)</f>
        <v>1.7823483658302366</v>
      </c>
      <c r="J116" s="30">
        <f>IF('Log_working_2-way'!$D115="","",A116^('Log_working_2-way'!$D115))</f>
        <v>2.2848793488092363</v>
      </c>
      <c r="K116" s="32">
        <f>IF('Log_working_2-way'!$D115="","",B116^('Log_working_2-way'!$D115))</f>
        <v>1.7782831912785555</v>
      </c>
      <c r="L116" s="37">
        <f t="shared" si="18"/>
        <v>0.44186046511627902</v>
      </c>
      <c r="M116" s="37">
        <f t="shared" si="19"/>
        <v>0.55813953488372092</v>
      </c>
      <c r="N116" s="38">
        <v>212</v>
      </c>
      <c r="O116" s="38">
        <f t="shared" si="20"/>
        <v>113.85185185185185</v>
      </c>
      <c r="P116" s="38">
        <f t="shared" si="21"/>
        <v>88.023391812865484</v>
      </c>
      <c r="Q116" s="38">
        <f t="shared" si="22"/>
        <v>123.9766081871345</v>
      </c>
      <c r="R116" s="38">
        <f t="shared" si="23"/>
        <v>98.148148148148138</v>
      </c>
      <c r="S116" s="39">
        <f t="shared" si="24"/>
        <v>-10.124756335282655</v>
      </c>
      <c r="T116" s="39">
        <f t="shared" si="25"/>
        <v>-10.124756335282655</v>
      </c>
      <c r="U116" t="s">
        <v>349</v>
      </c>
      <c r="V116" t="s">
        <v>355</v>
      </c>
      <c r="W116" t="s">
        <v>480</v>
      </c>
      <c r="X116" s="48" t="s">
        <v>487</v>
      </c>
      <c r="Y116" s="41"/>
    </row>
    <row r="117" spans="1:25" ht="15" x14ac:dyDescent="0.25">
      <c r="A117">
        <v>2.04</v>
      </c>
      <c r="B117">
        <v>1.81</v>
      </c>
      <c r="C117" s="29">
        <f t="shared" si="17"/>
        <v>4.2682266276676373E-2</v>
      </c>
      <c r="D117" s="30">
        <f>IF(OR($A117="",$B117=""),"",A117*'MPTO_working_2-way'!$G116)</f>
        <v>2.1270718232044197</v>
      </c>
      <c r="E117" s="32">
        <f>IF(OR($A117="",$B117=""),"",B117*'MPTO_working_2-way'!$G116)</f>
        <v>1.8872549019607843</v>
      </c>
      <c r="F117" s="30">
        <f>IF(OR($A117="",$B117=""),"",'MPTO_working_2-way'!D116)</f>
        <v>2.1328558225508316</v>
      </c>
      <c r="G117" s="32">
        <f>IF(OR($A117="",$B117=""),"",'MPTO_working_2-way'!E116)</f>
        <v>1.8827248623291861</v>
      </c>
      <c r="H117" s="30">
        <f>IF(OR($A117="",$B117=""),"",'OddsRatio_working_2-way'!M116)</f>
        <v>2.1331154474650633</v>
      </c>
      <c r="I117" s="30">
        <f>IF(OR($A117="",$B117=""),"",'OddsRatio_working_2-way'!N116)</f>
        <v>1.8825226081218283</v>
      </c>
      <c r="J117" s="30">
        <f>IF('Log_working_2-way'!$D116="","",A117^('Log_working_2-way'!$D116))</f>
        <v>2.1357821160163764</v>
      </c>
      <c r="K117" s="32">
        <f>IF('Log_working_2-way'!$D116="","",B117^('Log_working_2-way'!$D116))</f>
        <v>1.8804505599252526</v>
      </c>
      <c r="L117" s="37">
        <f t="shared" si="18"/>
        <v>0.47012987012987018</v>
      </c>
      <c r="M117" s="37">
        <f t="shared" si="19"/>
        <v>0.52987012987012994</v>
      </c>
      <c r="N117" s="38">
        <v>213</v>
      </c>
      <c r="O117" s="38">
        <f t="shared" si="20"/>
        <v>108.58823529411764</v>
      </c>
      <c r="P117" s="38">
        <f t="shared" si="21"/>
        <v>95.320441988950293</v>
      </c>
      <c r="Q117" s="38">
        <f t="shared" si="22"/>
        <v>117.67955801104974</v>
      </c>
      <c r="R117" s="38">
        <f t="shared" si="23"/>
        <v>104.41176470588235</v>
      </c>
      <c r="S117" s="39">
        <f t="shared" si="24"/>
        <v>-9.0913227169320976</v>
      </c>
      <c r="T117" s="39">
        <f t="shared" si="25"/>
        <v>-9.091322716932055</v>
      </c>
      <c r="U117" t="s">
        <v>354</v>
      </c>
      <c r="V117" t="s">
        <v>350</v>
      </c>
      <c r="W117" t="s">
        <v>480</v>
      </c>
      <c r="X117" s="48" t="s">
        <v>487</v>
      </c>
      <c r="Y117" s="41"/>
    </row>
    <row r="118" spans="1:25" ht="15" x14ac:dyDescent="0.25">
      <c r="A118">
        <v>2.1</v>
      </c>
      <c r="B118">
        <v>1.75</v>
      </c>
      <c r="C118" s="29">
        <f t="shared" si="17"/>
        <v>4.761904761904745E-2</v>
      </c>
      <c r="D118" s="30">
        <f>IF(OR($A118="",$B118=""),"",A118*'MPTO_working_2-way'!$G117)</f>
        <v>2.1999999999999997</v>
      </c>
      <c r="E118" s="32">
        <f>IF(OR($A118="",$B118=""),"",B118*'MPTO_working_2-way'!$G117)</f>
        <v>1.833333333333333</v>
      </c>
      <c r="F118" s="30">
        <f>IF(OR($A118="",$B118=""),"",'MPTO_working_2-way'!D117)</f>
        <v>2.2105263157894735</v>
      </c>
      <c r="G118" s="32">
        <f>IF(OR($A118="",$B118=""),"",'MPTO_working_2-way'!E117)</f>
        <v>1.8260869565217388</v>
      </c>
      <c r="H118" s="30">
        <f>IF(OR($A118="",$B118=""),"",'OddsRatio_working_2-way'!M117)</f>
        <v>2.2110601416389968</v>
      </c>
      <c r="I118" s="30">
        <f>IF(OR($A118="",$B118=""),"",'OddsRatio_working_2-way'!N117)</f>
        <v>1.8257228238447702</v>
      </c>
      <c r="J118" s="30">
        <f>IF('Log_working_2-way'!$D117="","",A118^('Log_working_2-way'!$D117))</f>
        <v>2.2159538718240408</v>
      </c>
      <c r="K118" s="32">
        <f>IF('Log_working_2-way'!$D117="","",B118^('Log_working_2-way'!$D117))</f>
        <v>1.8223996182512778</v>
      </c>
      <c r="L118" s="37">
        <f t="shared" si="18"/>
        <v>0.45454545454545459</v>
      </c>
      <c r="M118" s="37">
        <f t="shared" si="19"/>
        <v>0.54545454545454553</v>
      </c>
      <c r="N118" s="38">
        <v>214</v>
      </c>
      <c r="O118" s="38">
        <f t="shared" si="20"/>
        <v>112.0952380952381</v>
      </c>
      <c r="P118" s="38">
        <f t="shared" si="21"/>
        <v>91.714285714285708</v>
      </c>
      <c r="Q118" s="38">
        <f t="shared" si="22"/>
        <v>122.28571428571428</v>
      </c>
      <c r="R118" s="38">
        <f t="shared" si="23"/>
        <v>101.9047619047619</v>
      </c>
      <c r="S118" s="39">
        <f t="shared" si="24"/>
        <v>-10.190476190476176</v>
      </c>
      <c r="T118" s="39">
        <f t="shared" si="25"/>
        <v>-10.19047619047619</v>
      </c>
      <c r="U118" t="s">
        <v>356</v>
      </c>
      <c r="V118" t="s">
        <v>351</v>
      </c>
      <c r="W118" t="s">
        <v>480</v>
      </c>
      <c r="X118" s="48" t="s">
        <v>487</v>
      </c>
      <c r="Y118" s="41"/>
    </row>
    <row r="119" spans="1:25" ht="15" x14ac:dyDescent="0.25">
      <c r="A119">
        <v>2.11</v>
      </c>
      <c r="B119">
        <v>1.74</v>
      </c>
      <c r="C119" s="29">
        <f t="shared" si="17"/>
        <v>4.8646292967260418E-2</v>
      </c>
      <c r="D119" s="30">
        <f>IF(OR($A119="",$B119=""),"",A119*'MPTO_working_2-way'!$G118)</f>
        <v>2.2126436781609193</v>
      </c>
      <c r="E119" s="32">
        <f>IF(OR($A119="",$B119=""),"",B119*'MPTO_working_2-way'!$G118)</f>
        <v>1.824644549763033</v>
      </c>
      <c r="F119" s="30">
        <f>IF(OR($A119="",$B119=""),"",'MPTO_working_2-way'!D118)</f>
        <v>2.2241473314351485</v>
      </c>
      <c r="G119" s="32">
        <f>IF(OR($A119="",$B119=""),"",'MPTO_working_2-way'!E118)</f>
        <v>1.8168951353491363</v>
      </c>
      <c r="H119" s="30">
        <f>IF(OR($A119="",$B119=""),"",'OddsRatio_working_2-way'!M118)</f>
        <v>2.2247448713915889</v>
      </c>
      <c r="I119" s="30">
        <f>IF(OR($A119="",$B119=""),"",'OddsRatio_working_2-way'!N118)</f>
        <v>1.816496580927726</v>
      </c>
      <c r="J119" s="30">
        <f>IF('Log_working_2-way'!$D118="","",A119^('Log_working_2-way'!$D118))</f>
        <v>2.230102180975829</v>
      </c>
      <c r="K119" s="32">
        <f>IF('Log_working_2-way'!$D118="","",B119^('Log_working_2-way'!$D118))</f>
        <v>1.8129405958827052</v>
      </c>
      <c r="L119" s="37">
        <f t="shared" si="18"/>
        <v>0.45194805194805199</v>
      </c>
      <c r="M119" s="37">
        <f t="shared" si="19"/>
        <v>0.54805194805194812</v>
      </c>
      <c r="N119" s="38">
        <v>215</v>
      </c>
      <c r="O119" s="38">
        <f t="shared" si="20"/>
        <v>113.10426540284359</v>
      </c>
      <c r="P119" s="38">
        <f t="shared" si="21"/>
        <v>91.436781609195407</v>
      </c>
      <c r="Q119" s="38">
        <f t="shared" si="22"/>
        <v>123.56321839080459</v>
      </c>
      <c r="R119" s="38">
        <f t="shared" si="23"/>
        <v>101.89573459715641</v>
      </c>
      <c r="S119" s="39">
        <f t="shared" si="24"/>
        <v>-10.458952987960998</v>
      </c>
      <c r="T119" s="39">
        <f t="shared" si="25"/>
        <v>-10.458952987960998</v>
      </c>
      <c r="U119" t="s">
        <v>352</v>
      </c>
      <c r="V119" t="s">
        <v>353</v>
      </c>
      <c r="W119" t="s">
        <v>480</v>
      </c>
      <c r="X119" s="48" t="s">
        <v>487</v>
      </c>
      <c r="Y119" s="41"/>
    </row>
    <row r="120" spans="1:25" ht="15" x14ac:dyDescent="0.25">
      <c r="A120">
        <v>1.79</v>
      </c>
      <c r="B120">
        <v>2.0099999999999998</v>
      </c>
      <c r="C120" s="29">
        <f t="shared" si="17"/>
        <v>5.6171655688040278E-2</v>
      </c>
      <c r="D120" s="30">
        <f>IF(OR($A120="",$B120=""),"",A120*'MPTO_working_2-way'!$G119)</f>
        <v>1.8905472636815921</v>
      </c>
      <c r="E120" s="32">
        <f>IF(OR($A120="",$B120=""),"",B120*'MPTO_working_2-way'!$G119)</f>
        <v>2.1229050279329607</v>
      </c>
      <c r="F120" s="30">
        <f>IF(OR($A120="",$B120=""),"",'MPTO_working_2-way'!D119)</f>
        <v>1.8847533984651248</v>
      </c>
      <c r="G120" s="32">
        <f>IF(OR($A120="",$B120=""),"",'MPTO_working_2-way'!E119)</f>
        <v>2.1302584445957544</v>
      </c>
      <c r="H120" s="30">
        <f>IF(OR($A120="",$B120=""),"",'OddsRatio_working_2-way'!M119)</f>
        <v>1.884408399904582</v>
      </c>
      <c r="I120" s="30">
        <f>IF(OR($A120="",$B120=""),"",'OddsRatio_working_2-way'!N119)</f>
        <v>2.1306993467134521</v>
      </c>
      <c r="J120" s="30">
        <f>IF('Log_working_2-way'!$D119="","",A120^('Log_working_2-way'!$D119))</f>
        <v>1.8817300657088789</v>
      </c>
      <c r="K120" s="32">
        <f>IF('Log_working_2-way'!$D119="","",B120^('Log_working_2-way'!$D119))</f>
        <v>2.1341339474384169</v>
      </c>
      <c r="L120" s="37">
        <f t="shared" si="18"/>
        <v>0.52894736842105261</v>
      </c>
      <c r="M120" s="37">
        <f t="shared" si="19"/>
        <v>0.47105263157894744</v>
      </c>
      <c r="N120" s="38">
        <v>216</v>
      </c>
      <c r="O120" s="38">
        <f t="shared" si="20"/>
        <v>95.329608938547466</v>
      </c>
      <c r="P120" s="38">
        <f t="shared" si="21"/>
        <v>108.53731343283582</v>
      </c>
      <c r="Q120" s="38">
        <f t="shared" si="22"/>
        <v>107.4626865671642</v>
      </c>
      <c r="R120" s="38">
        <f t="shared" si="23"/>
        <v>120.67039106145251</v>
      </c>
      <c r="S120" s="39">
        <f t="shared" si="24"/>
        <v>-12.133077628616732</v>
      </c>
      <c r="T120" s="39">
        <f t="shared" si="25"/>
        <v>-12.133077628616689</v>
      </c>
      <c r="U120" t="s">
        <v>359</v>
      </c>
      <c r="V120" t="s">
        <v>366</v>
      </c>
      <c r="W120" t="s">
        <v>481</v>
      </c>
      <c r="X120" s="48" t="s">
        <v>487</v>
      </c>
      <c r="Y120" s="41"/>
    </row>
    <row r="121" spans="1:25" ht="15" x14ac:dyDescent="0.25">
      <c r="A121">
        <v>1.74</v>
      </c>
      <c r="B121">
        <v>1.98</v>
      </c>
      <c r="C121" s="29">
        <f t="shared" si="17"/>
        <v>7.9763148728666078E-2</v>
      </c>
      <c r="D121" s="30">
        <f>IF(OR($A121="",$B121=""),"",A121*'MPTO_working_2-way'!$G120)</f>
        <v>1.8787878787878789</v>
      </c>
      <c r="E121" s="32">
        <f>IF(OR($A121="",$B121=""),"",B121*'MPTO_working_2-way'!$G120)</f>
        <v>2.1379310344827589</v>
      </c>
      <c r="F121" s="30">
        <f>IF(OR($A121="",$B121=""),"",'MPTO_working_2-way'!D120)</f>
        <v>1.869749267339629</v>
      </c>
      <c r="G121" s="32">
        <f>IF(OR($A121="",$B121=""),"",'MPTO_working_2-way'!E120)</f>
        <v>2.1497566454511423</v>
      </c>
      <c r="H121" s="30">
        <f>IF(OR($A121="",$B121=""),"",'OddsRatio_working_2-way'!M120)</f>
        <v>1.8689660757568891</v>
      </c>
      <c r="I121" s="30">
        <f>IF(OR($A121="",$B121=""),"",'OddsRatio_working_2-way'!N120)</f>
        <v>2.1507929111375019</v>
      </c>
      <c r="J121" s="30">
        <f>IF('Log_working_2-way'!$D120="","",A121^('Log_working_2-way'!$D120))</f>
        <v>1.8647111221115733</v>
      </c>
      <c r="K121" s="32">
        <f>IF('Log_working_2-way'!$D120="","",B121^('Log_working_2-way'!$D120))</f>
        <v>2.1564555773509109</v>
      </c>
      <c r="L121" s="37">
        <f t="shared" si="18"/>
        <v>0.532258064516129</v>
      </c>
      <c r="M121" s="37">
        <f t="shared" si="19"/>
        <v>0.46774193548387089</v>
      </c>
      <c r="N121" s="38">
        <v>217</v>
      </c>
      <c r="O121" s="38">
        <f t="shared" si="20"/>
        <v>92.28735632183907</v>
      </c>
      <c r="P121" s="38">
        <f t="shared" si="21"/>
        <v>107.4040404040404</v>
      </c>
      <c r="Q121" s="38">
        <f t="shared" si="22"/>
        <v>109.5959595959596</v>
      </c>
      <c r="R121" s="38">
        <f t="shared" si="23"/>
        <v>124.71264367816092</v>
      </c>
      <c r="S121" s="39">
        <f t="shared" si="24"/>
        <v>-17.308603274120529</v>
      </c>
      <c r="T121" s="39">
        <f t="shared" si="25"/>
        <v>-17.308603274120514</v>
      </c>
      <c r="U121" t="s">
        <v>362</v>
      </c>
      <c r="V121" t="s">
        <v>360</v>
      </c>
      <c r="W121" t="s">
        <v>481</v>
      </c>
      <c r="X121" s="48" t="s">
        <v>487</v>
      </c>
      <c r="Y121" s="41"/>
    </row>
    <row r="122" spans="1:25" ht="15" x14ac:dyDescent="0.25">
      <c r="A122">
        <v>1.9</v>
      </c>
      <c r="B122">
        <v>1.88</v>
      </c>
      <c r="C122" s="29">
        <f t="shared" si="17"/>
        <v>5.8230683090705337E-2</v>
      </c>
      <c r="D122" s="30">
        <f>IF(OR($A122="",$B122=""),"",A122*'MPTO_working_2-way'!$G121)</f>
        <v>2.0106382978723398</v>
      </c>
      <c r="E122" s="32">
        <f>IF(OR($A122="",$B122=""),"",B122*'MPTO_working_2-way'!$G121)</f>
        <v>1.9894736842105258</v>
      </c>
      <c r="F122" s="30">
        <f>IF(OR($A122="",$B122=""),"",'MPTO_working_2-way'!D121)</f>
        <v>2.0112612612612608</v>
      </c>
      <c r="G122" s="32">
        <f>IF(OR($A122="",$B122=""),"",'MPTO_working_2-way'!E121)</f>
        <v>1.988864142538975</v>
      </c>
      <c r="H122" s="30">
        <f>IF(OR($A122="",$B122=""),"",'OddsRatio_working_2-way'!M121)</f>
        <v>2.0112997936948624</v>
      </c>
      <c r="I122" s="30">
        <f>IF(OR($A122="",$B122=""),"",'OddsRatio_working_2-way'!N121)</f>
        <v>1.9888264649460878</v>
      </c>
      <c r="J122" s="30">
        <f>IF('Log_working_2-way'!$D121="","",A122^('Log_working_2-way'!$D121))</f>
        <v>2.0115896794708648</v>
      </c>
      <c r="K122" s="32">
        <f>IF('Log_working_2-way'!$D121="","",B122^('Log_working_2-way'!$D121))</f>
        <v>1.9885431022981777</v>
      </c>
      <c r="L122" s="37">
        <f t="shared" si="18"/>
        <v>0.49735449735449749</v>
      </c>
      <c r="M122" s="37">
        <f t="shared" si="19"/>
        <v>0.50264550264550278</v>
      </c>
      <c r="N122" s="38">
        <v>218</v>
      </c>
      <c r="O122" s="38">
        <f t="shared" si="20"/>
        <v>103.26315789473684</v>
      </c>
      <c r="P122" s="38">
        <f t="shared" si="21"/>
        <v>102.04255319148935</v>
      </c>
      <c r="Q122" s="38">
        <f t="shared" si="22"/>
        <v>115.95744680851064</v>
      </c>
      <c r="R122" s="38">
        <f t="shared" si="23"/>
        <v>114.73684210526315</v>
      </c>
      <c r="S122" s="39">
        <f t="shared" si="24"/>
        <v>-12.694288913773804</v>
      </c>
      <c r="T122" s="39">
        <f t="shared" si="25"/>
        <v>-12.694288913773804</v>
      </c>
      <c r="U122" t="s">
        <v>358</v>
      </c>
      <c r="V122" t="s">
        <v>363</v>
      </c>
      <c r="W122" t="s">
        <v>481</v>
      </c>
      <c r="X122" s="48" t="s">
        <v>487</v>
      </c>
      <c r="Y122" s="41"/>
    </row>
    <row r="123" spans="1:25" ht="15" x14ac:dyDescent="0.25">
      <c r="A123">
        <v>1.79</v>
      </c>
      <c r="B123">
        <v>2</v>
      </c>
      <c r="C123" s="29">
        <f t="shared" si="17"/>
        <v>5.8659217877095049E-2</v>
      </c>
      <c r="D123" s="30">
        <f>IF(OR($A123="",$B123=""),"",A123*'MPTO_working_2-way'!$G122)</f>
        <v>1.8950000000000002</v>
      </c>
      <c r="E123" s="32">
        <f>IF(OR($A123="",$B123=""),"",B123*'MPTO_working_2-way'!$G122)</f>
        <v>2.1173184357541901</v>
      </c>
      <c r="F123" s="30">
        <f>IF(OR($A123="",$B123=""),"",'MPTO_working_2-way'!D122)</f>
        <v>1.8891820580474936</v>
      </c>
      <c r="G123" s="32">
        <f>IF(OR($A123="",$B123=""),"",'MPTO_working_2-way'!E122)</f>
        <v>2.1246290801186944</v>
      </c>
      <c r="H123" s="30">
        <f>IF(OR($A123="",$B123=""),"",'OddsRatio_working_2-way'!M122)</f>
        <v>1.8888194417315589</v>
      </c>
      <c r="I123" s="30">
        <f>IF(OR($A123="",$B123=""),"",'OddsRatio_working_2-way'!N122)</f>
        <v>2.1250879009260242</v>
      </c>
      <c r="J123" s="30">
        <f>IF('Log_working_2-way'!$D122="","",A123^('Log_working_2-way'!$D122))</f>
        <v>1.8861242756957874</v>
      </c>
      <c r="K123" s="32">
        <f>IF('Log_working_2-way'!$D122="","",B123^('Log_working_2-way'!$D122))</f>
        <v>2.1285098799616855</v>
      </c>
      <c r="L123" s="37">
        <f t="shared" si="18"/>
        <v>0.52770448548812654</v>
      </c>
      <c r="M123" s="37">
        <f t="shared" si="19"/>
        <v>0.47229551451187329</v>
      </c>
      <c r="N123" s="38">
        <v>219</v>
      </c>
      <c r="O123" s="38">
        <f t="shared" si="20"/>
        <v>96.653631284916187</v>
      </c>
      <c r="P123" s="38">
        <f t="shared" si="21"/>
        <v>109.5</v>
      </c>
      <c r="Q123" s="38">
        <f t="shared" si="22"/>
        <v>109.5</v>
      </c>
      <c r="R123" s="38">
        <f t="shared" si="23"/>
        <v>122.3463687150838</v>
      </c>
      <c r="S123" s="39">
        <f t="shared" si="24"/>
        <v>-12.846368715083813</v>
      </c>
      <c r="T123" s="39">
        <f t="shared" si="25"/>
        <v>-12.846368715083798</v>
      </c>
      <c r="U123" t="s">
        <v>361</v>
      </c>
      <c r="V123" t="s">
        <v>365</v>
      </c>
      <c r="W123" t="s">
        <v>481</v>
      </c>
      <c r="X123" s="48" t="s">
        <v>487</v>
      </c>
      <c r="Y123" s="41"/>
    </row>
    <row r="124" spans="1:25" ht="15" x14ac:dyDescent="0.25">
      <c r="A124">
        <v>1.84</v>
      </c>
      <c r="B124">
        <v>1.98</v>
      </c>
      <c r="C124" s="29">
        <f t="shared" si="17"/>
        <v>4.852876592007016E-2</v>
      </c>
      <c r="D124" s="30">
        <f>IF(OR($A124="",$B124=""),"",A124*'MPTO_working_2-way'!$G123)</f>
        <v>1.9292929292929293</v>
      </c>
      <c r="E124" s="32">
        <f>IF(OR($A124="",$B124=""),"",B124*'MPTO_working_2-way'!$G123)</f>
        <v>2.0760869565217388</v>
      </c>
      <c r="F124" s="30">
        <f>IF(OR($A124="",$B124=""),"",'MPTO_working_2-way'!D123)</f>
        <v>1.925988581095369</v>
      </c>
      <c r="G124" s="32">
        <f>IF(OR($A124="",$B124=""),"",'MPTO_working_2-way'!E123)</f>
        <v>2.0799269239552407</v>
      </c>
      <c r="H124" s="30">
        <f>IF(OR($A124="",$B124=""),"",'OddsRatio_working_2-way'!M123)</f>
        <v>1.9258200997725512</v>
      </c>
      <c r="I124" s="30">
        <f>IF(OR($A124="",$B124=""),"",'OddsRatio_working_2-way'!N123)</f>
        <v>2.0801234497346428</v>
      </c>
      <c r="J124" s="30">
        <f>IF('Log_working_2-way'!$D123="","",A124^('Log_working_2-way'!$D123))</f>
        <v>1.9242999979641608</v>
      </c>
      <c r="K124" s="32">
        <f>IF('Log_working_2-way'!$D123="","",B124^('Log_working_2-way'!$D123))</f>
        <v>2.0818998184591693</v>
      </c>
      <c r="L124" s="37">
        <f t="shared" si="18"/>
        <v>0.51832460732984298</v>
      </c>
      <c r="M124" s="37">
        <f t="shared" si="19"/>
        <v>0.48167539267015713</v>
      </c>
      <c r="N124" s="38">
        <v>220</v>
      </c>
      <c r="O124" s="38">
        <f t="shared" si="20"/>
        <v>100.43478260869566</v>
      </c>
      <c r="P124" s="38">
        <f t="shared" si="21"/>
        <v>108.88888888888891</v>
      </c>
      <c r="Q124" s="38">
        <f t="shared" si="22"/>
        <v>111.11111111111111</v>
      </c>
      <c r="R124" s="38">
        <f t="shared" si="23"/>
        <v>119.56521739130434</v>
      </c>
      <c r="S124" s="39">
        <f t="shared" si="24"/>
        <v>-10.676328502415458</v>
      </c>
      <c r="T124" s="39">
        <f t="shared" si="25"/>
        <v>-10.67632850241543</v>
      </c>
      <c r="U124" t="s">
        <v>364</v>
      </c>
      <c r="V124" t="s">
        <v>357</v>
      </c>
      <c r="W124" t="s">
        <v>481</v>
      </c>
      <c r="X124" s="48" t="s">
        <v>487</v>
      </c>
      <c r="Y124" s="41"/>
    </row>
    <row r="125" spans="1:25" ht="15" x14ac:dyDescent="0.25">
      <c r="A125">
        <v>1.84</v>
      </c>
      <c r="B125">
        <v>1.99</v>
      </c>
      <c r="C125" s="29">
        <f t="shared" si="17"/>
        <v>4.5990823683635496E-2</v>
      </c>
      <c r="D125" s="30">
        <f>IF(OR($A125="",$B125=""),"",A125*'MPTO_working_2-way'!$G124)</f>
        <v>1.9246231155778895</v>
      </c>
      <c r="E125" s="32">
        <f>IF(OR($A125="",$B125=""),"",B125*'MPTO_working_2-way'!$G124)</f>
        <v>2.0815217391304346</v>
      </c>
      <c r="F125" s="30">
        <f>IF(OR($A125="",$B125=""),"",'MPTO_working_2-way'!D124)</f>
        <v>1.9212928953720223</v>
      </c>
      <c r="G125" s="32">
        <f>IF(OR($A125="",$B125=""),"",'MPTO_working_2-way'!E124)</f>
        <v>2.0854311424991456</v>
      </c>
      <c r="H125" s="30">
        <f>IF(OR($A125="",$B125=""),"",'OddsRatio_working_2-way'!M124)</f>
        <v>1.9211323729436764</v>
      </c>
      <c r="I125" s="30">
        <f>IF(OR($A125="",$B125=""),"",'OddsRatio_working_2-way'!N124)</f>
        <v>2.0856202966836186</v>
      </c>
      <c r="J125" s="30">
        <f>IF('Log_working_2-way'!$D124="","",A125^('Log_working_2-way'!$D124))</f>
        <v>1.9196037219105799</v>
      </c>
      <c r="K125" s="32">
        <f>IF('Log_working_2-way'!$D124="","",B125^('Log_working_2-way'!$D124))</f>
        <v>2.0874249159430138</v>
      </c>
      <c r="L125" s="37">
        <f t="shared" si="18"/>
        <v>0.51958224543080944</v>
      </c>
      <c r="M125" s="37">
        <f t="shared" si="19"/>
        <v>0.48041775456919067</v>
      </c>
      <c r="N125" s="38">
        <v>221</v>
      </c>
      <c r="O125" s="38">
        <f t="shared" si="20"/>
        <v>100.89130434782611</v>
      </c>
      <c r="P125" s="38">
        <f t="shared" si="21"/>
        <v>109.94472361809045</v>
      </c>
      <c r="Q125" s="38">
        <f t="shared" si="22"/>
        <v>111.05527638190954</v>
      </c>
      <c r="R125" s="38">
        <f t="shared" si="23"/>
        <v>120.10869565217391</v>
      </c>
      <c r="S125" s="39">
        <f t="shared" si="24"/>
        <v>-10.163972034083429</v>
      </c>
      <c r="T125" s="39">
        <f t="shared" si="25"/>
        <v>-10.163972034083457</v>
      </c>
      <c r="U125" t="s">
        <v>372</v>
      </c>
      <c r="V125" t="s">
        <v>367</v>
      </c>
      <c r="W125" t="s">
        <v>482</v>
      </c>
      <c r="X125" s="48" t="s">
        <v>487</v>
      </c>
      <c r="Y125" s="41"/>
    </row>
    <row r="126" spans="1:25" ht="15" x14ac:dyDescent="0.25">
      <c r="A126">
        <v>1.93</v>
      </c>
      <c r="B126">
        <v>1.89</v>
      </c>
      <c r="C126" s="29">
        <f t="shared" si="17"/>
        <v>4.7235244126436093E-2</v>
      </c>
      <c r="D126" s="30">
        <f>IF(OR($A126="",$B126=""),"",A126*'MPTO_working_2-way'!$G125)</f>
        <v>2.0211640211640214</v>
      </c>
      <c r="E126" s="32">
        <f>IF(OR($A126="",$B126=""),"",B126*'MPTO_working_2-way'!$G125)</f>
        <v>1.9792746113989641</v>
      </c>
      <c r="F126" s="30">
        <f>IF(OR($A126="",$B126=""),"",'MPTO_working_2-way'!D125)</f>
        <v>2.0221747928042801</v>
      </c>
      <c r="G126" s="32">
        <f>IF(OR($A126="",$B126=""),"",'MPTO_working_2-way'!E125)</f>
        <v>1.9783062613553166</v>
      </c>
      <c r="H126" s="30">
        <f>IF(OR($A126="",$B126=""),"",'OddsRatio_working_2-way'!M125)</f>
        <v>2.0222249362174249</v>
      </c>
      <c r="I126" s="30">
        <f>IF(OR($A126="",$B126=""),"",'OddsRatio_working_2-way'!N125)</f>
        <v>1.9782582722940953</v>
      </c>
      <c r="J126" s="30">
        <f>IF('Log_working_2-way'!$D125="","",A126^('Log_working_2-way'!$D125))</f>
        <v>2.0226909100425914</v>
      </c>
      <c r="K126" s="32">
        <f>IF('Log_working_2-way'!$D125="","",B126^('Log_working_2-way'!$D125))</f>
        <v>1.9778125435355127</v>
      </c>
      <c r="L126" s="37">
        <f t="shared" si="18"/>
        <v>0.4947643979057591</v>
      </c>
      <c r="M126" s="37">
        <f t="shared" si="19"/>
        <v>0.50523560209424079</v>
      </c>
      <c r="N126" s="38">
        <v>222</v>
      </c>
      <c r="O126" s="38">
        <f t="shared" si="20"/>
        <v>106.97409326424871</v>
      </c>
      <c r="P126" s="38">
        <f t="shared" si="21"/>
        <v>104.53968253968254</v>
      </c>
      <c r="Q126" s="38">
        <f t="shared" si="22"/>
        <v>117.46031746031748</v>
      </c>
      <c r="R126" s="38">
        <f t="shared" si="23"/>
        <v>115.02590673575131</v>
      </c>
      <c r="S126" s="39">
        <f t="shared" si="24"/>
        <v>-10.486224196068775</v>
      </c>
      <c r="T126" s="39">
        <f t="shared" si="25"/>
        <v>-10.486224196068761</v>
      </c>
      <c r="U126" t="s">
        <v>369</v>
      </c>
      <c r="V126" t="s">
        <v>373</v>
      </c>
      <c r="W126" t="s">
        <v>482</v>
      </c>
      <c r="X126" s="48" t="s">
        <v>487</v>
      </c>
      <c r="Y126" s="41"/>
    </row>
    <row r="127" spans="1:25" ht="15" x14ac:dyDescent="0.25">
      <c r="A127">
        <v>1.82</v>
      </c>
      <c r="B127">
        <v>1.97</v>
      </c>
      <c r="C127" s="29">
        <f t="shared" si="17"/>
        <v>5.7064762648519007E-2</v>
      </c>
      <c r="D127" s="30">
        <f>IF(OR($A127="",$B127=""),"",A127*'MPTO_working_2-way'!$G126)</f>
        <v>1.9238578680203047</v>
      </c>
      <c r="E127" s="32">
        <f>IF(OR($A127="",$B127=""),"",B127*'MPTO_working_2-way'!$G126)</f>
        <v>2.0824175824175826</v>
      </c>
      <c r="F127" s="30">
        <f>IF(OR($A127="",$B127=""),"",'MPTO_working_2-way'!D126)</f>
        <v>1.9196873159500991</v>
      </c>
      <c r="G127" s="32">
        <f>IF(OR($A127="",$B127=""),"",'MPTO_working_2-way'!E126)</f>
        <v>2.087326075566164</v>
      </c>
      <c r="H127" s="30">
        <f>IF(OR($A127="",$B127=""),"",'OddsRatio_working_2-way'!M126)</f>
        <v>1.9194350573815795</v>
      </c>
      <c r="I127" s="30">
        <f>IF(OR($A127="",$B127=""),"",'OddsRatio_working_2-way'!N126)</f>
        <v>2.0876243971465023</v>
      </c>
      <c r="J127" s="30">
        <f>IF('Log_working_2-way'!$D126="","",A127^('Log_working_2-way'!$D126))</f>
        <v>1.9175034618122917</v>
      </c>
      <c r="K127" s="32">
        <f>IF('Log_working_2-way'!$D126="","",B127^('Log_working_2-way'!$D126))</f>
        <v>2.0899141437810744</v>
      </c>
      <c r="L127" s="37">
        <f t="shared" si="18"/>
        <v>0.51978891820580475</v>
      </c>
      <c r="M127" s="37">
        <f t="shared" si="19"/>
        <v>0.48021108179419519</v>
      </c>
      <c r="N127" s="38">
        <v>223</v>
      </c>
      <c r="O127" s="38">
        <f t="shared" si="20"/>
        <v>100.47252747252747</v>
      </c>
      <c r="P127" s="38">
        <f t="shared" si="21"/>
        <v>109.80203045685279</v>
      </c>
      <c r="Q127" s="38">
        <f t="shared" si="22"/>
        <v>113.1979695431472</v>
      </c>
      <c r="R127" s="38">
        <f t="shared" si="23"/>
        <v>122.52747252747251</v>
      </c>
      <c r="S127" s="39">
        <f t="shared" si="24"/>
        <v>-12.725442070619721</v>
      </c>
      <c r="T127" s="39">
        <f t="shared" si="25"/>
        <v>-12.725442070619721</v>
      </c>
      <c r="U127" t="s">
        <v>371</v>
      </c>
      <c r="V127" t="s">
        <v>376</v>
      </c>
      <c r="W127" t="s">
        <v>482</v>
      </c>
      <c r="X127" s="48" t="s">
        <v>487</v>
      </c>
      <c r="Y127" s="41"/>
    </row>
    <row r="128" spans="1:25" ht="15" x14ac:dyDescent="0.25">
      <c r="A128">
        <v>2</v>
      </c>
      <c r="B128">
        <v>1.83</v>
      </c>
      <c r="C128" s="29">
        <f t="shared" si="17"/>
        <v>4.644808743169393E-2</v>
      </c>
      <c r="D128" s="30">
        <f>IF(OR($A128="",$B128=""),"",A128*'MPTO_working_2-way'!$G127)</f>
        <v>2.0928961748633879</v>
      </c>
      <c r="E128" s="32">
        <f>IF(OR($A128="",$B128=""),"",B128*'MPTO_working_2-way'!$G127)</f>
        <v>1.915</v>
      </c>
      <c r="F128" s="30">
        <f>IF(OR($A128="",$B128=""),"",'MPTO_working_2-way'!D127)</f>
        <v>2.0974212034383952</v>
      </c>
      <c r="G128" s="32">
        <f>IF(OR($A128="",$B128=""),"",'MPTO_working_2-way'!E127)</f>
        <v>1.9112271540469974</v>
      </c>
      <c r="H128" s="30">
        <f>IF(OR($A128="",$B128=""),"",'OddsRatio_working_2-way'!M127)</f>
        <v>2.0976425998969033</v>
      </c>
      <c r="I128" s="30">
        <f>IF(OR($A128="",$B128=""),"",'OddsRatio_working_2-way'!N127)</f>
        <v>1.9110433579144297</v>
      </c>
      <c r="J128" s="30">
        <f>IF('Log_working_2-way'!$D127="","",A128^('Log_working_2-way'!$D127))</f>
        <v>2.0997333122397319</v>
      </c>
      <c r="K128" s="32">
        <f>IF('Log_working_2-way'!$D127="","",B128^('Log_working_2-way'!$D127))</f>
        <v>1.9093113656463092</v>
      </c>
      <c r="L128" s="37">
        <f t="shared" si="18"/>
        <v>0.47780678851174935</v>
      </c>
      <c r="M128" s="37">
        <f t="shared" si="19"/>
        <v>0.5221932114882506</v>
      </c>
      <c r="N128" s="38">
        <v>224</v>
      </c>
      <c r="O128" s="38">
        <f t="shared" si="20"/>
        <v>112</v>
      </c>
      <c r="P128" s="38">
        <f t="shared" si="21"/>
        <v>101.59562841530054</v>
      </c>
      <c r="Q128" s="38">
        <f t="shared" si="22"/>
        <v>122.40437158469945</v>
      </c>
      <c r="R128" s="38">
        <f t="shared" si="23"/>
        <v>112</v>
      </c>
      <c r="S128" s="39">
        <f t="shared" si="24"/>
        <v>-10.404371584699447</v>
      </c>
      <c r="T128" s="39">
        <f t="shared" si="25"/>
        <v>-10.404371584699462</v>
      </c>
      <c r="U128" t="s">
        <v>368</v>
      </c>
      <c r="V128" t="s">
        <v>375</v>
      </c>
      <c r="W128" t="s">
        <v>482</v>
      </c>
      <c r="X128" s="48" t="s">
        <v>487</v>
      </c>
      <c r="Y128" s="41"/>
    </row>
    <row r="129" spans="1:25" s="35" customFormat="1" ht="15" x14ac:dyDescent="0.25">
      <c r="A129">
        <v>1.83</v>
      </c>
      <c r="B129">
        <v>1.99</v>
      </c>
      <c r="C129" s="29">
        <f t="shared" si="17"/>
        <v>4.8960650245764237E-2</v>
      </c>
      <c r="D129" s="30">
        <f>IF(OR($A129="",$B129=""),"",A129*'MPTO_working_2-way'!$G128)</f>
        <v>1.9195979899497486</v>
      </c>
      <c r="E129" s="32">
        <f>IF(OR($A129="",$B129=""),"",B129*'MPTO_working_2-way'!$G128)</f>
        <v>2.0874316939890707</v>
      </c>
      <c r="F129" s="30">
        <f>IF(OR($A129="",$B129=""),"",'MPTO_working_2-way'!D128)</f>
        <v>1.9158271299681719</v>
      </c>
      <c r="G129" s="32">
        <f>IF(OR($A129="",$B129=""),"",'MPTO_working_2-way'!E128)</f>
        <v>2.0919091248528017</v>
      </c>
      <c r="H129" s="30">
        <f>IF(OR($A129="",$B129=""),"",'OddsRatio_working_2-way'!M128)</f>
        <v>1.9156330260447352</v>
      </c>
      <c r="I129" s="30">
        <f>IF(OR($A129="",$B129=""),"",'OddsRatio_working_2-way'!N128)</f>
        <v>2.092140597330467</v>
      </c>
      <c r="J129" s="30">
        <f>IF('Log_working_2-way'!$D128="","",A129^('Log_working_2-way'!$D128))</f>
        <v>1.913898227080558</v>
      </c>
      <c r="K129" s="32">
        <f>IF('Log_working_2-way'!$D128="","",B129^('Log_working_2-way'!$D128))</f>
        <v>2.0942137432454255</v>
      </c>
      <c r="L129" s="37">
        <f t="shared" si="18"/>
        <v>0.52094240837696337</v>
      </c>
      <c r="M129" s="37">
        <f t="shared" si="19"/>
        <v>0.47905759162303674</v>
      </c>
      <c r="N129" s="38">
        <v>225</v>
      </c>
      <c r="O129" s="38">
        <f t="shared" si="20"/>
        <v>102.04918032786884</v>
      </c>
      <c r="P129" s="38">
        <f t="shared" si="21"/>
        <v>111.93467336683416</v>
      </c>
      <c r="Q129" s="38">
        <f t="shared" si="22"/>
        <v>113.06532663316582</v>
      </c>
      <c r="R129" s="38">
        <f t="shared" si="23"/>
        <v>122.95081967213113</v>
      </c>
      <c r="S129" s="39">
        <f t="shared" si="24"/>
        <v>-11.016146305296985</v>
      </c>
      <c r="T129" s="39">
        <f t="shared" si="25"/>
        <v>-11.016146305296971</v>
      </c>
      <c r="U129" t="s">
        <v>374</v>
      </c>
      <c r="V129" t="s">
        <v>370</v>
      </c>
      <c r="W129" t="s">
        <v>482</v>
      </c>
      <c r="X129" s="48" t="s">
        <v>487</v>
      </c>
      <c r="Y129" s="41"/>
    </row>
    <row r="130" spans="1:25" ht="15" x14ac:dyDescent="0.25">
      <c r="A130">
        <v>2.17</v>
      </c>
      <c r="B130">
        <v>1.76</v>
      </c>
      <c r="C130" s="29">
        <f t="shared" si="17"/>
        <v>2.9011311269375728E-2</v>
      </c>
      <c r="D130" s="30">
        <f>IF(OR($A130="",$B130=""),"",A130*'MPTO_working_2-way'!$G129)</f>
        <v>2.2329545454545454</v>
      </c>
      <c r="E130" s="32">
        <f>IF(OR($A130="",$B130=""),"",B130*'MPTO_working_2-way'!$G129)</f>
        <v>1.8110599078341012</v>
      </c>
      <c r="F130" s="30">
        <f>IF(OR($A130="",$B130=""),"",'MPTO_working_2-way'!D129)</f>
        <v>2.2405256365129644</v>
      </c>
      <c r="G130" s="32">
        <f>IF(OR($A130="",$B130=""),"",'MPTO_working_2-way'!E129)</f>
        <v>1.8061099025820484</v>
      </c>
      <c r="H130" s="30">
        <f>IF(OR($A130="",$B130=""),"",'OddsRatio_working_2-way'!M129)</f>
        <v>2.2407552878027661</v>
      </c>
      <c r="I130" s="30">
        <f>IF(OR($A130="",$B130=""),"",'OddsRatio_working_2-way'!N129)</f>
        <v>1.8059606997693183</v>
      </c>
      <c r="J130" s="30">
        <f>IF('Log_working_2-way'!$D129="","",A130^('Log_working_2-way'!$D129))</f>
        <v>2.2442129030289037</v>
      </c>
      <c r="K130" s="32">
        <f>IF('Log_working_2-way'!$D129="","",B130^('Log_working_2-way'!$D129))</f>
        <v>1.8037209689479914</v>
      </c>
      <c r="L130" s="37">
        <f t="shared" si="18"/>
        <v>0.44783715012722647</v>
      </c>
      <c r="M130" s="37">
        <f t="shared" si="19"/>
        <v>0.55216284987277364</v>
      </c>
      <c r="N130" s="38">
        <v>226</v>
      </c>
      <c r="O130" s="38">
        <f t="shared" si="20"/>
        <v>121.85253456221196</v>
      </c>
      <c r="P130" s="38">
        <f t="shared" si="21"/>
        <v>97.590909090909093</v>
      </c>
      <c r="Q130" s="38">
        <f t="shared" si="22"/>
        <v>128.40909090909091</v>
      </c>
      <c r="R130" s="38">
        <f t="shared" si="23"/>
        <v>104.14746543778801</v>
      </c>
      <c r="S130" s="39">
        <f t="shared" si="24"/>
        <v>-6.5565563468789492</v>
      </c>
      <c r="T130" s="39">
        <f t="shared" si="25"/>
        <v>-6.5565563468789207</v>
      </c>
      <c r="U130" t="s">
        <v>438</v>
      </c>
      <c r="V130" t="s">
        <v>443</v>
      </c>
      <c r="W130" t="s">
        <v>473</v>
      </c>
      <c r="X130" s="48" t="s">
        <v>487</v>
      </c>
      <c r="Y130" s="41"/>
    </row>
    <row r="131" spans="1:25" s="35" customFormat="1" ht="15" x14ac:dyDescent="0.25">
      <c r="A131">
        <v>2.23</v>
      </c>
      <c r="B131">
        <v>1.72</v>
      </c>
      <c r="C131" s="29">
        <f t="shared" ref="C131:C194" si="26">IF(OR($A131="",$B131=""),"",(1/A131)+(1/B131)-1)</f>
        <v>2.982584211075201E-2</v>
      </c>
      <c r="D131" s="30">
        <f>IF(OR($A131="",$B131=""),"",A131*'MPTO_working_2-way'!$G130)</f>
        <v>2.2965116279069768</v>
      </c>
      <c r="E131" s="32">
        <f>IF(OR($A131="",$B131=""),"",B131*'MPTO_working_2-way'!$G130)</f>
        <v>1.7713004484304935</v>
      </c>
      <c r="F131" s="30">
        <f>IF(OR($A131="",$B131=""),"",'MPTO_working_2-way'!D130)</f>
        <v>2.3067115708443593</v>
      </c>
      <c r="G131" s="32">
        <f>IF(OR($A131="",$B131=""),"",'MPTO_working_2-way'!E130)</f>
        <v>1.7652798232695142</v>
      </c>
      <c r="H131" s="30">
        <f>IF(OR($A131="",$B131=""),"",'OddsRatio_working_2-way'!M130)</f>
        <v>2.3070322617798436</v>
      </c>
      <c r="I131" s="30">
        <f>IF(OR($A131="",$B131=""),"",'OddsRatio_working_2-way'!N130)</f>
        <v>1.7650920556760061</v>
      </c>
      <c r="J131" s="30">
        <f>IF('Log_working_2-way'!$D130="","",A131^('Log_working_2-way'!$D130))</f>
        <v>2.3117058576345526</v>
      </c>
      <c r="K131" s="32">
        <f>IF('Log_working_2-way'!$D130="","",B131^('Log_working_2-way'!$D130))</f>
        <v>1.7623660397486636</v>
      </c>
      <c r="L131" s="37">
        <f t="shared" si="18"/>
        <v>0.43544303797468353</v>
      </c>
      <c r="M131" s="37">
        <f t="shared" si="19"/>
        <v>0.56455696202531636</v>
      </c>
      <c r="N131" s="38">
        <v>227</v>
      </c>
      <c r="O131" s="38">
        <f t="shared" si="20"/>
        <v>125.20627802690582</v>
      </c>
      <c r="P131" s="38">
        <f t="shared" si="21"/>
        <v>95.023255813953497</v>
      </c>
      <c r="Q131" s="38">
        <f t="shared" si="22"/>
        <v>131.97674418604652</v>
      </c>
      <c r="R131" s="38">
        <f t="shared" si="23"/>
        <v>101.79372197309418</v>
      </c>
      <c r="S131" s="39">
        <f t="shared" si="24"/>
        <v>-6.770466159140696</v>
      </c>
      <c r="T131" s="39">
        <f t="shared" si="25"/>
        <v>-6.7704661591406818</v>
      </c>
      <c r="U131" t="s">
        <v>440</v>
      </c>
      <c r="V131" t="s">
        <v>383</v>
      </c>
      <c r="W131" t="s">
        <v>473</v>
      </c>
      <c r="X131" s="48" t="s">
        <v>487</v>
      </c>
      <c r="Y131" s="41"/>
    </row>
    <row r="132" spans="1:25" ht="15" x14ac:dyDescent="0.25">
      <c r="A132">
        <v>1.63</v>
      </c>
      <c r="B132">
        <v>2.39</v>
      </c>
      <c r="C132" s="29">
        <f t="shared" si="26"/>
        <v>3.19069743563416E-2</v>
      </c>
      <c r="D132" s="30">
        <f>IF(OR($A132="",$B132=""),"",A132*'MPTO_working_2-way'!$G131)</f>
        <v>1.6820083682008367</v>
      </c>
      <c r="E132" s="32">
        <f>IF(OR($A132="",$B132=""),"",B132*'MPTO_working_2-way'!$G131)</f>
        <v>2.4662576687116564</v>
      </c>
      <c r="F132" s="30">
        <f>IF(OR($A132="",$B132=""),"",'MPTO_working_2-way'!D131)</f>
        <v>1.6735184827201064</v>
      </c>
      <c r="G132" s="32">
        <f>IF(OR($A132="",$B132=""),"",'MPTO_working_2-way'!E131)</f>
        <v>2.4847402493861024</v>
      </c>
      <c r="H132" s="30">
        <f>IF(OR($A132="",$B132=""),"",'OddsRatio_working_2-way'!M131)</f>
        <v>1.6732290918193764</v>
      </c>
      <c r="I132" s="30">
        <f>IF(OR($A132="",$B132=""),"",'OddsRatio_working_2-way'!N131)</f>
        <v>2.4853784724268779</v>
      </c>
      <c r="J132" s="30">
        <f>IF('Log_working_2-way'!$D131="","",A132^('Log_working_2-way'!$D131))</f>
        <v>1.6693751275261461</v>
      </c>
      <c r="K132" s="32">
        <f>IF('Log_working_2-way'!$D131="","",B132^('Log_working_2-way'!$D131))</f>
        <v>2.4939306210789667</v>
      </c>
      <c r="L132" s="37">
        <f t="shared" si="18"/>
        <v>0.59452736318407962</v>
      </c>
      <c r="M132" s="37">
        <f t="shared" si="19"/>
        <v>0.40547263681592038</v>
      </c>
      <c r="N132" s="38">
        <v>228</v>
      </c>
      <c r="O132" s="38">
        <f t="shared" si="20"/>
        <v>88.122699386503058</v>
      </c>
      <c r="P132" s="38">
        <f t="shared" si="21"/>
        <v>132.60251046025107</v>
      </c>
      <c r="Q132" s="38">
        <f t="shared" si="22"/>
        <v>95.397489539748946</v>
      </c>
      <c r="R132" s="38">
        <f t="shared" si="23"/>
        <v>139.87730061349694</v>
      </c>
      <c r="S132" s="39">
        <f t="shared" si="24"/>
        <v>-7.2747901532458883</v>
      </c>
      <c r="T132" s="39">
        <f t="shared" si="25"/>
        <v>-7.2747901532458741</v>
      </c>
      <c r="U132" t="s">
        <v>207</v>
      </c>
      <c r="V132" t="s">
        <v>384</v>
      </c>
      <c r="W132" t="s">
        <v>473</v>
      </c>
      <c r="X132" s="48" t="s">
        <v>487</v>
      </c>
      <c r="Y132" s="41"/>
    </row>
    <row r="133" spans="1:25" ht="15" x14ac:dyDescent="0.25">
      <c r="A133">
        <v>2.1</v>
      </c>
      <c r="B133">
        <v>1.81</v>
      </c>
      <c r="C133" s="29">
        <f t="shared" si="26"/>
        <v>2.8676664035780064E-2</v>
      </c>
      <c r="D133" s="30">
        <f>IF(OR($A133="",$B133=""),"",A133*'MPTO_working_2-way'!$G132)</f>
        <v>2.160220994475138</v>
      </c>
      <c r="E133" s="32">
        <f>IF(OR($A133="",$B133=""),"",B133*'MPTO_working_2-way'!$G132)</f>
        <v>1.861904761904762</v>
      </c>
      <c r="F133" s="30">
        <f>IF(OR($A133="",$B133=""),"",'MPTO_working_2-way'!D132)</f>
        <v>2.1651951011107946</v>
      </c>
      <c r="G133" s="32">
        <f>IF(OR($A133="",$B133=""),"",'MPTO_working_2-way'!E132)</f>
        <v>1.858225372769494</v>
      </c>
      <c r="H133" s="30">
        <f>IF(OR($A133="",$B133=""),"",'OddsRatio_working_2-way'!M132)</f>
        <v>2.1653431646335015</v>
      </c>
      <c r="I133" s="30">
        <f>IF(OR($A133="",$B133=""),"",'OddsRatio_working_2-way'!N132)</f>
        <v>1.8581163303210331</v>
      </c>
      <c r="J133" s="30">
        <f>IF('Log_working_2-way'!$D132="","",A133^('Log_working_2-way'!$D132))</f>
        <v>2.1676082555034109</v>
      </c>
      <c r="K133" s="32">
        <f>IF('Log_working_2-way'!$D132="","",B133^('Log_working_2-way'!$D132))</f>
        <v>1.8564516354578522</v>
      </c>
      <c r="L133" s="37">
        <f t="shared" ref="L133:L196" si="27">(1/D133)</f>
        <v>0.46291560102301793</v>
      </c>
      <c r="M133" s="37">
        <f t="shared" ref="M133:M196" si="28">(1/E133)</f>
        <v>0.53708439897698212</v>
      </c>
      <c r="N133" s="38">
        <v>229</v>
      </c>
      <c r="O133" s="38">
        <f t="shared" ref="O133:O196" si="29">(1/A133)*((N133*A133)-N133)</f>
        <v>119.95238095238096</v>
      </c>
      <c r="P133" s="38">
        <f t="shared" ref="P133:P196" si="30">(1/B133)*((N133*B133)-N133)</f>
        <v>102.48066298342543</v>
      </c>
      <c r="Q133" s="38">
        <f t="shared" ref="Q133:Q196" si="31">(1/B133)*N133</f>
        <v>126.5193370165746</v>
      </c>
      <c r="R133" s="38">
        <f t="shared" ref="R133:R196" si="32">(1/A133)*N133</f>
        <v>109.04761904761904</v>
      </c>
      <c r="S133" s="39">
        <f t="shared" ref="S133:S196" si="33">O133-Q133</f>
        <v>-6.5669560641936329</v>
      </c>
      <c r="T133" s="39">
        <f t="shared" ref="T133:T196" si="34">P133-R133</f>
        <v>-6.5669560641936044</v>
      </c>
      <c r="U133" t="s">
        <v>382</v>
      </c>
      <c r="V133" t="s">
        <v>206</v>
      </c>
      <c r="W133" t="s">
        <v>473</v>
      </c>
      <c r="X133" s="48" t="s">
        <v>487</v>
      </c>
      <c r="Y133" s="41"/>
    </row>
    <row r="134" spans="1:25" s="35" customFormat="1" ht="15" x14ac:dyDescent="0.25">
      <c r="A134">
        <v>2.33</v>
      </c>
      <c r="B134">
        <v>1.65</v>
      </c>
      <c r="C134" s="29">
        <f t="shared" si="26"/>
        <v>3.5245155416829377E-2</v>
      </c>
      <c r="D134" s="30">
        <f>IF(OR($A134="",$B134=""),"",A134*'MPTO_working_2-way'!$G133)</f>
        <v>2.4121212121212126</v>
      </c>
      <c r="E134" s="32">
        <f>IF(OR($A134="",$B134=""),"",B134*'MPTO_working_2-way'!$G133)</f>
        <v>1.7081545064377683</v>
      </c>
      <c r="F134" s="30">
        <f>IF(OR($A134="",$B134=""),"",'MPTO_working_2-way'!D133)</f>
        <v>2.4297677358192451</v>
      </c>
      <c r="G134" s="32">
        <f>IF(OR($A134="",$B134=""),"",'MPTO_working_2-way'!E133)</f>
        <v>1.6994142999226434</v>
      </c>
      <c r="H134" s="30">
        <f>IF(OR($A134="",$B134=""),"",'OddsRatio_working_2-way'!M133)</f>
        <v>2.4304383405634256</v>
      </c>
      <c r="I134" s="30">
        <f>IF(OR($A134="",$B134=""),"",'OddsRatio_working_2-way'!N133)</f>
        <v>1.6990864070422753</v>
      </c>
      <c r="J134" s="30">
        <f>IF('Log_working_2-way'!$D133="","",A134^('Log_working_2-way'!$D133))</f>
        <v>2.4386155296037653</v>
      </c>
      <c r="K134" s="32">
        <f>IF('Log_working_2-way'!$D133="","",B134^('Log_working_2-way'!$D133))</f>
        <v>1.6951127521022427</v>
      </c>
      <c r="L134" s="37">
        <f t="shared" si="27"/>
        <v>0.41457286432160795</v>
      </c>
      <c r="M134" s="37">
        <f t="shared" si="28"/>
        <v>0.58542713567839189</v>
      </c>
      <c r="N134" s="38">
        <v>230</v>
      </c>
      <c r="O134" s="38">
        <f t="shared" si="29"/>
        <v>131.28755364806867</v>
      </c>
      <c r="P134" s="38">
        <f t="shared" si="30"/>
        <v>90.606060606060609</v>
      </c>
      <c r="Q134" s="38">
        <f t="shared" si="31"/>
        <v>139.39393939393941</v>
      </c>
      <c r="R134" s="38">
        <f t="shared" si="32"/>
        <v>98.712446351931334</v>
      </c>
      <c r="S134" s="39">
        <f t="shared" si="33"/>
        <v>-8.1063857458707389</v>
      </c>
      <c r="T134" s="39">
        <f t="shared" si="34"/>
        <v>-8.1063857458707247</v>
      </c>
      <c r="U134" t="s">
        <v>454</v>
      </c>
      <c r="V134" t="s">
        <v>385</v>
      </c>
      <c r="W134" t="s">
        <v>474</v>
      </c>
      <c r="X134" s="48" t="s">
        <v>487</v>
      </c>
      <c r="Y134" s="41"/>
    </row>
    <row r="135" spans="1:25" s="35" customFormat="1" ht="15" x14ac:dyDescent="0.25">
      <c r="A135">
        <v>2.83</v>
      </c>
      <c r="B135">
        <v>1.47</v>
      </c>
      <c r="C135" s="29">
        <f t="shared" si="26"/>
        <v>3.3628999302901308E-2</v>
      </c>
      <c r="D135" s="30">
        <f>IF(OR($A135="",$B135=""),"",A135*'MPTO_working_2-way'!$G134)</f>
        <v>2.9251700680272106</v>
      </c>
      <c r="E135" s="32">
        <f>IF(OR($A135="",$B135=""),"",B135*'MPTO_working_2-way'!$G134)</f>
        <v>1.5194346289752649</v>
      </c>
      <c r="F135" s="30">
        <f>IF(OR($A135="",$B135=""),"",'MPTO_working_2-way'!D134)</f>
        <v>2.9713938787900429</v>
      </c>
      <c r="G135" s="32">
        <f>IF(OR($A135="",$B135=""),"",'MPTO_working_2-way'!E134)</f>
        <v>1.5072553033459537</v>
      </c>
      <c r="H135" s="30">
        <f>IF(OR($A135="",$B135=""),"",'OddsRatio_working_2-way'!M134)</f>
        <v>2.9732250305721837</v>
      </c>
      <c r="I135" s="30">
        <f>IF(OR($A135="",$B135=""),"",'OddsRatio_working_2-way'!N134)</f>
        <v>1.5067845706934024</v>
      </c>
      <c r="J135" s="30">
        <f>IF('Log_working_2-way'!$D134="","",A135^('Log_working_2-way'!$D134))</f>
        <v>2.9951758978348133</v>
      </c>
      <c r="K135" s="32">
        <f>IF('Log_working_2-way'!$D134="","",B135^('Log_working_2-way'!$D134))</f>
        <v>1.5012089415700003</v>
      </c>
      <c r="L135" s="37">
        <f t="shared" si="27"/>
        <v>0.3418604651162791</v>
      </c>
      <c r="M135" s="37">
        <f t="shared" si="28"/>
        <v>0.65813953488372101</v>
      </c>
      <c r="N135" s="38">
        <v>231</v>
      </c>
      <c r="O135" s="38">
        <f t="shared" si="29"/>
        <v>149.37455830388694</v>
      </c>
      <c r="P135" s="38">
        <f t="shared" si="30"/>
        <v>73.857142857142847</v>
      </c>
      <c r="Q135" s="38">
        <f t="shared" si="31"/>
        <v>157.14285714285714</v>
      </c>
      <c r="R135" s="38">
        <f t="shared" si="32"/>
        <v>81.625441696113072</v>
      </c>
      <c r="S135" s="39">
        <f t="shared" si="33"/>
        <v>-7.7682988389701961</v>
      </c>
      <c r="T135" s="39">
        <f t="shared" si="34"/>
        <v>-7.7682988389702246</v>
      </c>
      <c r="U135" t="s">
        <v>449</v>
      </c>
      <c r="V135" t="s">
        <v>466</v>
      </c>
      <c r="W135" t="s">
        <v>474</v>
      </c>
      <c r="X135" s="48" t="s">
        <v>487</v>
      </c>
      <c r="Y135" s="41"/>
    </row>
    <row r="136" spans="1:25" ht="15" x14ac:dyDescent="0.25">
      <c r="A136">
        <v>2.2599999999999998</v>
      </c>
      <c r="B136">
        <v>1.69</v>
      </c>
      <c r="C136" s="29">
        <f t="shared" si="26"/>
        <v>3.4193852437555794E-2</v>
      </c>
      <c r="D136" s="30">
        <f>IF(OR($A136="",$B136=""),"",A136*'MPTO_working_2-way'!$G135)</f>
        <v>2.3372781065088759</v>
      </c>
      <c r="E136" s="32">
        <f>IF(OR($A136="",$B136=""),"",B136*'MPTO_working_2-way'!$G135)</f>
        <v>1.7477876106194692</v>
      </c>
      <c r="F136" s="30">
        <f>IF(OR($A136="",$B136=""),"",'MPTO_working_2-way'!D135)</f>
        <v>2.3508340001231001</v>
      </c>
      <c r="G136" s="32">
        <f>IF(OR($A136="",$B136=""),"",'MPTO_working_2-way'!E135)</f>
        <v>1.740283410033262</v>
      </c>
      <c r="H136" s="30">
        <f>IF(OR($A136="",$B136=""),"",'OddsRatio_working_2-way'!M135)</f>
        <v>2.351327849384353</v>
      </c>
      <c r="I136" s="30">
        <f>IF(OR($A136="",$B136=""),"",'OddsRatio_working_2-way'!N135)</f>
        <v>1.7400128699009547</v>
      </c>
      <c r="J136" s="30">
        <f>IF('Log_working_2-way'!$D135="","",A136^('Log_working_2-way'!$D135))</f>
        <v>2.3575800032398484</v>
      </c>
      <c r="K136" s="32">
        <f>IF('Log_working_2-way'!$D135="","",B136^('Log_working_2-way'!$D135))</f>
        <v>1.7366048392090647</v>
      </c>
      <c r="L136" s="37">
        <f t="shared" si="27"/>
        <v>0.42784810126582273</v>
      </c>
      <c r="M136" s="37">
        <f t="shared" si="28"/>
        <v>0.57215189873417716</v>
      </c>
      <c r="N136" s="38">
        <v>232</v>
      </c>
      <c r="O136" s="38">
        <f t="shared" si="29"/>
        <v>129.3451327433628</v>
      </c>
      <c r="P136" s="38">
        <f t="shared" si="30"/>
        <v>94.721893491124248</v>
      </c>
      <c r="Q136" s="38">
        <f t="shared" si="31"/>
        <v>137.27810650887574</v>
      </c>
      <c r="R136" s="38">
        <f t="shared" si="32"/>
        <v>102.65486725663717</v>
      </c>
      <c r="S136" s="39">
        <f t="shared" si="33"/>
        <v>-7.9329737655129406</v>
      </c>
      <c r="T136" s="39">
        <f t="shared" si="34"/>
        <v>-7.9329737655129264</v>
      </c>
      <c r="U136" t="s">
        <v>450</v>
      </c>
      <c r="V136" t="s">
        <v>448</v>
      </c>
      <c r="W136" t="s">
        <v>474</v>
      </c>
      <c r="X136" s="48" t="s">
        <v>487</v>
      </c>
      <c r="Y136" s="41"/>
    </row>
    <row r="137" spans="1:25" s="35" customFormat="1" ht="15" x14ac:dyDescent="0.25">
      <c r="A137">
        <v>1.89</v>
      </c>
      <c r="B137">
        <v>2</v>
      </c>
      <c r="C137" s="29">
        <f t="shared" si="26"/>
        <v>2.9100529100529293E-2</v>
      </c>
      <c r="D137" s="30">
        <f>IF(OR($A137="",$B137=""),"",A137*'MPTO_working_2-way'!$G136)</f>
        <v>1.9450000000000003</v>
      </c>
      <c r="E137" s="32">
        <f>IF(OR($A137="",$B137=""),"",B137*'MPTO_working_2-way'!$G136)</f>
        <v>2.0582010582010586</v>
      </c>
      <c r="F137" s="30">
        <f>IF(OR($A137="",$B137=""),"",'MPTO_working_2-way'!D136)</f>
        <v>1.9434447300771212</v>
      </c>
      <c r="G137" s="32">
        <f>IF(OR($A137="",$B137=""),"",'MPTO_working_2-way'!E136)</f>
        <v>2.0599455040871937</v>
      </c>
      <c r="H137" s="30">
        <f>IF(OR($A137="",$B137=""),"",'OddsRatio_working_2-way'!M136)</f>
        <v>1.9433981132056606</v>
      </c>
      <c r="I137" s="30">
        <f>IF(OR($A137="",$B137=""),"",'OddsRatio_working_2-way'!N136)</f>
        <v>2.0599978800063603</v>
      </c>
      <c r="J137" s="30">
        <f>IF('Log_working_2-way'!$D136="","",A137^('Log_working_2-way'!$D136))</f>
        <v>1.9426935194379702</v>
      </c>
      <c r="K137" s="32">
        <f>IF('Log_working_2-way'!$D136="","",B137^('Log_working_2-way'!$D136))</f>
        <v>2.0607901501181232</v>
      </c>
      <c r="L137" s="37">
        <f t="shared" si="27"/>
        <v>0.51413881748071977</v>
      </c>
      <c r="M137" s="37">
        <f t="shared" si="28"/>
        <v>0.48586118251928012</v>
      </c>
      <c r="N137" s="38">
        <v>233</v>
      </c>
      <c r="O137" s="38">
        <f t="shared" si="29"/>
        <v>109.71957671957674</v>
      </c>
      <c r="P137" s="38">
        <f t="shared" si="30"/>
        <v>116.5</v>
      </c>
      <c r="Q137" s="38">
        <f t="shared" si="31"/>
        <v>116.5</v>
      </c>
      <c r="R137" s="38">
        <f t="shared" si="32"/>
        <v>123.28042328042329</v>
      </c>
      <c r="S137" s="39">
        <f t="shared" si="33"/>
        <v>-6.780423280423264</v>
      </c>
      <c r="T137" s="39">
        <f t="shared" si="34"/>
        <v>-6.7804232804232925</v>
      </c>
      <c r="U137" t="s">
        <v>467</v>
      </c>
      <c r="V137" t="s">
        <v>387</v>
      </c>
      <c r="W137" t="s">
        <v>474</v>
      </c>
      <c r="X137" s="48" t="s">
        <v>487</v>
      </c>
      <c r="Y137" s="41"/>
    </row>
    <row r="138" spans="1:25" ht="15" x14ac:dyDescent="0.25">
      <c r="A138">
        <v>1.86</v>
      </c>
      <c r="B138">
        <v>2.0299999999999998</v>
      </c>
      <c r="C138" s="29">
        <f t="shared" si="26"/>
        <v>3.0245246040574214E-2</v>
      </c>
      <c r="D138" s="30">
        <f>IF(OR($A138="",$B138=""),"",A138*'MPTO_working_2-way'!$G137)</f>
        <v>1.9162561576354682</v>
      </c>
      <c r="E138" s="32">
        <f>IF(OR($A138="",$B138=""),"",B138*'MPTO_working_2-way'!$G137)</f>
        <v>2.0913978494623655</v>
      </c>
      <c r="F138" s="30">
        <f>IF(OR($A138="",$B138=""),"",'MPTO_working_2-way'!D137)</f>
        <v>1.9138324294186226</v>
      </c>
      <c r="G138" s="32">
        <f>IF(OR($A138="",$B138=""),"",'MPTO_working_2-way'!E137)</f>
        <v>2.0942925287037548</v>
      </c>
      <c r="H138" s="30">
        <f>IF(OR($A138="",$B138=""),"",'OddsRatio_working_2-way'!M137)</f>
        <v>1.9137567818137824</v>
      </c>
      <c r="I138" s="30">
        <f>IF(OR($A138="",$B138=""),"",'OddsRatio_working_2-way'!N137)</f>
        <v>2.0943831224048783</v>
      </c>
      <c r="J138" s="30">
        <f>IF('Log_working_2-way'!$D137="","",A138^('Log_working_2-way'!$D137))</f>
        <v>1.9126582447390832</v>
      </c>
      <c r="K138" s="32">
        <f>IF('Log_working_2-way'!$D137="","",B138^('Log_working_2-way'!$D137))</f>
        <v>2.0957003958101184</v>
      </c>
      <c r="L138" s="37">
        <f t="shared" si="27"/>
        <v>0.52185089974293053</v>
      </c>
      <c r="M138" s="37">
        <f t="shared" si="28"/>
        <v>0.47814910025706941</v>
      </c>
      <c r="N138" s="38">
        <v>234</v>
      </c>
      <c r="O138" s="38">
        <f t="shared" si="29"/>
        <v>108.19354838709677</v>
      </c>
      <c r="P138" s="38">
        <f t="shared" si="30"/>
        <v>118.72906403940887</v>
      </c>
      <c r="Q138" s="38">
        <f t="shared" si="31"/>
        <v>115.27093596059115</v>
      </c>
      <c r="R138" s="38">
        <f t="shared" si="32"/>
        <v>125.80645161290322</v>
      </c>
      <c r="S138" s="39">
        <f t="shared" si="33"/>
        <v>-7.0773875734943772</v>
      </c>
      <c r="T138" s="39">
        <f t="shared" si="34"/>
        <v>-7.0773875734943488</v>
      </c>
      <c r="U138" t="s">
        <v>399</v>
      </c>
      <c r="V138" t="s">
        <v>455</v>
      </c>
      <c r="W138" t="s">
        <v>475</v>
      </c>
      <c r="X138" s="48" t="s">
        <v>487</v>
      </c>
      <c r="Y138" s="41"/>
    </row>
    <row r="139" spans="1:25" ht="15" x14ac:dyDescent="0.25">
      <c r="A139">
        <v>1.93</v>
      </c>
      <c r="B139">
        <v>1.95</v>
      </c>
      <c r="C139" s="29">
        <f t="shared" si="26"/>
        <v>3.0955227846419575E-2</v>
      </c>
      <c r="D139" s="30">
        <f>IF(OR($A139="",$B139=""),"",A139*'MPTO_working_2-way'!$G138)</f>
        <v>1.9897435897435898</v>
      </c>
      <c r="E139" s="32">
        <f>IF(OR($A139="",$B139=""),"",B139*'MPTO_working_2-way'!$G138)</f>
        <v>2.0103626943005182</v>
      </c>
      <c r="F139" s="30">
        <f>IF(OR($A139="",$B139=""),"",'MPTO_working_2-way'!D138)</f>
        <v>1.9894277785119598</v>
      </c>
      <c r="G139" s="32">
        <f>IF(OR($A139="",$B139=""),"",'MPTO_working_2-way'!E138)</f>
        <v>2.0106851876586083</v>
      </c>
      <c r="H139" s="30">
        <f>IF(OR($A139="",$B139=""),"",'OddsRatio_working_2-way'!M138)</f>
        <v>1.9894176915848294</v>
      </c>
      <c r="I139" s="30">
        <f>IF(OR($A139="",$B139=""),"",'OddsRatio_working_2-way'!N138)</f>
        <v>2.0106954914038573</v>
      </c>
      <c r="J139" s="30">
        <f>IF('Log_working_2-way'!$D138="","",A139^('Log_working_2-way'!$D138))</f>
        <v>1.9892742724695103</v>
      </c>
      <c r="K139" s="32">
        <f>IF('Log_working_2-way'!$D138="","",B139^('Log_working_2-way'!$D138))</f>
        <v>2.0108420160403986</v>
      </c>
      <c r="L139" s="37">
        <f t="shared" si="27"/>
        <v>0.50257731958762886</v>
      </c>
      <c r="M139" s="37">
        <f t="shared" si="28"/>
        <v>0.49742268041237114</v>
      </c>
      <c r="N139" s="38">
        <v>235</v>
      </c>
      <c r="O139" s="38">
        <f t="shared" si="29"/>
        <v>113.23834196891194</v>
      </c>
      <c r="P139" s="38">
        <f t="shared" si="30"/>
        <v>114.4871794871795</v>
      </c>
      <c r="Q139" s="38">
        <f t="shared" si="31"/>
        <v>120.51282051282053</v>
      </c>
      <c r="R139" s="38">
        <f t="shared" si="32"/>
        <v>121.7616580310881</v>
      </c>
      <c r="S139" s="39">
        <f t="shared" si="33"/>
        <v>-7.2744785439085859</v>
      </c>
      <c r="T139" s="39">
        <f t="shared" si="34"/>
        <v>-7.2744785439086002</v>
      </c>
      <c r="U139" t="s">
        <v>396</v>
      </c>
      <c r="V139" t="s">
        <v>398</v>
      </c>
      <c r="W139" t="s">
        <v>475</v>
      </c>
      <c r="X139" s="48" t="s">
        <v>487</v>
      </c>
      <c r="Y139" s="41"/>
    </row>
    <row r="140" spans="1:25" ht="15" x14ac:dyDescent="0.25">
      <c r="A140">
        <v>1.8</v>
      </c>
      <c r="B140">
        <v>2.0299999999999998</v>
      </c>
      <c r="C140" s="29">
        <f t="shared" si="26"/>
        <v>4.816639299397929E-2</v>
      </c>
      <c r="D140" s="30">
        <f>IF(OR($A140="",$B140=""),"",A140*'MPTO_working_2-way'!$G139)</f>
        <v>1.8866995073891628</v>
      </c>
      <c r="E140" s="32">
        <f>IF(OR($A140="",$B140=""),"",B140*'MPTO_working_2-way'!$G139)</f>
        <v>2.1277777777777778</v>
      </c>
      <c r="F140" s="30">
        <f>IF(OR($A140="",$B140=""),"",'MPTO_working_2-way'!D139)</f>
        <v>1.8815653964984556</v>
      </c>
      <c r="G140" s="32">
        <f>IF(OR($A140="",$B140=""),"",'MPTO_working_2-way'!E139)</f>
        <v>2.1343457943925235</v>
      </c>
      <c r="H140" s="30">
        <f>IF(OR($A140="",$B140=""),"",'OddsRatio_working_2-way'!M139)</f>
        <v>1.8813052984784633</v>
      </c>
      <c r="I140" s="30">
        <f>IF(OR($A140="",$B140=""),"",'OddsRatio_working_2-way'!N139)</f>
        <v>2.1346805717910216</v>
      </c>
      <c r="J140" s="30">
        <f>IF('Log_working_2-way'!$D139="","",A140^('Log_working_2-way'!$D139))</f>
        <v>1.878947003828453</v>
      </c>
      <c r="K140" s="32">
        <f>IF('Log_working_2-way'!$D139="","",B140^('Log_working_2-way'!$D139))</f>
        <v>2.1377250228324618</v>
      </c>
      <c r="L140" s="37">
        <f t="shared" si="27"/>
        <v>0.5300261096605744</v>
      </c>
      <c r="M140" s="37">
        <f t="shared" si="28"/>
        <v>0.4699738903394256</v>
      </c>
      <c r="N140" s="38">
        <v>236</v>
      </c>
      <c r="O140" s="38">
        <f t="shared" si="29"/>
        <v>104.8888888888889</v>
      </c>
      <c r="P140" s="38">
        <f t="shared" si="30"/>
        <v>119.743842364532</v>
      </c>
      <c r="Q140" s="38">
        <f t="shared" si="31"/>
        <v>116.256157635468</v>
      </c>
      <c r="R140" s="38">
        <f t="shared" si="32"/>
        <v>131.11111111111111</v>
      </c>
      <c r="S140" s="39">
        <f t="shared" si="33"/>
        <v>-11.3672687465791</v>
      </c>
      <c r="T140" s="39">
        <f t="shared" si="34"/>
        <v>-11.367268746579114</v>
      </c>
      <c r="U140" t="s">
        <v>401</v>
      </c>
      <c r="V140" t="s">
        <v>185</v>
      </c>
      <c r="W140" t="s">
        <v>170</v>
      </c>
      <c r="X140" s="48" t="s">
        <v>488</v>
      </c>
      <c r="Y140" s="41"/>
    </row>
    <row r="141" spans="1:25" ht="15" x14ac:dyDescent="0.25">
      <c r="A141">
        <v>1.92</v>
      </c>
      <c r="B141">
        <v>1.92</v>
      </c>
      <c r="C141" s="29">
        <f t="shared" si="26"/>
        <v>4.1666666666666741E-2</v>
      </c>
      <c r="D141" s="30">
        <f>IF(OR($A141="",$B141=""),"",A141*'MPTO_working_2-way'!$G140)</f>
        <v>2</v>
      </c>
      <c r="E141" s="32">
        <f>IF(OR($A141="",$B141=""),"",B141*'MPTO_working_2-way'!$G140)</f>
        <v>2</v>
      </c>
      <c r="F141" s="30">
        <f>IF(OR($A141="",$B141=""),"",'MPTO_working_2-way'!D140)</f>
        <v>2</v>
      </c>
      <c r="G141" s="32">
        <f>IF(OR($A141="",$B141=""),"",'MPTO_working_2-way'!E140)</f>
        <v>2</v>
      </c>
      <c r="H141" s="30">
        <f>IF(OR($A141="",$B141=""),"",'OddsRatio_working_2-way'!M140)</f>
        <v>1.9999999999999996</v>
      </c>
      <c r="I141" s="30">
        <f>IF(OR($A141="",$B141=""),"",'OddsRatio_working_2-way'!N140)</f>
        <v>1.9999999999999996</v>
      </c>
      <c r="J141" s="30">
        <f>IF('Log_working_2-way'!$D140="","",A141^('Log_working_2-way'!$D140))</f>
        <v>1.9999999999998859</v>
      </c>
      <c r="K141" s="32">
        <f>IF('Log_working_2-way'!$D140="","",B141^('Log_working_2-way'!$D140))</f>
        <v>1.9999999999998859</v>
      </c>
      <c r="L141" s="37">
        <f t="shared" si="27"/>
        <v>0.5</v>
      </c>
      <c r="M141" s="37">
        <f t="shared" si="28"/>
        <v>0.5</v>
      </c>
      <c r="N141" s="38">
        <v>237</v>
      </c>
      <c r="O141" s="38">
        <f t="shared" si="29"/>
        <v>113.56249999999999</v>
      </c>
      <c r="P141" s="38">
        <f t="shared" si="30"/>
        <v>113.56249999999999</v>
      </c>
      <c r="Q141" s="38">
        <f t="shared" si="31"/>
        <v>123.43750000000001</v>
      </c>
      <c r="R141" s="38">
        <f t="shared" si="32"/>
        <v>123.43750000000001</v>
      </c>
      <c r="S141" s="39">
        <f t="shared" si="33"/>
        <v>-9.8750000000000284</v>
      </c>
      <c r="T141" s="39">
        <f t="shared" si="34"/>
        <v>-9.8750000000000284</v>
      </c>
      <c r="U141" t="s">
        <v>192</v>
      </c>
      <c r="V141" t="s">
        <v>183</v>
      </c>
      <c r="W141" t="s">
        <v>170</v>
      </c>
      <c r="X141" s="48" t="s">
        <v>488</v>
      </c>
      <c r="Y141" s="41"/>
    </row>
    <row r="142" spans="1:25" ht="15" x14ac:dyDescent="0.25">
      <c r="A142">
        <v>1.72</v>
      </c>
      <c r="B142">
        <v>2.15</v>
      </c>
      <c r="C142" s="29">
        <f t="shared" si="26"/>
        <v>4.6511627906976827E-2</v>
      </c>
      <c r="D142" s="30">
        <f>IF(OR($A142="",$B142=""),"",A142*'MPTO_working_2-way'!$G141)</f>
        <v>1.8</v>
      </c>
      <c r="E142" s="32">
        <f>IF(OR($A142="",$B142=""),"",B142*'MPTO_working_2-way'!$G141)</f>
        <v>2.25</v>
      </c>
      <c r="F142" s="30">
        <f>IF(OR($A142="",$B142=""),"",'MPTO_working_2-way'!D141)</f>
        <v>1.7916666666666667</v>
      </c>
      <c r="G142" s="32">
        <f>IF(OR($A142="",$B142=""),"",'MPTO_working_2-way'!E141)</f>
        <v>2.263157894736842</v>
      </c>
      <c r="H142" s="30">
        <f>IF(OR($A142="",$B142=""),"",'OddsRatio_working_2-way'!M141)</f>
        <v>1.7912565680749446</v>
      </c>
      <c r="I142" s="30">
        <f>IF(OR($A142="",$B142=""),"",'OddsRatio_working_2-way'!N141)</f>
        <v>2.2638125740085919</v>
      </c>
      <c r="J142" s="30">
        <f>IF('Log_working_2-way'!$D141="","",A142^('Log_working_2-way'!$D141))</f>
        <v>1.7874398848511364</v>
      </c>
      <c r="K142" s="32">
        <f>IF('Log_working_2-way'!$D141="","",B142^('Log_working_2-way'!$D141))</f>
        <v>2.2699382127289391</v>
      </c>
      <c r="L142" s="37">
        <f t="shared" si="27"/>
        <v>0.55555555555555558</v>
      </c>
      <c r="M142" s="37">
        <f t="shared" si="28"/>
        <v>0.44444444444444442</v>
      </c>
      <c r="N142" s="38">
        <v>238</v>
      </c>
      <c r="O142" s="38">
        <f t="shared" si="29"/>
        <v>99.6279069767442</v>
      </c>
      <c r="P142" s="38">
        <f t="shared" si="30"/>
        <v>127.30232558139534</v>
      </c>
      <c r="Q142" s="38">
        <f t="shared" si="31"/>
        <v>110.69767441860465</v>
      </c>
      <c r="R142" s="38">
        <f t="shared" si="32"/>
        <v>138.37209302325581</v>
      </c>
      <c r="S142" s="39">
        <f t="shared" si="33"/>
        <v>-11.069767441860449</v>
      </c>
      <c r="T142" s="39">
        <f t="shared" si="34"/>
        <v>-11.069767441860478</v>
      </c>
      <c r="U142" t="s">
        <v>184</v>
      </c>
      <c r="V142" t="s">
        <v>212</v>
      </c>
      <c r="W142" t="s">
        <v>170</v>
      </c>
      <c r="X142" s="48" t="s">
        <v>488</v>
      </c>
      <c r="Y142" s="41"/>
    </row>
    <row r="143" spans="1:25" ht="15" x14ac:dyDescent="0.25">
      <c r="A143">
        <v>1.57</v>
      </c>
      <c r="B143">
        <v>2.44</v>
      </c>
      <c r="C143" s="29">
        <f t="shared" si="26"/>
        <v>4.6778740733006252E-2</v>
      </c>
      <c r="D143" s="30">
        <f>IF(OR($A143="",$B143=""),"",A143*'MPTO_working_2-way'!$G142)</f>
        <v>1.6434426229508199</v>
      </c>
      <c r="E143" s="32">
        <f>IF(OR($A143="",$B143=""),"",B143*'MPTO_working_2-way'!$G142)</f>
        <v>2.5541401273885351</v>
      </c>
      <c r="F143" s="30">
        <f>IF(OR($A143="",$B143=""),"",'MPTO_working_2-way'!D142)</f>
        <v>1.6298502382573181</v>
      </c>
      <c r="G143" s="32">
        <f>IF(OR($A143="",$B143=""),"",'MPTO_working_2-way'!E142)</f>
        <v>2.5876790056741421</v>
      </c>
      <c r="H143" s="30">
        <f>IF(OR($A143="",$B143=""),"",'OddsRatio_working_2-way'!M142)</f>
        <v>1.6291528696058957</v>
      </c>
      <c r="I143" s="30">
        <f>IF(OR($A143="",$B143=""),"",'OddsRatio_working_2-way'!N142)</f>
        <v>2.5894388284780527</v>
      </c>
      <c r="J143" s="30">
        <f>IF('Log_working_2-way'!$D142="","",A143^('Log_working_2-way'!$D142))</f>
        <v>1.6229243406925202</v>
      </c>
      <c r="K143" s="32">
        <f>IF('Log_working_2-way'!$D142="","",B143^('Log_working_2-way'!$D142))</f>
        <v>2.6053313936761384</v>
      </c>
      <c r="L143" s="37">
        <f t="shared" si="27"/>
        <v>0.60847880299251866</v>
      </c>
      <c r="M143" s="37">
        <f t="shared" si="28"/>
        <v>0.39152119700748128</v>
      </c>
      <c r="N143" s="38">
        <v>239</v>
      </c>
      <c r="O143" s="38">
        <f t="shared" si="29"/>
        <v>86.770700636942678</v>
      </c>
      <c r="P143" s="38">
        <f t="shared" si="30"/>
        <v>141.04918032786884</v>
      </c>
      <c r="Q143" s="38">
        <f t="shared" si="31"/>
        <v>97.950819672131146</v>
      </c>
      <c r="R143" s="38">
        <f t="shared" si="32"/>
        <v>152.22929936305732</v>
      </c>
      <c r="S143" s="39">
        <f t="shared" si="33"/>
        <v>-11.180119035188469</v>
      </c>
      <c r="T143" s="39">
        <f t="shared" si="34"/>
        <v>-11.180119035188483</v>
      </c>
      <c r="U143" t="s">
        <v>182</v>
      </c>
      <c r="V143" t="s">
        <v>403</v>
      </c>
      <c r="W143" t="s">
        <v>170</v>
      </c>
      <c r="X143" s="48" t="s">
        <v>488</v>
      </c>
      <c r="Y143" s="41"/>
    </row>
    <row r="144" spans="1:25" ht="15" x14ac:dyDescent="0.25">
      <c r="A144">
        <v>1.95</v>
      </c>
      <c r="B144">
        <v>1.95</v>
      </c>
      <c r="C144" s="29">
        <f t="shared" si="26"/>
        <v>2.5641025641025772E-2</v>
      </c>
      <c r="D144" s="30">
        <f>IF(OR($A144="",$B144=""),"",A144*'MPTO_working_2-way'!$G143)</f>
        <v>2</v>
      </c>
      <c r="E144" s="32">
        <f>IF(OR($A144="",$B144=""),"",B144*'MPTO_working_2-way'!$G143)</f>
        <v>2</v>
      </c>
      <c r="F144" s="30">
        <f>IF(OR($A144="",$B144=""),"",'MPTO_working_2-way'!D143)</f>
        <v>2.0000000000000004</v>
      </c>
      <c r="G144" s="32">
        <f>IF(OR($A144="",$B144=""),"",'MPTO_working_2-way'!E143)</f>
        <v>2.0000000000000004</v>
      </c>
      <c r="H144" s="30">
        <f>IF(OR($A144="",$B144=""),"",'OddsRatio_working_2-way'!M143)</f>
        <v>2.0000000000000004</v>
      </c>
      <c r="I144" s="30">
        <f>IF(OR($A144="",$B144=""),"",'OddsRatio_working_2-way'!N143)</f>
        <v>2.0000000000000004</v>
      </c>
      <c r="J144" s="30">
        <f>IF('Log_working_2-way'!$D143="","",A144^('Log_working_2-way'!$D143))</f>
        <v>1.9999999999999976</v>
      </c>
      <c r="K144" s="32">
        <f>IF('Log_working_2-way'!$D143="","",B144^('Log_working_2-way'!$D143))</f>
        <v>1.9999999999999976</v>
      </c>
      <c r="L144" s="37">
        <f t="shared" si="27"/>
        <v>0.5</v>
      </c>
      <c r="M144" s="37">
        <f t="shared" si="28"/>
        <v>0.5</v>
      </c>
      <c r="N144" s="38">
        <v>240</v>
      </c>
      <c r="O144" s="38">
        <f t="shared" si="29"/>
        <v>116.92307692307693</v>
      </c>
      <c r="P144" s="38">
        <f t="shared" si="30"/>
        <v>116.92307692307693</v>
      </c>
      <c r="Q144" s="38">
        <f t="shared" si="31"/>
        <v>123.07692307692309</v>
      </c>
      <c r="R144" s="38">
        <f t="shared" si="32"/>
        <v>123.07692307692309</v>
      </c>
      <c r="S144" s="39">
        <f t="shared" si="33"/>
        <v>-6.1538461538461604</v>
      </c>
      <c r="T144" s="39">
        <f t="shared" si="34"/>
        <v>-6.1538461538461604</v>
      </c>
      <c r="U144" t="s">
        <v>229</v>
      </c>
      <c r="V144" t="s">
        <v>226</v>
      </c>
      <c r="W144" t="s">
        <v>470</v>
      </c>
      <c r="X144" s="48" t="s">
        <v>488</v>
      </c>
      <c r="Y144" s="41"/>
    </row>
    <row r="145" spans="1:25" ht="15" x14ac:dyDescent="0.25">
      <c r="A145">
        <v>1.63</v>
      </c>
      <c r="B145">
        <v>2.4</v>
      </c>
      <c r="C145" s="29">
        <f t="shared" si="26"/>
        <v>3.0163599182004175E-2</v>
      </c>
      <c r="D145" s="30">
        <f>IF(OR($A145="",$B145=""),"",A145*'MPTO_working_2-way'!$G144)</f>
        <v>1.6791666666666667</v>
      </c>
      <c r="E145" s="32">
        <f>IF(OR($A145="",$B145=""),"",B145*'MPTO_working_2-way'!$G144)</f>
        <v>2.4723926380368098</v>
      </c>
      <c r="F145" s="30">
        <f>IF(OR($A145="",$B145=""),"",'MPTO_working_2-way'!D144)</f>
        <v>1.6710807347287484</v>
      </c>
      <c r="G145" s="32">
        <f>IF(OR($A145="",$B145=""),"",'MPTO_working_2-way'!E144)</f>
        <v>2.49013367281986</v>
      </c>
      <c r="H145" s="30">
        <f>IF(OR($A145="",$B145=""),"",'OddsRatio_working_2-way'!M144)</f>
        <v>1.670820393249937</v>
      </c>
      <c r="I145" s="30">
        <f>IF(OR($A145="",$B145=""),"",'OddsRatio_working_2-way'!N144)</f>
        <v>2.4907119849998605</v>
      </c>
      <c r="J145" s="30">
        <f>IF('Log_working_2-way'!$D144="","",A145^('Log_working_2-way'!$D144))</f>
        <v>1.6671533200634385</v>
      </c>
      <c r="K145" s="32">
        <f>IF('Log_working_2-way'!$D144="","",B145^('Log_working_2-way'!$D144))</f>
        <v>2.4989058285805683</v>
      </c>
      <c r="L145" s="37">
        <f t="shared" si="27"/>
        <v>0.59553349875930517</v>
      </c>
      <c r="M145" s="37">
        <f t="shared" si="28"/>
        <v>0.40446650124069478</v>
      </c>
      <c r="N145" s="38">
        <v>241</v>
      </c>
      <c r="O145" s="38">
        <f t="shared" si="29"/>
        <v>93.147239263803669</v>
      </c>
      <c r="P145" s="38">
        <f t="shared" si="30"/>
        <v>140.58333333333334</v>
      </c>
      <c r="Q145" s="38">
        <f t="shared" si="31"/>
        <v>100.41666666666667</v>
      </c>
      <c r="R145" s="38">
        <f t="shared" si="32"/>
        <v>147.85276073619633</v>
      </c>
      <c r="S145" s="39">
        <f t="shared" si="33"/>
        <v>-7.2694274028630019</v>
      </c>
      <c r="T145" s="39">
        <f t="shared" si="34"/>
        <v>-7.2694274028629877</v>
      </c>
      <c r="U145" t="s">
        <v>221</v>
      </c>
      <c r="V145" t="s">
        <v>406</v>
      </c>
      <c r="W145" t="s">
        <v>470</v>
      </c>
      <c r="X145" s="48" t="s">
        <v>488</v>
      </c>
      <c r="Y145" s="41"/>
    </row>
    <row r="146" spans="1:25" s="35" customFormat="1" ht="15" x14ac:dyDescent="0.25">
      <c r="A146">
        <v>1.66</v>
      </c>
      <c r="B146">
        <v>2.31</v>
      </c>
      <c r="C146" s="29">
        <f t="shared" si="26"/>
        <v>3.5310071454649705E-2</v>
      </c>
      <c r="D146" s="30">
        <f>IF(OR($A146="",$B146=""),"",A146*'MPTO_working_2-way'!$G145)</f>
        <v>1.7186147186147185</v>
      </c>
      <c r="E146" s="32">
        <f>IF(OR($A146="",$B146=""),"",B146*'MPTO_working_2-way'!$G145)</f>
        <v>2.3915662650602409</v>
      </c>
      <c r="F146" s="30">
        <f>IF(OR($A146="",$B146=""),"",'MPTO_working_2-way'!D145)</f>
        <v>1.7101190741649199</v>
      </c>
      <c r="G146" s="32">
        <f>IF(OR($A146="",$B146=""),"",'MPTO_working_2-way'!E145)</f>
        <v>2.4082145324373547</v>
      </c>
      <c r="H146" s="30">
        <f>IF(OR($A146="",$B146=""),"",'OddsRatio_working_2-way'!M145)</f>
        <v>1.7098005310600506</v>
      </c>
      <c r="I146" s="30">
        <f>IF(OR($A146="",$B146=""),"",'OddsRatio_working_2-way'!N145)</f>
        <v>2.4088465086191913</v>
      </c>
      <c r="J146" s="30">
        <f>IF('Log_working_2-way'!$D145="","",A146^('Log_working_2-way'!$D145))</f>
        <v>1.7059384368003565</v>
      </c>
      <c r="K146" s="32">
        <f>IF('Log_working_2-way'!$D145="","",B146^('Log_working_2-way'!$D145))</f>
        <v>2.4165541184191208</v>
      </c>
      <c r="L146" s="37">
        <f t="shared" si="27"/>
        <v>0.58186397984886651</v>
      </c>
      <c r="M146" s="37">
        <f t="shared" si="28"/>
        <v>0.41813602015113349</v>
      </c>
      <c r="N146" s="38">
        <v>242</v>
      </c>
      <c r="O146" s="38">
        <f t="shared" si="29"/>
        <v>96.216867469879503</v>
      </c>
      <c r="P146" s="38">
        <f t="shared" si="30"/>
        <v>137.23809523809524</v>
      </c>
      <c r="Q146" s="38">
        <f t="shared" si="31"/>
        <v>104.76190476190476</v>
      </c>
      <c r="R146" s="38">
        <f t="shared" si="32"/>
        <v>145.7831325301205</v>
      </c>
      <c r="S146" s="39">
        <f t="shared" si="33"/>
        <v>-8.5450372920252562</v>
      </c>
      <c r="T146" s="39">
        <f t="shared" si="34"/>
        <v>-8.5450372920252562</v>
      </c>
      <c r="U146" t="s">
        <v>413</v>
      </c>
      <c r="V146" t="s">
        <v>408</v>
      </c>
      <c r="W146" t="s">
        <v>471</v>
      </c>
      <c r="X146" s="48" t="s">
        <v>488</v>
      </c>
      <c r="Y146" s="41"/>
    </row>
    <row r="147" spans="1:25" ht="15" x14ac:dyDescent="0.25">
      <c r="A147">
        <v>1.56</v>
      </c>
      <c r="B147">
        <v>2.56</v>
      </c>
      <c r="C147" s="29">
        <f t="shared" si="26"/>
        <v>3.1650641025640969E-2</v>
      </c>
      <c r="D147" s="30">
        <f>IF(OR($A147="",$B147=""),"",A147*'MPTO_working_2-way'!$G146)</f>
        <v>1.609375</v>
      </c>
      <c r="E147" s="32">
        <f>IF(OR($A147="",$B147=""),"",B147*'MPTO_working_2-way'!$G146)</f>
        <v>2.641025641025641</v>
      </c>
      <c r="F147" s="30">
        <f>IF(OR($A147="",$B147=""),"",'MPTO_working_2-way'!D146)</f>
        <v>1.5994873438000641</v>
      </c>
      <c r="G147" s="32">
        <f>IF(OR($A147="",$B147=""),"",'MPTO_working_2-way'!E146)</f>
        <v>2.668091929449492</v>
      </c>
      <c r="H147" s="30">
        <f>IF(OR($A147="",$B147=""),"",'OddsRatio_working_2-way'!M146)</f>
        <v>1.5991446895152783</v>
      </c>
      <c r="I147" s="30">
        <f>IF(OR($A147="",$B147=""),"",'OddsRatio_working_2-way'!N146)</f>
        <v>2.6690459207925601</v>
      </c>
      <c r="J147" s="30">
        <f>IF('Log_working_2-way'!$D146="","",A147^('Log_working_2-way'!$D146))</f>
        <v>1.5946461678813644</v>
      </c>
      <c r="K147" s="32">
        <f>IF('Log_working_2-way'!$D146="","",B147^('Log_working_2-way'!$D146))</f>
        <v>2.6816723187887983</v>
      </c>
      <c r="L147" s="37">
        <f t="shared" si="27"/>
        <v>0.62135922330097082</v>
      </c>
      <c r="M147" s="37">
        <f t="shared" si="28"/>
        <v>0.37864077669902912</v>
      </c>
      <c r="N147" s="38">
        <v>243</v>
      </c>
      <c r="O147" s="38">
        <f t="shared" si="29"/>
        <v>87.230769230769255</v>
      </c>
      <c r="P147" s="38">
        <f t="shared" si="30"/>
        <v>148.07812500000003</v>
      </c>
      <c r="Q147" s="38">
        <f t="shared" si="31"/>
        <v>94.921875</v>
      </c>
      <c r="R147" s="38">
        <f t="shared" si="32"/>
        <v>155.76923076923075</v>
      </c>
      <c r="S147" s="39">
        <f t="shared" si="33"/>
        <v>-7.6911057692307452</v>
      </c>
      <c r="T147" s="39">
        <f t="shared" si="34"/>
        <v>-7.6911057692307168</v>
      </c>
      <c r="U147" t="s">
        <v>235</v>
      </c>
      <c r="V147" t="s">
        <v>232</v>
      </c>
      <c r="W147" t="s">
        <v>471</v>
      </c>
      <c r="X147" s="48" t="s">
        <v>488</v>
      </c>
      <c r="Y147" s="41"/>
    </row>
    <row r="148" spans="1:25" ht="15" x14ac:dyDescent="0.25">
      <c r="A148">
        <v>1.79</v>
      </c>
      <c r="B148">
        <v>2.11</v>
      </c>
      <c r="C148" s="29">
        <f t="shared" si="26"/>
        <v>3.2592867166194583E-2</v>
      </c>
      <c r="D148" s="30">
        <f>IF(OR($A148="",$B148=""),"",A148*'MPTO_working_2-way'!$G147)</f>
        <v>1.8483412322274884</v>
      </c>
      <c r="E148" s="32">
        <f>IF(OR($A148="",$B148=""),"",B148*'MPTO_working_2-way'!$G147)</f>
        <v>2.1787709497206706</v>
      </c>
      <c r="F148" s="30">
        <f>IF(OR($A148="",$B148=""),"",'MPTO_working_2-way'!D147)</f>
        <v>1.8437843247333352</v>
      </c>
      <c r="G148" s="32">
        <f>IF(OR($A148="",$B148=""),"",'MPTO_working_2-way'!E147)</f>
        <v>2.1851369724319478</v>
      </c>
      <c r="H148" s="30">
        <f>IF(OR($A148="",$B148=""),"",'OddsRatio_working_2-way'!M147)</f>
        <v>1.8436300798997822</v>
      </c>
      <c r="I148" s="30">
        <f>IF(OR($A148="",$B148=""),"",'OddsRatio_working_2-way'!N147)</f>
        <v>2.1853536565680476</v>
      </c>
      <c r="J148" s="30">
        <f>IF('Log_working_2-way'!$D147="","",A148^('Log_working_2-way'!$D147))</f>
        <v>1.8415626408173078</v>
      </c>
      <c r="K148" s="32">
        <f>IF('Log_working_2-way'!$D147="","",B148^('Log_working_2-way'!$D147))</f>
        <v>2.1882656756587764</v>
      </c>
      <c r="L148" s="37">
        <f t="shared" si="27"/>
        <v>0.54102564102564099</v>
      </c>
      <c r="M148" s="37">
        <f t="shared" si="28"/>
        <v>0.4589743589743589</v>
      </c>
      <c r="N148" s="38">
        <v>244</v>
      </c>
      <c r="O148" s="38">
        <f t="shared" si="29"/>
        <v>107.68715083798881</v>
      </c>
      <c r="P148" s="38">
        <f t="shared" si="30"/>
        <v>128.36018957345968</v>
      </c>
      <c r="Q148" s="38">
        <f t="shared" si="31"/>
        <v>115.63981042654029</v>
      </c>
      <c r="R148" s="38">
        <f t="shared" si="32"/>
        <v>136.31284916201116</v>
      </c>
      <c r="S148" s="39">
        <f t="shared" si="33"/>
        <v>-7.9526595885514837</v>
      </c>
      <c r="T148" s="39">
        <f t="shared" si="34"/>
        <v>-7.9526595885514837</v>
      </c>
      <c r="U148" t="s">
        <v>233</v>
      </c>
      <c r="V148" t="s">
        <v>412</v>
      </c>
      <c r="W148" t="s">
        <v>471</v>
      </c>
      <c r="X148" s="48" t="s">
        <v>488</v>
      </c>
      <c r="Y148" s="41"/>
    </row>
    <row r="149" spans="1:25" ht="15" x14ac:dyDescent="0.25">
      <c r="A149">
        <v>1.67</v>
      </c>
      <c r="B149">
        <v>2.3199999999999998</v>
      </c>
      <c r="C149" s="29">
        <f t="shared" si="26"/>
        <v>2.9836877968201669E-2</v>
      </c>
      <c r="D149" s="30">
        <f>IF(OR($A149="",$B149=""),"",A149*'MPTO_working_2-way'!$G148)</f>
        <v>1.7198275862068968</v>
      </c>
      <c r="E149" s="32">
        <f>IF(OR($A149="",$B149=""),"",B149*'MPTO_working_2-way'!$G148)</f>
        <v>2.3892215568862278</v>
      </c>
      <c r="F149" s="30">
        <f>IF(OR($A149="",$B149=""),"",'MPTO_working_2-way'!D148)</f>
        <v>1.7126690831933518</v>
      </c>
      <c r="G149" s="32">
        <f>IF(OR($A149="",$B149=""),"",'MPTO_working_2-way'!E148)</f>
        <v>2.4031757846421042</v>
      </c>
      <c r="H149" s="30">
        <f>IF(OR($A149="",$B149=""),"",'OddsRatio_working_2-way'!M148)</f>
        <v>1.7124435118490151</v>
      </c>
      <c r="I149" s="30">
        <f>IF(OR($A149="",$B149=""),"",'OddsRatio_working_2-way'!N148)</f>
        <v>2.4036200531950747</v>
      </c>
      <c r="J149" s="30">
        <f>IF('Log_working_2-way'!$D148="","",A149^('Log_working_2-way'!$D148))</f>
        <v>1.7092004057926933</v>
      </c>
      <c r="K149" s="32">
        <f>IF('Log_working_2-way'!$D148="","",B149^('Log_working_2-way'!$D148))</f>
        <v>2.4100386743042619</v>
      </c>
      <c r="L149" s="37">
        <f t="shared" si="27"/>
        <v>0.581453634085213</v>
      </c>
      <c r="M149" s="37">
        <f t="shared" si="28"/>
        <v>0.41854636591478689</v>
      </c>
      <c r="N149" s="38">
        <v>245</v>
      </c>
      <c r="O149" s="38">
        <f t="shared" si="29"/>
        <v>98.293413173652695</v>
      </c>
      <c r="P149" s="38">
        <f t="shared" si="30"/>
        <v>139.39655172413794</v>
      </c>
      <c r="Q149" s="38">
        <f t="shared" si="31"/>
        <v>105.60344827586208</v>
      </c>
      <c r="R149" s="38">
        <f t="shared" si="32"/>
        <v>146.70658682634732</v>
      </c>
      <c r="S149" s="39">
        <f t="shared" si="33"/>
        <v>-7.3100351022093832</v>
      </c>
      <c r="T149" s="39">
        <f t="shared" si="34"/>
        <v>-7.3100351022093832</v>
      </c>
      <c r="U149" t="s">
        <v>104</v>
      </c>
      <c r="V149" t="s">
        <v>97</v>
      </c>
      <c r="W149" t="s">
        <v>173</v>
      </c>
      <c r="X149" s="48" t="s">
        <v>488</v>
      </c>
      <c r="Y149" s="41"/>
    </row>
    <row r="150" spans="1:25" ht="15" x14ac:dyDescent="0.25">
      <c r="A150">
        <v>1.95</v>
      </c>
      <c r="B150">
        <v>1.95</v>
      </c>
      <c r="C150" s="29">
        <f t="shared" si="26"/>
        <v>2.5641025641025772E-2</v>
      </c>
      <c r="D150" s="30">
        <f>IF(OR($A150="",$B150=""),"",A150*'MPTO_working_2-way'!$G149)</f>
        <v>2</v>
      </c>
      <c r="E150" s="32">
        <f>IF(OR($A150="",$B150=""),"",B150*'MPTO_working_2-way'!$G149)</f>
        <v>2</v>
      </c>
      <c r="F150" s="30">
        <f>IF(OR($A150="",$B150=""),"",'MPTO_working_2-way'!D149)</f>
        <v>2.0000000000000004</v>
      </c>
      <c r="G150" s="32">
        <f>IF(OR($A150="",$B150=""),"",'MPTO_working_2-way'!E149)</f>
        <v>2.0000000000000004</v>
      </c>
      <c r="H150" s="30">
        <f>IF(OR($A150="",$B150=""),"",'OddsRatio_working_2-way'!M149)</f>
        <v>2.0000000000000004</v>
      </c>
      <c r="I150" s="30">
        <f>IF(OR($A150="",$B150=""),"",'OddsRatio_working_2-way'!N149)</f>
        <v>2.0000000000000004</v>
      </c>
      <c r="J150" s="30">
        <f>IF('Log_working_2-way'!$D149="","",A150^('Log_working_2-way'!$D149))</f>
        <v>1.9999999999999976</v>
      </c>
      <c r="K150" s="32">
        <f>IF('Log_working_2-way'!$D149="","",B150^('Log_working_2-way'!$D149))</f>
        <v>1.9999999999999976</v>
      </c>
      <c r="L150" s="37">
        <f t="shared" si="27"/>
        <v>0.5</v>
      </c>
      <c r="M150" s="37">
        <f t="shared" si="28"/>
        <v>0.5</v>
      </c>
      <c r="N150" s="38">
        <v>246</v>
      </c>
      <c r="O150" s="38">
        <f t="shared" si="29"/>
        <v>119.84615384615385</v>
      </c>
      <c r="P150" s="38">
        <f t="shared" si="30"/>
        <v>119.84615384615385</v>
      </c>
      <c r="Q150" s="38">
        <f t="shared" si="31"/>
        <v>126.15384615384617</v>
      </c>
      <c r="R150" s="38">
        <f t="shared" si="32"/>
        <v>126.15384615384617</v>
      </c>
      <c r="S150" s="39">
        <f t="shared" si="33"/>
        <v>-6.3076923076923208</v>
      </c>
      <c r="T150" s="39">
        <f t="shared" si="34"/>
        <v>-6.3076923076923208</v>
      </c>
      <c r="U150" t="s">
        <v>136</v>
      </c>
      <c r="V150" t="s">
        <v>138</v>
      </c>
      <c r="W150" t="s">
        <v>173</v>
      </c>
      <c r="X150" s="48" t="s">
        <v>488</v>
      </c>
      <c r="Y150" s="41"/>
    </row>
    <row r="151" spans="1:25" ht="15" x14ac:dyDescent="0.25">
      <c r="A151">
        <v>1.86</v>
      </c>
      <c r="B151">
        <v>2.0499999999999998</v>
      </c>
      <c r="C151" s="29">
        <f t="shared" si="26"/>
        <v>2.5439286650930981E-2</v>
      </c>
      <c r="D151" s="30">
        <f>IF(OR($A151="",$B151=""),"",A151*'MPTO_working_2-way'!$G150)</f>
        <v>1.9073170731707316</v>
      </c>
      <c r="E151" s="32">
        <f>IF(OR($A151="",$B151=""),"",B151*'MPTO_working_2-way'!$G150)</f>
        <v>2.1021505376344085</v>
      </c>
      <c r="F151" s="30">
        <f>IF(OR($A151="",$B151=""),"",'MPTO_working_2-way'!D150)</f>
        <v>1.905071196602548</v>
      </c>
      <c r="G151" s="32">
        <f>IF(OR($A151="",$B151=""),"",'MPTO_working_2-way'!E150)</f>
        <v>2.1048854540436102</v>
      </c>
      <c r="H151" s="30">
        <f>IF(OR($A151="",$B151=""),"",'OddsRatio_working_2-way'!M150)</f>
        <v>1.9050124966251125</v>
      </c>
      <c r="I151" s="30">
        <f>IF(OR($A151="",$B151=""),"",'OddsRatio_working_2-way'!N150)</f>
        <v>2.1049571179725204</v>
      </c>
      <c r="J151" s="30">
        <f>IF('Log_working_2-way'!$D150="","",A151^('Log_working_2-way'!$D150))</f>
        <v>1.9039984704977753</v>
      </c>
      <c r="K151" s="32">
        <f>IF('Log_working_2-way'!$D150="","",B151^('Log_working_2-way'!$D150))</f>
        <v>2.1061965618695773</v>
      </c>
      <c r="L151" s="37">
        <f t="shared" si="27"/>
        <v>0.52429667519181589</v>
      </c>
      <c r="M151" s="37">
        <f t="shared" si="28"/>
        <v>0.47570332480818417</v>
      </c>
      <c r="N151" s="38">
        <v>247</v>
      </c>
      <c r="O151" s="38">
        <f t="shared" si="29"/>
        <v>114.20430107526882</v>
      </c>
      <c r="P151" s="38">
        <f t="shared" si="30"/>
        <v>126.51219512195121</v>
      </c>
      <c r="Q151" s="38">
        <f t="shared" si="31"/>
        <v>120.48780487804879</v>
      </c>
      <c r="R151" s="38">
        <f t="shared" si="32"/>
        <v>132.79569892473117</v>
      </c>
      <c r="S151" s="39">
        <f t="shared" si="33"/>
        <v>-6.2835038027799754</v>
      </c>
      <c r="T151" s="39">
        <f t="shared" si="34"/>
        <v>-6.2835038027799612</v>
      </c>
      <c r="U151" t="s">
        <v>95</v>
      </c>
      <c r="V151" t="s">
        <v>162</v>
      </c>
      <c r="W151" t="s">
        <v>173</v>
      </c>
      <c r="X151" s="48" t="s">
        <v>488</v>
      </c>
      <c r="Y151" s="41"/>
    </row>
    <row r="152" spans="1:25" ht="15" x14ac:dyDescent="0.25">
      <c r="A152">
        <v>1.98</v>
      </c>
      <c r="B152">
        <v>1.93</v>
      </c>
      <c r="C152" s="29">
        <f t="shared" si="26"/>
        <v>2.3185220076411994E-2</v>
      </c>
      <c r="D152" s="30">
        <f>IF(OR($A152="",$B152=""),"",A152*'MPTO_working_2-way'!$G151)</f>
        <v>2.0259067357512959</v>
      </c>
      <c r="E152" s="32">
        <f>IF(OR($A152="",$B152=""),"",B152*'MPTO_working_2-way'!$G151)</f>
        <v>1.9747474747474751</v>
      </c>
      <c r="F152" s="30">
        <f>IF(OR($A152="",$B152=""),"",'MPTO_working_2-way'!D151)</f>
        <v>2.0265153523890338</v>
      </c>
      <c r="G152" s="32">
        <f>IF(OR($A152="",$B152=""),"",'MPTO_working_2-way'!E151)</f>
        <v>1.974169551066798</v>
      </c>
      <c r="H152" s="30">
        <f>IF(OR($A152="",$B152=""),"",'OddsRatio_working_2-way'!M151)</f>
        <v>2.0265298051494733</v>
      </c>
      <c r="I152" s="30">
        <f>IF(OR($A152="",$B152=""),"",'OddsRatio_working_2-way'!N151)</f>
        <v>1.9741558354989901</v>
      </c>
      <c r="J152" s="30">
        <f>IF('Log_working_2-way'!$D151="","",A152^('Log_working_2-way'!$D151))</f>
        <v>2.0268045830085555</v>
      </c>
      <c r="K152" s="32">
        <f>IF('Log_working_2-way'!$D151="","",B152^('Log_working_2-way'!$D151))</f>
        <v>1.9738951466986834</v>
      </c>
      <c r="L152" s="37">
        <f t="shared" si="27"/>
        <v>0.49360613810741677</v>
      </c>
      <c r="M152" s="37">
        <f t="shared" si="28"/>
        <v>0.50639386189258306</v>
      </c>
      <c r="N152" s="38">
        <v>248</v>
      </c>
      <c r="O152" s="38">
        <f t="shared" si="29"/>
        <v>122.74747474747477</v>
      </c>
      <c r="P152" s="38">
        <f t="shared" si="30"/>
        <v>119.50259067357514</v>
      </c>
      <c r="Q152" s="38">
        <f t="shared" si="31"/>
        <v>128.49740932642487</v>
      </c>
      <c r="R152" s="38">
        <f t="shared" si="32"/>
        <v>125.25252525252526</v>
      </c>
      <c r="S152" s="39">
        <f t="shared" si="33"/>
        <v>-5.7499345789501035</v>
      </c>
      <c r="T152" s="39">
        <f t="shared" si="34"/>
        <v>-5.7499345789501177</v>
      </c>
      <c r="U152" t="s">
        <v>140</v>
      </c>
      <c r="V152" t="s">
        <v>144</v>
      </c>
      <c r="W152" t="s">
        <v>171</v>
      </c>
      <c r="X152" s="48" t="s">
        <v>488</v>
      </c>
      <c r="Y152" s="41"/>
    </row>
    <row r="153" spans="1:25" ht="15" x14ac:dyDescent="0.25">
      <c r="A153">
        <v>2.5299999999999998</v>
      </c>
      <c r="B153">
        <v>1.58</v>
      </c>
      <c r="C153" s="29">
        <f t="shared" si="26"/>
        <v>2.8168309401110703E-2</v>
      </c>
      <c r="D153" s="30">
        <f>IF(OR($A153="",$B153=""),"",A153*'MPTO_working_2-way'!$G152)</f>
        <v>2.6012658227848098</v>
      </c>
      <c r="E153" s="32">
        <f>IF(OR($A153="",$B153=""),"",B153*'MPTO_working_2-way'!$G152)</f>
        <v>1.6245059288537549</v>
      </c>
      <c r="F153" s="30">
        <f>IF(OR($A153="",$B153=""),"",'MPTO_working_2-way'!D152)</f>
        <v>2.6234823127912317</v>
      </c>
      <c r="G153" s="32">
        <f>IF(OR($A153="",$B153=""),"",'MPTO_working_2-way'!E152)</f>
        <v>1.6159598981283099</v>
      </c>
      <c r="H153" s="30">
        <f>IF(OR($A153="",$B153=""),"",'OddsRatio_working_2-way'!M152)</f>
        <v>2.6241708760111284</v>
      </c>
      <c r="I153" s="30">
        <f>IF(OR($A153="",$B153=""),"",'OddsRatio_working_2-way'!N152)</f>
        <v>1.6156987634551996</v>
      </c>
      <c r="J153" s="30">
        <f>IF('Log_working_2-way'!$D152="","",A153^('Log_working_2-way'!$D152))</f>
        <v>2.6344667221475415</v>
      </c>
      <c r="K153" s="32">
        <f>IF('Log_working_2-way'!$D152="","",B153^('Log_working_2-way'!$D152))</f>
        <v>1.6118203487716556</v>
      </c>
      <c r="L153" s="37">
        <f t="shared" si="27"/>
        <v>0.38442822384428227</v>
      </c>
      <c r="M153" s="37">
        <f t="shared" si="28"/>
        <v>0.61557177615571779</v>
      </c>
      <c r="N153" s="38">
        <v>249</v>
      </c>
      <c r="O153" s="38">
        <f t="shared" si="29"/>
        <v>150.58102766798419</v>
      </c>
      <c r="P153" s="38">
        <f t="shared" si="30"/>
        <v>91.405063291139243</v>
      </c>
      <c r="Q153" s="38">
        <f t="shared" si="31"/>
        <v>157.59493670886073</v>
      </c>
      <c r="R153" s="38">
        <f t="shared" si="32"/>
        <v>98.418972332015827</v>
      </c>
      <c r="S153" s="39">
        <f t="shared" si="33"/>
        <v>-7.0139090408765412</v>
      </c>
      <c r="T153" s="39">
        <f t="shared" si="34"/>
        <v>-7.0139090408765838</v>
      </c>
      <c r="U153" t="s">
        <v>151</v>
      </c>
      <c r="V153" t="s">
        <v>145</v>
      </c>
      <c r="W153" t="s">
        <v>171</v>
      </c>
      <c r="X153" s="48" t="s">
        <v>488</v>
      </c>
      <c r="Y153" s="41"/>
    </row>
    <row r="154" spans="1:25" s="35" customFormat="1" ht="15" x14ac:dyDescent="0.25">
      <c r="A154">
        <v>1.72</v>
      </c>
      <c r="B154">
        <v>2.23</v>
      </c>
      <c r="C154" s="29">
        <f t="shared" si="26"/>
        <v>2.982584211075201E-2</v>
      </c>
      <c r="D154" s="30">
        <f>IF(OR($A154="",$B154=""),"",A154*'MPTO_working_2-way'!$G153)</f>
        <v>1.7713004484304935</v>
      </c>
      <c r="E154" s="32">
        <f>IF(OR($A154="",$B154=""),"",B154*'MPTO_working_2-way'!$G153)</f>
        <v>2.2965116279069768</v>
      </c>
      <c r="F154" s="30">
        <f>IF(OR($A154="",$B154=""),"",'MPTO_working_2-way'!D153)</f>
        <v>1.7652798232695142</v>
      </c>
      <c r="G154" s="32">
        <f>IF(OR($A154="",$B154=""),"",'MPTO_working_2-way'!E153)</f>
        <v>2.3067115708443593</v>
      </c>
      <c r="H154" s="30">
        <f>IF(OR($A154="",$B154=""),"",'OddsRatio_working_2-way'!M153)</f>
        <v>1.7650920556760061</v>
      </c>
      <c r="I154" s="30">
        <f>IF(OR($A154="",$B154=""),"",'OddsRatio_working_2-way'!N153)</f>
        <v>2.3070322617798436</v>
      </c>
      <c r="J154" s="30">
        <f>IF('Log_working_2-way'!$D153="","",A154^('Log_working_2-way'!$D153))</f>
        <v>1.7623660397486636</v>
      </c>
      <c r="K154" s="32">
        <f>IF('Log_working_2-way'!$D153="","",B154^('Log_working_2-way'!$D153))</f>
        <v>2.3117058576345526</v>
      </c>
      <c r="L154" s="37">
        <f t="shared" si="27"/>
        <v>0.56455696202531636</v>
      </c>
      <c r="M154" s="37">
        <f t="shared" si="28"/>
        <v>0.43544303797468353</v>
      </c>
      <c r="N154" s="38">
        <v>250</v>
      </c>
      <c r="O154" s="38">
        <f t="shared" si="29"/>
        <v>104.65116279069768</v>
      </c>
      <c r="P154" s="38">
        <f t="shared" si="30"/>
        <v>137.89237668161437</v>
      </c>
      <c r="Q154" s="38">
        <f t="shared" si="31"/>
        <v>112.10762331838565</v>
      </c>
      <c r="R154" s="38">
        <f t="shared" si="32"/>
        <v>145.34883720930233</v>
      </c>
      <c r="S154" s="39">
        <f t="shared" si="33"/>
        <v>-7.4564605276879661</v>
      </c>
      <c r="T154" s="39">
        <f t="shared" si="34"/>
        <v>-7.4564605276879661</v>
      </c>
      <c r="U154" t="s">
        <v>142</v>
      </c>
      <c r="V154" t="s">
        <v>146</v>
      </c>
      <c r="W154" t="s">
        <v>171</v>
      </c>
      <c r="X154" s="48" t="s">
        <v>488</v>
      </c>
      <c r="Y154" s="41"/>
    </row>
    <row r="155" spans="1:25" ht="15" x14ac:dyDescent="0.25">
      <c r="A155">
        <v>2.09</v>
      </c>
      <c r="B155">
        <v>1.82</v>
      </c>
      <c r="C155" s="29">
        <f t="shared" si="26"/>
        <v>2.7919448972080652E-2</v>
      </c>
      <c r="D155" s="30">
        <f>IF(OR($A155="",$B155=""),"",A155*'MPTO_working_2-way'!$G154)</f>
        <v>2.1483516483516483</v>
      </c>
      <c r="E155" s="32">
        <f>IF(OR($A155="",$B155=""),"",B155*'MPTO_working_2-way'!$G154)</f>
        <v>1.8708133971291869</v>
      </c>
      <c r="F155" s="30">
        <f>IF(OR($A155="",$B155=""),"",'MPTO_working_2-way'!D154)</f>
        <v>2.152810006225593</v>
      </c>
      <c r="G155" s="32">
        <f>IF(OR($A155="",$B155=""),"",'MPTO_working_2-way'!E154)</f>
        <v>1.8674456281604401</v>
      </c>
      <c r="H155" s="30">
        <f>IF(OR($A155="",$B155=""),"",'OddsRatio_working_2-way'!M154)</f>
        <v>2.1529389804681456</v>
      </c>
      <c r="I155" s="30">
        <f>IF(OR($A155="",$B155=""),"",'OddsRatio_working_2-way'!N154)</f>
        <v>1.8673485908108987</v>
      </c>
      <c r="J155" s="30">
        <f>IF('Log_working_2-way'!$D154="","",A155^('Log_working_2-way'!$D154))</f>
        <v>2.1549669469306498</v>
      </c>
      <c r="K155" s="32">
        <f>IF('Log_working_2-way'!$D154="","",B155^('Log_working_2-way'!$D154))</f>
        <v>1.8658256434588982</v>
      </c>
      <c r="L155" s="37">
        <f t="shared" si="27"/>
        <v>0.46547314578005117</v>
      </c>
      <c r="M155" s="37">
        <f t="shared" si="28"/>
        <v>0.53452685421994872</v>
      </c>
      <c r="N155" s="38">
        <v>251</v>
      </c>
      <c r="O155" s="38">
        <f t="shared" si="29"/>
        <v>130.90430622009566</v>
      </c>
      <c r="P155" s="38">
        <f t="shared" si="30"/>
        <v>113.08791208791207</v>
      </c>
      <c r="Q155" s="38">
        <f t="shared" si="31"/>
        <v>137.91208791208788</v>
      </c>
      <c r="R155" s="38">
        <f t="shared" si="32"/>
        <v>120.09569377990432</v>
      </c>
      <c r="S155" s="39">
        <f t="shared" si="33"/>
        <v>-7.0077816919922213</v>
      </c>
      <c r="T155" s="39">
        <f t="shared" si="34"/>
        <v>-7.0077816919922498</v>
      </c>
      <c r="U155" t="s">
        <v>149</v>
      </c>
      <c r="V155" t="s">
        <v>109</v>
      </c>
      <c r="W155" t="s">
        <v>171</v>
      </c>
      <c r="X155" s="48" t="s">
        <v>488</v>
      </c>
      <c r="Y155" s="41"/>
    </row>
    <row r="156" spans="1:25" ht="15" x14ac:dyDescent="0.25">
      <c r="A156">
        <v>1.88</v>
      </c>
      <c r="B156">
        <v>2.04</v>
      </c>
      <c r="C156" s="29">
        <f t="shared" si="26"/>
        <v>2.2110972048393851E-2</v>
      </c>
      <c r="D156" s="30">
        <f>IF(OR($A156="",$B156=""),"",A156*'MPTO_working_2-way'!$G155)</f>
        <v>1.9215686274509802</v>
      </c>
      <c r="E156" s="32">
        <f>IF(OR($A156="",$B156=""),"",B156*'MPTO_working_2-way'!$G155)</f>
        <v>2.0851063829787235</v>
      </c>
      <c r="F156" s="30">
        <f>IF(OR($A156="",$B156=""),"",'MPTO_working_2-way'!D155)</f>
        <v>1.9199038846615937</v>
      </c>
      <c r="G156" s="32">
        <f>IF(OR($A156="",$B156=""),"",'MPTO_working_2-way'!E155)</f>
        <v>2.087070091423596</v>
      </c>
      <c r="H156" s="30">
        <f>IF(OR($A156="",$B156=""),"",'OddsRatio_working_2-way'!M155)</f>
        <v>1.9198662110077995</v>
      </c>
      <c r="I156" s="30">
        <f>IF(OR($A156="",$B156=""),"",'OddsRatio_working_2-way'!N155)</f>
        <v>2.0871146130092182</v>
      </c>
      <c r="J156" s="30">
        <f>IF('Log_working_2-way'!$D155="","",A156^('Log_working_2-way'!$D155))</f>
        <v>1.9191164053861676</v>
      </c>
      <c r="K156" s="32">
        <f>IF('Log_working_2-way'!$D155="","",B156^('Log_working_2-way'!$D155))</f>
        <v>2.0880014698245399</v>
      </c>
      <c r="L156" s="37">
        <f t="shared" si="27"/>
        <v>0.52040816326530615</v>
      </c>
      <c r="M156" s="37">
        <f t="shared" si="28"/>
        <v>0.47959183673469385</v>
      </c>
      <c r="N156" s="38">
        <v>252</v>
      </c>
      <c r="O156" s="38">
        <f t="shared" si="29"/>
        <v>117.95744680851062</v>
      </c>
      <c r="P156" s="38">
        <f t="shared" si="30"/>
        <v>128.47058823529414</v>
      </c>
      <c r="Q156" s="38">
        <f t="shared" si="31"/>
        <v>123.52941176470588</v>
      </c>
      <c r="R156" s="38">
        <f t="shared" si="32"/>
        <v>134.04255319148936</v>
      </c>
      <c r="S156" s="39">
        <f t="shared" si="33"/>
        <v>-5.5719649561952593</v>
      </c>
      <c r="T156" s="39">
        <f t="shared" si="34"/>
        <v>-5.5719649561952167</v>
      </c>
      <c r="U156" t="s">
        <v>148</v>
      </c>
      <c r="V156" t="s">
        <v>141</v>
      </c>
      <c r="W156" t="s">
        <v>171</v>
      </c>
      <c r="X156" s="48" t="s">
        <v>488</v>
      </c>
      <c r="Y156" s="41"/>
    </row>
    <row r="157" spans="1:25" ht="15" x14ac:dyDescent="0.25">
      <c r="A157">
        <v>1.65</v>
      </c>
      <c r="B157">
        <v>2.37</v>
      </c>
      <c r="C157" s="29">
        <f t="shared" si="26"/>
        <v>2.8001534330648337E-2</v>
      </c>
      <c r="D157" s="30">
        <f>IF(OR($A157="",$B157=""),"",A157*'MPTO_working_2-way'!$G156)</f>
        <v>1.6962025316455696</v>
      </c>
      <c r="E157" s="32">
        <f>IF(OR($A157="",$B157=""),"",B157*'MPTO_working_2-way'!$G156)</f>
        <v>2.4363636363636365</v>
      </c>
      <c r="F157" s="30">
        <f>IF(OR($A157="",$B157=""),"",'MPTO_working_2-way'!D156)</f>
        <v>1.6890184645286688</v>
      </c>
      <c r="G157" s="32">
        <f>IF(OR($A157="",$B157=""),"",'MPTO_working_2-way'!E156)</f>
        <v>2.4513399153737665</v>
      </c>
      <c r="H157" s="30">
        <f>IF(OR($A157="",$B157=""),"",'OddsRatio_working_2-way'!M156)</f>
        <v>1.6888051645745159</v>
      </c>
      <c r="I157" s="30">
        <f>IF(OR($A157="",$B157=""),"",'OddsRatio_working_2-way'!N156)</f>
        <v>2.4517893468724408</v>
      </c>
      <c r="J157" s="30">
        <f>IF('Log_working_2-way'!$D156="","",A157^('Log_working_2-way'!$D156))</f>
        <v>1.685552620448002</v>
      </c>
      <c r="K157" s="32">
        <f>IF('Log_working_2-way'!$D156="","",B157^('Log_working_2-way'!$D156))</f>
        <v>2.4586772337716281</v>
      </c>
      <c r="L157" s="37">
        <f t="shared" si="27"/>
        <v>0.58955223880597019</v>
      </c>
      <c r="M157" s="37">
        <f t="shared" si="28"/>
        <v>0.41044776119402981</v>
      </c>
      <c r="N157" s="38">
        <v>253</v>
      </c>
      <c r="O157" s="38">
        <f t="shared" si="29"/>
        <v>99.666666666666657</v>
      </c>
      <c r="P157" s="38">
        <f t="shared" si="30"/>
        <v>146.24894514767931</v>
      </c>
      <c r="Q157" s="38">
        <f t="shared" si="31"/>
        <v>106.75105485232066</v>
      </c>
      <c r="R157" s="38">
        <f t="shared" si="32"/>
        <v>153.33333333333334</v>
      </c>
      <c r="S157" s="39">
        <f t="shared" si="33"/>
        <v>-7.0843881856540065</v>
      </c>
      <c r="T157" s="39">
        <f t="shared" si="34"/>
        <v>-7.0843881856540349</v>
      </c>
      <c r="U157" t="s">
        <v>150</v>
      </c>
      <c r="V157" t="s">
        <v>147</v>
      </c>
      <c r="W157" t="s">
        <v>171</v>
      </c>
      <c r="X157" s="48" t="s">
        <v>488</v>
      </c>
      <c r="Y157" s="41"/>
    </row>
    <row r="158" spans="1:25" ht="15" x14ac:dyDescent="0.25">
      <c r="A158">
        <v>1.6</v>
      </c>
      <c r="B158">
        <v>2.4700000000000002</v>
      </c>
      <c r="C158" s="29">
        <f t="shared" si="26"/>
        <v>2.9858299595141746E-2</v>
      </c>
      <c r="D158" s="30">
        <f>IF(OR($A158="",$B158=""),"",A158*'MPTO_working_2-way'!$G157)</f>
        <v>1.6477732793522268</v>
      </c>
      <c r="E158" s="32">
        <f>IF(OR($A158="",$B158=""),"",B158*'MPTO_working_2-way'!$G157)</f>
        <v>2.5437500000000002</v>
      </c>
      <c r="F158" s="30">
        <f>IF(OR($A158="",$B158=""),"",'MPTO_working_2-way'!D157)</f>
        <v>1.6391538780588968</v>
      </c>
      <c r="G158" s="32">
        <f>IF(OR($A158="",$B158=""),"",'MPTO_working_2-way'!E157)</f>
        <v>2.5645684620376383</v>
      </c>
      <c r="H158" s="30">
        <f>IF(OR($A158="",$B158=""),"",'OddsRatio_working_2-way'!M157)</f>
        <v>1.6388765649999402</v>
      </c>
      <c r="I158" s="30">
        <f>IF(OR($A158="",$B158=""),"",'OddsRatio_working_2-way'!N157)</f>
        <v>2.5652475842498532</v>
      </c>
      <c r="J158" s="30">
        <f>IF('Log_working_2-way'!$D157="","",A158^('Log_working_2-way'!$D157))</f>
        <v>1.634964638533341</v>
      </c>
      <c r="K158" s="32">
        <f>IF('Log_working_2-way'!$D157="","",B158^('Log_working_2-way'!$D157))</f>
        <v>2.5748908511028135</v>
      </c>
      <c r="L158" s="37">
        <f t="shared" si="27"/>
        <v>0.60687960687960685</v>
      </c>
      <c r="M158" s="37">
        <f t="shared" si="28"/>
        <v>0.3931203931203931</v>
      </c>
      <c r="N158" s="38">
        <v>254</v>
      </c>
      <c r="O158" s="38">
        <f t="shared" si="29"/>
        <v>95.250000000000028</v>
      </c>
      <c r="P158" s="38">
        <f t="shared" si="30"/>
        <v>151.16599190283401</v>
      </c>
      <c r="Q158" s="38">
        <f t="shared" si="31"/>
        <v>102.83400809716599</v>
      </c>
      <c r="R158" s="38">
        <f t="shared" si="32"/>
        <v>158.75</v>
      </c>
      <c r="S158" s="39">
        <f t="shared" si="33"/>
        <v>-7.5840080971659631</v>
      </c>
      <c r="T158" s="39">
        <f t="shared" si="34"/>
        <v>-7.5840080971659916</v>
      </c>
      <c r="U158" t="s">
        <v>106</v>
      </c>
      <c r="V158" t="s">
        <v>91</v>
      </c>
      <c r="W158" t="s">
        <v>171</v>
      </c>
      <c r="X158" s="48" t="s">
        <v>488</v>
      </c>
      <c r="Y158" s="41"/>
    </row>
    <row r="159" spans="1:25" ht="15" x14ac:dyDescent="0.25">
      <c r="A159">
        <v>1.79</v>
      </c>
      <c r="B159">
        <v>2.0099999999999998</v>
      </c>
      <c r="C159" s="29">
        <f t="shared" si="26"/>
        <v>5.6171655688040278E-2</v>
      </c>
      <c r="D159" s="30">
        <f>IF(OR($A159="",$B159=""),"",A159*'MPTO_working_2-way'!$G158)</f>
        <v>1.8905472636815921</v>
      </c>
      <c r="E159" s="32">
        <f>IF(OR($A159="",$B159=""),"",B159*'MPTO_working_2-way'!$G158)</f>
        <v>2.1229050279329607</v>
      </c>
      <c r="F159" s="30">
        <f>IF(OR($A159="",$B159=""),"",'MPTO_working_2-way'!D158)</f>
        <v>1.8847533984651248</v>
      </c>
      <c r="G159" s="32">
        <f>IF(OR($A159="",$B159=""),"",'MPTO_working_2-way'!E158)</f>
        <v>2.1302584445957544</v>
      </c>
      <c r="H159" s="30">
        <f>IF(OR($A159="",$B159=""),"",'OddsRatio_working_2-way'!M158)</f>
        <v>1.884408399904582</v>
      </c>
      <c r="I159" s="30">
        <f>IF(OR($A159="",$B159=""),"",'OddsRatio_working_2-way'!N158)</f>
        <v>2.1306993467134521</v>
      </c>
      <c r="J159" s="30">
        <f>IF('Log_working_2-way'!$D158="","",A159^('Log_working_2-way'!$D158))</f>
        <v>1.8817300657088789</v>
      </c>
      <c r="K159" s="32">
        <f>IF('Log_working_2-way'!$D158="","",B159^('Log_working_2-way'!$D158))</f>
        <v>2.1341339474384169</v>
      </c>
      <c r="L159" s="37">
        <f t="shared" si="27"/>
        <v>0.52894736842105261</v>
      </c>
      <c r="M159" s="37">
        <f t="shared" si="28"/>
        <v>0.47105263157894744</v>
      </c>
      <c r="N159" s="38">
        <v>255</v>
      </c>
      <c r="O159" s="38">
        <f t="shared" si="29"/>
        <v>112.54189944134077</v>
      </c>
      <c r="P159" s="38">
        <f t="shared" si="30"/>
        <v>128.13432835820896</v>
      </c>
      <c r="Q159" s="38">
        <f t="shared" si="31"/>
        <v>126.86567164179107</v>
      </c>
      <c r="R159" s="38">
        <f t="shared" si="32"/>
        <v>142.4581005586592</v>
      </c>
      <c r="S159" s="39">
        <f t="shared" si="33"/>
        <v>-14.323772200450293</v>
      </c>
      <c r="T159" s="39">
        <f t="shared" si="34"/>
        <v>-14.323772200450236</v>
      </c>
      <c r="U159" t="s">
        <v>308</v>
      </c>
      <c r="V159" t="s">
        <v>418</v>
      </c>
      <c r="W159" t="s">
        <v>478</v>
      </c>
      <c r="X159" s="48" t="s">
        <v>488</v>
      </c>
      <c r="Y159" s="41"/>
    </row>
    <row r="160" spans="1:25" ht="15" x14ac:dyDescent="0.25">
      <c r="A160">
        <v>2.4500000000000002</v>
      </c>
      <c r="B160">
        <v>1.54</v>
      </c>
      <c r="C160" s="29">
        <f t="shared" si="26"/>
        <v>5.7513914656771803E-2</v>
      </c>
      <c r="D160" s="30">
        <f>IF(OR($A160="",$B160=""),"",A160*'MPTO_working_2-way'!$G159)</f>
        <v>2.5909090909090913</v>
      </c>
      <c r="E160" s="32">
        <f>IF(OR($A160="",$B160=""),"",B160*'MPTO_working_2-way'!$G159)</f>
        <v>1.6285714285714286</v>
      </c>
      <c r="F160" s="30">
        <f>IF(OR($A160="",$B160=""),"",'MPTO_working_2-way'!D159)</f>
        <v>2.6356968215158925</v>
      </c>
      <c r="G160" s="32">
        <f>IF(OR($A160="",$B160=""),"",'MPTO_working_2-way'!E159)</f>
        <v>1.6113602391629298</v>
      </c>
      <c r="H160" s="30">
        <f>IF(OR($A160="",$B160=""),"",'OddsRatio_working_2-way'!M159)</f>
        <v>2.6386534670836252</v>
      </c>
      <c r="I160" s="30">
        <f>IF(OR($A160="",$B160=""),"",'OddsRatio_working_2-way'!N159)</f>
        <v>1.6102571532587293</v>
      </c>
      <c r="J160" s="30">
        <f>IF('Log_working_2-way'!$D159="","",A160^('Log_working_2-way'!$D159))</f>
        <v>2.6602440145039061</v>
      </c>
      <c r="K160" s="32">
        <f>IF('Log_working_2-way'!$D159="","",B160^('Log_working_2-way'!$D159))</f>
        <v>1.6023210993425476</v>
      </c>
      <c r="L160" s="37">
        <f t="shared" si="27"/>
        <v>0.38596491228070168</v>
      </c>
      <c r="M160" s="37">
        <f t="shared" si="28"/>
        <v>0.61403508771929827</v>
      </c>
      <c r="N160" s="38">
        <v>256</v>
      </c>
      <c r="O160" s="38">
        <f t="shared" si="29"/>
        <v>151.51020408163265</v>
      </c>
      <c r="P160" s="38">
        <f t="shared" si="30"/>
        <v>89.766233766233768</v>
      </c>
      <c r="Q160" s="38">
        <f t="shared" si="31"/>
        <v>166.23376623376623</v>
      </c>
      <c r="R160" s="38">
        <f t="shared" si="32"/>
        <v>104.48979591836734</v>
      </c>
      <c r="S160" s="39">
        <f t="shared" si="33"/>
        <v>-14.723562152133582</v>
      </c>
      <c r="T160" s="39">
        <f t="shared" si="34"/>
        <v>-14.723562152133567</v>
      </c>
      <c r="U160" t="s">
        <v>307</v>
      </c>
      <c r="V160" t="s">
        <v>422</v>
      </c>
      <c r="W160" t="s">
        <v>478</v>
      </c>
      <c r="X160" s="48" t="s">
        <v>488</v>
      </c>
      <c r="Y160" s="41"/>
    </row>
    <row r="161" spans="1:25" ht="15" x14ac:dyDescent="0.25">
      <c r="A161">
        <v>2.42</v>
      </c>
      <c r="B161">
        <v>1.56</v>
      </c>
      <c r="C161" s="29">
        <f t="shared" si="26"/>
        <v>5.4248781521508693E-2</v>
      </c>
      <c r="D161" s="30">
        <f>IF(OR($A161="",$B161=""),"",A161*'MPTO_working_2-way'!$G160)</f>
        <v>2.5512820512820511</v>
      </c>
      <c r="E161" s="32">
        <f>IF(OR($A161="",$B161=""),"",B161*'MPTO_working_2-way'!$G160)</f>
        <v>1.6446280991735536</v>
      </c>
      <c r="F161" s="30">
        <f>IF(OR($A161="",$B161=""),"",'MPTO_working_2-way'!D160)</f>
        <v>2.5900109769484079</v>
      </c>
      <c r="G161" s="32">
        <f>IF(OR($A161="",$B161=""),"",'MPTO_working_2-way'!E160)</f>
        <v>1.6289264756644803</v>
      </c>
      <c r="H161" s="30">
        <f>IF(OR($A161="",$B161=""),"",'OddsRatio_working_2-way'!M160)</f>
        <v>2.5923926292577102</v>
      </c>
      <c r="I161" s="30">
        <f>IF(OR($A161="",$B161=""),"",'OddsRatio_working_2-way'!N160)</f>
        <v>1.6279858256227591</v>
      </c>
      <c r="J161" s="30">
        <f>IF('Log_working_2-way'!$D160="","",A161^('Log_working_2-way'!$D160))</f>
        <v>2.6109271347718477</v>
      </c>
      <c r="K161" s="32">
        <f>IF('Log_working_2-way'!$D160="","",B161^('Log_working_2-way'!$D160))</f>
        <v>1.6207605411883137</v>
      </c>
      <c r="L161" s="37">
        <f t="shared" si="27"/>
        <v>0.39195979899497491</v>
      </c>
      <c r="M161" s="37">
        <f t="shared" si="28"/>
        <v>0.6080402010050252</v>
      </c>
      <c r="N161" s="38">
        <v>257</v>
      </c>
      <c r="O161" s="38">
        <f t="shared" si="29"/>
        <v>150.80165289256198</v>
      </c>
      <c r="P161" s="38">
        <f t="shared" si="30"/>
        <v>92.256410256410263</v>
      </c>
      <c r="Q161" s="38">
        <f t="shared" si="31"/>
        <v>164.74358974358972</v>
      </c>
      <c r="R161" s="38">
        <f t="shared" si="32"/>
        <v>106.19834710743802</v>
      </c>
      <c r="S161" s="39">
        <f t="shared" si="33"/>
        <v>-13.941936851027748</v>
      </c>
      <c r="T161" s="39">
        <f t="shared" si="34"/>
        <v>-13.941936851027762</v>
      </c>
      <c r="U161" t="s">
        <v>310</v>
      </c>
      <c r="V161" t="s">
        <v>420</v>
      </c>
      <c r="W161" t="s">
        <v>478</v>
      </c>
      <c r="X161" s="48" t="s">
        <v>488</v>
      </c>
      <c r="Y161" s="41"/>
    </row>
    <row r="162" spans="1:25" ht="15" x14ac:dyDescent="0.25">
      <c r="A162">
        <v>1.59</v>
      </c>
      <c r="B162">
        <v>2.5099999999999998</v>
      </c>
      <c r="C162" s="29">
        <f t="shared" si="26"/>
        <v>2.7337192112054876E-2</v>
      </c>
      <c r="D162" s="30">
        <f>IF(OR($A162="",$B162=""),"",A162*'MPTO_working_2-way'!$G161)</f>
        <v>1.6334661354581674</v>
      </c>
      <c r="E162" s="32">
        <f>IF(OR($A162="",$B162=""),"",B162*'MPTO_working_2-way'!$G161)</f>
        <v>2.5786163522012577</v>
      </c>
      <c r="F162" s="30">
        <f>IF(OR($A162="",$B162=""),"",'MPTO_working_2-way'!D161)</f>
        <v>1.6253232605021484</v>
      </c>
      <c r="G162" s="32">
        <f>IF(OR($A162="",$B162=""),"",'MPTO_working_2-way'!E161)</f>
        <v>2.5991728809143897</v>
      </c>
      <c r="H162" s="30">
        <f>IF(OR($A162="",$B162=""),"",'OddsRatio_working_2-way'!M161)</f>
        <v>1.6250827759754636</v>
      </c>
      <c r="I162" s="30">
        <f>IF(OR($A162="",$B162=""),"",'OddsRatio_working_2-way'!N161)</f>
        <v>2.5997881215643228</v>
      </c>
      <c r="J162" s="30">
        <f>IF('Log_working_2-way'!$D161="","",A162^('Log_working_2-way'!$D161))</f>
        <v>1.621390343039387</v>
      </c>
      <c r="K162" s="32">
        <f>IF('Log_working_2-way'!$D161="","",B162^('Log_working_2-way'!$D161))</f>
        <v>2.6092944011789947</v>
      </c>
      <c r="L162" s="37">
        <f t="shared" si="27"/>
        <v>0.6121951219512195</v>
      </c>
      <c r="M162" s="37">
        <f t="shared" si="28"/>
        <v>0.3878048780487805</v>
      </c>
      <c r="N162" s="38">
        <v>258</v>
      </c>
      <c r="O162" s="38">
        <f t="shared" si="29"/>
        <v>95.735849056603783</v>
      </c>
      <c r="P162" s="38">
        <f t="shared" si="30"/>
        <v>155.21115537848604</v>
      </c>
      <c r="Q162" s="38">
        <f t="shared" si="31"/>
        <v>102.78884462151396</v>
      </c>
      <c r="R162" s="38">
        <f t="shared" si="32"/>
        <v>162.26415094339623</v>
      </c>
      <c r="S162" s="39">
        <f t="shared" si="33"/>
        <v>-7.0529955649101765</v>
      </c>
      <c r="T162" s="39">
        <f t="shared" si="34"/>
        <v>-7.0529955649101908</v>
      </c>
      <c r="U162" t="s">
        <v>158</v>
      </c>
      <c r="V162" t="s">
        <v>167</v>
      </c>
      <c r="W162" t="s">
        <v>175</v>
      </c>
      <c r="X162" s="48" t="s">
        <v>488</v>
      </c>
      <c r="Y162" s="41"/>
    </row>
    <row r="163" spans="1:25" ht="15" x14ac:dyDescent="0.25">
      <c r="A163">
        <v>1.95</v>
      </c>
      <c r="B163">
        <v>1.95</v>
      </c>
      <c r="C163" s="29">
        <f t="shared" si="26"/>
        <v>2.5641025641025772E-2</v>
      </c>
      <c r="D163" s="30">
        <f>IF(OR($A163="",$B163=""),"",A163*'MPTO_working_2-way'!$G162)</f>
        <v>2</v>
      </c>
      <c r="E163" s="32">
        <f>IF(OR($A163="",$B163=""),"",B163*'MPTO_working_2-way'!$G162)</f>
        <v>2</v>
      </c>
      <c r="F163" s="30">
        <f>IF(OR($A163="",$B163=""),"",'MPTO_working_2-way'!D162)</f>
        <v>2.0000000000000004</v>
      </c>
      <c r="G163" s="32">
        <f>IF(OR($A163="",$B163=""),"",'MPTO_working_2-way'!E162)</f>
        <v>2.0000000000000004</v>
      </c>
      <c r="H163" s="30">
        <f>IF(OR($A163="",$B163=""),"",'OddsRatio_working_2-way'!M162)</f>
        <v>2.0000000000000004</v>
      </c>
      <c r="I163" s="30">
        <f>IF(OR($A163="",$B163=""),"",'OddsRatio_working_2-way'!N162)</f>
        <v>2.0000000000000004</v>
      </c>
      <c r="J163" s="30">
        <f>IF('Log_working_2-way'!$D162="","",A163^('Log_working_2-way'!$D162))</f>
        <v>1.9999999999999976</v>
      </c>
      <c r="K163" s="32">
        <f>IF('Log_working_2-way'!$D162="","",B163^('Log_working_2-way'!$D162))</f>
        <v>1.9999999999999976</v>
      </c>
      <c r="L163" s="37">
        <f t="shared" si="27"/>
        <v>0.5</v>
      </c>
      <c r="M163" s="37">
        <f t="shared" si="28"/>
        <v>0.5</v>
      </c>
      <c r="N163" s="38">
        <v>259</v>
      </c>
      <c r="O163" s="38">
        <f t="shared" si="29"/>
        <v>126.1794871794872</v>
      </c>
      <c r="P163" s="38">
        <f t="shared" si="30"/>
        <v>126.1794871794872</v>
      </c>
      <c r="Q163" s="38">
        <f t="shared" si="31"/>
        <v>132.82051282051285</v>
      </c>
      <c r="R163" s="38">
        <f t="shared" si="32"/>
        <v>132.82051282051285</v>
      </c>
      <c r="S163" s="39">
        <f t="shared" si="33"/>
        <v>-6.6410256410256494</v>
      </c>
      <c r="T163" s="39">
        <f t="shared" si="34"/>
        <v>-6.6410256410256494</v>
      </c>
      <c r="U163" t="s">
        <v>160</v>
      </c>
      <c r="V163" t="s">
        <v>155</v>
      </c>
      <c r="W163" t="s">
        <v>175</v>
      </c>
      <c r="X163" s="48" t="s">
        <v>488</v>
      </c>
      <c r="Y163" s="41"/>
    </row>
    <row r="164" spans="1:25" ht="15" x14ac:dyDescent="0.25">
      <c r="A164">
        <v>2.0299999999999998</v>
      </c>
      <c r="B164">
        <v>1.88</v>
      </c>
      <c r="C164" s="29">
        <f t="shared" si="26"/>
        <v>2.4525731055444977E-2</v>
      </c>
      <c r="D164" s="30">
        <f>IF(OR($A164="",$B164=""),"",A164*'MPTO_working_2-way'!$G163)</f>
        <v>2.0797872340425529</v>
      </c>
      <c r="E164" s="32">
        <f>IF(OR($A164="",$B164=""),"",B164*'MPTO_working_2-way'!$G163)</f>
        <v>1.9261083743842364</v>
      </c>
      <c r="F164" s="30">
        <f>IF(OR($A164="",$B164=""),"",'MPTO_working_2-way'!D163)</f>
        <v>2.0818241326641935</v>
      </c>
      <c r="G164" s="32">
        <f>IF(OR($A164="",$B164=""),"",'MPTO_working_2-way'!E163)</f>
        <v>1.9243646631706333</v>
      </c>
      <c r="H164" s="30">
        <f>IF(OR($A164="",$B164=""),"",'OddsRatio_working_2-way'!M163)</f>
        <v>2.081875475946537</v>
      </c>
      <c r="I164" s="30">
        <f>IF(OR($A164="",$B164=""),"",'OddsRatio_working_2-way'!N163)</f>
        <v>1.9243207949834495</v>
      </c>
      <c r="J164" s="30">
        <f>IF('Log_working_2-way'!$D163="","",A164^('Log_working_2-way'!$D163))</f>
        <v>2.0827972819225606</v>
      </c>
      <c r="K164" s="32">
        <f>IF('Log_working_2-way'!$D163="","",B164^('Log_working_2-way'!$D163))</f>
        <v>1.9235339030630429</v>
      </c>
      <c r="L164" s="37">
        <f t="shared" si="27"/>
        <v>0.4808184143222507</v>
      </c>
      <c r="M164" s="37">
        <f t="shared" si="28"/>
        <v>0.51918158567774941</v>
      </c>
      <c r="N164" s="38">
        <v>260</v>
      </c>
      <c r="O164" s="38">
        <f t="shared" si="29"/>
        <v>131.92118226600985</v>
      </c>
      <c r="P164" s="38">
        <f t="shared" si="30"/>
        <v>121.70212765957444</v>
      </c>
      <c r="Q164" s="38">
        <f t="shared" si="31"/>
        <v>138.29787234042553</v>
      </c>
      <c r="R164" s="38">
        <f t="shared" si="32"/>
        <v>128.07881773399018</v>
      </c>
      <c r="S164" s="39">
        <f t="shared" si="33"/>
        <v>-6.3766900744156771</v>
      </c>
      <c r="T164" s="39">
        <f t="shared" si="34"/>
        <v>-6.376690074415734</v>
      </c>
      <c r="U164" t="s">
        <v>133</v>
      </c>
      <c r="V164" t="s">
        <v>157</v>
      </c>
      <c r="W164" t="s">
        <v>175</v>
      </c>
      <c r="X164" s="48" t="s">
        <v>488</v>
      </c>
      <c r="Y164" s="41"/>
    </row>
    <row r="165" spans="1:25" ht="15" x14ac:dyDescent="0.25">
      <c r="A165">
        <v>1.71</v>
      </c>
      <c r="B165">
        <v>2.25</v>
      </c>
      <c r="C165" s="29">
        <f t="shared" si="26"/>
        <v>2.9239766081871288E-2</v>
      </c>
      <c r="D165" s="30">
        <f>IF(OR($A165="",$B165=""),"",A165*'MPTO_working_2-way'!$G164)</f>
        <v>1.7599999999999998</v>
      </c>
      <c r="E165" s="32">
        <f>IF(OR($A165="",$B165=""),"",B165*'MPTO_working_2-way'!$G164)</f>
        <v>2.3157894736842106</v>
      </c>
      <c r="F165" s="30">
        <f>IF(OR($A165="",$B165=""),"",'MPTO_working_2-way'!D164)</f>
        <v>1.7538461538461536</v>
      </c>
      <c r="G165" s="32">
        <f>IF(OR($A165="",$B165=""),"",'MPTO_working_2-way'!E164)</f>
        <v>2.3265306122448979</v>
      </c>
      <c r="H165" s="30">
        <f>IF(OR($A165="",$B165=""),"",'OddsRatio_working_2-way'!M164)</f>
        <v>1.753657747256671</v>
      </c>
      <c r="I165" s="30">
        <f>IF(OR($A165="",$B165=""),"",'OddsRatio_working_2-way'!N164)</f>
        <v>2.3268622310856886</v>
      </c>
      <c r="J165" s="30">
        <f>IF('Log_working_2-way'!$D164="","",A165^('Log_working_2-way'!$D164))</f>
        <v>1.7508722508087184</v>
      </c>
      <c r="K165" s="32">
        <f>IF('Log_working_2-way'!$D164="","",B165^('Log_working_2-way'!$D164))</f>
        <v>2.331784466562643</v>
      </c>
      <c r="L165" s="37">
        <f t="shared" si="27"/>
        <v>0.56818181818181823</v>
      </c>
      <c r="M165" s="37">
        <f t="shared" si="28"/>
        <v>0.43181818181818182</v>
      </c>
      <c r="N165" s="38">
        <v>261</v>
      </c>
      <c r="O165" s="38">
        <f t="shared" si="29"/>
        <v>108.36842105263158</v>
      </c>
      <c r="P165" s="38">
        <f t="shared" si="30"/>
        <v>145</v>
      </c>
      <c r="Q165" s="38">
        <f t="shared" si="31"/>
        <v>116</v>
      </c>
      <c r="R165" s="38">
        <f t="shared" si="32"/>
        <v>152.63157894736841</v>
      </c>
      <c r="S165" s="39">
        <f t="shared" si="33"/>
        <v>-7.6315789473684248</v>
      </c>
      <c r="T165" s="39">
        <f t="shared" si="34"/>
        <v>-7.6315789473684106</v>
      </c>
      <c r="U165" t="s">
        <v>132</v>
      </c>
      <c r="V165" t="s">
        <v>128</v>
      </c>
      <c r="W165" t="s">
        <v>175</v>
      </c>
      <c r="X165" s="48" t="s">
        <v>488</v>
      </c>
      <c r="Y165" s="41"/>
    </row>
    <row r="166" spans="1:25" ht="15" x14ac:dyDescent="0.25">
      <c r="A166">
        <v>1.7</v>
      </c>
      <c r="B166">
        <v>2.27</v>
      </c>
      <c r="C166" s="29">
        <f t="shared" si="26"/>
        <v>2.876392847888054E-2</v>
      </c>
      <c r="D166" s="30">
        <f>IF(OR($A166="",$B166=""),"",A166*'MPTO_working_2-way'!$G165)</f>
        <v>1.748898678414097</v>
      </c>
      <c r="E166" s="32">
        <f>IF(OR($A166="",$B166=""),"",B166*'MPTO_working_2-way'!$G165)</f>
        <v>2.335294117647059</v>
      </c>
      <c r="F166" s="30">
        <f>IF(OR($A166="",$B166=""),"",'MPTO_working_2-way'!D165)</f>
        <v>1.7426055543011967</v>
      </c>
      <c r="G166" s="32">
        <f>IF(OR($A166="",$B166=""),"",'MPTO_working_2-way'!E165)</f>
        <v>2.3466099118273029</v>
      </c>
      <c r="H166" s="30">
        <f>IF(OR($A166="",$B166=""),"",'OddsRatio_working_2-way'!M165)</f>
        <v>1.7424157207132702</v>
      </c>
      <c r="I166" s="30">
        <f>IF(OR($A166="",$B166=""),"",'OddsRatio_working_2-way'!N165)</f>
        <v>2.3469542361512192</v>
      </c>
      <c r="J166" s="30">
        <f>IF('Log_working_2-way'!$D165="","",A166^('Log_working_2-way'!$D165))</f>
        <v>1.7395677440294552</v>
      </c>
      <c r="K166" s="32">
        <f>IF('Log_working_2-way'!$D165="","",B166^('Log_working_2-way'!$D165))</f>
        <v>2.352141177157876</v>
      </c>
      <c r="L166" s="37">
        <f t="shared" si="27"/>
        <v>0.5717884130982368</v>
      </c>
      <c r="M166" s="37">
        <f t="shared" si="28"/>
        <v>0.4282115869017632</v>
      </c>
      <c r="N166" s="38">
        <v>262</v>
      </c>
      <c r="O166" s="38">
        <f t="shared" si="29"/>
        <v>107.88235294117646</v>
      </c>
      <c r="P166" s="38">
        <f t="shared" si="30"/>
        <v>146.58149779735683</v>
      </c>
      <c r="Q166" s="38">
        <f t="shared" si="31"/>
        <v>115.41850220264317</v>
      </c>
      <c r="R166" s="38">
        <f t="shared" si="32"/>
        <v>154.11764705882354</v>
      </c>
      <c r="S166" s="39">
        <f t="shared" si="33"/>
        <v>-7.5361492614667043</v>
      </c>
      <c r="T166" s="39">
        <f t="shared" si="34"/>
        <v>-7.5361492614667043</v>
      </c>
      <c r="U166" t="s">
        <v>127</v>
      </c>
      <c r="V166" t="s">
        <v>161</v>
      </c>
      <c r="W166" t="s">
        <v>175</v>
      </c>
      <c r="X166" s="48" t="s">
        <v>488</v>
      </c>
      <c r="Y166" s="41"/>
    </row>
    <row r="167" spans="1:25" s="35" customFormat="1" ht="15" x14ac:dyDescent="0.25">
      <c r="A167">
        <v>1.82</v>
      </c>
      <c r="B167">
        <v>2.09</v>
      </c>
      <c r="C167" s="29">
        <f t="shared" si="26"/>
        <v>2.7919448972080652E-2</v>
      </c>
      <c r="D167" s="30">
        <f>IF(OR($A167="",$B167=""),"",A167*'MPTO_working_2-way'!$G166)</f>
        <v>1.8708133971291869</v>
      </c>
      <c r="E167" s="32">
        <f>IF(OR($A167="",$B167=""),"",B167*'MPTO_working_2-way'!$G166)</f>
        <v>2.1483516483516483</v>
      </c>
      <c r="F167" s="30">
        <f>IF(OR($A167="",$B167=""),"",'MPTO_working_2-way'!D166)</f>
        <v>1.8674456281604401</v>
      </c>
      <c r="G167" s="32">
        <f>IF(OR($A167="",$B167=""),"",'MPTO_working_2-way'!E166)</f>
        <v>2.152810006225593</v>
      </c>
      <c r="H167" s="30">
        <f>IF(OR($A167="",$B167=""),"",'OddsRatio_working_2-way'!M166)</f>
        <v>1.8673485908108987</v>
      </c>
      <c r="I167" s="30">
        <f>IF(OR($A167="",$B167=""),"",'OddsRatio_working_2-way'!N166)</f>
        <v>2.1529389804681456</v>
      </c>
      <c r="J167" s="30">
        <f>IF('Log_working_2-way'!$D166="","",A167^('Log_working_2-way'!$D166))</f>
        <v>1.8658256434588982</v>
      </c>
      <c r="K167" s="32">
        <f>IF('Log_working_2-way'!$D166="","",B167^('Log_working_2-way'!$D166))</f>
        <v>2.1549669469306498</v>
      </c>
      <c r="L167" s="37">
        <f t="shared" si="27"/>
        <v>0.53452685421994872</v>
      </c>
      <c r="M167" s="37">
        <f t="shared" si="28"/>
        <v>0.46547314578005117</v>
      </c>
      <c r="N167" s="38">
        <v>263</v>
      </c>
      <c r="O167" s="38">
        <f t="shared" si="29"/>
        <v>118.49450549450549</v>
      </c>
      <c r="P167" s="38">
        <f t="shared" si="30"/>
        <v>137.16267942583733</v>
      </c>
      <c r="Q167" s="38">
        <f t="shared" si="31"/>
        <v>125.83732057416269</v>
      </c>
      <c r="R167" s="38">
        <f t="shared" si="32"/>
        <v>144.50549450549448</v>
      </c>
      <c r="S167" s="39">
        <f t="shared" si="33"/>
        <v>-7.3428150796571998</v>
      </c>
      <c r="T167" s="39">
        <f t="shared" si="34"/>
        <v>-7.3428150796571572</v>
      </c>
      <c r="U167" t="s">
        <v>169</v>
      </c>
      <c r="V167" t="s">
        <v>129</v>
      </c>
      <c r="W167" t="s">
        <v>175</v>
      </c>
      <c r="X167" s="48" t="s">
        <v>488</v>
      </c>
      <c r="Y167" s="41"/>
    </row>
    <row r="168" spans="1:25" ht="15" x14ac:dyDescent="0.25">
      <c r="A168">
        <v>2.06</v>
      </c>
      <c r="B168">
        <v>1.83</v>
      </c>
      <c r="C168" s="29">
        <f t="shared" si="26"/>
        <v>3.1884980635577431E-2</v>
      </c>
      <c r="D168" s="30">
        <f>IF(OR($A168="",$B168=""),"",A168*'MPTO_working_2-way'!$G167)</f>
        <v>2.1256830601092895</v>
      </c>
      <c r="E168" s="32">
        <f>IF(OR($A168="",$B168=""),"",B168*'MPTO_working_2-way'!$G167)</f>
        <v>1.8883495145631068</v>
      </c>
      <c r="F168" s="30">
        <f>IF(OR($A168="",$B168=""),"",'MPTO_working_2-way'!D167)</f>
        <v>2.1299508446804905</v>
      </c>
      <c r="G168" s="32">
        <f>IF(OR($A168="",$B168=""),"",'MPTO_working_2-way'!E167)</f>
        <v>1.8849942497124856</v>
      </c>
      <c r="H168" s="30">
        <f>IF(OR($A168="",$B168=""),"",'OddsRatio_working_2-way'!M167)</f>
        <v>2.1300922235529893</v>
      </c>
      <c r="I168" s="30">
        <f>IF(OR($A168="",$B168=""),"",'OddsRatio_working_2-way'!N167)</f>
        <v>1.8848835335367746</v>
      </c>
      <c r="J168" s="30">
        <f>IF('Log_working_2-way'!$D167="","",A168^('Log_working_2-way'!$D167))</f>
        <v>2.1320394516231058</v>
      </c>
      <c r="K168" s="32">
        <f>IF('Log_working_2-way'!$D167="","",B168^('Log_working_2-way'!$D167))</f>
        <v>1.8833614398916756</v>
      </c>
      <c r="L168" s="37">
        <f t="shared" si="27"/>
        <v>0.47043701799485865</v>
      </c>
      <c r="M168" s="37">
        <f t="shared" si="28"/>
        <v>0.5295629820051414</v>
      </c>
      <c r="N168" s="38">
        <v>264</v>
      </c>
      <c r="O168" s="38">
        <f t="shared" si="29"/>
        <v>135.84466019417476</v>
      </c>
      <c r="P168" s="38">
        <f t="shared" si="30"/>
        <v>119.73770491803278</v>
      </c>
      <c r="Q168" s="38">
        <f t="shared" si="31"/>
        <v>144.26229508196721</v>
      </c>
      <c r="R168" s="38">
        <f t="shared" si="32"/>
        <v>128.15533980582524</v>
      </c>
      <c r="S168" s="39">
        <f t="shared" si="33"/>
        <v>-8.4176348877924454</v>
      </c>
      <c r="T168" s="39">
        <f t="shared" si="34"/>
        <v>-8.4176348877924596</v>
      </c>
      <c r="U168" t="s">
        <v>315</v>
      </c>
      <c r="V168" t="s">
        <v>324</v>
      </c>
      <c r="W168" t="s">
        <v>472</v>
      </c>
      <c r="X168" s="48" t="s">
        <v>488</v>
      </c>
      <c r="Y168" s="41"/>
    </row>
    <row r="169" spans="1:25" ht="15" x14ac:dyDescent="0.25">
      <c r="A169">
        <v>1.65</v>
      </c>
      <c r="B169">
        <v>2.33</v>
      </c>
      <c r="C169" s="29">
        <f t="shared" si="26"/>
        <v>3.5245155416829377E-2</v>
      </c>
      <c r="D169" s="30">
        <f>IF(OR($A169="",$B169=""),"",A169*'MPTO_working_2-way'!$G168)</f>
        <v>1.7081545064377683</v>
      </c>
      <c r="E169" s="32">
        <f>IF(OR($A169="",$B169=""),"",B169*'MPTO_working_2-way'!$G168)</f>
        <v>2.4121212121212126</v>
      </c>
      <c r="F169" s="30">
        <f>IF(OR($A169="",$B169=""),"",'MPTO_working_2-way'!D168)</f>
        <v>1.6994142999226434</v>
      </c>
      <c r="G169" s="32">
        <f>IF(OR($A169="",$B169=""),"",'MPTO_working_2-way'!E168)</f>
        <v>2.4297677358192451</v>
      </c>
      <c r="H169" s="30">
        <f>IF(OR($A169="",$B169=""),"",'OddsRatio_working_2-way'!M168)</f>
        <v>1.6990864070422753</v>
      </c>
      <c r="I169" s="30">
        <f>IF(OR($A169="",$B169=""),"",'OddsRatio_working_2-way'!N168)</f>
        <v>2.4304383405634256</v>
      </c>
      <c r="J169" s="30">
        <f>IF('Log_working_2-way'!$D168="","",A169^('Log_working_2-way'!$D168))</f>
        <v>1.6951127521022427</v>
      </c>
      <c r="K169" s="32">
        <f>IF('Log_working_2-way'!$D168="","",B169^('Log_working_2-way'!$D168))</f>
        <v>2.4386155296037653</v>
      </c>
      <c r="L169" s="37">
        <f t="shared" si="27"/>
        <v>0.58542713567839189</v>
      </c>
      <c r="M169" s="37">
        <f t="shared" si="28"/>
        <v>0.41457286432160795</v>
      </c>
      <c r="N169" s="38">
        <v>265</v>
      </c>
      <c r="O169" s="38">
        <f t="shared" si="29"/>
        <v>104.39393939393939</v>
      </c>
      <c r="P169" s="38">
        <f t="shared" si="30"/>
        <v>151.26609442060089</v>
      </c>
      <c r="Q169" s="38">
        <f t="shared" si="31"/>
        <v>113.73390557939915</v>
      </c>
      <c r="R169" s="38">
        <f t="shared" si="32"/>
        <v>160.60606060606062</v>
      </c>
      <c r="S169" s="39">
        <f t="shared" si="33"/>
        <v>-9.3399661854597582</v>
      </c>
      <c r="T169" s="39">
        <f t="shared" si="34"/>
        <v>-9.3399661854597298</v>
      </c>
      <c r="U169" t="s">
        <v>202</v>
      </c>
      <c r="V169" t="s">
        <v>430</v>
      </c>
      <c r="W169" t="s">
        <v>176</v>
      </c>
      <c r="X169" s="48" t="s">
        <v>488</v>
      </c>
      <c r="Y169" s="41"/>
    </row>
    <row r="170" spans="1:25" ht="15" x14ac:dyDescent="0.25">
      <c r="A170">
        <v>1.75</v>
      </c>
      <c r="B170">
        <v>2.17</v>
      </c>
      <c r="C170" s="29">
        <f t="shared" si="26"/>
        <v>3.2258064516129004E-2</v>
      </c>
      <c r="D170" s="30">
        <f>IF(OR($A170="",$B170=""),"",A170*'MPTO_working_2-way'!$G169)</f>
        <v>1.8064516129032258</v>
      </c>
      <c r="E170" s="32">
        <f>IF(OR($A170="",$B170=""),"",B170*'MPTO_working_2-way'!$G169)</f>
        <v>2.2399999999999998</v>
      </c>
      <c r="F170" s="30">
        <f>IF(OR($A170="",$B170=""),"",'MPTO_working_2-way'!D169)</f>
        <v>1.8008298755186722</v>
      </c>
      <c r="G170" s="32">
        <f>IF(OR($A170="",$B170=""),"",'MPTO_working_2-way'!E169)</f>
        <v>2.2487046632124348</v>
      </c>
      <c r="H170" s="30">
        <f>IF(OR($A170="",$B170=""),"",'OddsRatio_working_2-way'!M169)</f>
        <v>1.8006407690254356</v>
      </c>
      <c r="I170" s="30">
        <f>IF(OR($A170="",$B170=""),"",'OddsRatio_working_2-way'!N169)</f>
        <v>2.2489995996796797</v>
      </c>
      <c r="J170" s="30">
        <f>IF('Log_working_2-way'!$D169="","",A170^('Log_working_2-way'!$D169))</f>
        <v>1.798091355138193</v>
      </c>
      <c r="K170" s="32">
        <f>IF('Log_working_2-way'!$D169="","",B170^('Log_working_2-way'!$D169))</f>
        <v>2.2529893897006406</v>
      </c>
      <c r="L170" s="37">
        <f t="shared" si="27"/>
        <v>0.5535714285714286</v>
      </c>
      <c r="M170" s="37">
        <f t="shared" si="28"/>
        <v>0.44642857142857145</v>
      </c>
      <c r="N170" s="38">
        <v>266</v>
      </c>
      <c r="O170" s="38">
        <f t="shared" si="29"/>
        <v>114</v>
      </c>
      <c r="P170" s="38">
        <f t="shared" si="30"/>
        <v>143.41935483870969</v>
      </c>
      <c r="Q170" s="38">
        <f t="shared" si="31"/>
        <v>122.58064516129032</v>
      </c>
      <c r="R170" s="38">
        <f t="shared" si="32"/>
        <v>152</v>
      </c>
      <c r="S170" s="39">
        <f t="shared" si="33"/>
        <v>-8.5806451612903203</v>
      </c>
      <c r="T170" s="39">
        <f t="shared" si="34"/>
        <v>-8.5806451612903061</v>
      </c>
      <c r="U170" t="s">
        <v>329</v>
      </c>
      <c r="V170" t="s">
        <v>429</v>
      </c>
      <c r="W170" t="s">
        <v>176</v>
      </c>
      <c r="X170" s="48" t="s">
        <v>488</v>
      </c>
      <c r="Y170" s="41"/>
    </row>
    <row r="171" spans="1:25" ht="15" x14ac:dyDescent="0.25">
      <c r="A171">
        <v>1.32</v>
      </c>
      <c r="B171">
        <v>3.49</v>
      </c>
      <c r="C171" s="29">
        <f t="shared" si="26"/>
        <v>4.4108708865155943E-2</v>
      </c>
      <c r="D171" s="30">
        <f>IF(OR($A171="",$B171=""),"",A171*'MPTO_working_2-way'!$G170)</f>
        <v>1.3782234957020059</v>
      </c>
      <c r="E171" s="32">
        <f>IF(OR($A171="",$B171=""),"",B171*'MPTO_working_2-way'!$G170)</f>
        <v>3.6439393939393945</v>
      </c>
      <c r="F171" s="30">
        <f>IF(OR($A171="",$B171=""),"",'MPTO_working_2-way'!D170)</f>
        <v>1.3595797426513989</v>
      </c>
      <c r="G171" s="32">
        <f>IF(OR($A171="",$B171=""),"",'MPTO_working_2-way'!E170)</f>
        <v>3.7810242941562713</v>
      </c>
      <c r="H171" s="30">
        <f>IF(OR($A171="",$B171=""),"",'OddsRatio_working_2-way'!M170)</f>
        <v>1.3584885719585766</v>
      </c>
      <c r="I171" s="30">
        <f>IF(OR($A171="",$B171=""),"",'OddsRatio_working_2-way'!N170)</f>
        <v>3.789489200552675</v>
      </c>
      <c r="J171" s="30">
        <f>IF('Log_working_2-way'!$D170="","",A171^('Log_working_2-way'!$D170))</f>
        <v>1.3497894256060963</v>
      </c>
      <c r="K171" s="32">
        <f>IF('Log_working_2-way'!$D170="","",B171^('Log_working_2-way'!$D170))</f>
        <v>3.8588628665757683</v>
      </c>
      <c r="L171" s="37">
        <f t="shared" si="27"/>
        <v>0.72557172557172556</v>
      </c>
      <c r="M171" s="37">
        <f t="shared" si="28"/>
        <v>0.27442827442827439</v>
      </c>
      <c r="N171" s="38">
        <v>267</v>
      </c>
      <c r="O171" s="38">
        <f t="shared" si="29"/>
        <v>64.72727272727272</v>
      </c>
      <c r="P171" s="38">
        <f t="shared" si="30"/>
        <v>190.49570200573066</v>
      </c>
      <c r="Q171" s="38">
        <f t="shared" si="31"/>
        <v>76.504297994269336</v>
      </c>
      <c r="R171" s="38">
        <f t="shared" si="32"/>
        <v>202.27272727272728</v>
      </c>
      <c r="S171" s="39">
        <f t="shared" si="33"/>
        <v>-11.777025266996617</v>
      </c>
      <c r="T171" s="39">
        <f t="shared" si="34"/>
        <v>-11.777025266996617</v>
      </c>
      <c r="U171" t="s">
        <v>187</v>
      </c>
      <c r="V171" t="s">
        <v>426</v>
      </c>
      <c r="W171" t="s">
        <v>176</v>
      </c>
      <c r="X171" s="48" t="s">
        <v>488</v>
      </c>
      <c r="Y171" s="41"/>
    </row>
    <row r="172" spans="1:25" ht="15" x14ac:dyDescent="0.25">
      <c r="A172">
        <v>1.8</v>
      </c>
      <c r="B172">
        <v>2.09</v>
      </c>
      <c r="C172" s="29">
        <f t="shared" si="26"/>
        <v>3.4024455077086735E-2</v>
      </c>
      <c r="D172" s="30">
        <f>IF(OR($A172="",$B172=""),"",A172*'MPTO_working_2-way'!$G171)</f>
        <v>1.8612440191387563</v>
      </c>
      <c r="E172" s="32">
        <f>IF(OR($A172="",$B172=""),"",B172*'MPTO_working_2-way'!$G171)</f>
        <v>2.161111111111111</v>
      </c>
      <c r="F172" s="30">
        <f>IF(OR($A172="",$B172=""),"",'MPTO_working_2-way'!D171)</f>
        <v>1.8568608094768018</v>
      </c>
      <c r="G172" s="32">
        <f>IF(OR($A172="",$B172=""),"",'MPTO_working_2-way'!E171)</f>
        <v>2.1670506912442398</v>
      </c>
      <c r="H172" s="30">
        <f>IF(OR($A172="",$B172=""),"",'OddsRatio_working_2-way'!M171)</f>
        <v>1.8567058737562385</v>
      </c>
      <c r="I172" s="30">
        <f>IF(OR($A172="",$B172=""),"",'OddsRatio_working_2-way'!N171)</f>
        <v>2.1672617529928755</v>
      </c>
      <c r="J172" s="30">
        <f>IF('Log_working_2-way'!$D171="","",A172^('Log_working_2-way'!$D171))</f>
        <v>1.8547149010332622</v>
      </c>
      <c r="K172" s="32">
        <f>IF('Log_working_2-way'!$D171="","",B172^('Log_working_2-way'!$D171))</f>
        <v>2.1699807722915003</v>
      </c>
      <c r="L172" s="37">
        <f t="shared" si="27"/>
        <v>0.53727506426735205</v>
      </c>
      <c r="M172" s="37">
        <f t="shared" si="28"/>
        <v>0.46272493573264784</v>
      </c>
      <c r="N172" s="38">
        <v>268</v>
      </c>
      <c r="O172" s="38">
        <f t="shared" si="29"/>
        <v>119.11111111111113</v>
      </c>
      <c r="P172" s="38">
        <f t="shared" si="30"/>
        <v>139.77033492822969</v>
      </c>
      <c r="Q172" s="38">
        <f t="shared" si="31"/>
        <v>128.22966507177034</v>
      </c>
      <c r="R172" s="38">
        <f t="shared" si="32"/>
        <v>148.88888888888889</v>
      </c>
      <c r="S172" s="39">
        <f t="shared" si="33"/>
        <v>-9.118553960659213</v>
      </c>
      <c r="T172" s="39">
        <f t="shared" si="34"/>
        <v>-9.1185539606591988</v>
      </c>
      <c r="U172" t="s">
        <v>190</v>
      </c>
      <c r="V172" t="s">
        <v>189</v>
      </c>
      <c r="W172" t="s">
        <v>176</v>
      </c>
      <c r="X172" s="48" t="s">
        <v>488</v>
      </c>
      <c r="Y172" s="41"/>
    </row>
    <row r="173" spans="1:25" ht="15" x14ac:dyDescent="0.25">
      <c r="A173">
        <v>1.47</v>
      </c>
      <c r="B173">
        <v>2.77</v>
      </c>
      <c r="C173" s="29">
        <f t="shared" si="26"/>
        <v>4.1282939168447275E-2</v>
      </c>
      <c r="D173" s="30">
        <f>IF(OR($A173="",$B173=""),"",A173*'MPTO_working_2-way'!$G172)</f>
        <v>1.5306859205776175</v>
      </c>
      <c r="E173" s="32">
        <f>IF(OR($A173="",$B173=""),"",B173*'MPTO_working_2-way'!$G172)</f>
        <v>2.8843537414965992</v>
      </c>
      <c r="F173" s="30">
        <f>IF(OR($A173="",$B173=""),"",'MPTO_working_2-way'!D172)</f>
        <v>1.5159999255384502</v>
      </c>
      <c r="G173" s="32">
        <f>IF(OR($A173="",$B173=""),"",'MPTO_working_2-way'!E172)</f>
        <v>2.9379847757855626</v>
      </c>
      <c r="H173" s="30">
        <f>IF(OR($A173="",$B173=""),"",'OddsRatio_working_2-way'!M172)</f>
        <v>1.5153025549750767</v>
      </c>
      <c r="I173" s="30">
        <f>IF(OR($A173="",$B173=""),"",'OddsRatio_working_2-way'!N172)</f>
        <v>2.9406074942678422</v>
      </c>
      <c r="J173" s="30">
        <f>IF('Log_working_2-way'!$D172="","",A173^('Log_working_2-way'!$D172))</f>
        <v>1.5085614600644057</v>
      </c>
      <c r="K173" s="32">
        <f>IF('Log_working_2-way'!$D172="","",B173^('Log_working_2-way'!$D172))</f>
        <v>2.9663306768709083</v>
      </c>
      <c r="L173" s="37">
        <f t="shared" si="27"/>
        <v>0.65330188679245271</v>
      </c>
      <c r="M173" s="37">
        <f t="shared" si="28"/>
        <v>0.34669811320754712</v>
      </c>
      <c r="N173" s="38">
        <v>269</v>
      </c>
      <c r="O173" s="38">
        <f t="shared" si="29"/>
        <v>86.006802721088434</v>
      </c>
      <c r="P173" s="38">
        <f t="shared" si="30"/>
        <v>171.88808664259929</v>
      </c>
      <c r="Q173" s="38">
        <f t="shared" si="31"/>
        <v>97.111913357400724</v>
      </c>
      <c r="R173" s="38">
        <f t="shared" si="32"/>
        <v>182.99319727891157</v>
      </c>
      <c r="S173" s="39">
        <f t="shared" si="33"/>
        <v>-11.10511063631229</v>
      </c>
      <c r="T173" s="39">
        <f t="shared" si="34"/>
        <v>-11.105110636312276</v>
      </c>
      <c r="U173" t="s">
        <v>332</v>
      </c>
      <c r="V173" t="s">
        <v>330</v>
      </c>
      <c r="W173" t="s">
        <v>176</v>
      </c>
      <c r="X173" s="48" t="s">
        <v>488</v>
      </c>
      <c r="Y173" s="41"/>
    </row>
    <row r="174" spans="1:25" ht="15" x14ac:dyDescent="0.25">
      <c r="A174">
        <v>2.5299999999999998</v>
      </c>
      <c r="B174">
        <v>1.57</v>
      </c>
      <c r="C174" s="29">
        <f t="shared" si="26"/>
        <v>3.2199592155283119E-2</v>
      </c>
      <c r="D174" s="30">
        <f>IF(OR($A174="",$B174=""),"",A174*'MPTO_working_2-way'!$G173)</f>
        <v>2.6114649681528661</v>
      </c>
      <c r="E174" s="32">
        <f>IF(OR($A174="",$B174=""),"",B174*'MPTO_working_2-way'!$G173)</f>
        <v>1.6205533596837947</v>
      </c>
      <c r="F174" s="30">
        <f>IF(OR($A174="",$B174=""),"",'MPTO_working_2-way'!D173)</f>
        <v>2.6374290362205768</v>
      </c>
      <c r="G174" s="32">
        <f>IF(OR($A174="",$B174=""),"",'MPTO_working_2-way'!E173)</f>
        <v>1.6107134891831068</v>
      </c>
      <c r="H174" s="30">
        <f>IF(OR($A174="",$B174=""),"",'OddsRatio_working_2-way'!M173)</f>
        <v>2.6383560438182503</v>
      </c>
      <c r="I174" s="30">
        <f>IF(OR($A174="",$B174=""),"",'OddsRatio_working_2-way'!N173)</f>
        <v>1.610367937893074</v>
      </c>
      <c r="J174" s="30">
        <f>IF('Log_working_2-way'!$D173="","",A174^('Log_working_2-way'!$D173))</f>
        <v>2.6504593860891874</v>
      </c>
      <c r="K174" s="32">
        <f>IF('Log_working_2-way'!$D173="","",B174^('Log_working_2-way'!$D173))</f>
        <v>1.6058919161709591</v>
      </c>
      <c r="L174" s="37">
        <f t="shared" si="27"/>
        <v>0.38292682926829269</v>
      </c>
      <c r="M174" s="37">
        <f t="shared" si="28"/>
        <v>0.6170731707317072</v>
      </c>
      <c r="N174" s="38">
        <v>270</v>
      </c>
      <c r="O174" s="38">
        <f t="shared" si="29"/>
        <v>163.28063241106719</v>
      </c>
      <c r="P174" s="38">
        <f t="shared" si="30"/>
        <v>98.025477707006388</v>
      </c>
      <c r="Q174" s="38">
        <f t="shared" si="31"/>
        <v>171.97452229299361</v>
      </c>
      <c r="R174" s="38">
        <f t="shared" si="32"/>
        <v>106.71936758893283</v>
      </c>
      <c r="S174" s="39">
        <f t="shared" si="33"/>
        <v>-8.6938898819264239</v>
      </c>
      <c r="T174" s="39">
        <f t="shared" si="34"/>
        <v>-8.6938898819264381</v>
      </c>
      <c r="U174" t="s">
        <v>178</v>
      </c>
      <c r="V174" t="s">
        <v>431</v>
      </c>
      <c r="W174" t="s">
        <v>172</v>
      </c>
      <c r="X174" s="48" t="s">
        <v>488</v>
      </c>
      <c r="Y174" s="41"/>
    </row>
    <row r="175" spans="1:25" ht="15" x14ac:dyDescent="0.25">
      <c r="A175">
        <v>2.37</v>
      </c>
      <c r="B175">
        <v>1.63</v>
      </c>
      <c r="C175" s="29">
        <f t="shared" si="26"/>
        <v>3.5437860785379582E-2</v>
      </c>
      <c r="D175" s="30">
        <f>IF(OR($A175="",$B175=""),"",A175*'MPTO_working_2-way'!$G174)</f>
        <v>2.4539877300613497</v>
      </c>
      <c r="E175" s="32">
        <f>IF(OR($A175="",$B175=""),"",B175*'MPTO_working_2-way'!$G174)</f>
        <v>1.6877637130801686</v>
      </c>
      <c r="F175" s="30">
        <f>IF(OR($A175="",$B175=""),"",'MPTO_working_2-way'!D174)</f>
        <v>2.4738881239793793</v>
      </c>
      <c r="G175" s="32">
        <f>IF(OR($A175="",$B175=""),"",'MPTO_working_2-way'!E174)</f>
        <v>1.6784775477395666</v>
      </c>
      <c r="H175" s="30">
        <f>IF(OR($A175="",$B175=""),"",'OddsRatio_working_2-way'!M174)</f>
        <v>2.4746535778287639</v>
      </c>
      <c r="I175" s="30">
        <f>IF(OR($A175="",$B175=""),"",'OddsRatio_working_2-way'!N174)</f>
        <v>1.6781253679066579</v>
      </c>
      <c r="J175" s="30">
        <f>IF('Log_working_2-way'!$D174="","",A175^('Log_working_2-way'!$D174))</f>
        <v>2.4838961866439853</v>
      </c>
      <c r="K175" s="32">
        <f>IF('Log_working_2-way'!$D174="","",B175^('Log_working_2-way'!$D174))</f>
        <v>1.6739015902867895</v>
      </c>
      <c r="L175" s="37">
        <f t="shared" si="27"/>
        <v>0.40749999999999997</v>
      </c>
      <c r="M175" s="37">
        <f t="shared" si="28"/>
        <v>0.59250000000000003</v>
      </c>
      <c r="N175" s="38">
        <v>271</v>
      </c>
      <c r="O175" s="38">
        <f t="shared" si="29"/>
        <v>156.65400843881855</v>
      </c>
      <c r="P175" s="38">
        <f t="shared" si="30"/>
        <v>104.74233128834354</v>
      </c>
      <c r="Q175" s="38">
        <f t="shared" si="31"/>
        <v>166.25766871165644</v>
      </c>
      <c r="R175" s="38">
        <f t="shared" si="32"/>
        <v>114.34599156118142</v>
      </c>
      <c r="S175" s="39">
        <f t="shared" si="33"/>
        <v>-9.6036602728378853</v>
      </c>
      <c r="T175" s="39">
        <f t="shared" si="34"/>
        <v>-9.6036602728378853</v>
      </c>
      <c r="U175" t="s">
        <v>432</v>
      </c>
      <c r="V175" t="s">
        <v>461</v>
      </c>
      <c r="W175" t="s">
        <v>172</v>
      </c>
      <c r="X175" s="48" t="s">
        <v>488</v>
      </c>
      <c r="Y175" s="41"/>
    </row>
    <row r="176" spans="1:25" ht="15" x14ac:dyDescent="0.25">
      <c r="A176">
        <v>2.2599999999999998</v>
      </c>
      <c r="B176">
        <v>1.69</v>
      </c>
      <c r="C176" s="29">
        <f t="shared" si="26"/>
        <v>3.4193852437555794E-2</v>
      </c>
      <c r="D176" s="30">
        <f>IF(OR($A176="",$B176=""),"",A176*'MPTO_working_2-way'!$G175)</f>
        <v>2.3372781065088759</v>
      </c>
      <c r="E176" s="32">
        <f>IF(OR($A176="",$B176=""),"",B176*'MPTO_working_2-way'!$G175)</f>
        <v>1.7477876106194692</v>
      </c>
      <c r="F176" s="30">
        <f>IF(OR($A176="",$B176=""),"",'MPTO_working_2-way'!D175)</f>
        <v>2.3508340001231001</v>
      </c>
      <c r="G176" s="32">
        <f>IF(OR($A176="",$B176=""),"",'MPTO_working_2-way'!E175)</f>
        <v>1.740283410033262</v>
      </c>
      <c r="H176" s="30">
        <f>IF(OR($A176="",$B176=""),"",'OddsRatio_working_2-way'!M175)</f>
        <v>2.351327849384353</v>
      </c>
      <c r="I176" s="30">
        <f>IF(OR($A176="",$B176=""),"",'OddsRatio_working_2-way'!N175)</f>
        <v>1.7400128699009547</v>
      </c>
      <c r="J176" s="30">
        <f>IF('Log_working_2-way'!$D175="","",A176^('Log_working_2-way'!$D175))</f>
        <v>2.3575800032398484</v>
      </c>
      <c r="K176" s="32">
        <f>IF('Log_working_2-way'!$D175="","",B176^('Log_working_2-way'!$D175))</f>
        <v>1.7366048392090647</v>
      </c>
      <c r="L176" s="37">
        <f t="shared" si="27"/>
        <v>0.42784810126582273</v>
      </c>
      <c r="M176" s="37">
        <f t="shared" si="28"/>
        <v>0.57215189873417716</v>
      </c>
      <c r="N176" s="38">
        <v>272</v>
      </c>
      <c r="O176" s="38">
        <f t="shared" si="29"/>
        <v>151.64601769911502</v>
      </c>
      <c r="P176" s="38">
        <f t="shared" si="30"/>
        <v>111.05325443786982</v>
      </c>
      <c r="Q176" s="38">
        <f t="shared" si="31"/>
        <v>160.94674556213019</v>
      </c>
      <c r="R176" s="38">
        <f t="shared" si="32"/>
        <v>120.35398230088497</v>
      </c>
      <c r="S176" s="39">
        <f t="shared" si="33"/>
        <v>-9.3007278630151689</v>
      </c>
      <c r="T176" s="39">
        <f t="shared" si="34"/>
        <v>-9.3007278630151404</v>
      </c>
      <c r="U176" t="s">
        <v>434</v>
      </c>
      <c r="V176" t="s">
        <v>335</v>
      </c>
      <c r="W176" t="s">
        <v>172</v>
      </c>
      <c r="X176" s="48" t="s">
        <v>488</v>
      </c>
      <c r="Y176" s="41"/>
    </row>
    <row r="177" spans="1:25" s="35" customFormat="1" ht="15" x14ac:dyDescent="0.25">
      <c r="A177">
        <v>1.87</v>
      </c>
      <c r="B177">
        <v>2.0299999999999998</v>
      </c>
      <c r="C177" s="29">
        <f t="shared" si="26"/>
        <v>2.737019572719368E-2</v>
      </c>
      <c r="D177" s="30">
        <f>IF(OR($A177="",$B177=""),"",A177*'MPTO_working_2-way'!$G176)</f>
        <v>1.9211822660098523</v>
      </c>
      <c r="E177" s="32">
        <f>IF(OR($A177="",$B177=""),"",B177*'MPTO_working_2-way'!$G176)</f>
        <v>2.0855614973262031</v>
      </c>
      <c r="F177" s="30">
        <f>IF(OR($A177="",$B177=""),"",'MPTO_working_2-way'!D176)</f>
        <v>1.9191122570208035</v>
      </c>
      <c r="G177" s="32">
        <f>IF(OR($A177="",$B177=""),"",'MPTO_working_2-way'!E176)</f>
        <v>2.0880063804625832</v>
      </c>
      <c r="H177" s="30">
        <f>IF(OR($A177="",$B177=""),"",'OddsRatio_working_2-way'!M176)</f>
        <v>1.9190539669544755</v>
      </c>
      <c r="I177" s="30">
        <f>IF(OR($A177="",$B177=""),"",'OddsRatio_working_2-way'!N176)</f>
        <v>2.0880753861644932</v>
      </c>
      <c r="J177" s="30">
        <f>IF('Log_working_2-way'!$D176="","",A177^('Log_working_2-way'!$D176))</f>
        <v>1.9181177959672178</v>
      </c>
      <c r="K177" s="32">
        <f>IF('Log_working_2-way'!$D176="","",B177^('Log_working_2-way'!$D176))</f>
        <v>2.0891848566626599</v>
      </c>
      <c r="L177" s="37">
        <f t="shared" si="27"/>
        <v>0.52051282051282044</v>
      </c>
      <c r="M177" s="37">
        <f t="shared" si="28"/>
        <v>0.4794871794871795</v>
      </c>
      <c r="N177" s="38">
        <v>273</v>
      </c>
      <c r="O177" s="38">
        <f t="shared" si="29"/>
        <v>127.01069518716578</v>
      </c>
      <c r="P177" s="38">
        <f t="shared" si="30"/>
        <v>138.51724137931032</v>
      </c>
      <c r="Q177" s="38">
        <f t="shared" si="31"/>
        <v>134.48275862068968</v>
      </c>
      <c r="R177" s="38">
        <f t="shared" si="32"/>
        <v>145.98930481283421</v>
      </c>
      <c r="S177" s="39">
        <f t="shared" si="33"/>
        <v>-7.4720634335238998</v>
      </c>
      <c r="T177" s="39">
        <f t="shared" si="34"/>
        <v>-7.4720634335238856</v>
      </c>
      <c r="U177" t="s">
        <v>463</v>
      </c>
      <c r="V177" t="s">
        <v>333</v>
      </c>
      <c r="W177" t="s">
        <v>172</v>
      </c>
      <c r="X177" s="48" t="s">
        <v>488</v>
      </c>
      <c r="Y177" s="41"/>
    </row>
    <row r="178" spans="1:25" s="35" customFormat="1" ht="15" x14ac:dyDescent="0.25">
      <c r="A178">
        <v>1.98</v>
      </c>
      <c r="B178">
        <v>1.91</v>
      </c>
      <c r="C178" s="29">
        <f t="shared" si="26"/>
        <v>2.861071447458885E-2</v>
      </c>
      <c r="D178" s="30">
        <f>IF(OR($A178="",$B178=""),"",A178*'MPTO_working_2-way'!$G177)</f>
        <v>2.0366492146596857</v>
      </c>
      <c r="E178" s="32">
        <f>IF(OR($A178="",$B178=""),"",B178*'MPTO_working_2-way'!$G177)</f>
        <v>1.9646464646464645</v>
      </c>
      <c r="F178" s="30">
        <f>IF(OR($A178="",$B178=""),"",'MPTO_working_2-way'!D177)</f>
        <v>2.0377175494369308</v>
      </c>
      <c r="G178" s="32">
        <f>IF(OR($A178="",$B178=""),"",'MPTO_working_2-way'!E177)</f>
        <v>1.9636533568721115</v>
      </c>
      <c r="H178" s="30">
        <f>IF(OR($A178="",$B178=""),"",'OddsRatio_working_2-way'!M177)</f>
        <v>2.0377490433255412</v>
      </c>
      <c r="I178" s="30">
        <f>IF(OR($A178="",$B178=""),"",'OddsRatio_working_2-way'!N177)</f>
        <v>1.9636241116594322</v>
      </c>
      <c r="J178" s="30">
        <f>IF('Log_working_2-way'!$D177="","",A178^('Log_working_2-way'!$D177))</f>
        <v>2.0382337672504618</v>
      </c>
      <c r="K178" s="32">
        <f>IF('Log_working_2-way'!$D177="","",B178^('Log_working_2-way'!$D177))</f>
        <v>1.9631742210121639</v>
      </c>
      <c r="L178" s="37">
        <f t="shared" si="27"/>
        <v>0.49100257069408743</v>
      </c>
      <c r="M178" s="37">
        <f t="shared" si="28"/>
        <v>0.50899742930591263</v>
      </c>
      <c r="N178" s="38">
        <v>274</v>
      </c>
      <c r="O178" s="38">
        <f t="shared" si="29"/>
        <v>135.61616161616161</v>
      </c>
      <c r="P178" s="38">
        <f t="shared" si="30"/>
        <v>130.54450261780107</v>
      </c>
      <c r="Q178" s="38">
        <f t="shared" si="31"/>
        <v>143.45549738219896</v>
      </c>
      <c r="R178" s="38">
        <f t="shared" si="32"/>
        <v>138.38383838383839</v>
      </c>
      <c r="S178" s="39">
        <f t="shared" si="33"/>
        <v>-7.839335766037351</v>
      </c>
      <c r="T178" s="39">
        <f t="shared" si="34"/>
        <v>-7.8393357660373226</v>
      </c>
      <c r="U178" t="s">
        <v>342</v>
      </c>
      <c r="V178" t="s">
        <v>348</v>
      </c>
      <c r="W178" t="s">
        <v>479</v>
      </c>
      <c r="X178" s="48" t="s">
        <v>488</v>
      </c>
      <c r="Y178" s="41"/>
    </row>
    <row r="179" spans="1:25" ht="15" x14ac:dyDescent="0.25">
      <c r="A179">
        <v>1.53</v>
      </c>
      <c r="B179">
        <v>2.63</v>
      </c>
      <c r="C179" s="29">
        <f t="shared" si="26"/>
        <v>3.3822908123959383E-2</v>
      </c>
      <c r="D179" s="30">
        <f>IF(OR($A179="",$B179=""),"",A179*'MPTO_working_2-way'!$G178)</f>
        <v>1.581749049429658</v>
      </c>
      <c r="E179" s="32">
        <f>IF(OR($A179="",$B179=""),"",B179*'MPTO_working_2-way'!$G178)</f>
        <v>2.7189542483660132</v>
      </c>
      <c r="F179" s="30">
        <f>IF(OR($A179="",$B179=""),"",'MPTO_working_2-way'!D178)</f>
        <v>1.5706395519038232</v>
      </c>
      <c r="G179" s="32">
        <f>IF(OR($A179="",$B179=""),"",'MPTO_working_2-way'!E178)</f>
        <v>2.7524197133964914</v>
      </c>
      <c r="H179" s="30">
        <f>IF(OR($A179="",$B179=""),"",'OddsRatio_working_2-way'!M178)</f>
        <v>1.5702222147839637</v>
      </c>
      <c r="I179" s="30">
        <f>IF(OR($A179="",$B179=""),"",'OddsRatio_working_2-way'!N178)</f>
        <v>2.753702283203511</v>
      </c>
      <c r="J179" s="30">
        <f>IF('Log_working_2-way'!$D178="","",A179^('Log_working_2-way'!$D178))</f>
        <v>1.5651555908731223</v>
      </c>
      <c r="K179" s="32">
        <f>IF('Log_working_2-way'!$D178="","",B179^('Log_working_2-way'!$D178))</f>
        <v>2.7694242367043183</v>
      </c>
      <c r="L179" s="37">
        <f t="shared" si="27"/>
        <v>0.63221153846153844</v>
      </c>
      <c r="M179" s="37">
        <f t="shared" si="28"/>
        <v>0.36778846153846151</v>
      </c>
      <c r="N179" s="38">
        <v>275</v>
      </c>
      <c r="O179" s="38">
        <f t="shared" si="29"/>
        <v>95.261437908496731</v>
      </c>
      <c r="P179" s="38">
        <f t="shared" si="30"/>
        <v>170.43726235741445</v>
      </c>
      <c r="Q179" s="38">
        <f t="shared" si="31"/>
        <v>104.56273764258556</v>
      </c>
      <c r="R179" s="38">
        <f t="shared" si="32"/>
        <v>179.73856209150327</v>
      </c>
      <c r="S179" s="39">
        <f t="shared" si="33"/>
        <v>-9.301299734088829</v>
      </c>
      <c r="T179" s="39">
        <f t="shared" si="34"/>
        <v>-9.3012997340888148</v>
      </c>
      <c r="U179" t="s">
        <v>379</v>
      </c>
      <c r="V179" t="s">
        <v>377</v>
      </c>
      <c r="W179" t="s">
        <v>473</v>
      </c>
      <c r="X179" s="48" t="s">
        <v>488</v>
      </c>
      <c r="Y179" s="41"/>
    </row>
    <row r="180" spans="1:25" ht="15" x14ac:dyDescent="0.25">
      <c r="A180">
        <v>2.2599999999999998</v>
      </c>
      <c r="B180">
        <v>1.7</v>
      </c>
      <c r="C180" s="29">
        <f t="shared" si="26"/>
        <v>3.0713170223841679E-2</v>
      </c>
      <c r="D180" s="30">
        <f>IF(OR($A180="",$B180=""),"",A180*'MPTO_working_2-way'!$G179)</f>
        <v>2.3294117647058821</v>
      </c>
      <c r="E180" s="32">
        <f>IF(OR($A180="",$B180=""),"",B180*'MPTO_working_2-way'!$G179)</f>
        <v>1.7522123893805308</v>
      </c>
      <c r="F180" s="30">
        <f>IF(OR($A180="",$B180=""),"",'MPTO_working_2-way'!D179)</f>
        <v>2.3412553321145642</v>
      </c>
      <c r="G180" s="32">
        <f>IF(OR($A180="",$B180=""),"",'MPTO_working_2-way'!E179)</f>
        <v>1.7455701953657428</v>
      </c>
      <c r="H180" s="30">
        <f>IF(OR($A180="",$B180=""),"",'OddsRatio_working_2-way'!M179)</f>
        <v>2.3416407864998732</v>
      </c>
      <c r="I180" s="30">
        <f>IF(OR($A180="",$B180=""),"",'OddsRatio_working_2-way'!N179)</f>
        <v>1.7453559924999296</v>
      </c>
      <c r="J180" s="30">
        <f>IF('Log_working_2-way'!$D179="","",A180^('Log_working_2-way'!$D179))</f>
        <v>2.3470801072340981</v>
      </c>
      <c r="K180" s="32">
        <f>IF('Log_working_2-way'!$D179="","",B180^('Log_working_2-way'!$D179))</f>
        <v>1.7423463494336857</v>
      </c>
      <c r="L180" s="37">
        <f t="shared" si="27"/>
        <v>0.42929292929292934</v>
      </c>
      <c r="M180" s="37">
        <f t="shared" si="28"/>
        <v>0.57070707070707072</v>
      </c>
      <c r="N180" s="38">
        <v>276</v>
      </c>
      <c r="O180" s="38">
        <f t="shared" si="29"/>
        <v>153.87610619469027</v>
      </c>
      <c r="P180" s="38">
        <f t="shared" si="30"/>
        <v>113.64705882352941</v>
      </c>
      <c r="Q180" s="38">
        <f t="shared" si="31"/>
        <v>162.35294117647058</v>
      </c>
      <c r="R180" s="38">
        <f t="shared" si="32"/>
        <v>122.12389380530973</v>
      </c>
      <c r="S180" s="39">
        <f t="shared" si="33"/>
        <v>-8.4768349817803141</v>
      </c>
      <c r="T180" s="39">
        <f t="shared" si="34"/>
        <v>-8.4768349817803283</v>
      </c>
      <c r="U180" t="s">
        <v>442</v>
      </c>
      <c r="V180" t="s">
        <v>439</v>
      </c>
      <c r="W180" t="s">
        <v>473</v>
      </c>
      <c r="X180" s="48" t="s">
        <v>488</v>
      </c>
      <c r="Y180" s="41"/>
    </row>
    <row r="181" spans="1:25" s="35" customFormat="1" ht="15" x14ac:dyDescent="0.25">
      <c r="A181">
        <v>2.71</v>
      </c>
      <c r="B181">
        <v>1.52</v>
      </c>
      <c r="C181" s="29">
        <f t="shared" si="26"/>
        <v>2.6898426879005566E-2</v>
      </c>
      <c r="D181" s="30">
        <f>IF(OR($A181="",$B181=""),"",A181*'MPTO_working_2-way'!$G180)</f>
        <v>2.7828947368421049</v>
      </c>
      <c r="E181" s="32">
        <f>IF(OR($A181="",$B181=""),"",B181*'MPTO_working_2-way'!$G180)</f>
        <v>1.5608856088560885</v>
      </c>
      <c r="F181" s="30">
        <f>IF(OR($A181="",$B181=""),"",'MPTO_working_2-way'!D180)</f>
        <v>2.8125085347535159</v>
      </c>
      <c r="G181" s="32">
        <f>IF(OR($A181="",$B181=""),"",'MPTO_working_2-way'!E180)</f>
        <v>1.5517215399683568</v>
      </c>
      <c r="H181" s="30">
        <f>IF(OR($A181="",$B181=""),"",'OddsRatio_working_2-way'!M180)</f>
        <v>2.8134115744809662</v>
      </c>
      <c r="I181" s="30">
        <f>IF(OR($A181="",$B181=""),"",'OddsRatio_working_2-way'!N180)</f>
        <v>1.5514467945790071</v>
      </c>
      <c r="J181" s="30">
        <f>IF('Log_working_2-way'!$D180="","",A181^('Log_working_2-way'!$D180))</f>
        <v>2.8272293808684896</v>
      </c>
      <c r="K181" s="32">
        <f>IF('Log_working_2-way'!$D180="","",B181^('Log_working_2-way'!$D180))</f>
        <v>1.547276664041308</v>
      </c>
      <c r="L181" s="37">
        <f t="shared" si="27"/>
        <v>0.35933806146572111</v>
      </c>
      <c r="M181" s="37">
        <f t="shared" si="28"/>
        <v>0.640661938534279</v>
      </c>
      <c r="N181" s="38">
        <v>277</v>
      </c>
      <c r="O181" s="38">
        <f t="shared" si="29"/>
        <v>174.78597785977857</v>
      </c>
      <c r="P181" s="38">
        <f t="shared" si="30"/>
        <v>94.763157894736864</v>
      </c>
      <c r="Q181" s="38">
        <f t="shared" si="31"/>
        <v>182.23684210526318</v>
      </c>
      <c r="R181" s="38">
        <f t="shared" si="32"/>
        <v>102.2140221402214</v>
      </c>
      <c r="S181" s="39">
        <f t="shared" si="33"/>
        <v>-7.4508642454846097</v>
      </c>
      <c r="T181" s="39">
        <f t="shared" si="34"/>
        <v>-7.4508642454845386</v>
      </c>
      <c r="U181" t="s">
        <v>444</v>
      </c>
      <c r="V181" t="s">
        <v>381</v>
      </c>
      <c r="W181" t="s">
        <v>473</v>
      </c>
      <c r="X181" s="48" t="s">
        <v>488</v>
      </c>
      <c r="Y181" s="41"/>
    </row>
    <row r="182" spans="1:25" s="35" customFormat="1" ht="15" x14ac:dyDescent="0.25">
      <c r="A182">
        <v>1.88</v>
      </c>
      <c r="B182">
        <v>2.04</v>
      </c>
      <c r="C182" s="29">
        <f t="shared" si="26"/>
        <v>2.2110972048393851E-2</v>
      </c>
      <c r="D182" s="30">
        <f>IF(OR($A182="",$B182=""),"",A182*'MPTO_working_2-way'!$G181)</f>
        <v>1.9215686274509802</v>
      </c>
      <c r="E182" s="32">
        <f>IF(OR($A182="",$B182=""),"",B182*'MPTO_working_2-way'!$G181)</f>
        <v>2.0851063829787235</v>
      </c>
      <c r="F182" s="30">
        <f>IF(OR($A182="",$B182=""),"",'MPTO_working_2-way'!D181)</f>
        <v>1.9199038846615937</v>
      </c>
      <c r="G182" s="32">
        <f>IF(OR($A182="",$B182=""),"",'MPTO_working_2-way'!E181)</f>
        <v>2.087070091423596</v>
      </c>
      <c r="H182" s="30">
        <f>IF(OR($A182="",$B182=""),"",'OddsRatio_working_2-way'!M181)</f>
        <v>1.9198662110077995</v>
      </c>
      <c r="I182" s="30">
        <f>IF(OR($A182="",$B182=""),"",'OddsRatio_working_2-way'!N181)</f>
        <v>2.0871146130092182</v>
      </c>
      <c r="J182" s="30">
        <f>IF('Log_working_2-way'!$D181="","",A182^('Log_working_2-way'!$D181))</f>
        <v>1.9191164053861676</v>
      </c>
      <c r="K182" s="32">
        <f>IF('Log_working_2-way'!$D181="","",B182^('Log_working_2-way'!$D181))</f>
        <v>2.0880014698245399</v>
      </c>
      <c r="L182" s="37">
        <f t="shared" si="27"/>
        <v>0.52040816326530615</v>
      </c>
      <c r="M182" s="37">
        <f t="shared" si="28"/>
        <v>0.47959183673469385</v>
      </c>
      <c r="N182" s="38">
        <v>278</v>
      </c>
      <c r="O182" s="38">
        <f t="shared" si="29"/>
        <v>130.12765957446808</v>
      </c>
      <c r="P182" s="38">
        <f t="shared" si="30"/>
        <v>141.72549019607843</v>
      </c>
      <c r="Q182" s="38">
        <f t="shared" si="31"/>
        <v>136.27450980392157</v>
      </c>
      <c r="R182" s="38">
        <f t="shared" si="32"/>
        <v>147.87234042553192</v>
      </c>
      <c r="S182" s="39">
        <f t="shared" si="33"/>
        <v>-6.1468502294534915</v>
      </c>
      <c r="T182" s="39">
        <f t="shared" si="34"/>
        <v>-6.1468502294534915</v>
      </c>
      <c r="U182" t="s">
        <v>380</v>
      </c>
      <c r="V182" t="s">
        <v>441</v>
      </c>
      <c r="W182" t="s">
        <v>473</v>
      </c>
      <c r="X182" s="48" t="s">
        <v>488</v>
      </c>
      <c r="Y182" s="41"/>
    </row>
    <row r="183" spans="1:25" ht="15" x14ac:dyDescent="0.25">
      <c r="A183">
        <v>2.2799999999999998</v>
      </c>
      <c r="B183">
        <v>1.66</v>
      </c>
      <c r="C183" s="29">
        <f t="shared" si="26"/>
        <v>4.1006129782287015E-2</v>
      </c>
      <c r="D183" s="30">
        <f>IF(OR($A183="",$B183=""),"",A183*'MPTO_working_2-way'!$G182)</f>
        <v>2.3734939759036142</v>
      </c>
      <c r="E183" s="32">
        <f>IF(OR($A183="",$B183=""),"",B183*'MPTO_working_2-way'!$G182)</f>
        <v>1.7280701754385963</v>
      </c>
      <c r="F183" s="30">
        <f>IF(OR($A183="",$B183=""),"",'MPTO_working_2-way'!D182)</f>
        <v>2.3918099089989888</v>
      </c>
      <c r="G183" s="32">
        <f>IF(OR($A183="",$B183=""),"",'MPTO_working_2-way'!E182)</f>
        <v>1.7184889211768977</v>
      </c>
      <c r="H183" s="30">
        <f>IF(OR($A183="",$B183=""),"",'OddsRatio_working_2-way'!M182)</f>
        <v>2.3926212476455824</v>
      </c>
      <c r="I183" s="30">
        <f>IF(OR($A183="",$B183=""),"",'OddsRatio_working_2-way'!N182)</f>
        <v>1.7180703308172531</v>
      </c>
      <c r="J183" s="30">
        <f>IF('Log_working_2-way'!$D182="","",A183^('Log_working_2-way'!$D182))</f>
        <v>2.4011500457345409</v>
      </c>
      <c r="K183" s="32">
        <f>IF('Log_working_2-way'!$D182="","",B183^('Log_working_2-way'!$D182))</f>
        <v>1.7136994378610249</v>
      </c>
      <c r="L183" s="37">
        <f t="shared" si="27"/>
        <v>0.42131979695431476</v>
      </c>
      <c r="M183" s="37">
        <f t="shared" si="28"/>
        <v>0.57868020304568535</v>
      </c>
      <c r="N183" s="38">
        <v>279</v>
      </c>
      <c r="O183" s="38">
        <f t="shared" si="29"/>
        <v>156.63157894736838</v>
      </c>
      <c r="P183" s="38">
        <f t="shared" si="30"/>
        <v>110.92771084337349</v>
      </c>
      <c r="Q183" s="38">
        <f t="shared" si="31"/>
        <v>168.07228915662651</v>
      </c>
      <c r="R183" s="38">
        <f t="shared" si="32"/>
        <v>122.36842105263159</v>
      </c>
      <c r="S183" s="39">
        <f t="shared" si="33"/>
        <v>-11.440710209258128</v>
      </c>
      <c r="T183" s="39">
        <f t="shared" si="34"/>
        <v>-11.4407102092581</v>
      </c>
      <c r="U183" t="s">
        <v>390</v>
      </c>
      <c r="V183" t="s">
        <v>392</v>
      </c>
      <c r="W183" t="s">
        <v>474</v>
      </c>
      <c r="X183" s="48" t="s">
        <v>488</v>
      </c>
      <c r="Y183" s="41"/>
    </row>
    <row r="184" spans="1:25" ht="15" x14ac:dyDescent="0.25">
      <c r="A184">
        <v>2.4900000000000002</v>
      </c>
      <c r="B184">
        <v>1.56</v>
      </c>
      <c r="C184" s="29">
        <f t="shared" si="26"/>
        <v>4.26320667284521E-2</v>
      </c>
      <c r="D184" s="30">
        <f>IF(OR($A184="",$B184=""),"",A184*'MPTO_working_2-way'!$G183)</f>
        <v>2.5961538461538458</v>
      </c>
      <c r="E184" s="32">
        <f>IF(OR($A184="",$B184=""),"",B184*'MPTO_working_2-way'!$G183)</f>
        <v>1.6265060240963853</v>
      </c>
      <c r="F184" s="30">
        <f>IF(OR($A184="",$B184=""),"",'MPTO_working_2-way'!D183)</f>
        <v>2.6295694557270508</v>
      </c>
      <c r="G184" s="32">
        <f>IF(OR($A184="",$B184=""),"",'MPTO_working_2-way'!E183)</f>
        <v>1.6136590229312062</v>
      </c>
      <c r="H184" s="30">
        <f>IF(OR($A184="",$B184=""),"",'OddsRatio_working_2-way'!M183)</f>
        <v>2.6311696066670334</v>
      </c>
      <c r="I184" s="30">
        <f>IF(OR($A184="",$B184=""),"",'OddsRatio_working_2-way'!N183)</f>
        <v>1.6130570333782139</v>
      </c>
      <c r="J184" s="30">
        <f>IF('Log_working_2-way'!$D183="","",A184^('Log_working_2-way'!$D183))</f>
        <v>2.6469548581107705</v>
      </c>
      <c r="K184" s="32">
        <f>IF('Log_working_2-way'!$D183="","",B184^('Log_working_2-way'!$D183))</f>
        <v>1.607181183548904</v>
      </c>
      <c r="L184" s="37">
        <f t="shared" si="27"/>
        <v>0.38518518518518524</v>
      </c>
      <c r="M184" s="37">
        <f t="shared" si="28"/>
        <v>0.61481481481481493</v>
      </c>
      <c r="N184" s="38">
        <v>280</v>
      </c>
      <c r="O184" s="38">
        <f t="shared" si="29"/>
        <v>167.55020080321285</v>
      </c>
      <c r="P184" s="38">
        <f t="shared" si="30"/>
        <v>100.51282051282051</v>
      </c>
      <c r="Q184" s="38">
        <f t="shared" si="31"/>
        <v>179.48717948717947</v>
      </c>
      <c r="R184" s="38">
        <f t="shared" si="32"/>
        <v>112.44979919678713</v>
      </c>
      <c r="S184" s="39">
        <f t="shared" si="33"/>
        <v>-11.936978683966629</v>
      </c>
      <c r="T184" s="39">
        <f t="shared" si="34"/>
        <v>-11.936978683966615</v>
      </c>
      <c r="U184" t="s">
        <v>452</v>
      </c>
      <c r="V184" t="s">
        <v>391</v>
      </c>
      <c r="W184" t="s">
        <v>474</v>
      </c>
      <c r="X184" s="48" t="s">
        <v>488</v>
      </c>
      <c r="Y184" s="41"/>
    </row>
    <row r="185" spans="1:25" ht="15" x14ac:dyDescent="0.25">
      <c r="A185">
        <v>2.04</v>
      </c>
      <c r="B185">
        <v>1.82</v>
      </c>
      <c r="C185" s="29">
        <f t="shared" si="26"/>
        <v>3.9646627881921859E-2</v>
      </c>
      <c r="D185" s="30">
        <f>IF(OR($A185="",$B185=""),"",A185*'MPTO_working_2-way'!$G184)</f>
        <v>2.1208791208791204</v>
      </c>
      <c r="E185" s="32">
        <f>IF(OR($A185="",$B185=""),"",B185*'MPTO_working_2-way'!$G184)</f>
        <v>1.8921568627450978</v>
      </c>
      <c r="F185" s="30">
        <f>IF(OR($A185="",$B185=""),"",'MPTO_working_2-way'!D184)</f>
        <v>2.1259734310581764</v>
      </c>
      <c r="G185" s="32">
        <f>IF(OR($A185="",$B185=""),"",'MPTO_working_2-way'!E184)</f>
        <v>1.8881204231082178</v>
      </c>
      <c r="H185" s="30">
        <f>IF(OR($A185="",$B185=""),"",'OddsRatio_working_2-way'!M184)</f>
        <v>2.1261850127429458</v>
      </c>
      <c r="I185" s="30">
        <f>IF(OR($A185="",$B185=""),"",'OddsRatio_working_2-way'!N184)</f>
        <v>1.8879535677396304</v>
      </c>
      <c r="J185" s="30">
        <f>IF('Log_working_2-way'!$D184="","",A185^('Log_working_2-way'!$D184))</f>
        <v>2.1285262460371768</v>
      </c>
      <c r="K185" s="32">
        <f>IF('Log_working_2-way'!$D184="","",B185^('Log_working_2-way'!$D184))</f>
        <v>1.8861114249769011</v>
      </c>
      <c r="L185" s="37">
        <f t="shared" si="27"/>
        <v>0.47150259067357525</v>
      </c>
      <c r="M185" s="37">
        <f t="shared" si="28"/>
        <v>0.52849740932642497</v>
      </c>
      <c r="N185" s="38">
        <v>281</v>
      </c>
      <c r="O185" s="38">
        <f t="shared" si="29"/>
        <v>143.25490196078431</v>
      </c>
      <c r="P185" s="38">
        <f t="shared" si="30"/>
        <v>126.60439560439559</v>
      </c>
      <c r="Q185" s="38">
        <f t="shared" si="31"/>
        <v>154.39560439560438</v>
      </c>
      <c r="R185" s="38">
        <f t="shared" si="32"/>
        <v>137.74509803921569</v>
      </c>
      <c r="S185" s="39">
        <f t="shared" si="33"/>
        <v>-11.140702434820071</v>
      </c>
      <c r="T185" s="39">
        <f t="shared" si="34"/>
        <v>-11.140702434820099</v>
      </c>
      <c r="U185" t="s">
        <v>388</v>
      </c>
      <c r="V185" t="s">
        <v>445</v>
      </c>
      <c r="W185" t="s">
        <v>474</v>
      </c>
      <c r="X185" s="48" t="s">
        <v>488</v>
      </c>
      <c r="Y185" s="41"/>
    </row>
    <row r="186" spans="1:25" s="35" customFormat="1" ht="15" x14ac:dyDescent="0.25">
      <c r="A186">
        <v>2.27</v>
      </c>
      <c r="B186">
        <v>1.66</v>
      </c>
      <c r="C186" s="29">
        <f t="shared" si="26"/>
        <v>4.2938272915450382E-2</v>
      </c>
      <c r="D186" s="30">
        <f>IF(OR($A186="",$B186=""),"",A186*'MPTO_working_2-way'!$G185)</f>
        <v>2.3674698795180724</v>
      </c>
      <c r="E186" s="32">
        <f>IF(OR($A186="",$B186=""),"",B186*'MPTO_working_2-way'!$G185)</f>
        <v>1.7312775330396475</v>
      </c>
      <c r="F186" s="30">
        <f>IF(OR($A186="",$B186=""),"",'MPTO_working_2-way'!D185)</f>
        <v>2.3862959913874993</v>
      </c>
      <c r="G186" s="32">
        <f>IF(OR($A186="",$B186=""),"",'MPTO_working_2-way'!E185)</f>
        <v>1.7213466721483714</v>
      </c>
      <c r="H186" s="30">
        <f>IF(OR($A186="",$B186=""),"",'OddsRatio_working_2-way'!M185)</f>
        <v>2.387170654332921</v>
      </c>
      <c r="I186" s="30">
        <f>IF(OR($A186="",$B186=""),"",'OddsRatio_working_2-way'!N185)</f>
        <v>1.7208918361100216</v>
      </c>
      <c r="J186" s="30">
        <f>IF('Log_working_2-way'!$D185="","",A186^('Log_working_2-way'!$D185))</f>
        <v>2.3959540887220943</v>
      </c>
      <c r="K186" s="32">
        <f>IF('Log_working_2-way'!$D185="","",B186^('Log_working_2-way'!$D185))</f>
        <v>1.7163559375473425</v>
      </c>
      <c r="L186" s="37">
        <f t="shared" si="27"/>
        <v>0.42239185750636132</v>
      </c>
      <c r="M186" s="37">
        <f t="shared" si="28"/>
        <v>0.57760814249363868</v>
      </c>
      <c r="N186" s="38">
        <v>282</v>
      </c>
      <c r="O186" s="38">
        <f t="shared" si="29"/>
        <v>157.77092511013214</v>
      </c>
      <c r="P186" s="38">
        <f t="shared" si="30"/>
        <v>112.12048192771086</v>
      </c>
      <c r="Q186" s="38">
        <f t="shared" si="31"/>
        <v>169.87951807228916</v>
      </c>
      <c r="R186" s="38">
        <f t="shared" si="32"/>
        <v>124.22907488986783</v>
      </c>
      <c r="S186" s="39">
        <f t="shared" si="33"/>
        <v>-12.108592962157019</v>
      </c>
      <c r="T186" s="39">
        <f t="shared" si="34"/>
        <v>-12.108592962156976</v>
      </c>
      <c r="U186" t="s">
        <v>389</v>
      </c>
      <c r="V186" t="s">
        <v>453</v>
      </c>
      <c r="W186" t="s">
        <v>474</v>
      </c>
      <c r="X186" s="48" t="s">
        <v>488</v>
      </c>
      <c r="Y186" s="41"/>
    </row>
    <row r="187" spans="1:25" ht="15" x14ac:dyDescent="0.25">
      <c r="A187">
        <v>2.21</v>
      </c>
      <c r="B187">
        <v>1.69</v>
      </c>
      <c r="C187" s="29">
        <f t="shared" si="26"/>
        <v>4.4204664114166459E-2</v>
      </c>
      <c r="D187" s="30">
        <f>IF(OR($A187="",$B187=""),"",A187*'MPTO_working_2-way'!$G186)</f>
        <v>2.3076923076923079</v>
      </c>
      <c r="E187" s="32">
        <f>IF(OR($A187="",$B187=""),"",B187*'MPTO_working_2-way'!$G186)</f>
        <v>1.7647058823529413</v>
      </c>
      <c r="F187" s="30">
        <f>IF(OR($A187="",$B187=""),"",'MPTO_working_2-way'!D186)</f>
        <v>2.3234937323089366</v>
      </c>
      <c r="G187" s="32">
        <f>IF(OR($A187="",$B187=""),"",'MPTO_working_2-way'!E186)</f>
        <v>1.7555759242285367</v>
      </c>
      <c r="H187" s="30">
        <f>IF(OR($A187="",$B187=""),"",'OddsRatio_working_2-way'!M186)</f>
        <v>2.3242443839434617</v>
      </c>
      <c r="I187" s="30">
        <f>IF(OR($A187="",$B187=""),"",'OddsRatio_working_2-way'!N186)</f>
        <v>1.7551476239016437</v>
      </c>
      <c r="J187" s="30">
        <f>IF('Log_working_2-way'!$D186="","",A187^('Log_working_2-way'!$D186))</f>
        <v>2.3316041139779355</v>
      </c>
      <c r="K187" s="32">
        <f>IF('Log_working_2-way'!$D186="","",B187^('Log_working_2-way'!$D186))</f>
        <v>1.7509739490156586</v>
      </c>
      <c r="L187" s="37">
        <f t="shared" si="27"/>
        <v>0.43333333333333329</v>
      </c>
      <c r="M187" s="37">
        <f t="shared" si="28"/>
        <v>0.56666666666666665</v>
      </c>
      <c r="N187" s="38">
        <v>283</v>
      </c>
      <c r="O187" s="38">
        <f t="shared" si="29"/>
        <v>154.94570135746605</v>
      </c>
      <c r="P187" s="38">
        <f t="shared" si="30"/>
        <v>115.54437869822485</v>
      </c>
      <c r="Q187" s="38">
        <f t="shared" si="31"/>
        <v>167.45562130177515</v>
      </c>
      <c r="R187" s="38">
        <f t="shared" si="32"/>
        <v>128.05429864253395</v>
      </c>
      <c r="S187" s="39">
        <f t="shared" si="33"/>
        <v>-12.509919944309104</v>
      </c>
      <c r="T187" s="39">
        <f t="shared" si="34"/>
        <v>-12.509919944309104</v>
      </c>
      <c r="U187" t="s">
        <v>451</v>
      </c>
      <c r="V187" t="s">
        <v>447</v>
      </c>
      <c r="W187" t="s">
        <v>474</v>
      </c>
      <c r="X187" s="48" t="s">
        <v>488</v>
      </c>
      <c r="Y187" s="41"/>
    </row>
    <row r="188" spans="1:25" s="35" customFormat="1" ht="15" x14ac:dyDescent="0.25">
      <c r="A188">
        <v>1.85</v>
      </c>
      <c r="B188">
        <v>2.0499999999999998</v>
      </c>
      <c r="C188" s="29">
        <f t="shared" si="26"/>
        <v>2.8345418589321048E-2</v>
      </c>
      <c r="D188" s="30">
        <f>IF(OR($A188="",$B188=""),"",A188*'MPTO_working_2-way'!$G187)</f>
        <v>1.902439024390244</v>
      </c>
      <c r="E188" s="32">
        <f>IF(OR($A188="",$B188=""),"",B188*'MPTO_working_2-way'!$G187)</f>
        <v>2.1081081081081079</v>
      </c>
      <c r="F188" s="30">
        <f>IF(OR($A188="",$B188=""),"",'MPTO_working_2-way'!D187)</f>
        <v>1.8998121477770822</v>
      </c>
      <c r="G188" s="32">
        <f>IF(OR($A188="",$B188=""),"",'MPTO_working_2-way'!E187)</f>
        <v>2.1113430758524703</v>
      </c>
      <c r="H188" s="30">
        <f>IF(OR($A188="",$B188=""),"",'OddsRatio_working_2-way'!M187)</f>
        <v>1.8997354108424378</v>
      </c>
      <c r="I188" s="30">
        <f>IF(OR($A188="",$B188=""),"",'OddsRatio_working_2-way'!N187)</f>
        <v>2.1114378604524222</v>
      </c>
      <c r="J188" s="30">
        <f>IF('Log_working_2-way'!$D187="","",A188^('Log_working_2-way'!$D187))</f>
        <v>1.8985467665018629</v>
      </c>
      <c r="K188" s="32">
        <f>IF('Log_working_2-way'!$D187="","",B188^('Log_working_2-way'!$D187))</f>
        <v>2.1129081281913611</v>
      </c>
      <c r="L188" s="37">
        <f t="shared" si="27"/>
        <v>0.52564102564102555</v>
      </c>
      <c r="M188" s="37">
        <f t="shared" si="28"/>
        <v>0.47435897435897439</v>
      </c>
      <c r="N188" s="38">
        <v>284</v>
      </c>
      <c r="O188" s="38">
        <f t="shared" si="29"/>
        <v>130.48648648648646</v>
      </c>
      <c r="P188" s="38">
        <f t="shared" si="30"/>
        <v>145.46341463414632</v>
      </c>
      <c r="Q188" s="38">
        <f t="shared" si="31"/>
        <v>138.53658536585368</v>
      </c>
      <c r="R188" s="38">
        <f t="shared" si="32"/>
        <v>153.51351351351349</v>
      </c>
      <c r="S188" s="39">
        <f t="shared" si="33"/>
        <v>-8.0500988793672263</v>
      </c>
      <c r="T188" s="39">
        <f t="shared" si="34"/>
        <v>-8.0500988793671695</v>
      </c>
      <c r="U188" t="s">
        <v>395</v>
      </c>
      <c r="V188" t="s">
        <v>484</v>
      </c>
      <c r="W188" t="s">
        <v>475</v>
      </c>
      <c r="X188" s="48" t="s">
        <v>488</v>
      </c>
      <c r="Y188" s="41"/>
    </row>
    <row r="189" spans="1:25" s="35" customFormat="1" ht="15" x14ac:dyDescent="0.25">
      <c r="A189">
        <v>1.78</v>
      </c>
      <c r="B189">
        <v>2.13</v>
      </c>
      <c r="C189" s="29">
        <f t="shared" si="26"/>
        <v>3.128132088410629E-2</v>
      </c>
      <c r="D189" s="30">
        <f>IF(OR($A189="",$B189=""),"",A189*'MPTO_working_2-way'!$G188)</f>
        <v>1.8356807511737092</v>
      </c>
      <c r="E189" s="32">
        <f>IF(OR($A189="",$B189=""),"",B189*'MPTO_working_2-way'!$G188)</f>
        <v>2.1966292134831464</v>
      </c>
      <c r="F189" s="30">
        <f>IF(OR($A189="",$B189=""),"",'MPTO_working_2-way'!D188)</f>
        <v>1.8309750325976726</v>
      </c>
      <c r="G189" s="32">
        <f>IF(OR($A189="",$B189=""),"",'MPTO_working_2-way'!E188)</f>
        <v>2.2034055907479515</v>
      </c>
      <c r="H189" s="30">
        <f>IF(OR($A189="",$B189=""),"",'OddsRatio_working_2-way'!M188)</f>
        <v>1.8308221751528204</v>
      </c>
      <c r="I189" s="30">
        <f>IF(OR($A189="",$B189=""),"",'OddsRatio_working_2-way'!N188)</f>
        <v>2.2036269973367788</v>
      </c>
      <c r="J189" s="30">
        <f>IF('Log_working_2-way'!$D188="","",A189^('Log_working_2-way'!$D188))</f>
        <v>1.8286894264917752</v>
      </c>
      <c r="K189" s="32">
        <f>IF('Log_working_2-way'!$D188="","",B189^('Log_working_2-way'!$D188))</f>
        <v>2.2067247005110642</v>
      </c>
      <c r="L189" s="37">
        <f t="shared" si="27"/>
        <v>0.54475703324808178</v>
      </c>
      <c r="M189" s="37">
        <f t="shared" si="28"/>
        <v>0.45524296675191805</v>
      </c>
      <c r="N189" s="38">
        <v>285</v>
      </c>
      <c r="O189" s="38">
        <f t="shared" si="29"/>
        <v>124.88764044943822</v>
      </c>
      <c r="P189" s="38">
        <f t="shared" si="30"/>
        <v>151.19718309859152</v>
      </c>
      <c r="Q189" s="38">
        <f t="shared" si="31"/>
        <v>133.80281690140845</v>
      </c>
      <c r="R189" s="38">
        <f t="shared" si="32"/>
        <v>160.11235955056182</v>
      </c>
      <c r="S189" s="39">
        <f t="shared" si="33"/>
        <v>-8.9151764519702255</v>
      </c>
      <c r="T189" s="39">
        <f t="shared" si="34"/>
        <v>-8.9151764519702965</v>
      </c>
      <c r="U189" t="s">
        <v>469</v>
      </c>
      <c r="V189" t="s">
        <v>210</v>
      </c>
      <c r="W189" t="s">
        <v>475</v>
      </c>
      <c r="X189" s="48" t="s">
        <v>488</v>
      </c>
      <c r="Y189" s="41"/>
    </row>
    <row r="190" spans="1:25" s="35" customFormat="1" ht="15" x14ac:dyDescent="0.25">
      <c r="A190">
        <v>1.7</v>
      </c>
      <c r="B190">
        <v>2.25</v>
      </c>
      <c r="C190" s="29">
        <f t="shared" si="26"/>
        <v>3.2679738562091387E-2</v>
      </c>
      <c r="D190" s="30">
        <f>IF(OR($A190="",$B190=""),"",A190*'MPTO_working_2-way'!$G189)</f>
        <v>1.7555555555555553</v>
      </c>
      <c r="E190" s="32">
        <f>IF(OR($A190="",$B190=""),"",B190*'MPTO_working_2-way'!$G189)</f>
        <v>2.3235294117647056</v>
      </c>
      <c r="F190" s="30">
        <f>IF(OR($A190="",$B190=""),"",'MPTO_working_2-way'!D189)</f>
        <v>1.7485714285714284</v>
      </c>
      <c r="G190" s="32">
        <f>IF(OR($A190="",$B190=""),"",'MPTO_working_2-way'!E189)</f>
        <v>2.3358778625954195</v>
      </c>
      <c r="H190" s="30">
        <f>IF(OR($A190="",$B190=""),"",'OddsRatio_working_2-way'!M189)</f>
        <v>1.7483314773547878</v>
      </c>
      <c r="I190" s="30">
        <f>IF(OR($A190="",$B190=""),"",'OddsRatio_working_2-way'!N189)</f>
        <v>2.3363062095621219</v>
      </c>
      <c r="J190" s="30">
        <f>IF('Log_working_2-way'!$D189="","",A190^('Log_working_2-way'!$D189))</f>
        <v>1.7451629298644922</v>
      </c>
      <c r="K190" s="32">
        <f>IF('Log_working_2-way'!$D189="","",B190^('Log_working_2-way'!$D189))</f>
        <v>2.3419883892799152</v>
      </c>
      <c r="L190" s="37">
        <f t="shared" si="27"/>
        <v>0.569620253164557</v>
      </c>
      <c r="M190" s="37">
        <f t="shared" si="28"/>
        <v>0.43037974683544311</v>
      </c>
      <c r="N190" s="38">
        <v>286</v>
      </c>
      <c r="O190" s="38">
        <f t="shared" si="29"/>
        <v>117.76470588235294</v>
      </c>
      <c r="P190" s="38">
        <f t="shared" si="30"/>
        <v>158.88888888888889</v>
      </c>
      <c r="Q190" s="38">
        <f t="shared" si="31"/>
        <v>127.1111111111111</v>
      </c>
      <c r="R190" s="38">
        <f t="shared" si="32"/>
        <v>168.23529411764707</v>
      </c>
      <c r="S190" s="39">
        <f t="shared" si="33"/>
        <v>-9.346405228758158</v>
      </c>
      <c r="T190" s="39">
        <f t="shared" si="34"/>
        <v>-9.3464052287581865</v>
      </c>
      <c r="U190" t="s">
        <v>460</v>
      </c>
      <c r="V190" t="s">
        <v>468</v>
      </c>
      <c r="W190" t="s">
        <v>475</v>
      </c>
      <c r="X190" s="48" t="s">
        <v>488</v>
      </c>
      <c r="Y190" s="41"/>
    </row>
    <row r="191" spans="1:25" ht="15" x14ac:dyDescent="0.25">
      <c r="A191">
        <v>1.9</v>
      </c>
      <c r="B191">
        <v>1.99</v>
      </c>
      <c r="C191" s="29">
        <f t="shared" si="26"/>
        <v>2.8828352287754377E-2</v>
      </c>
      <c r="D191" s="30">
        <f>IF(OR($A191="",$B191=""),"",A191*'MPTO_working_2-way'!$G190)</f>
        <v>1.9547738693467331</v>
      </c>
      <c r="E191" s="32">
        <f>IF(OR($A191="",$B191=""),"",B191*'MPTO_working_2-way'!$G190)</f>
        <v>2.0473684210526311</v>
      </c>
      <c r="F191" s="30">
        <f>IF(OR($A191="",$B191=""),"",'MPTO_working_2-way'!D190)</f>
        <v>1.9535003874967702</v>
      </c>
      <c r="G191" s="32">
        <f>IF(OR($A191="",$B191=""),"",'MPTO_working_2-way'!E190)</f>
        <v>2.0487672717420748</v>
      </c>
      <c r="H191" s="30">
        <f>IF(OR($A191="",$B191=""),"",'OddsRatio_working_2-way'!M190)</f>
        <v>1.9534625892455926</v>
      </c>
      <c r="I191" s="30">
        <f>IF(OR($A191="",$B191=""),"",'OddsRatio_working_2-way'!N190)</f>
        <v>2.0488088481701512</v>
      </c>
      <c r="J191" s="30">
        <f>IF('Log_working_2-way'!$D190="","",A191^('Log_working_2-way'!$D190))</f>
        <v>1.9528856855785393</v>
      </c>
      <c r="K191" s="32">
        <f>IF('Log_working_2-way'!$D190="","",B191^('Log_working_2-way'!$D190))</f>
        <v>2.0494438264048878</v>
      </c>
      <c r="L191" s="37">
        <f t="shared" si="27"/>
        <v>0.51156812339331637</v>
      </c>
      <c r="M191" s="37">
        <f t="shared" si="28"/>
        <v>0.48843187660668391</v>
      </c>
      <c r="N191" s="38">
        <v>287</v>
      </c>
      <c r="O191" s="38">
        <f t="shared" si="29"/>
        <v>135.9473684210526</v>
      </c>
      <c r="P191" s="38">
        <f t="shared" si="30"/>
        <v>142.7788944723618</v>
      </c>
      <c r="Q191" s="38">
        <f t="shared" si="31"/>
        <v>144.22110552763817</v>
      </c>
      <c r="R191" s="38">
        <f t="shared" si="32"/>
        <v>151.05263157894737</v>
      </c>
      <c r="S191" s="39">
        <f t="shared" si="33"/>
        <v>-8.2737371065855712</v>
      </c>
      <c r="T191" s="39">
        <f t="shared" si="34"/>
        <v>-8.2737371065855712</v>
      </c>
      <c r="U191" t="s">
        <v>397</v>
      </c>
      <c r="V191" t="s">
        <v>459</v>
      </c>
      <c r="W191" t="s">
        <v>475</v>
      </c>
      <c r="X191" s="48" t="s">
        <v>488</v>
      </c>
      <c r="Y191" s="41"/>
    </row>
    <row r="192" spans="1:25" s="35" customFormat="1" ht="15" x14ac:dyDescent="0.25">
      <c r="A192">
        <v>1.67</v>
      </c>
      <c r="B192">
        <v>2.33</v>
      </c>
      <c r="C192" s="29">
        <f t="shared" si="26"/>
        <v>2.7986944565804084E-2</v>
      </c>
      <c r="D192" s="30">
        <f>IF(OR($A192="",$B192=""),"",A192*'MPTO_working_2-way'!$G191)</f>
        <v>1.7167381974248928</v>
      </c>
      <c r="E192" s="32">
        <f>IF(OR($A192="",$B192=""),"",B192*'MPTO_working_2-way'!$G191)</f>
        <v>2.3952095808383236</v>
      </c>
      <c r="F192" s="30">
        <f>IF(OR($A192="",$B192=""),"",'MPTO_working_2-way'!D191)</f>
        <v>1.7099602293950913</v>
      </c>
      <c r="G192" s="32">
        <f>IF(OR($A192="",$B192=""),"",'MPTO_working_2-way'!E191)</f>
        <v>2.4085296029216061</v>
      </c>
      <c r="H192" s="30">
        <f>IF(OR($A192="",$B192=""),"",'OddsRatio_working_2-way'!M191)</f>
        <v>1.7097600992562489</v>
      </c>
      <c r="I192" s="30">
        <f>IF(OR($A192="",$B192=""),"",'OddsRatio_working_2-way'!N191)</f>
        <v>2.408926764195241</v>
      </c>
      <c r="J192" s="30">
        <f>IF('Log_working_2-way'!$D191="","",A192^('Log_working_2-way'!$D191))</f>
        <v>1.7066927473832643</v>
      </c>
      <c r="K192" s="32">
        <f>IF('Log_working_2-way'!$D191="","",B192^('Log_working_2-way'!$D191))</f>
        <v>2.4150421151239718</v>
      </c>
      <c r="L192" s="37">
        <f t="shared" si="27"/>
        <v>0.58250000000000002</v>
      </c>
      <c r="M192" s="37">
        <f t="shared" si="28"/>
        <v>0.41749999999999998</v>
      </c>
      <c r="N192" s="38">
        <v>288</v>
      </c>
      <c r="O192" s="38">
        <f t="shared" si="29"/>
        <v>115.54491017964072</v>
      </c>
      <c r="P192" s="38">
        <f t="shared" si="30"/>
        <v>164.3948497854077</v>
      </c>
      <c r="Q192" s="38">
        <f t="shared" si="31"/>
        <v>123.60515021459227</v>
      </c>
      <c r="R192" s="38">
        <f t="shared" si="32"/>
        <v>172.45508982035929</v>
      </c>
      <c r="S192" s="39">
        <f t="shared" si="33"/>
        <v>-8.0602400349515477</v>
      </c>
      <c r="T192" s="39">
        <f t="shared" si="34"/>
        <v>-8.0602400349515904</v>
      </c>
      <c r="U192" t="s">
        <v>134</v>
      </c>
      <c r="V192" t="s">
        <v>98</v>
      </c>
      <c r="W192" t="s">
        <v>173</v>
      </c>
      <c r="X192" s="48" t="s">
        <v>489</v>
      </c>
      <c r="Y192" s="41"/>
    </row>
    <row r="193" spans="1:25" s="35" customFormat="1" ht="15" x14ac:dyDescent="0.25">
      <c r="A193">
        <v>2.13</v>
      </c>
      <c r="B193">
        <v>1.74</v>
      </c>
      <c r="C193" s="29">
        <f t="shared" si="26"/>
        <v>4.4196211753278369E-2</v>
      </c>
      <c r="D193" s="30">
        <f>IF(OR($A193="",$B193=""),"",A193*'MPTO_working_2-way'!$G192)</f>
        <v>2.2241379310344827</v>
      </c>
      <c r="E193" s="32">
        <f>IF(OR($A193="",$B193=""),"",B193*'MPTO_working_2-way'!$G192)</f>
        <v>1.8169014084507042</v>
      </c>
      <c r="F193" s="30">
        <f>IF(OR($A193="",$B193=""),"",'MPTO_working_2-way'!D192)</f>
        <v>2.2352089741270129</v>
      </c>
      <c r="G193" s="32">
        <f>IF(OR($A193="",$B193=""),"",'MPTO_working_2-way'!E192)</f>
        <v>1.8095796103705875</v>
      </c>
      <c r="H193" s="30">
        <f>IF(OR($A193="",$B193=""),"",'OddsRatio_working_2-way'!M192)</f>
        <v>2.235729350232901</v>
      </c>
      <c r="I193" s="30">
        <f>IF(OR($A193="",$B193=""),"",'OddsRatio_working_2-way'!N192)</f>
        <v>1.8092386895330501</v>
      </c>
      <c r="J193" s="30">
        <f>IF('Log_working_2-way'!$D192="","",A193^('Log_working_2-way'!$D192))</f>
        <v>2.2408640724077871</v>
      </c>
      <c r="K193" s="32">
        <f>IF('Log_working_2-way'!$D192="","",B193^('Log_working_2-way'!$D192))</f>
        <v>1.8058900424598134</v>
      </c>
      <c r="L193" s="37">
        <f t="shared" si="27"/>
        <v>0.44961240310077522</v>
      </c>
      <c r="M193" s="37">
        <f t="shared" si="28"/>
        <v>0.55038759689922478</v>
      </c>
      <c r="N193" s="38">
        <v>289</v>
      </c>
      <c r="O193" s="38">
        <f t="shared" si="29"/>
        <v>153.31924882629104</v>
      </c>
      <c r="P193" s="38">
        <f t="shared" si="30"/>
        <v>122.9080459770115</v>
      </c>
      <c r="Q193" s="38">
        <f t="shared" si="31"/>
        <v>166.09195402298849</v>
      </c>
      <c r="R193" s="38">
        <f t="shared" si="32"/>
        <v>135.68075117370893</v>
      </c>
      <c r="S193" s="39">
        <f t="shared" si="33"/>
        <v>-12.772705196697444</v>
      </c>
      <c r="T193" s="39">
        <f t="shared" si="34"/>
        <v>-12.77270519669743</v>
      </c>
      <c r="U193" t="s">
        <v>118</v>
      </c>
      <c r="V193" t="s">
        <v>485</v>
      </c>
      <c r="W193" t="s">
        <v>174</v>
      </c>
      <c r="X193" s="48" t="s">
        <v>489</v>
      </c>
      <c r="Y193" s="41"/>
    </row>
    <row r="194" spans="1:25" s="35" customFormat="1" ht="15" x14ac:dyDescent="0.25">
      <c r="A194">
        <v>1.93</v>
      </c>
      <c r="B194">
        <v>1.87</v>
      </c>
      <c r="C194" s="29">
        <f t="shared" si="26"/>
        <v>5.2894073314676771E-2</v>
      </c>
      <c r="D194" s="30">
        <f>IF(OR($A194="",$B194=""),"",A194*'MPTO_working_2-way'!$G193)</f>
        <v>2.0320855614973259</v>
      </c>
      <c r="E194" s="32">
        <f>IF(OR($A194="",$B194=""),"",B194*'MPTO_working_2-way'!$G193)</f>
        <v>1.9689119170984457</v>
      </c>
      <c r="F194" s="30">
        <f>IF(OR($A194="",$B194=""),"",'MPTO_working_2-way'!D193)</f>
        <v>2.0338113888027949</v>
      </c>
      <c r="G194" s="32">
        <f>IF(OR($A194="",$B194=""),"",'MPTO_working_2-way'!E193)</f>
        <v>1.9672944318770271</v>
      </c>
      <c r="H194" s="30">
        <f>IF(OR($A194="",$B194=""),"",'OddsRatio_working_2-way'!M193)</f>
        <v>2.0339078862458586</v>
      </c>
      <c r="I194" s="30">
        <f>IF(OR($A194="",$B194=""),"",'OddsRatio_working_2-way'!N193)</f>
        <v>1.9672041516493519</v>
      </c>
      <c r="J194" s="30">
        <f>IF('Log_working_2-way'!$D193="","",A194^('Log_working_2-way'!$D193))</f>
        <v>2.0347079131673405</v>
      </c>
      <c r="K194" s="32">
        <f>IF('Log_working_2-way'!$D193="","",B194^('Log_working_2-way'!$D193))</f>
        <v>1.9664563180322503</v>
      </c>
      <c r="L194" s="37">
        <f t="shared" si="27"/>
        <v>0.49210526315789482</v>
      </c>
      <c r="M194" s="37">
        <f t="shared" si="28"/>
        <v>0.50789473684210529</v>
      </c>
      <c r="N194" s="38">
        <v>290</v>
      </c>
      <c r="O194" s="38">
        <f t="shared" si="29"/>
        <v>139.74093264248702</v>
      </c>
      <c r="P194" s="38">
        <f t="shared" si="30"/>
        <v>134.9197860962567</v>
      </c>
      <c r="Q194" s="38">
        <f t="shared" si="31"/>
        <v>155.0802139037433</v>
      </c>
      <c r="R194" s="38">
        <f t="shared" si="32"/>
        <v>150.25906735751298</v>
      </c>
      <c r="S194" s="39">
        <f t="shared" si="33"/>
        <v>-15.339281261256275</v>
      </c>
      <c r="T194" s="39">
        <f t="shared" si="34"/>
        <v>-15.339281261256275</v>
      </c>
      <c r="U194" t="s">
        <v>423</v>
      </c>
      <c r="V194" t="s">
        <v>306</v>
      </c>
      <c r="W194" t="s">
        <v>478</v>
      </c>
      <c r="X194" s="48" t="s">
        <v>489</v>
      </c>
      <c r="Y194" s="41"/>
    </row>
    <row r="195" spans="1:25" ht="15" x14ac:dyDescent="0.25">
      <c r="A195">
        <v>1.84</v>
      </c>
      <c r="B195">
        <v>2.06</v>
      </c>
      <c r="C195" s="29">
        <f t="shared" ref="C195:C200" si="35">IF(OR($A195="",$B195=""),"",(1/A195)+(1/B195)-1)</f>
        <v>2.891515407344869E-2</v>
      </c>
      <c r="D195" s="30">
        <f>IF(OR($A195="",$B195=""),"",A195*'MPTO_working_2-way'!$G194)</f>
        <v>1.8932038834951457</v>
      </c>
      <c r="E195" s="32">
        <f>IF(OR($A195="",$B195=""),"",B195*'MPTO_working_2-way'!$G194)</f>
        <v>2.1195652173913042</v>
      </c>
      <c r="F195" s="30">
        <f>IF(OR($A195="",$B195=""),"",'MPTO_working_2-way'!D194)</f>
        <v>1.8902852583283463</v>
      </c>
      <c r="G195" s="32">
        <f>IF(OR($A195="",$B195=""),"",'MPTO_working_2-way'!E194)</f>
        <v>2.1232354918216445</v>
      </c>
      <c r="H195" s="30">
        <f>IF(OR($A195="",$B195=""),"",'OddsRatio_working_2-way'!M194)</f>
        <v>1.8901981971385247</v>
      </c>
      <c r="I195" s="30">
        <f>IF(OR($A195="",$B195=""),"",'OddsRatio_working_2-way'!N194)</f>
        <v>2.123345344008138</v>
      </c>
      <c r="J195" s="30">
        <f>IF('Log_working_2-way'!$D194="","",A195^('Log_working_2-way'!$D194))</f>
        <v>1.8888770989238437</v>
      </c>
      <c r="K195" s="32">
        <f>IF('Log_working_2-way'!$D194="","",B195^('Log_working_2-way'!$D194))</f>
        <v>2.1250149218724146</v>
      </c>
      <c r="L195" s="37">
        <f t="shared" si="27"/>
        <v>0.52820512820512822</v>
      </c>
      <c r="M195" s="37">
        <f t="shared" si="28"/>
        <v>0.47179487179487184</v>
      </c>
      <c r="N195" s="38">
        <v>291</v>
      </c>
      <c r="O195" s="38">
        <f t="shared" si="29"/>
        <v>132.84782608695653</v>
      </c>
      <c r="P195" s="38">
        <f t="shared" si="30"/>
        <v>149.73786407766991</v>
      </c>
      <c r="Q195" s="38">
        <f t="shared" si="31"/>
        <v>141.26213592233009</v>
      </c>
      <c r="R195" s="38">
        <f t="shared" si="32"/>
        <v>158.15217391304347</v>
      </c>
      <c r="S195" s="39">
        <f t="shared" si="33"/>
        <v>-8.4143098353735581</v>
      </c>
      <c r="T195" s="39">
        <f t="shared" si="34"/>
        <v>-8.4143098353735581</v>
      </c>
      <c r="U195" t="s">
        <v>154</v>
      </c>
      <c r="V195" t="s">
        <v>166</v>
      </c>
      <c r="W195" t="s">
        <v>175</v>
      </c>
      <c r="X195" s="48" t="s">
        <v>489</v>
      </c>
      <c r="Y195" s="41"/>
    </row>
    <row r="196" spans="1:25" s="35" customFormat="1" ht="15" x14ac:dyDescent="0.25">
      <c r="A196">
        <v>2.21</v>
      </c>
      <c r="B196">
        <v>1.71</v>
      </c>
      <c r="C196" s="29">
        <f t="shared" si="35"/>
        <v>3.7284009420232245E-2</v>
      </c>
      <c r="D196" s="30">
        <f>IF(OR($A196="",$B196=""),"",A196*'MPTO_working_2-way'!$G195)</f>
        <v>2.2923976608187133</v>
      </c>
      <c r="E196" s="32">
        <f>IF(OR($A196="",$B196=""),"",B196*'MPTO_working_2-way'!$G195)</f>
        <v>1.7737556561085972</v>
      </c>
      <c r="F196" s="30">
        <f>IF(OR($A196="",$B196=""),"",'MPTO_working_2-way'!D195)</f>
        <v>2.3049617273032235</v>
      </c>
      <c r="G196" s="32">
        <f>IF(OR($A196="",$B196=""),"",'MPTO_working_2-way'!E195)</f>
        <v>1.7663059989250076</v>
      </c>
      <c r="H196" s="30">
        <f>IF(OR($A196="",$B196=""),"",'OddsRatio_working_2-way'!M195)</f>
        <v>2.305459824013238</v>
      </c>
      <c r="I196" s="30">
        <f>IF(OR($A196="",$B196=""),"",'OddsRatio_working_2-way'!N195)</f>
        <v>1.7660136157433048</v>
      </c>
      <c r="J196" s="30">
        <f>IF('Log_working_2-way'!$D195="","",A196^('Log_working_2-way'!$D195))</f>
        <v>2.3112626061065349</v>
      </c>
      <c r="K196" s="32">
        <f>IF('Log_working_2-way'!$D195="","",B196^('Log_working_2-way'!$D195))</f>
        <v>1.7626237454975722</v>
      </c>
      <c r="L196" s="37">
        <f t="shared" si="27"/>
        <v>0.43622448979591838</v>
      </c>
      <c r="M196" s="37">
        <f t="shared" si="28"/>
        <v>0.56377551020408168</v>
      </c>
      <c r="N196" s="38">
        <v>292</v>
      </c>
      <c r="O196" s="38">
        <f t="shared" si="29"/>
        <v>159.87330316742077</v>
      </c>
      <c r="P196" s="38">
        <f t="shared" si="30"/>
        <v>121.23976608187134</v>
      </c>
      <c r="Q196" s="38">
        <f t="shared" si="31"/>
        <v>170.76023391812865</v>
      </c>
      <c r="R196" s="38">
        <f t="shared" si="32"/>
        <v>132.1266968325792</v>
      </c>
      <c r="S196" s="39">
        <f t="shared" si="33"/>
        <v>-10.886930750707876</v>
      </c>
      <c r="T196" s="39">
        <f t="shared" si="34"/>
        <v>-10.886930750707862</v>
      </c>
      <c r="U196" t="s">
        <v>203</v>
      </c>
      <c r="V196" t="s">
        <v>204</v>
      </c>
      <c r="W196" t="s">
        <v>172</v>
      </c>
      <c r="X196" s="48" t="s">
        <v>489</v>
      </c>
      <c r="Y196" s="41"/>
    </row>
    <row r="197" spans="1:25" ht="15" x14ac:dyDescent="0.25">
      <c r="A197">
        <v>2.2999999999999998</v>
      </c>
      <c r="B197">
        <v>1.68</v>
      </c>
      <c r="C197" s="29">
        <f t="shared" si="35"/>
        <v>3.002070393374745E-2</v>
      </c>
      <c r="D197" s="30">
        <f>IF(OR($A197="",$B197=""),"",A197*'MPTO_working_2-way'!$G196)</f>
        <v>2.3690476190476191</v>
      </c>
      <c r="E197" s="32">
        <f>IF(OR($A197="",$B197=""),"",B197*'MPTO_working_2-way'!$G196)</f>
        <v>1.7304347826086957</v>
      </c>
      <c r="F197" s="30">
        <f>IF(OR($A197="",$B197=""),"",'MPTO_working_2-way'!D196)</f>
        <v>2.3822441430332923</v>
      </c>
      <c r="G197" s="32">
        <f>IF(OR($A197="",$B197=""),"",'MPTO_working_2-way'!E196)</f>
        <v>1.7234611953612846</v>
      </c>
      <c r="H197" s="30">
        <f>IF(OR($A197="",$B197=""),"",'OddsRatio_working_2-way'!M196)</f>
        <v>2.3826657968874305</v>
      </c>
      <c r="I197" s="30">
        <f>IF(OR($A197="",$B197=""),"",'OddsRatio_working_2-way'!N196)</f>
        <v>1.7232405706795793</v>
      </c>
      <c r="J197" s="30">
        <f>IF('Log_working_2-way'!$D196="","",A197^('Log_working_2-way'!$D196))</f>
        <v>2.3887319209255629</v>
      </c>
      <c r="K197" s="32">
        <f>IF('Log_working_2-way'!$D196="","",B197^('Log_working_2-way'!$D196))</f>
        <v>1.7200813813896441</v>
      </c>
      <c r="L197" s="37">
        <f t="shared" ref="L197:L200" si="36">(1/D197)</f>
        <v>0.42211055276381909</v>
      </c>
      <c r="M197" s="37">
        <f t="shared" ref="M197:M200" si="37">(1/E197)</f>
        <v>0.57788944723618085</v>
      </c>
      <c r="N197" s="38">
        <v>293</v>
      </c>
      <c r="O197" s="38">
        <f t="shared" ref="O197:O200" si="38">(1/A197)*((N197*A197)-N197)</f>
        <v>165.60869565217391</v>
      </c>
      <c r="P197" s="38">
        <f t="shared" ref="P197:P200" si="39">(1/B197)*((N197*B197)-N197)</f>
        <v>118.5952380952381</v>
      </c>
      <c r="Q197" s="38">
        <f t="shared" ref="Q197:Q200" si="40">(1/B197)*N197</f>
        <v>174.4047619047619</v>
      </c>
      <c r="R197" s="38">
        <f t="shared" ref="R197:R200" si="41">(1/A197)*N197</f>
        <v>127.39130434782609</v>
      </c>
      <c r="S197" s="39">
        <f t="shared" ref="S197:S200" si="42">O197-Q197</f>
        <v>-8.7960662525879911</v>
      </c>
      <c r="T197" s="39">
        <f t="shared" ref="T197:T200" si="43">P197-R197</f>
        <v>-8.7960662525879911</v>
      </c>
      <c r="U197" t="s">
        <v>465</v>
      </c>
      <c r="V197" t="s">
        <v>437</v>
      </c>
      <c r="W197" t="s">
        <v>473</v>
      </c>
      <c r="X197" s="48" t="s">
        <v>489</v>
      </c>
      <c r="Y197" s="41"/>
    </row>
    <row r="198" spans="1:25" s="35" customFormat="1" ht="15" x14ac:dyDescent="0.25">
      <c r="A198">
        <v>2.35</v>
      </c>
      <c r="B198">
        <v>1.62</v>
      </c>
      <c r="C198" s="29">
        <f t="shared" si="35"/>
        <v>4.2815865510900997E-2</v>
      </c>
      <c r="D198" s="30">
        <f>IF(OR($A198="",$B198=""),"",A198*'MPTO_working_2-way'!$G197)</f>
        <v>2.4506172839506175</v>
      </c>
      <c r="E198" s="32">
        <f>IF(OR($A198="",$B198=""),"",B198*'MPTO_working_2-way'!$G197)</f>
        <v>1.6893617021276597</v>
      </c>
      <c r="F198" s="30">
        <f>IF(OR($A198="",$B198=""),"",'MPTO_working_2-way'!D197)</f>
        <v>2.4744881377965555</v>
      </c>
      <c r="G198" s="32">
        <f>IF(OR($A198="",$B198=""),"",'MPTO_working_2-way'!E197)</f>
        <v>1.6782014547057529</v>
      </c>
      <c r="H198" s="30">
        <f>IF(OR($A198="",$B198=""),"",'OddsRatio_working_2-way'!M197)</f>
        <v>2.4756081305138942</v>
      </c>
      <c r="I198" s="30">
        <f>IF(OR($A198="",$B198=""),"",'OddsRatio_working_2-way'!N197)</f>
        <v>1.6776866969767514</v>
      </c>
      <c r="J198" s="30">
        <f>IF('Log_working_2-way'!$D197="","",A198^('Log_working_2-way'!$D197))</f>
        <v>2.4867940256326873</v>
      </c>
      <c r="K198" s="32">
        <f>IF('Log_working_2-way'!$D197="","",B198^('Log_working_2-way'!$D197))</f>
        <v>1.6725881209900304</v>
      </c>
      <c r="L198" s="37">
        <f t="shared" si="36"/>
        <v>0.40806045340050373</v>
      </c>
      <c r="M198" s="37">
        <f t="shared" si="37"/>
        <v>0.59193954659949621</v>
      </c>
      <c r="N198" s="38">
        <v>294</v>
      </c>
      <c r="O198" s="38">
        <f t="shared" si="38"/>
        <v>168.89361702127658</v>
      </c>
      <c r="P198" s="38">
        <f t="shared" si="39"/>
        <v>112.51851851851853</v>
      </c>
      <c r="Q198" s="38">
        <f t="shared" si="40"/>
        <v>181.48148148148147</v>
      </c>
      <c r="R198" s="38">
        <f t="shared" si="41"/>
        <v>125.1063829787234</v>
      </c>
      <c r="S198" s="39">
        <f t="shared" si="42"/>
        <v>-12.587864460204884</v>
      </c>
      <c r="T198" s="39">
        <f t="shared" si="43"/>
        <v>-12.587864460204869</v>
      </c>
      <c r="U198" t="s">
        <v>209</v>
      </c>
      <c r="V198" t="s">
        <v>446</v>
      </c>
      <c r="W198" t="s">
        <v>474</v>
      </c>
      <c r="X198" s="48" t="s">
        <v>489</v>
      </c>
      <c r="Y198" s="41"/>
    </row>
    <row r="199" spans="1:25" ht="15" x14ac:dyDescent="0.25">
      <c r="A199">
        <v>1.88</v>
      </c>
      <c r="B199">
        <v>2</v>
      </c>
      <c r="C199" s="29">
        <f t="shared" si="35"/>
        <v>3.1914893617021267E-2</v>
      </c>
      <c r="D199" s="30">
        <f>IF(OR($A199="",$B199=""),"",A199*'MPTO_working_2-way'!$G198)</f>
        <v>1.94</v>
      </c>
      <c r="E199" s="32">
        <f>IF(OR($A199="",$B199=""),"",B199*'MPTO_working_2-way'!$G198)</f>
        <v>2.0638297872340425</v>
      </c>
      <c r="F199" s="30">
        <f>IF(OR($A199="",$B199=""),"",'MPTO_working_2-way'!D198)</f>
        <v>1.9381443298969072</v>
      </c>
      <c r="G199" s="32">
        <f>IF(OR($A199="",$B199=""),"",'MPTO_working_2-way'!E198)</f>
        <v>2.0659340659340657</v>
      </c>
      <c r="H199" s="30">
        <f>IF(OR($A199="",$B199=""),"",'OddsRatio_working_2-way'!M198)</f>
        <v>1.9380831519646857</v>
      </c>
      <c r="I199" s="30">
        <f>IF(OR($A199="",$B199=""),"",'OddsRatio_working_2-way'!N198)</f>
        <v>2.0660035817780522</v>
      </c>
      <c r="J199" s="30">
        <f>IF('Log_working_2-way'!$D198="","",A199^('Log_working_2-way'!$D198))</f>
        <v>1.9372406373367297</v>
      </c>
      <c r="K199" s="32">
        <f>IF('Log_working_2-way'!$D198="","",B199^('Log_working_2-way'!$D198))</f>
        <v>2.0669618454035223</v>
      </c>
      <c r="L199" s="37">
        <f t="shared" si="36"/>
        <v>0.51546391752577325</v>
      </c>
      <c r="M199" s="37">
        <f t="shared" si="37"/>
        <v>0.4845360824742268</v>
      </c>
      <c r="N199" s="38">
        <v>295</v>
      </c>
      <c r="O199" s="38">
        <f t="shared" si="38"/>
        <v>138.08510638297872</v>
      </c>
      <c r="P199" s="38">
        <f t="shared" si="39"/>
        <v>147.5</v>
      </c>
      <c r="Q199" s="38">
        <f t="shared" si="40"/>
        <v>147.5</v>
      </c>
      <c r="R199" s="38">
        <f t="shared" si="41"/>
        <v>156.91489361702128</v>
      </c>
      <c r="S199" s="39">
        <f t="shared" si="42"/>
        <v>-9.4148936170212778</v>
      </c>
      <c r="T199" s="39">
        <f t="shared" si="43"/>
        <v>-9.4148936170212778</v>
      </c>
      <c r="U199" t="s">
        <v>458</v>
      </c>
      <c r="V199" t="s">
        <v>393</v>
      </c>
      <c r="W199" t="s">
        <v>475</v>
      </c>
      <c r="X199" s="48" t="s">
        <v>489</v>
      </c>
      <c r="Y199" s="41"/>
    </row>
    <row r="200" spans="1:25" s="35" customFormat="1" ht="15" x14ac:dyDescent="0.25">
      <c r="A200">
        <v>1.81</v>
      </c>
      <c r="B200">
        <v>2.0699999999999998</v>
      </c>
      <c r="C200" s="29">
        <f t="shared" si="35"/>
        <v>3.5577975284917462E-2</v>
      </c>
      <c r="D200" s="30">
        <f>IF(OR($A200="",$B200=""),"",A200*'MPTO_working_2-way'!$G199)</f>
        <v>1.8743961352657006</v>
      </c>
      <c r="E200" s="32">
        <f>IF(OR($A200="",$B200=""),"",B200*'MPTO_working_2-way'!$G199)</f>
        <v>2.1436464088397789</v>
      </c>
      <c r="F200" s="30">
        <f>IF(OR($A200="",$B200=""),"",'MPTO_working_2-way'!D199)</f>
        <v>1.8702173858786533</v>
      </c>
      <c r="G200" s="32">
        <f>IF(OR($A200="",$B200=""),"",'MPTO_working_2-way'!E199)</f>
        <v>2.1491381535549374</v>
      </c>
      <c r="H200" s="30">
        <f>IF(OR($A200="",$B200=""),"",'OddsRatio_working_2-way'!M199)</f>
        <v>1.8700628401410975</v>
      </c>
      <c r="I200" s="30">
        <f>IF(OR($A200="",$B200=""),"",'OddsRatio_working_2-way'!N199)</f>
        <v>2.1493422703098441</v>
      </c>
      <c r="J200" s="30">
        <f>IF('Log_working_2-way'!$D199="","",A200^('Log_working_2-way'!$D199))</f>
        <v>1.8681622223592078</v>
      </c>
      <c r="K200" s="32">
        <f>IF('Log_working_2-way'!$D199="","",B200^('Log_working_2-way'!$D199))</f>
        <v>2.1518584594506485</v>
      </c>
      <c r="L200" s="37">
        <f t="shared" si="36"/>
        <v>0.53350515463917525</v>
      </c>
      <c r="M200" s="37">
        <f t="shared" si="37"/>
        <v>0.46649484536082475</v>
      </c>
      <c r="N200" s="38">
        <v>296</v>
      </c>
      <c r="O200" s="38">
        <f t="shared" si="38"/>
        <v>132.46408839779005</v>
      </c>
      <c r="P200" s="38">
        <f t="shared" si="39"/>
        <v>153.00483091787436</v>
      </c>
      <c r="Q200" s="38">
        <f t="shared" si="40"/>
        <v>142.99516908212561</v>
      </c>
      <c r="R200" s="38">
        <f t="shared" si="41"/>
        <v>163.53591160220995</v>
      </c>
      <c r="S200" s="39">
        <f t="shared" si="42"/>
        <v>-10.531080684335564</v>
      </c>
      <c r="T200" s="39">
        <f t="shared" si="43"/>
        <v>-10.531080684335592</v>
      </c>
      <c r="U200" t="s">
        <v>456</v>
      </c>
      <c r="V200" t="s">
        <v>211</v>
      </c>
      <c r="W200" t="s">
        <v>475</v>
      </c>
      <c r="X200" s="48" t="s">
        <v>489</v>
      </c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2" zoomScaleNormal="82" workbookViewId="0">
      <pane ySplit="2" topLeftCell="A175" activePane="bottomLeft" state="frozen"/>
      <selection pane="bottomLeft" activeCell="S3" sqref="S3:S200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2.23</v>
      </c>
      <c r="B3">
        <v>3.42</v>
      </c>
      <c r="C3">
        <v>3.42</v>
      </c>
      <c r="D3" s="20">
        <f>IF(OR($A3="",$B3="",$C3=""),"",(1/A3)+(1/B3)+(1/C3)-1)</f>
        <v>3.3225814910969653E-2</v>
      </c>
      <c r="E3" s="17">
        <f>IF(OR($A3="",$B3="",$C3=""),"",A3*'MPTO_working_3-way'!$I2)</f>
        <v>2.3040935672514622</v>
      </c>
      <c r="F3" s="21">
        <f>IF(OR($A3="",$B3="",$C3=""),"",B3*'MPTO_working_3-way'!$I2)</f>
        <v>3.5336322869955161</v>
      </c>
      <c r="G3" s="22">
        <f>IF(OR($A3="",$B3="",$C3=""),"",C3*'MPTO_working_3-way'!$I2)</f>
        <v>3.5336322869955161</v>
      </c>
      <c r="H3" s="17">
        <f>IF(OR($A3="",$B3="",$C3=""),"",'MPTO_working_3-way'!E2)</f>
        <v>2.2864709291867369</v>
      </c>
      <c r="I3" s="21">
        <f>IF(OR($A3="",$B3="",$C3=""),"",'MPTO_working_3-way'!F2)</f>
        <v>3.5546406487897344</v>
      </c>
      <c r="J3" s="22">
        <f>IF(OR($A3="",$B3="",$C3=""),"",'MPTO_working_3-way'!G2)</f>
        <v>3.5546406487897344</v>
      </c>
      <c r="K3" s="17">
        <f>IF(OR($A3="",$B3="",$C3=""),"",'OddsRatio_working_3-way'!H2)</f>
        <v>2.2938976456492961</v>
      </c>
      <c r="L3" s="21">
        <f>IF(OR($A3="",$B3="",$C3=""),"",'OddsRatio_working_3-way'!I2)</f>
        <v>3.5457173190823559</v>
      </c>
      <c r="M3" s="22">
        <f>IF(OR($A3="",$B3="",$C3=""),"",'OddsRatio_working_3-way'!J2)</f>
        <v>3.5457173190823559</v>
      </c>
      <c r="N3" s="23">
        <f>(1/E3)* 100</f>
        <v>43.401015228426395</v>
      </c>
      <c r="O3" s="24">
        <f>(1/F3)* 100</f>
        <v>28.299492385786802</v>
      </c>
      <c r="P3" s="24">
        <f>(1/G3)* 100</f>
        <v>28.299492385786802</v>
      </c>
      <c r="Q3" t="s">
        <v>213</v>
      </c>
      <c r="R3" t="s">
        <v>218</v>
      </c>
      <c r="S3" s="48" t="s">
        <v>486</v>
      </c>
      <c r="T3" s="35">
        <v>100</v>
      </c>
      <c r="U3" s="35">
        <f>(1/A4)*((T3*A4)-T3)</f>
        <v>35.897435897435898</v>
      </c>
      <c r="V3" s="35">
        <f>(1/B4)*((T3*B4)-T3)</f>
        <v>78.768577494692153</v>
      </c>
      <c r="W3" s="35">
        <f>(1/C4)*((T3*C4)-T3)</f>
        <v>83.050847457627114</v>
      </c>
      <c r="X3" s="35">
        <f>((1/B4)+(1/C4))*T3</f>
        <v>38.18057504768074</v>
      </c>
      <c r="Y3" s="35">
        <f>((1/A4)+(1/C4))*T3</f>
        <v>81.051716644936974</v>
      </c>
      <c r="Z3" s="35">
        <f>((1/A4)+(1/B4))*T3</f>
        <v>85.33398660787195</v>
      </c>
      <c r="AA3" s="35">
        <f t="shared" ref="AA3" si="0">U3-X3</f>
        <v>-2.2831391502448426</v>
      </c>
      <c r="AB3" s="35">
        <f t="shared" ref="AB3" si="1">V3-Y3</f>
        <v>-2.2831391502448213</v>
      </c>
      <c r="AC3" s="35">
        <f t="shared" ref="AC3" si="2">W3-Z3</f>
        <v>-2.2831391502448355</v>
      </c>
      <c r="AD3" s="27"/>
      <c r="AE3" s="27"/>
      <c r="AF3">
        <v>2.0699999999999998</v>
      </c>
      <c r="AG3">
        <v>1.81</v>
      </c>
      <c r="AH3" s="41"/>
      <c r="AI3" s="27"/>
      <c r="AJ3" t="s">
        <v>170</v>
      </c>
    </row>
    <row r="4" spans="1:36" ht="15" x14ac:dyDescent="0.25">
      <c r="A4">
        <v>1.56</v>
      </c>
      <c r="B4">
        <v>4.71</v>
      </c>
      <c r="C4">
        <v>5.9</v>
      </c>
      <c r="D4" s="20">
        <f t="shared" ref="D4:D67" si="3">IF(OR($A4="",$B4="",$C4=""),"",(1/A4)+(1/B4)+(1/C4)-1)</f>
        <v>2.2831391502448284E-2</v>
      </c>
      <c r="E4" s="17">
        <f>IF(OR($A4="",$B4="",$C4=""),"",A4*'MPTO_working_3-way'!$I3)</f>
        <v>1.5956169707438195</v>
      </c>
      <c r="F4" s="21">
        <f>IF(OR($A4="",$B4="",$C4=""),"",B4*'MPTO_working_3-way'!$I3)</f>
        <v>4.8175358539765316</v>
      </c>
      <c r="G4" s="22">
        <f>IF(OR($A4="",$B4="",$C4=""),"",C4*'MPTO_working_3-way'!$I3)</f>
        <v>6.0347052098644456</v>
      </c>
      <c r="H4" s="17">
        <f>IF(OR($A4="",$B4="",$C4=""),"",'MPTO_working_3-way'!E3)</f>
        <v>1.5787433519258471</v>
      </c>
      <c r="I4" s="21">
        <f>IF(OR($A4="",$B4="",$C4=""),"",'MPTO_working_3-way'!F3)</f>
        <v>4.8851080900780683</v>
      </c>
      <c r="J4" s="22">
        <f>IF(OR($A4="",$B4="",$C4=""),"",'MPTO_working_3-way'!G3)</f>
        <v>6.1773748589277364</v>
      </c>
      <c r="K4" s="17">
        <f>IF(OR($A4="",$B4="",$C4=""),"",'OddsRatio_working_3-way'!H3)</f>
        <v>1.5843949899152348</v>
      </c>
      <c r="L4" s="21">
        <f>IF(OR($A4="",$B4="",$C4=""),"",'OddsRatio_working_3-way'!I3)</f>
        <v>4.8716168081884303</v>
      </c>
      <c r="M4" s="22">
        <f>IF(OR($A4="",$B4="",$C4=""),"",'OddsRatio_working_3-way'!J3)</f>
        <v>6.1134561617583056</v>
      </c>
      <c r="N4" s="23">
        <f t="shared" ref="N4" si="4">(1/E4)* 100</f>
        <v>62.671682385894641</v>
      </c>
      <c r="O4" s="24">
        <f t="shared" ref="O4" si="5">(1/F4)* 100</f>
        <v>20.757499898512876</v>
      </c>
      <c r="P4" s="24">
        <f t="shared" ref="P4" si="6">(1/G4)* 100</f>
        <v>16.570817715592483</v>
      </c>
      <c r="Q4" t="s">
        <v>223</v>
      </c>
      <c r="R4" t="s">
        <v>404</v>
      </c>
      <c r="S4" s="48" t="s">
        <v>486</v>
      </c>
      <c r="T4" s="35">
        <v>100</v>
      </c>
      <c r="U4" s="35">
        <f t="shared" ref="U4:U5" si="7">(1/A5)*((T4*A5)-T4)</f>
        <v>73.958333333333343</v>
      </c>
      <c r="V4" s="35">
        <f t="shared" ref="V4:V5" si="8">(1/B5)*((T4*B5)-T4)</f>
        <v>73.474801061007966</v>
      </c>
      <c r="W4" s="35">
        <f t="shared" ref="W4:W5" si="9">(1/C5)*((T4*C5)-T4)</f>
        <v>49.748743718592962</v>
      </c>
      <c r="X4" s="35">
        <f t="shared" ref="X4:X5" si="10">((1/B5)+(1/C5))*T4</f>
        <v>76.776455220399072</v>
      </c>
      <c r="Y4" s="35">
        <f t="shared" ref="Y4:Y5" si="11">((1/A5)+(1/C5))*T4</f>
        <v>76.292922948073709</v>
      </c>
      <c r="Z4" s="35">
        <f t="shared" ref="Z4:Z5" si="12">((1/A5)+(1/B5))*T4</f>
        <v>52.566865605658705</v>
      </c>
      <c r="AA4" s="35">
        <f t="shared" ref="AA4:AA5" si="13">U4-X4</f>
        <v>-2.818121887065729</v>
      </c>
      <c r="AB4" s="35">
        <f t="shared" ref="AB4:AB5" si="14">V4-Y4</f>
        <v>-2.8181218870657432</v>
      </c>
      <c r="AC4" s="35">
        <f t="shared" ref="AC4:AC5" si="15">W4-Z4</f>
        <v>-2.8181218870657432</v>
      </c>
      <c r="AD4" s="4"/>
      <c r="AE4" s="4"/>
      <c r="AF4">
        <v>1.59</v>
      </c>
      <c r="AG4">
        <v>2.5</v>
      </c>
      <c r="AH4" s="4"/>
      <c r="AI4" s="4"/>
      <c r="AJ4" t="s">
        <v>470</v>
      </c>
    </row>
    <row r="5" spans="1:36" s="12" customFormat="1" ht="15" x14ac:dyDescent="0.25">
      <c r="A5">
        <v>3.84</v>
      </c>
      <c r="B5">
        <v>3.77</v>
      </c>
      <c r="C5">
        <v>1.99</v>
      </c>
      <c r="D5" s="20">
        <f t="shared" si="3"/>
        <v>2.8181218870657387E-2</v>
      </c>
      <c r="E5" s="17">
        <f>IF(OR($A5="",$B5="",$C5=""),"",A5*'MPTO_working_3-way'!$I4)</f>
        <v>3.9482158804633243</v>
      </c>
      <c r="F5" s="21">
        <f>IF(OR($A5="",$B5="",$C5=""),"",B5*'MPTO_working_3-way'!$I4)</f>
        <v>3.8762431951423784</v>
      </c>
      <c r="G5" s="22">
        <f>IF(OR($A5="",$B5="",$C5=""),"",C5*'MPTO_working_3-way'!$I4)</f>
        <v>2.0460806255526083</v>
      </c>
      <c r="H5" s="17">
        <f>IF(OR($A5="",$B5="",$C5=""),"",'MPTO_working_3-way'!E4)</f>
        <v>3.9836998627151132</v>
      </c>
      <c r="I5" s="21">
        <f>IF(OR($A5="",$B5="",$C5=""),"",'MPTO_working_3-way'!F4)</f>
        <v>3.9084141352218693</v>
      </c>
      <c r="J5" s="22">
        <f>IF(OR($A5="",$B5="",$C5=""),"",'MPTO_working_3-way'!G4)</f>
        <v>2.0279087979848764</v>
      </c>
      <c r="K5" s="17">
        <f>IF(OR($A5="",$B5="",$C5=""),"",'OddsRatio_working_3-way'!H4)</f>
        <v>3.9692176348029165</v>
      </c>
      <c r="L5" s="21">
        <f>IF(OR($A5="",$B5="",$C5=""),"",'OddsRatio_working_3-way'!I4)</f>
        <v>3.8960326931000271</v>
      </c>
      <c r="M5" s="22">
        <f>IF(OR($A5="",$B5="",$C5=""),"",'OddsRatio_working_3-way'!J4)</f>
        <v>2.0350441755122843</v>
      </c>
      <c r="N5" s="23">
        <f t="shared" ref="N5:N68" si="16">(1/E5)* 100</f>
        <v>25.327895694564951</v>
      </c>
      <c r="O5" s="24">
        <f t="shared" ref="O5:O68" si="17">(1/F5)* 100</f>
        <v>25.798174924968016</v>
      </c>
      <c r="P5" s="24">
        <f t="shared" ref="P5:P68" si="18">(1/G5)* 100</f>
        <v>48.87392938046704</v>
      </c>
      <c r="Q5" t="s">
        <v>237</v>
      </c>
      <c r="R5" t="s">
        <v>238</v>
      </c>
      <c r="S5" s="48" t="s">
        <v>486</v>
      </c>
      <c r="T5" s="35">
        <v>100</v>
      </c>
      <c r="U5" s="35">
        <f t="shared" ref="U5:U68" si="19">(1/A6)*((T5*A6)-T5)</f>
        <v>56.521739130434774</v>
      </c>
      <c r="V5" s="35">
        <f t="shared" ref="V5:V68" si="20">(1/B6)*((T5*B6)-T5)</f>
        <v>72.222222222222229</v>
      </c>
      <c r="W5" s="35">
        <f t="shared" ref="W5:W68" si="21">(1/C6)*((T5*C6)-T5)</f>
        <v>68.55345911949685</v>
      </c>
      <c r="X5" s="35">
        <f t="shared" ref="X5:X68" si="22">((1/B6)+(1/C6))*T5</f>
        <v>59.224318658280929</v>
      </c>
      <c r="Y5" s="35">
        <f t="shared" ref="Y5:Y68" si="23">((1/A6)+(1/C6))*T5</f>
        <v>74.924801750068369</v>
      </c>
      <c r="Z5" s="35">
        <f t="shared" ref="Z5:Z68" si="24">((1/A6)+(1/B6))*T5</f>
        <v>71.256038647343004</v>
      </c>
      <c r="AA5" s="35">
        <f t="shared" ref="AA5:AA68" si="25">U5-X5</f>
        <v>-2.7025795278461544</v>
      </c>
      <c r="AB5" s="35">
        <f t="shared" ref="AB5:AB68" si="26">V5-Y5</f>
        <v>-2.7025795278461402</v>
      </c>
      <c r="AC5" s="35">
        <f t="shared" ref="AC5:AC68" si="27">W5-Z5</f>
        <v>-2.7025795278461544</v>
      </c>
      <c r="AD5" s="27"/>
      <c r="AE5" s="27"/>
      <c r="AF5">
        <v>1.63</v>
      </c>
      <c r="AG5">
        <v>2.37</v>
      </c>
      <c r="AH5" s="36"/>
      <c r="AI5" s="27"/>
      <c r="AJ5" t="s">
        <v>471</v>
      </c>
    </row>
    <row r="6" spans="1:36" s="12" customFormat="1" ht="15" x14ac:dyDescent="0.25">
      <c r="A6">
        <v>2.2999999999999998</v>
      </c>
      <c r="B6">
        <v>3.6</v>
      </c>
      <c r="C6">
        <v>3.18</v>
      </c>
      <c r="D6" s="20">
        <f t="shared" si="3"/>
        <v>2.7025795278461384E-2</v>
      </c>
      <c r="E6" s="17">
        <f>IF(OR($A6="",$B6="",$C6=""),"",A6*'MPTO_working_3-way'!$I5)</f>
        <v>2.3621593291404608</v>
      </c>
      <c r="F6" s="21">
        <f>IF(OR($A6="",$B6="",$C6=""),"",B6*'MPTO_working_3-way'!$I5)</f>
        <v>3.6972928630024611</v>
      </c>
      <c r="G6" s="22">
        <f>IF(OR($A6="",$B6="",$C6=""),"",C6*'MPTO_working_3-way'!$I5)</f>
        <v>3.2659420289855072</v>
      </c>
      <c r="H6" s="17">
        <f>IF(OR($A6="",$B6="",$C6=""),"",'MPTO_working_3-way'!E5)</f>
        <v>2.3486637884896702</v>
      </c>
      <c r="I6" s="21">
        <f>IF(OR($A6="",$B6="",$C6=""),"",'MPTO_working_3-way'!F5)</f>
        <v>3.7206647072122996</v>
      </c>
      <c r="J6" s="22">
        <f>IF(OR($A6="",$B6="",$C6=""),"",'MPTO_working_3-way'!G5)</f>
        <v>3.2737852489182875</v>
      </c>
      <c r="K6" s="17">
        <f>IF(OR($A6="",$B6="",$C6=""),"",'OddsRatio_working_3-way'!H5)</f>
        <v>2.3545276079282065</v>
      </c>
      <c r="L6" s="21">
        <f>IF(OR($A6="",$B6="",$C6=""),"",'OddsRatio_working_3-way'!I5)</f>
        <v>3.7090552158564143</v>
      </c>
      <c r="M6" s="22">
        <f>IF(OR($A6="",$B6="",$C6=""),"",'OddsRatio_working_3-way'!J5)</f>
        <v>3.2714386040642238</v>
      </c>
      <c r="N6" s="23">
        <f t="shared" si="16"/>
        <v>42.334146882627032</v>
      </c>
      <c r="O6" s="24">
        <f t="shared" si="17"/>
        <v>27.046816063900597</v>
      </c>
      <c r="P6" s="24">
        <f t="shared" si="18"/>
        <v>30.619037053472375</v>
      </c>
      <c r="Q6" t="s">
        <v>196</v>
      </c>
      <c r="R6" t="s">
        <v>409</v>
      </c>
      <c r="S6" s="48" t="s">
        <v>486</v>
      </c>
      <c r="T6" s="35">
        <v>100</v>
      </c>
      <c r="U6" s="35">
        <f t="shared" si="19"/>
        <v>34.21052631578948</v>
      </c>
      <c r="V6" s="35">
        <f t="shared" si="20"/>
        <v>78.94736842105263</v>
      </c>
      <c r="W6" s="35">
        <f t="shared" si="21"/>
        <v>84.251968503937007</v>
      </c>
      <c r="X6" s="35">
        <f t="shared" si="22"/>
        <v>36.800663075010362</v>
      </c>
      <c r="Y6" s="35">
        <f t="shared" si="23"/>
        <v>81.537505180273513</v>
      </c>
      <c r="Z6" s="35">
        <f t="shared" si="24"/>
        <v>86.842105263157904</v>
      </c>
      <c r="AA6" s="35">
        <f t="shared" si="25"/>
        <v>-2.5901367592208828</v>
      </c>
      <c r="AB6" s="35">
        <f t="shared" si="26"/>
        <v>-2.5901367592208828</v>
      </c>
      <c r="AC6" s="35">
        <f t="shared" si="27"/>
        <v>-2.590136759220897</v>
      </c>
      <c r="AD6" s="27"/>
      <c r="AE6" s="27"/>
      <c r="AF6">
        <v>1.78</v>
      </c>
      <c r="AG6">
        <v>2.13</v>
      </c>
      <c r="AH6" s="36"/>
      <c r="AI6" s="27"/>
      <c r="AJ6" t="s">
        <v>471</v>
      </c>
    </row>
    <row r="7" spans="1:36" s="12" customFormat="1" ht="15" x14ac:dyDescent="0.25">
      <c r="A7">
        <v>1.52</v>
      </c>
      <c r="B7">
        <v>4.75</v>
      </c>
      <c r="C7">
        <v>6.35</v>
      </c>
      <c r="D7" s="20">
        <f t="shared" si="3"/>
        <v>2.5901367592208846E-2</v>
      </c>
      <c r="E7" s="17">
        <f>IF(OR($A7="",$B7="",$C7=""),"",A7*'MPTO_working_3-way'!$I6)</f>
        <v>1.5593700787401574</v>
      </c>
      <c r="F7" s="21">
        <f>IF(OR($A7="",$B7="",$C7=""),"",B7*'MPTO_working_3-way'!$I6)</f>
        <v>4.8730314960629917</v>
      </c>
      <c r="G7" s="22">
        <f>IF(OR($A7="",$B7="",$C7=""),"",C7*'MPTO_working_3-way'!$I6)</f>
        <v>6.5144736842105262</v>
      </c>
      <c r="H7" s="17">
        <f>IF(OR($A7="",$B7="",$C7=""),"",'MPTO_working_3-way'!E6)</f>
        <v>1.5402127659574469</v>
      </c>
      <c r="I7" s="21">
        <f>IF(OR($A7="",$B7="",$C7=""),"",'MPTO_working_3-way'!F6)</f>
        <v>4.953130345535409</v>
      </c>
      <c r="J7" s="22">
        <f>IF(OR($A7="",$B7="",$C7=""),"",'MPTO_working_3-way'!G6)</f>
        <v>6.7183294663573072</v>
      </c>
      <c r="K7" s="17">
        <f>IF(OR($A7="",$B7="",$C7=""),"",'OddsRatio_working_3-way'!H6)</f>
        <v>1.5465024685113766</v>
      </c>
      <c r="L7" s="21">
        <f>IF(OR($A7="",$B7="",$C7=""),"",'OddsRatio_working_3-way'!I6)</f>
        <v>4.9411235709955088</v>
      </c>
      <c r="M7" s="22">
        <f>IF(OR($A7="",$B7="",$C7=""),"",'OddsRatio_working_3-way'!J6)</f>
        <v>6.6226696279535924</v>
      </c>
      <c r="N7" s="23">
        <f t="shared" si="16"/>
        <v>64.128458897192488</v>
      </c>
      <c r="O7" s="24">
        <f t="shared" si="17"/>
        <v>20.521106847101596</v>
      </c>
      <c r="P7" s="24">
        <f t="shared" si="18"/>
        <v>15.350434255705919</v>
      </c>
      <c r="Q7" t="s">
        <v>107</v>
      </c>
      <c r="R7" t="s">
        <v>92</v>
      </c>
      <c r="S7" s="48" t="s">
        <v>486</v>
      </c>
      <c r="T7" s="35">
        <v>100</v>
      </c>
      <c r="U7" s="35">
        <f t="shared" si="19"/>
        <v>76.525821596244128</v>
      </c>
      <c r="V7" s="35">
        <f t="shared" si="20"/>
        <v>71.671388101982998</v>
      </c>
      <c r="W7" s="35">
        <f t="shared" si="21"/>
        <v>48.979591836734699</v>
      </c>
      <c r="X7" s="35">
        <f t="shared" si="22"/>
        <v>79.349020061282303</v>
      </c>
      <c r="Y7" s="35">
        <f t="shared" si="23"/>
        <v>74.494586567021173</v>
      </c>
      <c r="Z7" s="35">
        <f t="shared" si="24"/>
        <v>51.802790301772859</v>
      </c>
      <c r="AA7" s="35">
        <f t="shared" si="25"/>
        <v>-2.8231984650381747</v>
      </c>
      <c r="AB7" s="35">
        <f t="shared" si="26"/>
        <v>-2.8231984650381747</v>
      </c>
      <c r="AC7" s="35">
        <f t="shared" si="27"/>
        <v>-2.8231984650381605</v>
      </c>
      <c r="AD7" s="27"/>
      <c r="AE7" s="27"/>
      <c r="AF7">
        <v>1.62</v>
      </c>
      <c r="AG7">
        <v>2.42</v>
      </c>
      <c r="AH7" s="36"/>
      <c r="AI7" s="27"/>
      <c r="AJ7" t="s">
        <v>171</v>
      </c>
    </row>
    <row r="8" spans="1:36" ht="15" x14ac:dyDescent="0.25">
      <c r="A8">
        <v>4.26</v>
      </c>
      <c r="B8">
        <v>3.53</v>
      </c>
      <c r="C8">
        <v>1.96</v>
      </c>
      <c r="D8" s="20">
        <f t="shared" si="3"/>
        <v>2.823198465038157E-2</v>
      </c>
      <c r="E8" s="17">
        <f>IF(OR($A8="",$B8="",$C8=""),"",A8*'MPTO_working_3-way'!$I7)</f>
        <v>4.3802682546106251</v>
      </c>
      <c r="F8" s="21">
        <f>IF(OR($A8="",$B8="",$C8=""),"",B8*'MPTO_working_3-way'!$I7)</f>
        <v>3.6296589058158468</v>
      </c>
      <c r="G8" s="22">
        <f>IF(OR($A8="",$B8="",$C8=""),"",C8*'MPTO_working_3-way'!$I7)</f>
        <v>2.0153346899147477</v>
      </c>
      <c r="H8" s="17">
        <f>IF(OR($A8="",$B8="",$C8=""),"",'MPTO_working_3-way'!E7)</f>
        <v>4.4379133648339142</v>
      </c>
      <c r="I8" s="21">
        <f>IF(OR($A8="",$B8="",$C8=""),"",'MPTO_working_3-way'!F7)</f>
        <v>3.6512946774554798</v>
      </c>
      <c r="J8" s="22">
        <f>IF(OR($A8="",$B8="",$C8=""),"",'MPTO_working_3-way'!G7)</f>
        <v>1.9968313478144535</v>
      </c>
      <c r="K8" s="17">
        <f>IF(OR($A8="",$B8="",$C8=""),"",'OddsRatio_working_3-way'!H7)</f>
        <v>4.4097752925273976</v>
      </c>
      <c r="L8" s="21">
        <f>IF(OR($A8="",$B8="",$C8=""),"",'OddsRatio_working_3-way'!I7)</f>
        <v>3.6462366534031645</v>
      </c>
      <c r="M8" s="22">
        <f>IF(OR($A8="",$B8="",$C8=""),"",'OddsRatio_working_3-way'!J7)</f>
        <v>2.0041056076154296</v>
      </c>
      <c r="N8" s="23">
        <f t="shared" si="16"/>
        <v>22.829652018398878</v>
      </c>
      <c r="O8" s="24">
        <f t="shared" si="17"/>
        <v>27.550798186509695</v>
      </c>
      <c r="P8" s="24">
        <f t="shared" si="18"/>
        <v>49.619549795091444</v>
      </c>
      <c r="Q8" t="s">
        <v>321</v>
      </c>
      <c r="R8" t="s">
        <v>326</v>
      </c>
      <c r="S8" s="48" t="s">
        <v>486</v>
      </c>
      <c r="T8" s="35">
        <v>100</v>
      </c>
      <c r="U8" s="35">
        <f t="shared" si="19"/>
        <v>61.832061068702288</v>
      </c>
      <c r="V8" s="35">
        <f t="shared" si="20"/>
        <v>72.826086956521735</v>
      </c>
      <c r="W8" s="35">
        <f t="shared" si="21"/>
        <v>62.686567164179095</v>
      </c>
      <c r="X8" s="35">
        <f t="shared" si="22"/>
        <v>64.487345879299156</v>
      </c>
      <c r="Y8" s="35">
        <f t="shared" si="23"/>
        <v>75.481371767118603</v>
      </c>
      <c r="Z8" s="35">
        <f t="shared" si="24"/>
        <v>65.341851974775963</v>
      </c>
      <c r="AA8" s="35">
        <f t="shared" si="25"/>
        <v>-2.6552848105968678</v>
      </c>
      <c r="AB8" s="35">
        <f t="shared" si="26"/>
        <v>-2.6552848105968678</v>
      </c>
      <c r="AC8" s="35">
        <f t="shared" si="27"/>
        <v>-2.6552848105968678</v>
      </c>
      <c r="AF8">
        <v>2.06</v>
      </c>
      <c r="AG8">
        <v>1.84</v>
      </c>
      <c r="AJ8" t="s">
        <v>472</v>
      </c>
    </row>
    <row r="9" spans="1:36" ht="15" x14ac:dyDescent="0.25">
      <c r="A9">
        <v>2.62</v>
      </c>
      <c r="B9">
        <v>3.68</v>
      </c>
      <c r="C9">
        <v>2.68</v>
      </c>
      <c r="D9" s="20">
        <f t="shared" si="3"/>
        <v>2.6552848105968696E-2</v>
      </c>
      <c r="E9" s="17">
        <f>IF(OR($A9="",$B9="",$C9=""),"",A9*'MPTO_working_3-way'!$I8)</f>
        <v>2.6895684620376379</v>
      </c>
      <c r="F9" s="21">
        <f>IF(OR($A9="",$B9="",$C9=""),"",B9*'MPTO_working_3-way'!$I8)</f>
        <v>3.7777144810299648</v>
      </c>
      <c r="G9" s="22">
        <f>IF(OR($A9="",$B9="",$C9=""),"",C9*'MPTO_working_3-way'!$I8)</f>
        <v>2.7511616329239961</v>
      </c>
      <c r="H9" s="17">
        <f>IF(OR($A9="",$B9="",$C9=""),"",'MPTO_working_3-way'!E8)</f>
        <v>2.6821988154909602</v>
      </c>
      <c r="I9" s="21">
        <f>IF(OR($A9="",$B9="",$C9=""),"",'MPTO_working_3-way'!F8)</f>
        <v>3.8038986611895722</v>
      </c>
      <c r="J9" s="22">
        <f>IF(OR($A9="",$B9="",$C9=""),"",'MPTO_working_3-way'!G8)</f>
        <v>2.7451156371004206</v>
      </c>
      <c r="K9" s="17">
        <f>IF(OR($A9="",$B9="",$C9=""),"",'OddsRatio_working_3-way'!H8)</f>
        <v>2.6861328924674233</v>
      </c>
      <c r="L9" s="21">
        <f>IF(OR($A9="",$B9="",$C9=""),"",'OddsRatio_working_3-way'!I8)</f>
        <v>3.7894050319831449</v>
      </c>
      <c r="M9" s="22">
        <f>IF(OR($A9="",$B9="",$C9=""),"",'OddsRatio_working_3-way'!J8)</f>
        <v>2.7485822588551057</v>
      </c>
      <c r="N9" s="23">
        <f t="shared" si="16"/>
        <v>37.180685828030278</v>
      </c>
      <c r="O9" s="24">
        <f t="shared" si="17"/>
        <v>26.471031757999818</v>
      </c>
      <c r="P9" s="24">
        <f t="shared" si="18"/>
        <v>36.348282413969898</v>
      </c>
      <c r="Q9" t="s">
        <v>188</v>
      </c>
      <c r="R9" t="s">
        <v>331</v>
      </c>
      <c r="S9" s="48" t="s">
        <v>486</v>
      </c>
      <c r="T9" s="35">
        <v>100</v>
      </c>
      <c r="U9" s="35">
        <f t="shared" si="19"/>
        <v>50.73891625615763</v>
      </c>
      <c r="V9" s="35">
        <f t="shared" si="20"/>
        <v>69.696969696969703</v>
      </c>
      <c r="W9" s="35">
        <f t="shared" si="21"/>
        <v>76.744186046511629</v>
      </c>
      <c r="X9" s="35">
        <f t="shared" si="22"/>
        <v>53.558844256518675</v>
      </c>
      <c r="Y9" s="35">
        <f t="shared" si="23"/>
        <v>72.516897697330734</v>
      </c>
      <c r="Z9" s="35">
        <f t="shared" si="24"/>
        <v>79.564114046872675</v>
      </c>
      <c r="AA9" s="35">
        <f t="shared" si="25"/>
        <v>-2.8199280003610454</v>
      </c>
      <c r="AB9" s="35">
        <f t="shared" si="26"/>
        <v>-2.8199280003610312</v>
      </c>
      <c r="AC9" s="35">
        <f t="shared" si="27"/>
        <v>-2.8199280003610454</v>
      </c>
      <c r="AF9">
        <v>1.63</v>
      </c>
      <c r="AG9">
        <v>2.38</v>
      </c>
      <c r="AJ9" t="s">
        <v>176</v>
      </c>
    </row>
    <row r="10" spans="1:36" ht="15" x14ac:dyDescent="0.25">
      <c r="A10">
        <v>2.0299999999999998</v>
      </c>
      <c r="B10">
        <v>3.3</v>
      </c>
      <c r="C10">
        <v>4.3</v>
      </c>
      <c r="D10" s="20">
        <f t="shared" si="3"/>
        <v>2.8199280003610383E-2</v>
      </c>
      <c r="E10" s="17">
        <f>IF(OR($A10="",$B10="",$C10=""),"",A10*'MPTO_working_3-way'!$I9)</f>
        <v>2.087244538407329</v>
      </c>
      <c r="F10" s="21">
        <f>IF(OR($A10="",$B10="",$C10=""),"",B10*'MPTO_working_3-way'!$I9)</f>
        <v>3.3930576240119139</v>
      </c>
      <c r="G10" s="22">
        <f>IF(OR($A10="",$B10="",$C10=""),"",C10*'MPTO_working_3-way'!$I9)</f>
        <v>4.4212569040155243</v>
      </c>
      <c r="H10" s="17">
        <f>IF(OR($A10="",$B10="",$C10=""),"",'MPTO_working_3-way'!E9)</f>
        <v>2.0694889804754575</v>
      </c>
      <c r="I10" s="21">
        <f>IF(OR($A10="",$B10="",$C10=""),"",'MPTO_working_3-way'!F9)</f>
        <v>3.4056402637272551</v>
      </c>
      <c r="J10" s="22">
        <f>IF(OR($A10="",$B10="",$C10=""),"",'MPTO_working_3-way'!G9)</f>
        <v>4.4811223405082776</v>
      </c>
      <c r="K10" s="17">
        <f>IF(OR($A10="",$B10="",$C10=""),"",'OddsRatio_working_3-way'!H9)</f>
        <v>2.076732678730115</v>
      </c>
      <c r="L10" s="21">
        <f>IF(OR($A10="",$B10="",$C10=""),"",'OddsRatio_working_3-way'!I9)</f>
        <v>3.4043545253196736</v>
      </c>
      <c r="M10" s="22">
        <f>IF(OR($A10="",$B10="",$C10=""),"",'OddsRatio_working_3-way'!J9)</f>
        <v>4.4497260580673581</v>
      </c>
      <c r="N10" s="23">
        <f t="shared" si="16"/>
        <v>47.910054696468364</v>
      </c>
      <c r="O10" s="24">
        <f t="shared" si="17"/>
        <v>29.471942737524483</v>
      </c>
      <c r="P10" s="24">
        <f t="shared" si="18"/>
        <v>22.61800256600716</v>
      </c>
      <c r="Q10" t="s">
        <v>334</v>
      </c>
      <c r="R10" t="s">
        <v>433</v>
      </c>
      <c r="S10" s="48" t="s">
        <v>486</v>
      </c>
      <c r="T10" s="35">
        <v>100</v>
      </c>
      <c r="U10" s="35">
        <f t="shared" si="19"/>
        <v>56.521739130434774</v>
      </c>
      <c r="V10" s="35">
        <f t="shared" si="20"/>
        <v>69.040247678018574</v>
      </c>
      <c r="W10" s="35">
        <f t="shared" si="21"/>
        <v>72.29916897506925</v>
      </c>
      <c r="X10" s="35">
        <f t="shared" si="22"/>
        <v>58.660583346912176</v>
      </c>
      <c r="Y10" s="35">
        <f t="shared" si="23"/>
        <v>71.179091894495969</v>
      </c>
      <c r="Z10" s="35">
        <f t="shared" si="24"/>
        <v>74.438013191546645</v>
      </c>
      <c r="AA10" s="35">
        <f t="shared" si="25"/>
        <v>-2.138844216477402</v>
      </c>
      <c r="AB10" s="35">
        <f t="shared" si="26"/>
        <v>-2.1388442164773949</v>
      </c>
      <c r="AC10" s="35">
        <f t="shared" si="27"/>
        <v>-2.1388442164773949</v>
      </c>
      <c r="AF10">
        <v>2.2999999999999998</v>
      </c>
      <c r="AG10">
        <v>1.67</v>
      </c>
      <c r="AJ10" t="s">
        <v>172</v>
      </c>
    </row>
    <row r="11" spans="1:36" ht="15" x14ac:dyDescent="0.25">
      <c r="A11">
        <v>2.2999999999999998</v>
      </c>
      <c r="B11">
        <v>3.23</v>
      </c>
      <c r="C11">
        <v>3.61</v>
      </c>
      <c r="D11" s="20">
        <f t="shared" si="3"/>
        <v>2.1388442164774091E-2</v>
      </c>
      <c r="E11" s="17">
        <f>IF(OR($A11="",$B11="",$C11=""),"",A11*'MPTO_working_3-way'!$I10)</f>
        <v>2.3491934169789803</v>
      </c>
      <c r="F11" s="21">
        <f>IF(OR($A11="",$B11="",$C11=""),"",B11*'MPTO_working_3-way'!$I10)</f>
        <v>3.2990846681922203</v>
      </c>
      <c r="G11" s="22">
        <f>IF(OR($A11="",$B11="",$C11=""),"",C11*'MPTO_working_3-way'!$I10)</f>
        <v>3.6872122762148343</v>
      </c>
      <c r="H11" s="17">
        <f>IF(OR($A11="",$B11="",$C11=""),"",'MPTO_working_3-way'!E10)</f>
        <v>2.3383437056507503</v>
      </c>
      <c r="I11" s="21">
        <f>IF(OR($A11="",$B11="",$C11=""),"",'MPTO_working_3-way'!F10)</f>
        <v>3.3061343993254275</v>
      </c>
      <c r="J11" s="22">
        <f>IF(OR($A11="",$B11="",$C11=""),"",'MPTO_working_3-way'!G10)</f>
        <v>3.7053665963721012</v>
      </c>
      <c r="K11" s="17">
        <f>IF(OR($A11="",$B11="",$C11=""),"",'OddsRatio_working_3-way'!H10)</f>
        <v>2.3430557052298262</v>
      </c>
      <c r="L11" s="21">
        <f>IF(OR($A11="",$B11="",$C11=""),"",'OddsRatio_working_3-way'!I10)</f>
        <v>3.3038570943557781</v>
      </c>
      <c r="M11" s="22">
        <f>IF(OR($A11="",$B11="",$C11=""),"",'OddsRatio_working_3-way'!J10)</f>
        <v>3.6964426081921884</v>
      </c>
      <c r="N11" s="23">
        <f t="shared" si="16"/>
        <v>42.567801900534086</v>
      </c>
      <c r="O11" s="24">
        <f t="shared" si="17"/>
        <v>30.311437885829225</v>
      </c>
      <c r="P11" s="24">
        <f t="shared" si="18"/>
        <v>27.120760213636675</v>
      </c>
      <c r="Q11" t="s">
        <v>378</v>
      </c>
      <c r="R11" t="s">
        <v>464</v>
      </c>
      <c r="S11" s="48" t="s">
        <v>486</v>
      </c>
      <c r="T11" s="35">
        <v>100</v>
      </c>
      <c r="U11" s="35">
        <f t="shared" si="19"/>
        <v>49.494949494949495</v>
      </c>
      <c r="V11" s="35">
        <f t="shared" si="20"/>
        <v>70.059880239520965</v>
      </c>
      <c r="W11" s="35">
        <f t="shared" si="21"/>
        <v>77.578475336322867</v>
      </c>
      <c r="X11" s="35">
        <f t="shared" si="22"/>
        <v>52.361644424156175</v>
      </c>
      <c r="Y11" s="35">
        <f t="shared" si="23"/>
        <v>72.926575168727638</v>
      </c>
      <c r="Z11" s="35">
        <f t="shared" si="24"/>
        <v>80.445170265529555</v>
      </c>
      <c r="AA11" s="35">
        <f t="shared" si="25"/>
        <v>-2.8666949292066803</v>
      </c>
      <c r="AB11" s="35">
        <f t="shared" si="26"/>
        <v>-2.8666949292066732</v>
      </c>
      <c r="AC11" s="35">
        <f t="shared" si="27"/>
        <v>-2.8666949292066874</v>
      </c>
      <c r="AF11">
        <v>2.2400000000000002</v>
      </c>
      <c r="AG11">
        <v>1.72</v>
      </c>
      <c r="AJ11" t="s">
        <v>473</v>
      </c>
    </row>
    <row r="12" spans="1:36" ht="15" x14ac:dyDescent="0.25">
      <c r="A12">
        <v>1.98</v>
      </c>
      <c r="B12">
        <v>3.34</v>
      </c>
      <c r="C12">
        <v>4.46</v>
      </c>
      <c r="D12" s="20">
        <f t="shared" si="3"/>
        <v>2.8666949292066812E-2</v>
      </c>
      <c r="E12" s="17">
        <f>IF(OR($A12="",$B12="",$C12=""),"",A12*'MPTO_working_3-way'!$I11)</f>
        <v>2.0367605595982923</v>
      </c>
      <c r="F12" s="21">
        <f>IF(OR($A12="",$B12="",$C12=""),"",B12*'MPTO_working_3-way'!$I11)</f>
        <v>3.4357476106355032</v>
      </c>
      <c r="G12" s="22">
        <f>IF(OR($A12="",$B12="",$C12=""),"",C12*'MPTO_working_3-way'!$I11)</f>
        <v>4.5878545938426178</v>
      </c>
      <c r="H12" s="17">
        <f>IF(OR($A12="",$B12="",$C12=""),"",'MPTO_working_3-way'!E11)</f>
        <v>2.0181844257935331</v>
      </c>
      <c r="I12" s="21">
        <f>IF(OR($A12="",$B12="",$C12=""),"",'MPTO_working_3-way'!F11)</f>
        <v>3.4501133705506075</v>
      </c>
      <c r="J12" s="22">
        <f>IF(OR($A12="",$B12="",$C12=""),"",'MPTO_working_3-way'!G11)</f>
        <v>4.6585385166487727</v>
      </c>
      <c r="K12" s="17">
        <f>IF(OR($A12="",$B12="",$C12=""),"",'OddsRatio_working_3-way'!H11)</f>
        <v>2.0256549630610396</v>
      </c>
      <c r="L12" s="21">
        <f>IF(OR($A12="",$B12="",$C12=""),"",'OddsRatio_working_3-way'!I11)</f>
        <v>3.4490128709824814</v>
      </c>
      <c r="M12" s="22">
        <f>IF(OR($A12="",$B12="",$C12=""),"",'OddsRatio_working_3-way'!J11)</f>
        <v>4.6211899716236697</v>
      </c>
      <c r="N12" s="23">
        <f t="shared" si="16"/>
        <v>49.097572873132847</v>
      </c>
      <c r="O12" s="24">
        <f t="shared" si="17"/>
        <v>29.105746793054806</v>
      </c>
      <c r="P12" s="24">
        <f t="shared" si="18"/>
        <v>21.796680333812343</v>
      </c>
      <c r="Q12" t="s">
        <v>386</v>
      </c>
      <c r="R12" t="s">
        <v>208</v>
      </c>
      <c r="S12" s="48" t="s">
        <v>486</v>
      </c>
      <c r="T12" s="35">
        <v>100</v>
      </c>
      <c r="U12" s="35">
        <f t="shared" si="19"/>
        <v>43.181818181818187</v>
      </c>
      <c r="V12" s="35">
        <f t="shared" si="20"/>
        <v>75.728155339805824</v>
      </c>
      <c r="W12" s="35">
        <f t="shared" si="21"/>
        <v>77.924944812362028</v>
      </c>
      <c r="X12" s="35">
        <f t="shared" si="22"/>
        <v>46.346899847832148</v>
      </c>
      <c r="Y12" s="35">
        <f t="shared" si="23"/>
        <v>78.893237005819799</v>
      </c>
      <c r="Z12" s="35">
        <f t="shared" si="24"/>
        <v>81.090026478376004</v>
      </c>
      <c r="AA12" s="35">
        <f t="shared" si="25"/>
        <v>-3.1650816660139611</v>
      </c>
      <c r="AB12" s="35">
        <f t="shared" si="26"/>
        <v>-3.1650816660139753</v>
      </c>
      <c r="AC12" s="35">
        <f t="shared" si="27"/>
        <v>-3.1650816660139753</v>
      </c>
      <c r="AF12">
        <v>2.42</v>
      </c>
      <c r="AG12">
        <v>1.61</v>
      </c>
      <c r="AJ12" t="s">
        <v>474</v>
      </c>
    </row>
    <row r="13" spans="1:36" ht="15" x14ac:dyDescent="0.25">
      <c r="A13">
        <v>1.76</v>
      </c>
      <c r="B13">
        <v>4.12</v>
      </c>
      <c r="C13">
        <v>4.53</v>
      </c>
      <c r="D13" s="20">
        <f t="shared" si="3"/>
        <v>3.1650816660139691E-2</v>
      </c>
      <c r="E13" s="17">
        <f>IF(OR($A13="",$B13="",$C13=""),"",A13*'MPTO_working_3-way'!$I12)</f>
        <v>1.815705437321846</v>
      </c>
      <c r="F13" s="21">
        <f>IF(OR($A13="",$B13="",$C13=""),"",B13*'MPTO_working_3-way'!$I12)</f>
        <v>4.2504013646397754</v>
      </c>
      <c r="G13" s="22">
        <f>IF(OR($A13="",$B13="",$C13=""),"",C13*'MPTO_working_3-way'!$I12)</f>
        <v>4.6733781994704326</v>
      </c>
      <c r="H13" s="17">
        <f>IF(OR($A13="",$B13="",$C13=""),"",'MPTO_working_3-way'!E12)</f>
        <v>1.7932988318931207</v>
      </c>
      <c r="I13" s="21">
        <f>IF(OR($A13="",$B13="",$C13=""),"",'MPTO_working_3-way'!F12)</f>
        <v>4.3072225668411059</v>
      </c>
      <c r="J13" s="22">
        <f>IF(OR($A13="",$B13="",$C13=""),"",'MPTO_working_3-way'!G12)</f>
        <v>4.7573676002474858</v>
      </c>
      <c r="K13" s="17">
        <f>IF(OR($A13="",$B13="",$C13=""),"",'OddsRatio_working_3-way'!H12)</f>
        <v>1.8013836186511085</v>
      </c>
      <c r="L13" s="21">
        <f>IF(OR($A13="",$B13="",$C13=""),"",'OddsRatio_working_3-way'!I12)</f>
        <v>4.2898906449887608</v>
      </c>
      <c r="M13" s="22">
        <f>IF(OR($A13="",$B13="",$C13=""),"",'OddsRatio_working_3-way'!J12)</f>
        <v>4.7222160182084378</v>
      </c>
      <c r="N13" s="23">
        <f t="shared" si="16"/>
        <v>55.075012689007188</v>
      </c>
      <c r="O13" s="24">
        <f t="shared" si="17"/>
        <v>23.527189886566177</v>
      </c>
      <c r="P13" s="24">
        <f t="shared" si="18"/>
        <v>21.397797424426635</v>
      </c>
      <c r="Q13" t="s">
        <v>394</v>
      </c>
      <c r="R13" t="s">
        <v>457</v>
      </c>
      <c r="S13" s="48" t="s">
        <v>486</v>
      </c>
      <c r="T13" s="35">
        <v>100</v>
      </c>
      <c r="U13" s="35">
        <f t="shared" si="19"/>
        <v>62.264150943396231</v>
      </c>
      <c r="V13" s="35">
        <f t="shared" si="20"/>
        <v>73.614775725593674</v>
      </c>
      <c r="W13" s="35">
        <f t="shared" si="21"/>
        <v>60.784313725490193</v>
      </c>
      <c r="X13" s="35">
        <f t="shared" si="22"/>
        <v>65.600910548916147</v>
      </c>
      <c r="Y13" s="35">
        <f t="shared" si="23"/>
        <v>76.95153533111359</v>
      </c>
      <c r="Z13" s="35">
        <f t="shared" si="24"/>
        <v>64.121073331010109</v>
      </c>
      <c r="AA13" s="35">
        <f t="shared" si="25"/>
        <v>-3.3367596055199158</v>
      </c>
      <c r="AB13" s="35">
        <f t="shared" si="26"/>
        <v>-3.3367596055199158</v>
      </c>
      <c r="AC13" s="35">
        <f t="shared" si="27"/>
        <v>-3.3367596055199158</v>
      </c>
      <c r="AF13">
        <v>1.73</v>
      </c>
      <c r="AG13">
        <v>2.2000000000000002</v>
      </c>
      <c r="AJ13" t="s">
        <v>475</v>
      </c>
    </row>
    <row r="14" spans="1:36" ht="15" x14ac:dyDescent="0.25">
      <c r="A14">
        <v>2.65</v>
      </c>
      <c r="B14">
        <v>3.79</v>
      </c>
      <c r="C14">
        <v>2.5499999999999998</v>
      </c>
      <c r="D14" s="20">
        <f t="shared" si="3"/>
        <v>3.3367596055199122E-2</v>
      </c>
      <c r="E14" s="17">
        <f>IF(OR($A14="",$B14="",$C14=""),"",A14*'MPTO_working_3-way'!$I13)</f>
        <v>2.7384241295462775</v>
      </c>
      <c r="F14" s="21">
        <f>IF(OR($A14="",$B14="",$C14=""),"",B14*'MPTO_working_3-way'!$I13)</f>
        <v>3.9164631890492045</v>
      </c>
      <c r="G14" s="22">
        <f>IF(OR($A14="",$B14="",$C14=""),"",C14*'MPTO_working_3-way'!$I13)</f>
        <v>2.6350873699407575</v>
      </c>
      <c r="H14" s="17">
        <f>IF(OR($A14="",$B14="",$C14=""),"",'MPTO_working_3-way'!E13)</f>
        <v>2.730480108959386</v>
      </c>
      <c r="I14" s="21">
        <f>IF(OR($A14="",$B14="",$C14=""),"",'MPTO_working_3-way'!F13)</f>
        <v>3.9567963621241717</v>
      </c>
      <c r="J14" s="22">
        <f>IF(OR($A14="",$B14="",$C14=""),"",'MPTO_working_3-way'!G13)</f>
        <v>2.6244354362842506</v>
      </c>
      <c r="K14" s="17">
        <f>IF(OR($A14="",$B14="",$C14=""),"",'OddsRatio_working_3-way'!H13)</f>
        <v>2.7352444459313854</v>
      </c>
      <c r="L14" s="21">
        <f>IF(OR($A14="",$B14="",$C14=""),"",'OddsRatio_working_3-way'!I13)</f>
        <v>3.9341406085748885</v>
      </c>
      <c r="M14" s="22">
        <f>IF(OR($A14="",$B14="",$C14=""),"",'OddsRatio_working_3-way'!J13)</f>
        <v>2.6300781158749378</v>
      </c>
      <c r="N14" s="23">
        <f t="shared" si="16"/>
        <v>36.517352780034386</v>
      </c>
      <c r="O14" s="24">
        <f t="shared" si="17"/>
        <v>25.533241389733806</v>
      </c>
      <c r="P14" s="24">
        <f t="shared" si="18"/>
        <v>37.949405830231811</v>
      </c>
      <c r="Q14" t="s">
        <v>215</v>
      </c>
      <c r="R14" t="s">
        <v>216</v>
      </c>
      <c r="S14" s="48" t="s">
        <v>487</v>
      </c>
      <c r="T14" s="35">
        <v>100</v>
      </c>
      <c r="U14" s="35">
        <f t="shared" si="19"/>
        <v>52.830188679245275</v>
      </c>
      <c r="V14" s="35">
        <f t="shared" si="20"/>
        <v>74.025974025974023</v>
      </c>
      <c r="W14" s="35">
        <f t="shared" si="21"/>
        <v>69.879518072289159</v>
      </c>
      <c r="X14" s="35">
        <f t="shared" si="22"/>
        <v>56.094507901736826</v>
      </c>
      <c r="Y14" s="35">
        <f t="shared" si="23"/>
        <v>77.290293248465559</v>
      </c>
      <c r="Z14" s="35">
        <f t="shared" si="24"/>
        <v>73.143837294780695</v>
      </c>
      <c r="AA14" s="35">
        <f t="shared" si="25"/>
        <v>-3.2643192224915509</v>
      </c>
      <c r="AB14" s="35">
        <f t="shared" si="26"/>
        <v>-3.2643192224915367</v>
      </c>
      <c r="AC14" s="35">
        <f t="shared" si="27"/>
        <v>-3.2643192224915367</v>
      </c>
      <c r="AF14">
        <v>1.72</v>
      </c>
      <c r="AG14">
        <v>2.1800000000000002</v>
      </c>
      <c r="AJ14" t="s">
        <v>170</v>
      </c>
    </row>
    <row r="15" spans="1:36" ht="15" x14ac:dyDescent="0.25">
      <c r="A15">
        <v>2.12</v>
      </c>
      <c r="B15">
        <v>3.85</v>
      </c>
      <c r="C15">
        <v>3.32</v>
      </c>
      <c r="D15" s="20">
        <f t="shared" si="3"/>
        <v>3.2643192224915296E-2</v>
      </c>
      <c r="E15" s="17">
        <f>IF(OR($A15="",$B15="",$C15=""),"",A15*'MPTO_working_3-way'!$I14)</f>
        <v>2.1892035675168207</v>
      </c>
      <c r="F15" s="21">
        <f>IF(OR($A15="",$B15="",$C15=""),"",B15*'MPTO_working_3-way'!$I14)</f>
        <v>3.9756762900659242</v>
      </c>
      <c r="G15" s="22">
        <f>IF(OR($A15="",$B15="",$C15=""),"",C15*'MPTO_working_3-way'!$I14)</f>
        <v>3.4283753981867187</v>
      </c>
      <c r="H15" s="17">
        <f>IF(OR($A15="",$B15="",$C15=""),"",'MPTO_working_3-way'!E14)</f>
        <v>2.1700585989219849</v>
      </c>
      <c r="I15" s="21">
        <f>IF(OR($A15="",$B15="",$C15=""),"",'MPTO_working_3-way'!F14)</f>
        <v>4.0183365429862823</v>
      </c>
      <c r="J15" s="22">
        <f>IF(OR($A15="",$B15="",$C15=""),"",'MPTO_working_3-way'!G14)</f>
        <v>3.4444305093248544</v>
      </c>
      <c r="K15" s="17">
        <f>IF(OR($A15="",$B15="",$C15=""),"",'OddsRatio_working_3-way'!H14)</f>
        <v>2.1779508077721323</v>
      </c>
      <c r="L15" s="21">
        <f>IF(OR($A15="",$B15="",$C15=""),"",'OddsRatio_working_3-way'!I14)</f>
        <v>3.9974641090630163</v>
      </c>
      <c r="M15" s="22">
        <f>IF(OR($A15="",$B15="",$C15=""),"",'OddsRatio_working_3-way'!J14)</f>
        <v>3.4400409589565593</v>
      </c>
      <c r="N15" s="23">
        <f t="shared" si="16"/>
        <v>45.678712333466748</v>
      </c>
      <c r="O15" s="24">
        <f t="shared" si="17"/>
        <v>25.152953284921953</v>
      </c>
      <c r="P15" s="24">
        <f t="shared" si="18"/>
        <v>29.168334381611299</v>
      </c>
      <c r="Q15" t="s">
        <v>219</v>
      </c>
      <c r="R15" t="s">
        <v>214</v>
      </c>
      <c r="S15" s="48" t="s">
        <v>487</v>
      </c>
      <c r="T15" s="35">
        <v>100</v>
      </c>
      <c r="U15" s="35">
        <f t="shared" si="19"/>
        <v>86.84210526315789</v>
      </c>
      <c r="V15" s="35">
        <f t="shared" si="20"/>
        <v>78.858350951374206</v>
      </c>
      <c r="W15" s="35">
        <f t="shared" si="21"/>
        <v>30.555555555555554</v>
      </c>
      <c r="X15" s="35">
        <f t="shared" si="22"/>
        <v>90.586093493070223</v>
      </c>
      <c r="Y15" s="35">
        <f t="shared" si="23"/>
        <v>82.602339181286538</v>
      </c>
      <c r="Z15" s="35">
        <f t="shared" si="24"/>
        <v>34.299543785467897</v>
      </c>
      <c r="AA15" s="35">
        <f t="shared" si="25"/>
        <v>-3.7439882299123326</v>
      </c>
      <c r="AB15" s="35">
        <f t="shared" si="26"/>
        <v>-3.7439882299123326</v>
      </c>
      <c r="AC15" s="35">
        <f t="shared" si="27"/>
        <v>-3.7439882299123433</v>
      </c>
      <c r="AF15">
        <v>1.68</v>
      </c>
      <c r="AG15">
        <v>2.25</v>
      </c>
      <c r="AJ15" t="s">
        <v>170</v>
      </c>
    </row>
    <row r="16" spans="1:36" ht="15" x14ac:dyDescent="0.25">
      <c r="A16">
        <v>7.6</v>
      </c>
      <c r="B16">
        <v>4.7300000000000004</v>
      </c>
      <c r="C16">
        <v>1.44</v>
      </c>
      <c r="D16" s="20">
        <f t="shared" si="3"/>
        <v>3.7439882299123317E-2</v>
      </c>
      <c r="E16" s="17">
        <f>IF(OR($A16="",$B16="",$C16=""),"",A16*'MPTO_working_3-way'!$I15)</f>
        <v>7.8845431054733366</v>
      </c>
      <c r="F16" s="21">
        <f>IF(OR($A16="",$B16="",$C16=""),"",B16*'MPTO_working_3-way'!$I15)</f>
        <v>4.907090643274854</v>
      </c>
      <c r="G16" s="22">
        <f>IF(OR($A16="",$B16="",$C16=""),"",C16*'MPTO_working_3-way'!$I15)</f>
        <v>1.4939134305107375</v>
      </c>
      <c r="H16" s="17">
        <f>IF(OR($A16="",$B16="",$C16=""),"",'MPTO_working_3-way'!E15)</f>
        <v>8.3963770686090431</v>
      </c>
      <c r="I16" s="21">
        <f>IF(OR($A16="",$B16="",$C16=""),"",'MPTO_working_3-way'!F15)</f>
        <v>5.0267288838710007</v>
      </c>
      <c r="J16" s="22">
        <f>IF(OR($A16="",$B16="",$C16=""),"",'MPTO_working_3-way'!G15)</f>
        <v>1.4663520226253641</v>
      </c>
      <c r="K16" s="17">
        <f>IF(OR($A16="",$B16="",$C16=""),"",'OddsRatio_working_3-way'!H15)</f>
        <v>8.1247141624532482</v>
      </c>
      <c r="L16" s="21">
        <f>IF(OR($A16="",$B16="",$C16=""),"",'OddsRatio_working_3-way'!I15)</f>
        <v>5.0265430039319128</v>
      </c>
      <c r="M16" s="22">
        <f>IF(OR($A16="",$B16="",$C16=""),"",'OddsRatio_working_3-way'!J15)</f>
        <v>1.47498094416355</v>
      </c>
      <c r="N16" s="23">
        <f t="shared" si="16"/>
        <v>12.683043096128351</v>
      </c>
      <c r="O16" s="24">
        <f t="shared" si="17"/>
        <v>20.37867389652758</v>
      </c>
      <c r="P16" s="24">
        <f t="shared" si="18"/>
        <v>66.938283007344083</v>
      </c>
      <c r="Q16" t="s">
        <v>217</v>
      </c>
      <c r="R16" t="s">
        <v>191</v>
      </c>
      <c r="S16" s="48" t="s">
        <v>487</v>
      </c>
      <c r="T16" s="35">
        <v>100</v>
      </c>
      <c r="U16" s="35">
        <f t="shared" si="19"/>
        <v>64.788732394366207</v>
      </c>
      <c r="V16" s="35">
        <f t="shared" si="20"/>
        <v>74.160206718346245</v>
      </c>
      <c r="W16" s="35">
        <f t="shared" si="21"/>
        <v>57.627118644067799</v>
      </c>
      <c r="X16" s="35">
        <f t="shared" si="22"/>
        <v>68.212674637585963</v>
      </c>
      <c r="Y16" s="35">
        <f t="shared" si="23"/>
        <v>77.584148961566015</v>
      </c>
      <c r="Z16" s="35">
        <f t="shared" si="24"/>
        <v>61.051060887287555</v>
      </c>
      <c r="AA16" s="35">
        <f t="shared" si="25"/>
        <v>-3.4239422432197557</v>
      </c>
      <c r="AB16" s="35">
        <f t="shared" si="26"/>
        <v>-3.4239422432197699</v>
      </c>
      <c r="AC16" s="35">
        <f t="shared" si="27"/>
        <v>-3.4239422432197557</v>
      </c>
      <c r="AF16">
        <v>1.61</v>
      </c>
      <c r="AG16">
        <v>2.4</v>
      </c>
      <c r="AJ16" t="s">
        <v>170</v>
      </c>
    </row>
    <row r="17" spans="1:36" ht="15" x14ac:dyDescent="0.25">
      <c r="A17">
        <v>2.84</v>
      </c>
      <c r="B17">
        <v>3.87</v>
      </c>
      <c r="C17">
        <v>2.36</v>
      </c>
      <c r="D17" s="20">
        <f t="shared" si="3"/>
        <v>3.4239422432197575E-2</v>
      </c>
      <c r="E17" s="17">
        <f>IF(OR($A17="",$B17="",$C17=""),"",A17*'MPTO_working_3-way'!$I16)</f>
        <v>2.937239959707441</v>
      </c>
      <c r="F17" s="21">
        <f>IF(OR($A17="",$B17="",$C17=""),"",B17*'MPTO_working_3-way'!$I16)</f>
        <v>4.002506564812605</v>
      </c>
      <c r="G17" s="22">
        <f>IF(OR($A17="",$B17="",$C17=""),"",C17*'MPTO_working_3-way'!$I16)</f>
        <v>2.4408050369399863</v>
      </c>
      <c r="H17" s="17">
        <f>IF(OR($A17="",$B17="",$C17=""),"",'MPTO_working_3-way'!E16)</f>
        <v>2.9351375524451893</v>
      </c>
      <c r="I17" s="21">
        <f>IF(OR($A17="",$B17="",$C17=""),"",'MPTO_working_3-way'!F16)</f>
        <v>4.0488322859024315</v>
      </c>
      <c r="J17" s="22">
        <f>IF(OR($A17="",$B17="",$C17=""),"",'MPTO_working_3-way'!G16)</f>
        <v>2.4253261908133976</v>
      </c>
      <c r="K17" s="17">
        <f>IF(OR($A17="",$B17="",$C17=""),"",'OddsRatio_working_3-way'!H16)</f>
        <v>2.9381713277299877</v>
      </c>
      <c r="L17" s="21">
        <f>IF(OR($A17="",$B17="",$C17=""),"",'OddsRatio_working_3-way'!I16)</f>
        <v>4.0231259296657962</v>
      </c>
      <c r="M17" s="22">
        <f>IF(OR($A17="",$B17="",$C17=""),"",'OddsRatio_working_3-way'!J16)</f>
        <v>2.4325614161482512</v>
      </c>
      <c r="N17" s="23">
        <f t="shared" si="16"/>
        <v>34.045567053350432</v>
      </c>
      <c r="O17" s="24">
        <f t="shared" si="17"/>
        <v>24.984343780753285</v>
      </c>
      <c r="P17" s="24">
        <f t="shared" si="18"/>
        <v>40.970089165896276</v>
      </c>
      <c r="Q17" t="s">
        <v>400</v>
      </c>
      <c r="R17" t="s">
        <v>402</v>
      </c>
      <c r="S17" s="48" t="s">
        <v>487</v>
      </c>
      <c r="T17" s="35">
        <v>100</v>
      </c>
      <c r="U17" s="35">
        <f t="shared" si="19"/>
        <v>14.529914529914532</v>
      </c>
      <c r="V17" s="35">
        <f t="shared" si="20"/>
        <v>88.8641425389755</v>
      </c>
      <c r="W17" s="35">
        <f t="shared" si="21"/>
        <v>93.800371977681351</v>
      </c>
      <c r="X17" s="35">
        <f t="shared" si="22"/>
        <v>17.33548548334316</v>
      </c>
      <c r="Y17" s="35">
        <f t="shared" si="23"/>
        <v>91.669713492404142</v>
      </c>
      <c r="Z17" s="35">
        <f t="shared" si="24"/>
        <v>96.605942931109979</v>
      </c>
      <c r="AA17" s="35">
        <f t="shared" si="25"/>
        <v>-2.8055709534286279</v>
      </c>
      <c r="AB17" s="35">
        <f t="shared" si="26"/>
        <v>-2.8055709534286422</v>
      </c>
      <c r="AC17" s="35">
        <f t="shared" si="27"/>
        <v>-2.8055709534286279</v>
      </c>
      <c r="AF17">
        <v>1.65</v>
      </c>
      <c r="AG17">
        <v>2.33</v>
      </c>
      <c r="AJ17" t="s">
        <v>170</v>
      </c>
    </row>
    <row r="18" spans="1:36" ht="15" x14ac:dyDescent="0.25">
      <c r="A18">
        <v>1.17</v>
      </c>
      <c r="B18">
        <v>8.98</v>
      </c>
      <c r="C18">
        <v>16.13</v>
      </c>
      <c r="D18" s="20">
        <f t="shared" si="3"/>
        <v>2.8055709534286377E-2</v>
      </c>
      <c r="E18" s="17">
        <f>IF(OR($A18="",$B18="",$C18=""),"",A18*'MPTO_working_3-way'!$I17)</f>
        <v>1.2028251801551151</v>
      </c>
      <c r="F18" s="21">
        <f>IF(OR($A18="",$B18="",$C18=""),"",B18*'MPTO_working_3-way'!$I17)</f>
        <v>9.2319402716178924</v>
      </c>
      <c r="G18" s="22">
        <f>IF(OR($A18="",$B18="",$C18=""),"",C18*'MPTO_working_3-way'!$I17)</f>
        <v>16.582538594788037</v>
      </c>
      <c r="H18" s="17">
        <f>IF(OR($A18="",$B18="",$C18=""),"",'MPTO_working_3-way'!E17)</f>
        <v>1.1829434438862931</v>
      </c>
      <c r="I18" s="21">
        <f>IF(OR($A18="",$B18="",$C18=""),"",'MPTO_working_3-way'!F17)</f>
        <v>9.8032803733347702</v>
      </c>
      <c r="J18" s="22">
        <f>IF(OR($A18="",$B18="",$C18=""),"",'MPTO_working_3-way'!G17)</f>
        <v>18.995381009893546</v>
      </c>
      <c r="K18" s="17">
        <f>IF(OR($A18="",$B18="",$C18=""),"",'OddsRatio_working_3-way'!H17)</f>
        <v>1.1879511801761549</v>
      </c>
      <c r="L18" s="21">
        <f>IF(OR($A18="",$B18="",$C18=""),"",'OddsRatio_working_3-way'!I17)</f>
        <v>9.8226495165042103</v>
      </c>
      <c r="M18" s="22">
        <f>IF(OR($A18="",$B18="",$C18=""),"",'OddsRatio_working_3-way'!J17)</f>
        <v>17.727655035677778</v>
      </c>
      <c r="N18" s="23">
        <f t="shared" si="16"/>
        <v>83.137601082730995</v>
      </c>
      <c r="O18" s="24">
        <f t="shared" si="17"/>
        <v>10.831959161113058</v>
      </c>
      <c r="P18" s="24">
        <f t="shared" si="18"/>
        <v>6.0304397561559382</v>
      </c>
      <c r="Q18" t="s">
        <v>227</v>
      </c>
      <c r="R18" t="s">
        <v>224</v>
      </c>
      <c r="S18" s="48" t="s">
        <v>487</v>
      </c>
      <c r="T18" s="35">
        <v>100</v>
      </c>
      <c r="U18" s="35">
        <f t="shared" si="19"/>
        <v>52.153110047846894</v>
      </c>
      <c r="V18" s="35">
        <f t="shared" si="20"/>
        <v>71.988795518207283</v>
      </c>
      <c r="W18" s="35">
        <f t="shared" si="21"/>
        <v>73.68421052631578</v>
      </c>
      <c r="X18" s="35">
        <f t="shared" si="22"/>
        <v>54.326993955476929</v>
      </c>
      <c r="Y18" s="35">
        <f t="shared" si="23"/>
        <v>74.162679425837325</v>
      </c>
      <c r="Z18" s="35">
        <f t="shared" si="24"/>
        <v>75.858094433945837</v>
      </c>
      <c r="AA18" s="35">
        <f t="shared" si="25"/>
        <v>-2.1738839076300351</v>
      </c>
      <c r="AB18" s="35">
        <f t="shared" si="26"/>
        <v>-2.1738839076300422</v>
      </c>
      <c r="AC18" s="35">
        <f t="shared" si="27"/>
        <v>-2.1738839076300565</v>
      </c>
      <c r="AF18">
        <v>1.26</v>
      </c>
      <c r="AG18">
        <v>4.5999999999999996</v>
      </c>
      <c r="AJ18" t="s">
        <v>470</v>
      </c>
    </row>
    <row r="19" spans="1:36" ht="15" x14ac:dyDescent="0.25">
      <c r="A19">
        <v>2.09</v>
      </c>
      <c r="B19">
        <v>3.57</v>
      </c>
      <c r="C19">
        <v>3.8</v>
      </c>
      <c r="D19" s="20">
        <f t="shared" si="3"/>
        <v>2.1738839076300476E-2</v>
      </c>
      <c r="E19" s="17">
        <f>IF(OR($A19="",$B19="",$C19=""),"",A19*'MPTO_working_3-way'!$I18)</f>
        <v>2.1354341736694678</v>
      </c>
      <c r="F19" s="21">
        <f>IF(OR($A19="",$B19="",$C19=""),"",B19*'MPTO_working_3-way'!$I18)</f>
        <v>3.6476076555023926</v>
      </c>
      <c r="G19" s="22">
        <f>IF(OR($A19="",$B19="",$C19=""),"",C19*'MPTO_working_3-way'!$I18)</f>
        <v>3.8826075884899418</v>
      </c>
      <c r="H19" s="17">
        <f>IF(OR($A19="",$B19="",$C19=""),"",'MPTO_working_3-way'!E18)</f>
        <v>2.1221392138645023</v>
      </c>
      <c r="I19" s="21">
        <f>IF(OR($A19="",$B19="",$C19=""),"",'MPTO_working_3-way'!F18)</f>
        <v>3.6648056583385182</v>
      </c>
      <c r="J19" s="22">
        <f>IF(OR($A19="",$B19="",$C19=""),"",'MPTO_working_3-way'!G18)</f>
        <v>3.9075991131749386</v>
      </c>
      <c r="K19" s="17">
        <f>IF(OR($A19="",$B19="",$C19=""),"",'OddsRatio_working_3-way'!H18)</f>
        <v>2.1275516389813625</v>
      </c>
      <c r="L19" s="21">
        <f>IF(OR($A19="",$B19="",$C19=""),"",'OddsRatio_working_3-way'!I18)</f>
        <v>3.6585391854881664</v>
      </c>
      <c r="M19" s="22">
        <f>IF(OR($A19="",$B19="",$C19=""),"",'OddsRatio_working_3-way'!J18)</f>
        <v>3.8964629258236836</v>
      </c>
      <c r="N19" s="23">
        <f t="shared" si="16"/>
        <v>46.828884370695874</v>
      </c>
      <c r="O19" s="24">
        <f t="shared" si="17"/>
        <v>27.415229225421395</v>
      </c>
      <c r="P19" s="24">
        <f t="shared" si="18"/>
        <v>25.755886403882727</v>
      </c>
      <c r="Q19" t="s">
        <v>230</v>
      </c>
      <c r="R19" t="s">
        <v>228</v>
      </c>
      <c r="S19" s="48" t="s">
        <v>487</v>
      </c>
      <c r="T19" s="35">
        <v>100</v>
      </c>
      <c r="U19" s="35">
        <f t="shared" si="19"/>
        <v>73.40425531914893</v>
      </c>
      <c r="V19" s="35">
        <f t="shared" si="20"/>
        <v>75.669099756691011</v>
      </c>
      <c r="W19" s="35">
        <f t="shared" si="21"/>
        <v>48.453608247422686</v>
      </c>
      <c r="X19" s="35">
        <f t="shared" si="22"/>
        <v>75.877291995886338</v>
      </c>
      <c r="Y19" s="35">
        <f t="shared" si="23"/>
        <v>78.142136433428391</v>
      </c>
      <c r="Z19" s="35">
        <f t="shared" si="24"/>
        <v>50.926644924160058</v>
      </c>
      <c r="AA19" s="35">
        <f t="shared" si="25"/>
        <v>-2.4730366767374079</v>
      </c>
      <c r="AB19" s="35">
        <f t="shared" si="26"/>
        <v>-2.4730366767373795</v>
      </c>
      <c r="AC19" s="35">
        <f t="shared" si="27"/>
        <v>-2.4730366767373724</v>
      </c>
      <c r="AF19">
        <v>1.72</v>
      </c>
      <c r="AG19">
        <v>2.2400000000000002</v>
      </c>
      <c r="AJ19" t="s">
        <v>470</v>
      </c>
    </row>
    <row r="20" spans="1:36" ht="15" x14ac:dyDescent="0.25">
      <c r="A20">
        <v>3.76</v>
      </c>
      <c r="B20">
        <v>4.1100000000000003</v>
      </c>
      <c r="C20">
        <v>1.94</v>
      </c>
      <c r="D20" s="20">
        <f t="shared" si="3"/>
        <v>2.4730366767373724E-2</v>
      </c>
      <c r="E20" s="17">
        <f>IF(OR($A20="",$B20="",$C20=""),"",A20*'MPTO_working_3-way'!$I19)</f>
        <v>3.8529861790453248</v>
      </c>
      <c r="F20" s="21">
        <f>IF(OR($A20="",$B20="",$C20=""),"",B20*'MPTO_working_3-way'!$I19)</f>
        <v>4.2116418074139066</v>
      </c>
      <c r="G20" s="22">
        <f>IF(OR($A20="",$B20="",$C20=""),"",C20*'MPTO_working_3-way'!$I19)</f>
        <v>1.9879769115287049</v>
      </c>
      <c r="H20" s="17">
        <f>IF(OR($A20="",$B20="",$C20=""),"",'MPTO_working_3-way'!E19)</f>
        <v>3.8802705094451881</v>
      </c>
      <c r="I20" s="21">
        <f>IF(OR($A20="",$B20="",$C20=""),"",'MPTO_working_3-way'!F19)</f>
        <v>4.2541325746209493</v>
      </c>
      <c r="J20" s="22">
        <f>IF(OR($A20="",$B20="",$C20=""),"",'MPTO_working_3-way'!G19)</f>
        <v>1.9715292955292865</v>
      </c>
      <c r="K20" s="17">
        <f>IF(OR($A20="",$B20="",$C20=""),"",'OddsRatio_working_3-way'!H19)</f>
        <v>3.8713029951260829</v>
      </c>
      <c r="L20" s="21">
        <f>IF(OR($A20="",$B20="",$C20=""),"",'OddsRatio_working_3-way'!I19)</f>
        <v>4.2354175053775798</v>
      </c>
      <c r="M20" s="22">
        <f>IF(OR($A20="",$B20="",$C20=""),"",'OddsRatio_working_3-way'!J19)</f>
        <v>1.9779075418183034</v>
      </c>
      <c r="N20" s="23">
        <f t="shared" si="16"/>
        <v>25.953895330290944</v>
      </c>
      <c r="O20" s="24">
        <f t="shared" si="17"/>
        <v>23.743709596567864</v>
      </c>
      <c r="P20" s="24">
        <f t="shared" si="18"/>
        <v>50.302395073141206</v>
      </c>
      <c r="Q20" t="s">
        <v>405</v>
      </c>
      <c r="R20" t="s">
        <v>220</v>
      </c>
      <c r="S20" s="48" t="s">
        <v>487</v>
      </c>
      <c r="T20" s="35">
        <v>100</v>
      </c>
      <c r="U20" s="35">
        <f t="shared" si="19"/>
        <v>57.627118644067799</v>
      </c>
      <c r="V20" s="35">
        <f t="shared" si="20"/>
        <v>72.067039106145245</v>
      </c>
      <c r="W20" s="35">
        <f t="shared" si="21"/>
        <v>68.152866242038215</v>
      </c>
      <c r="X20" s="35">
        <f t="shared" si="22"/>
        <v>59.780094651816526</v>
      </c>
      <c r="Y20" s="35">
        <f t="shared" si="23"/>
        <v>74.220015113893993</v>
      </c>
      <c r="Z20" s="35">
        <f t="shared" si="24"/>
        <v>70.305842249786949</v>
      </c>
      <c r="AA20" s="35">
        <f t="shared" si="25"/>
        <v>-2.1529760077487268</v>
      </c>
      <c r="AB20" s="35">
        <f t="shared" si="26"/>
        <v>-2.1529760077487481</v>
      </c>
      <c r="AC20" s="35">
        <f t="shared" si="27"/>
        <v>-2.1529760077487339</v>
      </c>
      <c r="AF20">
        <v>1.58</v>
      </c>
      <c r="AG20">
        <v>2.52</v>
      </c>
      <c r="AJ20" t="s">
        <v>470</v>
      </c>
    </row>
    <row r="21" spans="1:36" ht="15" x14ac:dyDescent="0.25">
      <c r="A21">
        <v>2.36</v>
      </c>
      <c r="B21">
        <v>3.58</v>
      </c>
      <c r="C21">
        <v>3.14</v>
      </c>
      <c r="D21" s="20">
        <f t="shared" si="3"/>
        <v>2.1529760077487303E-2</v>
      </c>
      <c r="E21" s="17">
        <f>IF(OR($A21="",$B21="",$C21=""),"",A21*'MPTO_working_3-way'!$I20)</f>
        <v>2.4108102337828701</v>
      </c>
      <c r="F21" s="21">
        <f>IF(OR($A21="",$B21="",$C21=""),"",B21*'MPTO_working_3-way'!$I20)</f>
        <v>3.6570765410774047</v>
      </c>
      <c r="G21" s="22">
        <f>IF(OR($A21="",$B21="",$C21=""),"",C21*'MPTO_working_3-way'!$I20)</f>
        <v>3.2076034466433101</v>
      </c>
      <c r="H21" s="17">
        <f>IF(OR($A21="",$B21="",$C21=""),"",'MPTO_working_3-way'!E20)</f>
        <v>2.4006593543423902</v>
      </c>
      <c r="I21" s="21">
        <f>IF(OR($A21="",$B21="",$C21=""),"",'MPTO_working_3-way'!F20)</f>
        <v>3.6744034357843978</v>
      </c>
      <c r="J21" s="22">
        <f>IF(OR($A21="",$B21="",$C21=""),"",'MPTO_working_3-way'!G20)</f>
        <v>3.2123895348386644</v>
      </c>
      <c r="K21" s="17">
        <f>IF(OR($A21="",$B21="",$C21=""),"",'OddsRatio_working_3-way'!H20)</f>
        <v>2.4051550237298205</v>
      </c>
      <c r="L21" s="21">
        <f>IF(OR($A21="",$B21="",$C21=""),"",'OddsRatio_working_3-way'!I20)</f>
        <v>3.6656617361933379</v>
      </c>
      <c r="M21" s="22">
        <f>IF(OR($A21="",$B21="",$C21=""),"",'OddsRatio_working_3-way'!J20)</f>
        <v>3.2110527579278072</v>
      </c>
      <c r="N21" s="23">
        <f t="shared" si="16"/>
        <v>41.479830556006554</v>
      </c>
      <c r="O21" s="24">
        <f t="shared" si="17"/>
        <v>27.344245841389796</v>
      </c>
      <c r="P21" s="24">
        <f t="shared" si="18"/>
        <v>31.175923602603657</v>
      </c>
      <c r="Q21" t="s">
        <v>194</v>
      </c>
      <c r="R21" t="s">
        <v>407</v>
      </c>
      <c r="S21" s="48" t="s">
        <v>487</v>
      </c>
      <c r="T21" s="35">
        <v>100</v>
      </c>
      <c r="U21" s="35">
        <f t="shared" si="19"/>
        <v>58.15899581589958</v>
      </c>
      <c r="V21" s="35">
        <f t="shared" si="20"/>
        <v>74.619289340101517</v>
      </c>
      <c r="W21" s="35">
        <f t="shared" si="21"/>
        <v>65.03496503496504</v>
      </c>
      <c r="X21" s="35">
        <f t="shared" si="22"/>
        <v>60.345745624933443</v>
      </c>
      <c r="Y21" s="35">
        <f t="shared" si="23"/>
        <v>76.806039149135387</v>
      </c>
      <c r="Z21" s="35">
        <f t="shared" si="24"/>
        <v>67.221714843998896</v>
      </c>
      <c r="AA21" s="35">
        <f t="shared" si="25"/>
        <v>-2.1867498090338628</v>
      </c>
      <c r="AB21" s="35">
        <f t="shared" si="26"/>
        <v>-2.18674980903387</v>
      </c>
      <c r="AC21" s="35">
        <f t="shared" si="27"/>
        <v>-2.1867498090338557</v>
      </c>
      <c r="AF21">
        <v>1.72</v>
      </c>
      <c r="AG21">
        <v>2.2400000000000002</v>
      </c>
      <c r="AJ21" t="s">
        <v>470</v>
      </c>
    </row>
    <row r="22" spans="1:36" ht="15" x14ac:dyDescent="0.25">
      <c r="A22">
        <v>2.39</v>
      </c>
      <c r="B22">
        <v>3.94</v>
      </c>
      <c r="C22">
        <v>2.86</v>
      </c>
      <c r="D22" s="20">
        <f t="shared" si="3"/>
        <v>2.1867498090338611E-2</v>
      </c>
      <c r="E22" s="17">
        <f>IF(OR($A22="",$B22="",$C22=""),"",A22*'MPTO_working_3-way'!$I21)</f>
        <v>2.4422633204359094</v>
      </c>
      <c r="F22" s="21">
        <f>IF(OR($A22="",$B22="",$C22=""),"",B22*'MPTO_working_3-way'!$I21)</f>
        <v>4.0261579424759342</v>
      </c>
      <c r="G22" s="22">
        <f>IF(OR($A22="",$B22="",$C22=""),"",C22*'MPTO_working_3-way'!$I21)</f>
        <v>2.9225410445383684</v>
      </c>
      <c r="H22" s="17">
        <f>IF(OR($A22="",$B22="",$C22=""),"",'MPTO_working_3-way'!E21)</f>
        <v>2.4323746587365784</v>
      </c>
      <c r="I22" s="21">
        <f>IF(OR($A22="",$B22="",$C22=""),"",'MPTO_working_3-way'!F21)</f>
        <v>4.0564998948651416</v>
      </c>
      <c r="J22" s="22">
        <f>IF(OR($A22="",$B22="",$C22=""),"",'MPTO_working_3-way'!G21)</f>
        <v>2.9208918763093403</v>
      </c>
      <c r="K22" s="17">
        <f>IF(OR($A22="",$B22="",$C22=""),"",'OddsRatio_working_3-way'!H21)</f>
        <v>2.4370624287296487</v>
      </c>
      <c r="L22" s="21">
        <f>IF(OR($A22="",$B22="",$C22=""),"",'OddsRatio_working_3-way'!I21)</f>
        <v>4.0395421154425666</v>
      </c>
      <c r="M22" s="22">
        <f>IF(OR($A22="",$B22="",$C22=""),"",'OddsRatio_working_3-way'!J21)</f>
        <v>2.9229756240554998</v>
      </c>
      <c r="N22" s="23">
        <f t="shared" si="16"/>
        <v>40.945625790322815</v>
      </c>
      <c r="O22" s="24">
        <f t="shared" si="17"/>
        <v>24.83757503524658</v>
      </c>
      <c r="P22" s="24">
        <f t="shared" si="18"/>
        <v>34.216799174430605</v>
      </c>
      <c r="Q22" t="s">
        <v>231</v>
      </c>
      <c r="R22" t="s">
        <v>193</v>
      </c>
      <c r="S22" s="48" t="s">
        <v>487</v>
      </c>
      <c r="T22" s="35">
        <v>100</v>
      </c>
      <c r="U22" s="35">
        <f t="shared" si="19"/>
        <v>51.690821256038639</v>
      </c>
      <c r="V22" s="35">
        <f t="shared" si="20"/>
        <v>72.899728997289984</v>
      </c>
      <c r="W22" s="35">
        <f t="shared" si="21"/>
        <v>73.190348525469176</v>
      </c>
      <c r="X22" s="35">
        <f t="shared" si="22"/>
        <v>53.909922477240869</v>
      </c>
      <c r="Y22" s="35">
        <f t="shared" si="23"/>
        <v>75.118830218492192</v>
      </c>
      <c r="Z22" s="35">
        <f t="shared" si="24"/>
        <v>75.409449746671385</v>
      </c>
      <c r="AA22" s="35">
        <f t="shared" si="25"/>
        <v>-2.2191012212022301</v>
      </c>
      <c r="AB22" s="35">
        <f t="shared" si="26"/>
        <v>-2.2191012212022088</v>
      </c>
      <c r="AC22" s="35">
        <f t="shared" si="27"/>
        <v>-2.2191012212022088</v>
      </c>
      <c r="AF22">
        <v>1.61</v>
      </c>
      <c r="AG22">
        <v>2.46</v>
      </c>
      <c r="AJ22" t="s">
        <v>470</v>
      </c>
    </row>
    <row r="23" spans="1:36" ht="15" x14ac:dyDescent="0.25">
      <c r="A23">
        <v>2.0699999999999998</v>
      </c>
      <c r="B23">
        <v>3.69</v>
      </c>
      <c r="C23">
        <v>3.73</v>
      </c>
      <c r="D23" s="20">
        <f t="shared" si="3"/>
        <v>2.2191012212022132E-2</v>
      </c>
      <c r="E23" s="17">
        <f>IF(OR($A23="",$B23="",$C23=""),"",A23*'MPTO_working_3-way'!$I22)</f>
        <v>2.1159353952788855</v>
      </c>
      <c r="F23" s="21">
        <f>IF(OR($A23="",$B23="",$C23=""),"",B23*'MPTO_working_3-way'!$I22)</f>
        <v>3.7718848350623615</v>
      </c>
      <c r="G23" s="22">
        <f>IF(OR($A23="",$B23="",$C23=""),"",C23*'MPTO_working_3-way'!$I22)</f>
        <v>3.8127724755508425</v>
      </c>
      <c r="H23" s="17">
        <f>IF(OR($A23="",$B23="",$C23=""),"",'MPTO_working_3-way'!E22)</f>
        <v>2.1021882832472003</v>
      </c>
      <c r="I23" s="21">
        <f>IF(OR($A23="",$B23="",$C23=""),"",'MPTO_working_3-way'!F22)</f>
        <v>3.7935445910465195</v>
      </c>
      <c r="J23" s="22">
        <f>IF(OR($A23="",$B23="",$C23=""),"",'MPTO_working_3-way'!G22)</f>
        <v>3.8358338203712581</v>
      </c>
      <c r="K23" s="17">
        <f>IF(OR($A23="",$B23="",$C23=""),"",'OddsRatio_working_3-way'!H22)</f>
        <v>2.107741438515736</v>
      </c>
      <c r="L23" s="21">
        <f>IF(OR($A23="",$B23="",$C23=""),"",'OddsRatio_working_3-way'!I22)</f>
        <v>3.7848826818760104</v>
      </c>
      <c r="M23" s="22">
        <f>IF(OR($A23="",$B23="",$C23=""),"",'OddsRatio_working_3-way'!J22)</f>
        <v>3.8262935767737942</v>
      </c>
      <c r="N23" s="23">
        <f t="shared" si="16"/>
        <v>47.260422139126682</v>
      </c>
      <c r="O23" s="24">
        <f t="shared" si="17"/>
        <v>26.51194412682716</v>
      </c>
      <c r="P23" s="24">
        <f t="shared" si="18"/>
        <v>26.227633734046169</v>
      </c>
      <c r="Q23" t="s">
        <v>225</v>
      </c>
      <c r="R23" t="s">
        <v>222</v>
      </c>
      <c r="S23" s="48" t="s">
        <v>487</v>
      </c>
      <c r="T23" s="35">
        <v>100</v>
      </c>
      <c r="U23" s="35">
        <f t="shared" si="19"/>
        <v>43.820224719101127</v>
      </c>
      <c r="V23" s="35">
        <f t="shared" si="20"/>
        <v>75.961538461538453</v>
      </c>
      <c r="W23" s="35">
        <f t="shared" si="21"/>
        <v>77.426636568848764</v>
      </c>
      <c r="X23" s="35">
        <f t="shared" si="22"/>
        <v>46.611824969612783</v>
      </c>
      <c r="Y23" s="35">
        <f t="shared" si="23"/>
        <v>78.753138712050117</v>
      </c>
      <c r="Z23" s="35">
        <f t="shared" si="24"/>
        <v>80.218236819360428</v>
      </c>
      <c r="AA23" s="35">
        <f t="shared" si="25"/>
        <v>-2.7916002505116566</v>
      </c>
      <c r="AB23" s="35">
        <f t="shared" si="26"/>
        <v>-2.7916002505116637</v>
      </c>
      <c r="AC23" s="35">
        <f t="shared" si="27"/>
        <v>-2.7916002505116637</v>
      </c>
      <c r="AF23">
        <v>1.75</v>
      </c>
      <c r="AG23">
        <v>2.1800000000000002</v>
      </c>
      <c r="AJ23" t="s">
        <v>470</v>
      </c>
    </row>
    <row r="24" spans="1:36" ht="15" x14ac:dyDescent="0.25">
      <c r="A24">
        <v>1.78</v>
      </c>
      <c r="B24">
        <v>4.16</v>
      </c>
      <c r="C24">
        <v>4.43</v>
      </c>
      <c r="D24" s="20">
        <f t="shared" si="3"/>
        <v>2.7916002505116611E-2</v>
      </c>
      <c r="E24" s="17">
        <f>IF(OR($A24="",$B24="",$C24=""),"",A24*'MPTO_working_3-way'!$I23)</f>
        <v>1.8296904844591075</v>
      </c>
      <c r="F24" s="21">
        <f>IF(OR($A24="",$B24="",$C24=""),"",B24*'MPTO_working_3-way'!$I23)</f>
        <v>4.2761305704212855</v>
      </c>
      <c r="G24" s="22">
        <f>IF(OR($A24="",$B24="",$C24=""),"",C24*'MPTO_working_3-way'!$I23)</f>
        <v>4.5536678910976667</v>
      </c>
      <c r="H24" s="17">
        <f>IF(OR($A24="",$B24="",$C24=""),"",'MPTO_working_3-way'!E23)</f>
        <v>1.8099795875216826</v>
      </c>
      <c r="I24" s="21">
        <f>IF(OR($A24="",$B24="",$C24=""),"",'MPTO_working_3-way'!F23)</f>
        <v>4.327519086681785</v>
      </c>
      <c r="J24" s="22">
        <f>IF(OR($A24="",$B24="",$C24=""),"",'MPTO_working_3-way'!G23)</f>
        <v>4.6204678377948962</v>
      </c>
      <c r="K24" s="17">
        <f>IF(OR($A24="",$B24="",$C24=""),"",'OddsRatio_working_3-way'!H23)</f>
        <v>1.8171623506739643</v>
      </c>
      <c r="L24" s="21">
        <f>IF(OR($A24="",$B24="",$C24=""),"",'OddsRatio_working_3-way'!I23)</f>
        <v>4.310555164268882</v>
      </c>
      <c r="M24" s="22">
        <f>IF(OR($A24="",$B24="",$C24=""),"",'OddsRatio_working_3-way'!J23)</f>
        <v>4.593419054886791</v>
      </c>
      <c r="N24" s="23">
        <f t="shared" si="16"/>
        <v>54.654052611287405</v>
      </c>
      <c r="O24" s="24">
        <f t="shared" si="17"/>
        <v>23.385628280791241</v>
      </c>
      <c r="P24" s="24">
        <f t="shared" si="18"/>
        <v>21.960319107921347</v>
      </c>
      <c r="Q24" t="s">
        <v>411</v>
      </c>
      <c r="R24" t="s">
        <v>195</v>
      </c>
      <c r="S24" s="48" t="s">
        <v>487</v>
      </c>
      <c r="T24" s="35">
        <v>100</v>
      </c>
      <c r="U24" s="35">
        <f t="shared" si="19"/>
        <v>58.333333333333336</v>
      </c>
      <c r="V24" s="35">
        <f t="shared" si="20"/>
        <v>72.14484679665739</v>
      </c>
      <c r="W24" s="35">
        <f t="shared" si="21"/>
        <v>66.777408637873762</v>
      </c>
      <c r="X24" s="35">
        <f t="shared" si="22"/>
        <v>61.077744565468862</v>
      </c>
      <c r="Y24" s="35">
        <f t="shared" si="23"/>
        <v>74.889258028792909</v>
      </c>
      <c r="Z24" s="35">
        <f t="shared" si="24"/>
        <v>69.521819870009296</v>
      </c>
      <c r="AA24" s="35">
        <f t="shared" si="25"/>
        <v>-2.7444112321355263</v>
      </c>
      <c r="AB24" s="35">
        <f t="shared" si="26"/>
        <v>-2.7444112321355192</v>
      </c>
      <c r="AC24" s="35">
        <f t="shared" si="27"/>
        <v>-2.7444112321355334</v>
      </c>
      <c r="AF24">
        <v>1.66</v>
      </c>
      <c r="AG24">
        <v>2.3199999999999998</v>
      </c>
      <c r="AJ24" t="s">
        <v>471</v>
      </c>
    </row>
    <row r="25" spans="1:36" ht="15" x14ac:dyDescent="0.25">
      <c r="A25">
        <v>2.4</v>
      </c>
      <c r="B25">
        <v>3.59</v>
      </c>
      <c r="C25">
        <v>3.01</v>
      </c>
      <c r="D25" s="20">
        <f t="shared" si="3"/>
        <v>2.7444112321355352E-2</v>
      </c>
      <c r="E25" s="17">
        <f>IF(OR($A25="",$B25="",$C25=""),"",A25*'MPTO_working_3-way'!$I24)</f>
        <v>2.4658658695712528</v>
      </c>
      <c r="F25" s="21">
        <f>IF(OR($A25="",$B25="",$C25=""),"",B25*'MPTO_working_3-way'!$I24)</f>
        <v>3.6885243632336655</v>
      </c>
      <c r="G25" s="22">
        <f>IF(OR($A25="",$B25="",$C25=""),"",C25*'MPTO_working_3-way'!$I24)</f>
        <v>3.0926067780872795</v>
      </c>
      <c r="H25" s="17">
        <f>IF(OR($A25="",$B25="",$C25=""),"",'MPTO_working_3-way'!E24)</f>
        <v>2.453875548950418</v>
      </c>
      <c r="I25" s="21">
        <f>IF(OR($A25="",$B25="",$C25=""),"",'MPTO_working_3-way'!F24)</f>
        <v>3.7119043370645213</v>
      </c>
      <c r="J25" s="22">
        <f>IF(OR($A25="",$B25="",$C25=""),"",'MPTO_working_3-way'!G24)</f>
        <v>3.0952289640543182</v>
      </c>
      <c r="K25" s="17">
        <f>IF(OR($A25="",$B25="",$C25=""),"",'OddsRatio_working_3-way'!H24)</f>
        <v>2.4592977275182699</v>
      </c>
      <c r="L25" s="21">
        <f>IF(OR($A25="",$B25="",$C25=""),"",'OddsRatio_working_3-way'!I24)</f>
        <v>3.6997007959088002</v>
      </c>
      <c r="M25" s="22">
        <f>IF(OR($A25="",$B25="",$C25=""),"",'OddsRatio_working_3-way'!J24)</f>
        <v>3.0951345945083735</v>
      </c>
      <c r="N25" s="23">
        <f t="shared" si="16"/>
        <v>40.553706198702237</v>
      </c>
      <c r="O25" s="24">
        <f t="shared" si="17"/>
        <v>27.111112779076706</v>
      </c>
      <c r="P25" s="24">
        <f t="shared" si="18"/>
        <v>32.335181022221057</v>
      </c>
      <c r="Q25" t="s">
        <v>239</v>
      </c>
      <c r="R25" t="s">
        <v>197</v>
      </c>
      <c r="S25" s="48" t="s">
        <v>487</v>
      </c>
      <c r="T25" s="35">
        <v>100</v>
      </c>
      <c r="U25" s="35">
        <f t="shared" si="19"/>
        <v>32.885906040268459</v>
      </c>
      <c r="V25" s="35">
        <f t="shared" si="20"/>
        <v>80.158730158730151</v>
      </c>
      <c r="W25" s="35">
        <f t="shared" si="21"/>
        <v>83.66013071895425</v>
      </c>
      <c r="X25" s="35">
        <f t="shared" si="22"/>
        <v>36.181139122315592</v>
      </c>
      <c r="Y25" s="35">
        <f t="shared" si="23"/>
        <v>83.453963240777298</v>
      </c>
      <c r="Z25" s="35">
        <f t="shared" si="24"/>
        <v>86.955363801001383</v>
      </c>
      <c r="AA25" s="35">
        <f t="shared" si="25"/>
        <v>-3.2952330820471332</v>
      </c>
      <c r="AB25" s="35">
        <f t="shared" si="26"/>
        <v>-3.2952330820471474</v>
      </c>
      <c r="AC25" s="35">
        <f t="shared" si="27"/>
        <v>-3.2952330820471332</v>
      </c>
      <c r="AF25">
        <v>1.74</v>
      </c>
      <c r="AG25">
        <v>2.19</v>
      </c>
      <c r="AJ25" t="s">
        <v>471</v>
      </c>
    </row>
    <row r="26" spans="1:36" ht="15" x14ac:dyDescent="0.25">
      <c r="A26">
        <v>1.49</v>
      </c>
      <c r="B26">
        <v>5.04</v>
      </c>
      <c r="C26">
        <v>6.12</v>
      </c>
      <c r="D26" s="20">
        <f t="shared" si="3"/>
        <v>3.2952330820471332E-2</v>
      </c>
      <c r="E26" s="17">
        <f>IF(OR($A26="",$B26="",$C26=""),"",A26*'MPTO_working_3-way'!$I25)</f>
        <v>1.5390989729225022</v>
      </c>
      <c r="F26" s="21">
        <f>IF(OR($A26="",$B26="",$C26=""),"",B26*'MPTO_working_3-way'!$I25)</f>
        <v>5.2060797473351759</v>
      </c>
      <c r="G26" s="22">
        <f>IF(OR($A26="",$B26="",$C26=""),"",C26*'MPTO_working_3-way'!$I25)</f>
        <v>6.3216682646212847</v>
      </c>
      <c r="H26" s="17">
        <f>IF(OR($A26="",$B26="",$C26=""),"",'MPTO_working_3-way'!E25)</f>
        <v>1.5147915700944337</v>
      </c>
      <c r="I26" s="21">
        <f>IF(OR($A26="",$B26="",$C26=""),"",'MPTO_working_3-way'!F25)</f>
        <v>5.3353653779714474</v>
      </c>
      <c r="J26" s="22">
        <f>IF(OR($A26="",$B26="",$C26=""),"",'MPTO_working_3-way'!G25)</f>
        <v>6.5610519896116708</v>
      </c>
      <c r="K26" s="17">
        <f>IF(OR($A26="",$B26="",$C26=""),"",'OddsRatio_working_3-way'!H25)</f>
        <v>1.5225198239278694</v>
      </c>
      <c r="L26" s="21">
        <f>IF(OR($A26="",$B26="",$C26=""),"",'OddsRatio_working_3-way'!I25)</f>
        <v>5.3081226299359052</v>
      </c>
      <c r="M26" s="22">
        <f>IF(OR($A26="",$B26="",$C26=""),"",'OddsRatio_working_3-way'!J25)</f>
        <v>6.4597989765524337</v>
      </c>
      <c r="N26" s="23">
        <f t="shared" si="16"/>
        <v>64.973079548039749</v>
      </c>
      <c r="O26" s="24">
        <f t="shared" si="17"/>
        <v>19.208311215591113</v>
      </c>
      <c r="P26" s="24">
        <f t="shared" si="18"/>
        <v>15.818609236369152</v>
      </c>
      <c r="Q26" t="s">
        <v>234</v>
      </c>
      <c r="R26" t="s">
        <v>236</v>
      </c>
      <c r="S26" s="48" t="s">
        <v>487</v>
      </c>
      <c r="T26" s="35">
        <v>100</v>
      </c>
      <c r="U26" s="35">
        <f t="shared" si="19"/>
        <v>44.751381215469614</v>
      </c>
      <c r="V26" s="35">
        <f t="shared" si="20"/>
        <v>73.614775725593674</v>
      </c>
      <c r="W26" s="35">
        <f t="shared" si="21"/>
        <v>78.632478632478637</v>
      </c>
      <c r="X26" s="35">
        <f t="shared" si="22"/>
        <v>47.752745641927703</v>
      </c>
      <c r="Y26" s="35">
        <f t="shared" si="23"/>
        <v>76.616140152051756</v>
      </c>
      <c r="Z26" s="35">
        <f t="shared" si="24"/>
        <v>81.633843058936733</v>
      </c>
      <c r="AA26" s="35">
        <f t="shared" si="25"/>
        <v>-3.001364426458089</v>
      </c>
      <c r="AB26" s="35">
        <f t="shared" si="26"/>
        <v>-3.0013644264580819</v>
      </c>
      <c r="AC26" s="35">
        <f t="shared" si="27"/>
        <v>-3.0013644264580961</v>
      </c>
      <c r="AF26">
        <v>1.47</v>
      </c>
      <c r="AG26">
        <v>2.81</v>
      </c>
      <c r="AJ26" t="s">
        <v>471</v>
      </c>
    </row>
    <row r="27" spans="1:36" ht="15" x14ac:dyDescent="0.25">
      <c r="A27">
        <v>1.81</v>
      </c>
      <c r="B27">
        <v>3.79</v>
      </c>
      <c r="C27">
        <v>4.68</v>
      </c>
      <c r="D27" s="20">
        <f t="shared" si="3"/>
        <v>3.0013644264581085E-2</v>
      </c>
      <c r="E27" s="17">
        <f>IF(OR($A27="",$B27="",$C27=""),"",A27*'MPTO_working_3-way'!$I26)</f>
        <v>1.8643246961188917</v>
      </c>
      <c r="F27" s="21">
        <f>IF(OR($A27="",$B27="",$C27=""),"",B27*'MPTO_working_3-way'!$I26)</f>
        <v>3.9037517117627623</v>
      </c>
      <c r="G27" s="22">
        <f>IF(OR($A27="",$B27="",$C27=""),"",C27*'MPTO_working_3-way'!$I26)</f>
        <v>4.8204638551582395</v>
      </c>
      <c r="H27" s="17">
        <f>IF(OR($A27="",$B27="",$C27=""),"",'MPTO_working_3-way'!E26)</f>
        <v>1.8433803592831977</v>
      </c>
      <c r="I27" s="21">
        <f>IF(OR($A27="",$B27="",$C27=""),"",'MPTO_working_3-way'!F26)</f>
        <v>3.9393700279833421</v>
      </c>
      <c r="J27" s="22">
        <f>IF(OR($A27="",$B27="",$C27=""),"",'MPTO_working_3-way'!G26)</f>
        <v>4.9098872295516784</v>
      </c>
      <c r="K27" s="17">
        <f>IF(OR($A27="",$B27="",$C27=""),"",'OddsRatio_working_3-way'!H26)</f>
        <v>1.8511676756468853</v>
      </c>
      <c r="L27" s="21">
        <f>IF(OR($A27="",$B27="",$C27=""),"",'OddsRatio_working_3-way'!I26)</f>
        <v>3.9317997716726056</v>
      </c>
      <c r="M27" s="22">
        <f>IF(OR($A27="",$B27="",$C27=""),"",'OddsRatio_working_3-way'!J26)</f>
        <v>4.8670333905932592</v>
      </c>
      <c r="N27" s="23">
        <f t="shared" si="16"/>
        <v>53.638725168516885</v>
      </c>
      <c r="O27" s="24">
        <f t="shared" si="17"/>
        <v>25.616383259898569</v>
      </c>
      <c r="P27" s="24">
        <f t="shared" si="18"/>
        <v>20.744891571584525</v>
      </c>
      <c r="Q27" t="s">
        <v>198</v>
      </c>
      <c r="R27" t="s">
        <v>410</v>
      </c>
      <c r="S27" s="48" t="s">
        <v>487</v>
      </c>
      <c r="T27" s="35">
        <v>100</v>
      </c>
      <c r="U27" s="35">
        <f t="shared" si="19"/>
        <v>78.494623655913983</v>
      </c>
      <c r="V27" s="35">
        <f t="shared" si="20"/>
        <v>75.062344139650875</v>
      </c>
      <c r="W27" s="35">
        <f t="shared" si="21"/>
        <v>44.134078212290497</v>
      </c>
      <c r="X27" s="35">
        <f t="shared" si="22"/>
        <v>80.803577648058621</v>
      </c>
      <c r="Y27" s="35">
        <f t="shared" si="23"/>
        <v>77.371298131795513</v>
      </c>
      <c r="Z27" s="35">
        <f t="shared" si="24"/>
        <v>46.443032204435148</v>
      </c>
      <c r="AA27" s="35">
        <f t="shared" si="25"/>
        <v>-2.3089539921446374</v>
      </c>
      <c r="AB27" s="35">
        <f t="shared" si="26"/>
        <v>-2.3089539921446374</v>
      </c>
      <c r="AC27" s="35">
        <f t="shared" si="27"/>
        <v>-2.3089539921446516</v>
      </c>
      <c r="AF27">
        <v>1.82</v>
      </c>
      <c r="AG27">
        <v>2.0699999999999998</v>
      </c>
      <c r="AJ27" t="s">
        <v>471</v>
      </c>
    </row>
    <row r="28" spans="1:36" ht="15" x14ac:dyDescent="0.25">
      <c r="A28">
        <v>4.6500000000000004</v>
      </c>
      <c r="B28">
        <v>4.01</v>
      </c>
      <c r="C28">
        <v>1.79</v>
      </c>
      <c r="D28" s="20">
        <f t="shared" si="3"/>
        <v>2.3089539921446356E-2</v>
      </c>
      <c r="E28" s="17">
        <f>IF(OR($A28="",$B28="",$C28=""),"",A28*'MPTO_working_3-way'!$I27)</f>
        <v>4.7573663606347258</v>
      </c>
      <c r="F28" s="21">
        <f>IF(OR($A28="",$B28="",$C28=""),"",B28*'MPTO_working_3-way'!$I27)</f>
        <v>4.1025890550849997</v>
      </c>
      <c r="G28" s="22">
        <f>IF(OR($A28="",$B28="",$C28=""),"",C28*'MPTO_working_3-way'!$I27)</f>
        <v>1.8313302764593891</v>
      </c>
      <c r="H28" s="17">
        <f>IF(OR($A28="",$B28="",$C28=""),"",'MPTO_working_3-way'!E27)</f>
        <v>4.8225948181467686</v>
      </c>
      <c r="I28" s="21">
        <f>IF(OR($A28="",$B28="",$C28=""),"",'MPTO_working_3-way'!F27)</f>
        <v>4.1377019719349315</v>
      </c>
      <c r="J28" s="22">
        <f>IF(OR($A28="",$B28="",$C28=""),"",'MPTO_working_3-way'!G27)</f>
        <v>1.8150048845512143</v>
      </c>
      <c r="K28" s="17">
        <f>IF(OR($A28="",$B28="",$C28=""),"",'OddsRatio_working_3-way'!H27)</f>
        <v>4.793341566985525</v>
      </c>
      <c r="L28" s="21">
        <f>IF(OR($A28="",$B28="",$C28=""),"",'OddsRatio_working_3-way'!I27)</f>
        <v>4.128207703185323</v>
      </c>
      <c r="M28" s="22">
        <f>IF(OR($A28="",$B28="",$C28=""),"",'OddsRatio_working_3-way'!J27)</f>
        <v>1.8210246131283738</v>
      </c>
      <c r="N28" s="23">
        <f t="shared" si="16"/>
        <v>21.020033442759292</v>
      </c>
      <c r="O28" s="24">
        <f t="shared" si="17"/>
        <v>24.374851747838083</v>
      </c>
      <c r="P28" s="24">
        <f t="shared" si="18"/>
        <v>54.605114809402636</v>
      </c>
      <c r="Q28" t="s">
        <v>99</v>
      </c>
      <c r="R28" t="s">
        <v>135</v>
      </c>
      <c r="S28" s="48" t="s">
        <v>487</v>
      </c>
      <c r="T28" s="35">
        <v>100</v>
      </c>
      <c r="U28" s="35">
        <f t="shared" si="19"/>
        <v>78.632478632478637</v>
      </c>
      <c r="V28" s="35">
        <f t="shared" si="20"/>
        <v>71.509971509971507</v>
      </c>
      <c r="W28" s="35">
        <f t="shared" si="21"/>
        <v>47.368421052631575</v>
      </c>
      <c r="X28" s="35">
        <f t="shared" si="22"/>
        <v>81.121607437396918</v>
      </c>
      <c r="Y28" s="35">
        <f t="shared" si="23"/>
        <v>73.999100314889787</v>
      </c>
      <c r="Z28" s="35">
        <f t="shared" si="24"/>
        <v>49.857549857549863</v>
      </c>
      <c r="AA28" s="35">
        <f t="shared" si="25"/>
        <v>-2.4891288049182805</v>
      </c>
      <c r="AB28" s="35">
        <f t="shared" si="26"/>
        <v>-2.4891288049182805</v>
      </c>
      <c r="AC28" s="35">
        <f t="shared" si="27"/>
        <v>-2.4891288049182876</v>
      </c>
      <c r="AF28">
        <v>1.82</v>
      </c>
      <c r="AG28">
        <v>2.09</v>
      </c>
      <c r="AJ28" t="s">
        <v>173</v>
      </c>
    </row>
    <row r="29" spans="1:36" ht="15" x14ac:dyDescent="0.25">
      <c r="A29">
        <v>4.68</v>
      </c>
      <c r="B29">
        <v>3.51</v>
      </c>
      <c r="C29">
        <v>1.9</v>
      </c>
      <c r="D29" s="20">
        <f t="shared" si="3"/>
        <v>2.4891288049182725E-2</v>
      </c>
      <c r="E29" s="17">
        <f>IF(OR($A29="",$B29="",$C29=""),"",A29*'MPTO_working_3-way'!$I28)</f>
        <v>4.7964912280701748</v>
      </c>
      <c r="F29" s="21">
        <f>IF(OR($A29="",$B29="",$C29=""),"",B29*'MPTO_working_3-way'!$I28)</f>
        <v>3.5973684210526313</v>
      </c>
      <c r="G29" s="22">
        <f>IF(OR($A29="",$B29="",$C29=""),"",C29*'MPTO_working_3-way'!$I28)</f>
        <v>1.9472934472934471</v>
      </c>
      <c r="H29" s="17">
        <f>IF(OR($A29="",$B29="",$C29=""),"",'MPTO_working_3-way'!E28)</f>
        <v>4.8690678997322943</v>
      </c>
      <c r="I29" s="21">
        <f>IF(OR($A29="",$B29="",$C29=""),"",'MPTO_working_3-way'!F28)</f>
        <v>3.6152873147813516</v>
      </c>
      <c r="J29" s="22">
        <f>IF(OR($A29="",$B29="",$C29=""),"",'MPTO_working_3-way'!G28)</f>
        <v>1.9304322655345423</v>
      </c>
      <c r="K29" s="17">
        <f>IF(OR($A29="",$B29="",$C29=""),"",'OddsRatio_working_3-way'!H28)</f>
        <v>4.8313525077518182</v>
      </c>
      <c r="L29" s="21">
        <f>IF(OR($A29="",$B29="",$C29=""),"",'OddsRatio_working_3-way'!I28)</f>
        <v>3.6132322811024626</v>
      </c>
      <c r="M29" s="22">
        <f>IF(OR($A29="",$B29="",$C29=""),"",'OddsRatio_working_3-way'!J28)</f>
        <v>1.9370155589610425</v>
      </c>
      <c r="N29" s="23">
        <f t="shared" si="16"/>
        <v>20.848573518653989</v>
      </c>
      <c r="O29" s="24">
        <f t="shared" si="17"/>
        <v>27.798098024871987</v>
      </c>
      <c r="P29" s="24">
        <f t="shared" si="18"/>
        <v>51.353328456474031</v>
      </c>
      <c r="Q29" t="s">
        <v>103</v>
      </c>
      <c r="R29" t="s">
        <v>137</v>
      </c>
      <c r="S29" s="48" t="s">
        <v>487</v>
      </c>
      <c r="T29" s="35">
        <v>100</v>
      </c>
      <c r="U29" s="35">
        <f t="shared" si="19"/>
        <v>59.514170040485837</v>
      </c>
      <c r="V29" s="35">
        <f t="shared" si="20"/>
        <v>71.83098591549296</v>
      </c>
      <c r="W29" s="35">
        <f t="shared" si="21"/>
        <v>66.555183946488299</v>
      </c>
      <c r="X29" s="35">
        <f t="shared" si="22"/>
        <v>61.613830138018756</v>
      </c>
      <c r="Y29" s="35">
        <f t="shared" si="23"/>
        <v>73.930646013025878</v>
      </c>
      <c r="Z29" s="35">
        <f t="shared" si="24"/>
        <v>68.654844044021218</v>
      </c>
      <c r="AA29" s="35">
        <f t="shared" si="25"/>
        <v>-2.0996600975329187</v>
      </c>
      <c r="AB29" s="35">
        <f t="shared" si="26"/>
        <v>-2.0996600975329187</v>
      </c>
      <c r="AC29" s="35">
        <f t="shared" si="27"/>
        <v>-2.0996600975329187</v>
      </c>
      <c r="AF29">
        <v>2.2200000000000002</v>
      </c>
      <c r="AG29">
        <v>1.73</v>
      </c>
      <c r="AJ29" t="s">
        <v>173</v>
      </c>
    </row>
    <row r="30" spans="1:36" s="35" customFormat="1" ht="15" x14ac:dyDescent="0.25">
      <c r="A30">
        <v>2.4700000000000002</v>
      </c>
      <c r="B30">
        <v>3.55</v>
      </c>
      <c r="C30">
        <v>2.99</v>
      </c>
      <c r="D30" s="20">
        <f t="shared" si="3"/>
        <v>2.0996600975329294E-2</v>
      </c>
      <c r="E30" s="17">
        <f>IF(OR($A30="",$B30="",$C30=""),"",A30*'MPTO_working_3-way'!$I29)</f>
        <v>2.5218616044090636</v>
      </c>
      <c r="F30" s="21">
        <f>IF(OR($A30="",$B30="",$C30=""),"",B30*'MPTO_working_3-way'!$I29)</f>
        <v>3.6245379334624186</v>
      </c>
      <c r="G30" s="22">
        <f>IF(OR($A30="",$B30="",$C30=""),"",C30*'MPTO_working_3-way'!$I29)</f>
        <v>3.0527798369162347</v>
      </c>
      <c r="H30" s="17">
        <f>IF(OR($A30="",$B30="",$C30=""),"",'MPTO_working_3-way'!E29)</f>
        <v>2.5134505256204944</v>
      </c>
      <c r="I30" s="21">
        <f>IF(OR($A30="",$B30="",$C30=""),"",'MPTO_working_3-way'!F29)</f>
        <v>3.6404505537153531</v>
      </c>
      <c r="J30" s="22">
        <f>IF(OR($A30="",$B30="",$C30=""),"",'MPTO_working_3-way'!G29)</f>
        <v>3.0539079476366062</v>
      </c>
      <c r="K30" s="17">
        <f>IF(OR($A30="",$B30="",$C30=""),"",'OddsRatio_working_3-way'!H29)</f>
        <v>2.5173311837261747</v>
      </c>
      <c r="L30" s="21">
        <f>IF(OR($A30="",$B30="",$C30=""),"",'OddsRatio_working_3-way'!I29)</f>
        <v>3.6321051146270373</v>
      </c>
      <c r="M30" s="22">
        <f>IF(OR($A30="",$B30="",$C30=""),"",'OddsRatio_working_3-way'!J29)</f>
        <v>3.0540741874932564</v>
      </c>
      <c r="N30" s="23">
        <f t="shared" si="16"/>
        <v>39.653246564032827</v>
      </c>
      <c r="O30" s="24">
        <f t="shared" si="17"/>
        <v>27.589723665679177</v>
      </c>
      <c r="P30" s="24">
        <f t="shared" si="18"/>
        <v>32.757029770287986</v>
      </c>
      <c r="Q30" t="s">
        <v>101</v>
      </c>
      <c r="R30" t="s">
        <v>96</v>
      </c>
      <c r="S30" s="48" t="s">
        <v>487</v>
      </c>
      <c r="T30" s="35">
        <v>100</v>
      </c>
      <c r="U30" s="35">
        <f t="shared" si="19"/>
        <v>24.242424242424242</v>
      </c>
      <c r="V30" s="35">
        <f t="shared" si="20"/>
        <v>83.050847457627114</v>
      </c>
      <c r="W30" s="35">
        <f t="shared" si="21"/>
        <v>90.32882011605416</v>
      </c>
      <c r="X30" s="35">
        <f t="shared" si="22"/>
        <v>26.620332426318722</v>
      </c>
      <c r="Y30" s="35">
        <f t="shared" si="23"/>
        <v>85.428755641521605</v>
      </c>
      <c r="Z30" s="35">
        <f t="shared" si="24"/>
        <v>92.706728299948637</v>
      </c>
      <c r="AA30" s="35">
        <f t="shared" si="25"/>
        <v>-2.3779081838944798</v>
      </c>
      <c r="AB30" s="35">
        <f t="shared" si="26"/>
        <v>-2.3779081838944904</v>
      </c>
      <c r="AC30" s="35">
        <f t="shared" si="27"/>
        <v>-2.3779081838944762</v>
      </c>
      <c r="AD30" s="36"/>
      <c r="AE30" s="36"/>
      <c r="AF30">
        <v>1.88</v>
      </c>
      <c r="AG30">
        <v>2.0299999999999998</v>
      </c>
      <c r="AH30" s="36"/>
      <c r="AI30" s="36"/>
      <c r="AJ30" t="s">
        <v>173</v>
      </c>
    </row>
    <row r="31" spans="1:36" ht="15" x14ac:dyDescent="0.25">
      <c r="A31">
        <v>1.32</v>
      </c>
      <c r="B31">
        <v>5.9</v>
      </c>
      <c r="C31">
        <v>10.34</v>
      </c>
      <c r="D31" s="20">
        <f t="shared" si="3"/>
        <v>2.3779081838944727E-2</v>
      </c>
      <c r="E31" s="17">
        <f>IF(OR($A31="",$B31="",$C31=""),"",A31*'MPTO_working_3-way'!$I30)</f>
        <v>1.3513883880274071</v>
      </c>
      <c r="F31" s="21">
        <f>IF(OR($A31="",$B31="",$C31=""),"",B31*'MPTO_working_3-way'!$I30)</f>
        <v>6.0402965828497743</v>
      </c>
      <c r="G31" s="22">
        <f>IF(OR($A31="",$B31="",$C31=""),"",C31*'MPTO_working_3-way'!$I30)</f>
        <v>10.585875706214688</v>
      </c>
      <c r="H31" s="17">
        <f>IF(OR($A31="",$B31="",$C31=""),"",'MPTO_working_3-way'!E30)</f>
        <v>1.3339569191298304</v>
      </c>
      <c r="I31" s="21">
        <f>IF(OR($A31="",$B31="",$C31=""),"",'MPTO_working_3-way'!F30)</f>
        <v>6.1894530369301535</v>
      </c>
      <c r="J31" s="22">
        <f>IF(OR($A31="",$B31="",$C31=""),"",'MPTO_working_3-way'!G30)</f>
        <v>11.26310823008123</v>
      </c>
      <c r="K31" s="17">
        <f>IF(OR($A31="",$B31="",$C31=""),"",'OddsRatio_working_3-way'!H30)</f>
        <v>1.3391174818346796</v>
      </c>
      <c r="L31" s="21">
        <f>IF(OR($A31="",$B31="",$C31=""),"",'OddsRatio_working_3-way'!I30)</f>
        <v>6.1927364405935341</v>
      </c>
      <c r="M31" s="22">
        <f>IF(OR($A31="",$B31="",$C31=""),"",'OddsRatio_working_3-way'!J30)</f>
        <v>10.897991501049715</v>
      </c>
      <c r="N31" s="23">
        <f t="shared" si="16"/>
        <v>73.997971927202869</v>
      </c>
      <c r="O31" s="24">
        <f t="shared" si="17"/>
        <v>16.555478465069115</v>
      </c>
      <c r="P31" s="24">
        <f t="shared" si="18"/>
        <v>9.4465496077280253</v>
      </c>
      <c r="Q31" t="s">
        <v>163</v>
      </c>
      <c r="R31" t="s">
        <v>94</v>
      </c>
      <c r="S31" s="48" t="s">
        <v>487</v>
      </c>
      <c r="T31" s="35">
        <v>100</v>
      </c>
      <c r="U31" s="35">
        <f t="shared" si="19"/>
        <v>57.805907172995774</v>
      </c>
      <c r="V31" s="35">
        <f t="shared" si="20"/>
        <v>72.375690607734811</v>
      </c>
      <c r="W31" s="35">
        <f t="shared" si="21"/>
        <v>67.532467532467535</v>
      </c>
      <c r="X31" s="35">
        <f t="shared" si="22"/>
        <v>60.091841859797654</v>
      </c>
      <c r="Y31" s="35">
        <f t="shared" si="23"/>
        <v>74.661625294536677</v>
      </c>
      <c r="Z31" s="35">
        <f t="shared" si="24"/>
        <v>69.818402219269402</v>
      </c>
      <c r="AA31" s="35">
        <f t="shared" si="25"/>
        <v>-2.2859346868018804</v>
      </c>
      <c r="AB31" s="35">
        <f t="shared" si="26"/>
        <v>-2.2859346868018662</v>
      </c>
      <c r="AC31" s="35">
        <f t="shared" si="27"/>
        <v>-2.2859346868018662</v>
      </c>
      <c r="AF31">
        <v>1.54</v>
      </c>
      <c r="AG31">
        <v>2.63</v>
      </c>
      <c r="AJ31" t="s">
        <v>173</v>
      </c>
    </row>
    <row r="32" spans="1:36" ht="15" x14ac:dyDescent="0.25">
      <c r="A32">
        <v>2.37</v>
      </c>
      <c r="B32">
        <v>3.62</v>
      </c>
      <c r="C32">
        <v>3.08</v>
      </c>
      <c r="D32" s="20">
        <f t="shared" si="3"/>
        <v>2.2859346868018715E-2</v>
      </c>
      <c r="E32" s="17">
        <f>IF(OR($A32="",$B32="",$C32=""),"",A32*'MPTO_working_3-way'!$I31)</f>
        <v>2.4241766520772043</v>
      </c>
      <c r="F32" s="21">
        <f>IF(OR($A32="",$B32="",$C32=""),"",B32*'MPTO_working_3-way'!$I31)</f>
        <v>3.7027508356622278</v>
      </c>
      <c r="G32" s="22">
        <f>IF(OR($A32="",$B32="",$C32=""),"",C32*'MPTO_working_3-way'!$I31)</f>
        <v>3.1504067883534979</v>
      </c>
      <c r="H32" s="17">
        <f>IF(OR($A32="",$B32="",$C32=""),"",'MPTO_working_3-way'!E31)</f>
        <v>2.4135866819758602</v>
      </c>
      <c r="I32" s="21">
        <f>IF(OR($A32="",$B32="",$C32=""),"",'MPTO_working_3-way'!F31)</f>
        <v>3.7226851010051671</v>
      </c>
      <c r="J32" s="22">
        <f>IF(OR($A32="",$B32="",$C32=""),"",'MPTO_working_3-way'!G31)</f>
        <v>3.1540215082649294</v>
      </c>
      <c r="K32" s="17">
        <f>IF(OR($A32="",$B32="",$C32=""),"",'OddsRatio_working_3-way'!H31)</f>
        <v>2.4183179617430715</v>
      </c>
      <c r="L32" s="21">
        <f>IF(OR($A32="",$B32="",$C32=""),"",'OddsRatio_working_3-way'!I31)</f>
        <v>3.7124036932604705</v>
      </c>
      <c r="M32" s="22">
        <f>IF(OR($A32="",$B32="",$C32=""),"",'OddsRatio_working_3-way'!J31)</f>
        <v>3.1533586572449543</v>
      </c>
      <c r="N32" s="23">
        <f t="shared" si="16"/>
        <v>41.251119184863441</v>
      </c>
      <c r="O32" s="24">
        <f t="shared" si="17"/>
        <v>27.006948195615017</v>
      </c>
      <c r="P32" s="24">
        <f t="shared" si="18"/>
        <v>31.741932619521545</v>
      </c>
      <c r="Q32" t="s">
        <v>102</v>
      </c>
      <c r="R32" t="s">
        <v>100</v>
      </c>
      <c r="S32" s="48" t="s">
        <v>487</v>
      </c>
      <c r="T32" s="35">
        <v>100</v>
      </c>
      <c r="U32" s="35">
        <f t="shared" si="19"/>
        <v>28.057553956834536</v>
      </c>
      <c r="V32" s="35">
        <f t="shared" si="20"/>
        <v>81.751824817518241</v>
      </c>
      <c r="W32" s="35">
        <f t="shared" si="21"/>
        <v>87.623762376237622</v>
      </c>
      <c r="X32" s="35">
        <f t="shared" si="22"/>
        <v>30.624412806244127</v>
      </c>
      <c r="Y32" s="35">
        <f t="shared" si="23"/>
        <v>84.318683666927853</v>
      </c>
      <c r="Z32" s="35">
        <f t="shared" si="24"/>
        <v>90.19062122564722</v>
      </c>
      <c r="AA32" s="35">
        <f t="shared" si="25"/>
        <v>-2.5668588494095914</v>
      </c>
      <c r="AB32" s="35">
        <f t="shared" si="26"/>
        <v>-2.5668588494096127</v>
      </c>
      <c r="AC32" s="35">
        <f t="shared" si="27"/>
        <v>-2.5668588494095985</v>
      </c>
      <c r="AF32">
        <v>1.82</v>
      </c>
      <c r="AG32">
        <v>2.09</v>
      </c>
      <c r="AJ32" t="s">
        <v>173</v>
      </c>
    </row>
    <row r="33" spans="1:36" ht="15" x14ac:dyDescent="0.25">
      <c r="A33">
        <v>1.39</v>
      </c>
      <c r="B33">
        <v>5.48</v>
      </c>
      <c r="C33">
        <v>8.08</v>
      </c>
      <c r="D33" s="20">
        <f t="shared" si="3"/>
        <v>2.5668588494096145E-2</v>
      </c>
      <c r="E33" s="17">
        <f>IF(OR($A33="",$B33="",$C33=""),"",A33*'MPTO_working_3-way'!$I32)</f>
        <v>1.4256793380067936</v>
      </c>
      <c r="F33" s="21">
        <f>IF(OR($A33="",$B33="",$C33=""),"",B33*'MPTO_working_3-way'!$I32)</f>
        <v>5.6206638649476472</v>
      </c>
      <c r="G33" s="22">
        <f>IF(OR($A33="",$B33="",$C33=""),"",C33*'MPTO_working_3-way'!$I32)</f>
        <v>8.2874021950322962</v>
      </c>
      <c r="H33" s="17">
        <f>IF(OR($A33="",$B33="",$C33=""),"",'MPTO_working_3-way'!E32)</f>
        <v>1.4067304031798287</v>
      </c>
      <c r="I33" s="21">
        <f>IF(OR($A33="",$B33="",$C33=""),"",'MPTO_working_3-way'!F32)</f>
        <v>5.7495863457476961</v>
      </c>
      <c r="J33" s="22">
        <f>IF(OR($A33="",$B33="",$C33=""),"",'MPTO_working_3-way'!G32)</f>
        <v>8.680089899404738</v>
      </c>
      <c r="K33" s="17">
        <f>IF(OR($A33="",$B33="",$C33=""),"",'OddsRatio_working_3-way'!H32)</f>
        <v>1.4125311395074722</v>
      </c>
      <c r="L33" s="21">
        <f>IF(OR($A33="",$B33="",$C33=""),"",'OddsRatio_working_3-way'!I32)</f>
        <v>5.7388192435730137</v>
      </c>
      <c r="M33" s="22">
        <f>IF(OR($A33="",$B33="",$C33=""),"",'OddsRatio_working_3-way'!J32)</f>
        <v>8.4890268402894957</v>
      </c>
      <c r="N33" s="23">
        <f t="shared" si="16"/>
        <v>70.141999911289645</v>
      </c>
      <c r="O33" s="24">
        <f t="shared" si="17"/>
        <v>17.791492678228575</v>
      </c>
      <c r="P33" s="24">
        <f t="shared" si="18"/>
        <v>12.06650741048176</v>
      </c>
      <c r="Q33" t="s">
        <v>139</v>
      </c>
      <c r="R33" t="s">
        <v>93</v>
      </c>
      <c r="S33" s="48" t="s">
        <v>487</v>
      </c>
      <c r="T33" s="35">
        <v>100</v>
      </c>
      <c r="U33" s="35">
        <f t="shared" si="19"/>
        <v>66.996699669967001</v>
      </c>
      <c r="V33" s="35">
        <f t="shared" si="20"/>
        <v>70.326409495548958</v>
      </c>
      <c r="W33" s="35">
        <f t="shared" si="21"/>
        <v>59.839357429718881</v>
      </c>
      <c r="X33" s="35">
        <f t="shared" si="22"/>
        <v>69.834233074732154</v>
      </c>
      <c r="Y33" s="35">
        <f t="shared" si="23"/>
        <v>73.163942900314112</v>
      </c>
      <c r="Z33" s="35">
        <f t="shared" si="24"/>
        <v>62.676890834484041</v>
      </c>
      <c r="AA33" s="35">
        <f t="shared" si="25"/>
        <v>-2.8375334047651535</v>
      </c>
      <c r="AB33" s="35">
        <f t="shared" si="26"/>
        <v>-2.8375334047651535</v>
      </c>
      <c r="AC33" s="35">
        <f t="shared" si="27"/>
        <v>-2.8375334047651606</v>
      </c>
      <c r="AF33">
        <v>1.51</v>
      </c>
      <c r="AG33">
        <v>2.71</v>
      </c>
      <c r="AJ33" t="s">
        <v>173</v>
      </c>
    </row>
    <row r="34" spans="1:36" ht="15" x14ac:dyDescent="0.25">
      <c r="A34">
        <v>3.03</v>
      </c>
      <c r="B34">
        <v>3.37</v>
      </c>
      <c r="C34">
        <v>2.4900000000000002</v>
      </c>
      <c r="D34" s="20">
        <f t="shared" si="3"/>
        <v>2.8375334047651579E-2</v>
      </c>
      <c r="E34" s="17">
        <f>IF(OR($A34="",$B34="",$C34=""),"",A34*'MPTO_working_3-way'!$I33)</f>
        <v>3.115977262164384</v>
      </c>
      <c r="F34" s="21">
        <f>IF(OR($A34="",$B34="",$C34=""),"",B34*'MPTO_working_3-way'!$I33)</f>
        <v>3.4656248757405859</v>
      </c>
      <c r="G34" s="22">
        <f>IF(OR($A34="",$B34="",$C34=""),"",C34*'MPTO_working_3-way'!$I33)</f>
        <v>2.5606545817786528</v>
      </c>
      <c r="H34" s="17">
        <f>IF(OR($A34="",$B34="",$C34=""),"",'MPTO_working_3-way'!E33)</f>
        <v>3.1193991323319521</v>
      </c>
      <c r="I34" s="21">
        <f>IF(OR($A34="",$B34="",$C34=""),"",'MPTO_working_3-way'!F33)</f>
        <v>3.4809553062047884</v>
      </c>
      <c r="J34" s="22">
        <f>IF(OR($A34="",$B34="",$C34=""),"",'MPTO_working_3-way'!G33)</f>
        <v>2.5500577547238068</v>
      </c>
      <c r="K34" s="17">
        <f>IF(OR($A34="",$B34="",$C34=""),"",'OddsRatio_working_3-way'!H33)</f>
        <v>3.1184089518772526</v>
      </c>
      <c r="L34" s="21">
        <f>IF(OR($A34="",$B34="",$C34=""),"",'OddsRatio_working_3-way'!I33)</f>
        <v>3.4732163625364976</v>
      </c>
      <c r="M34" s="22">
        <f>IF(OR($A34="",$B34="",$C34=""),"",'OddsRatio_working_3-way'!J33)</f>
        <v>2.5548912996537467</v>
      </c>
      <c r="N34" s="23">
        <f t="shared" si="16"/>
        <v>32.092660371513482</v>
      </c>
      <c r="O34" s="24">
        <f t="shared" si="17"/>
        <v>28.854825200500251</v>
      </c>
      <c r="P34" s="24">
        <f t="shared" si="18"/>
        <v>39.052514427986274</v>
      </c>
      <c r="Q34" t="s">
        <v>78</v>
      </c>
      <c r="R34" t="s">
        <v>84</v>
      </c>
      <c r="S34" s="48" t="s">
        <v>487</v>
      </c>
      <c r="T34" s="35">
        <v>100</v>
      </c>
      <c r="U34" s="35">
        <f t="shared" si="19"/>
        <v>71.590909090909093</v>
      </c>
      <c r="V34" s="35">
        <f t="shared" si="20"/>
        <v>70.845481049562679</v>
      </c>
      <c r="W34" s="35">
        <f t="shared" si="21"/>
        <v>54.751131221719454</v>
      </c>
      <c r="X34" s="35">
        <f t="shared" si="22"/>
        <v>74.40338772871786</v>
      </c>
      <c r="Y34" s="35">
        <f t="shared" si="23"/>
        <v>73.657959687371459</v>
      </c>
      <c r="Z34" s="35">
        <f t="shared" si="24"/>
        <v>57.563609859528221</v>
      </c>
      <c r="AA34" s="35">
        <f t="shared" si="25"/>
        <v>-2.8124786378087663</v>
      </c>
      <c r="AB34" s="35">
        <f t="shared" si="26"/>
        <v>-2.8124786378087805</v>
      </c>
      <c r="AC34" s="35">
        <f t="shared" si="27"/>
        <v>-2.8124786378087663</v>
      </c>
      <c r="AF34">
        <v>2.1</v>
      </c>
      <c r="AG34">
        <v>1.79</v>
      </c>
      <c r="AJ34" t="s">
        <v>87</v>
      </c>
    </row>
    <row r="35" spans="1:36" s="35" customFormat="1" ht="15" x14ac:dyDescent="0.25">
      <c r="A35">
        <v>3.52</v>
      </c>
      <c r="B35">
        <v>3.43</v>
      </c>
      <c r="C35">
        <v>2.21</v>
      </c>
      <c r="D35" s="20">
        <f t="shared" si="3"/>
        <v>2.8124786378087574E-2</v>
      </c>
      <c r="E35" s="17">
        <f>IF(OR($A35="",$B35="",$C35=""),"",A35*'MPTO_working_3-way'!$I34)</f>
        <v>3.6189992480508684</v>
      </c>
      <c r="F35" s="21">
        <f>IF(OR($A35="",$B35="",$C35=""),"",B35*'MPTO_working_3-way'!$I34)</f>
        <v>3.5264680172768403</v>
      </c>
      <c r="G35" s="22">
        <f>IF(OR($A35="",$B35="",$C35=""),"",C35*'MPTO_working_3-way'!$I34)</f>
        <v>2.2721557778955734</v>
      </c>
      <c r="H35" s="17">
        <f>IF(OR($A35="",$B35="",$C35=""),"",'MPTO_working_3-way'!E34)</f>
        <v>3.6401231516072241</v>
      </c>
      <c r="I35" s="21">
        <f>IF(OR($A35="",$B35="",$C35=""),"",'MPTO_working_3-way'!F34)</f>
        <v>3.5439595848189116</v>
      </c>
      <c r="J35" s="22">
        <f>IF(OR($A35="",$B35="",$C35=""),"",'MPTO_working_3-way'!G34)</f>
        <v>2.2567568253332442</v>
      </c>
      <c r="K35" s="17">
        <f>IF(OR($A35="",$B35="",$C35=""),"",'OddsRatio_working_3-way'!H34)</f>
        <v>3.6308460696221783</v>
      </c>
      <c r="L35" s="21">
        <f>IF(OR($A35="",$B35="",$C35=""),"",'OddsRatio_working_3-way'!I34)</f>
        <v>3.5368872814213863</v>
      </c>
      <c r="M35" s="22">
        <f>IF(OR($A35="",$B35="",$C35=""),"",'OddsRatio_working_3-way'!J34)</f>
        <v>2.2632237080328714</v>
      </c>
      <c r="N35" s="23">
        <f t="shared" si="16"/>
        <v>27.631948266874691</v>
      </c>
      <c r="O35" s="24">
        <f t="shared" si="17"/>
        <v>28.356984810320384</v>
      </c>
      <c r="P35" s="24">
        <f t="shared" si="18"/>
        <v>44.011066922804943</v>
      </c>
      <c r="Q35" t="s">
        <v>72</v>
      </c>
      <c r="R35" t="s">
        <v>79</v>
      </c>
      <c r="S35" s="48" t="s">
        <v>487</v>
      </c>
      <c r="T35" s="35">
        <v>100</v>
      </c>
      <c r="U35" s="35">
        <f t="shared" si="19"/>
        <v>58.847736625514408</v>
      </c>
      <c r="V35" s="35">
        <f t="shared" si="20"/>
        <v>70.059880239520965</v>
      </c>
      <c r="W35" s="35">
        <f t="shared" si="21"/>
        <v>68.253968253968253</v>
      </c>
      <c r="X35" s="35">
        <f t="shared" si="22"/>
        <v>61.686151506510789</v>
      </c>
      <c r="Y35" s="35">
        <f t="shared" si="23"/>
        <v>72.898295120517332</v>
      </c>
      <c r="Z35" s="35">
        <f t="shared" si="24"/>
        <v>71.092383134964649</v>
      </c>
      <c r="AA35" s="35">
        <f t="shared" si="25"/>
        <v>-2.8384148809963818</v>
      </c>
      <c r="AB35" s="35">
        <f t="shared" si="26"/>
        <v>-2.8384148809963676</v>
      </c>
      <c r="AC35" s="35">
        <f t="shared" si="27"/>
        <v>-2.8384148809963961</v>
      </c>
      <c r="AD35" s="36"/>
      <c r="AE35" s="36"/>
      <c r="AF35">
        <v>2.06</v>
      </c>
      <c r="AG35">
        <v>1.83</v>
      </c>
      <c r="AH35" s="36"/>
      <c r="AI35" s="36"/>
      <c r="AJ35" t="s">
        <v>87</v>
      </c>
    </row>
    <row r="36" spans="1:36" ht="15" x14ac:dyDescent="0.25">
      <c r="A36">
        <v>2.4300000000000002</v>
      </c>
      <c r="B36">
        <v>3.34</v>
      </c>
      <c r="C36">
        <v>3.15</v>
      </c>
      <c r="D36" s="20">
        <f t="shared" si="3"/>
        <v>2.8384148809963872E-2</v>
      </c>
      <c r="E36" s="17">
        <f>IF(OR($A36="",$B36="",$C36=""),"",A36*'MPTO_working_3-way'!$I35)</f>
        <v>2.4989734816082123</v>
      </c>
      <c r="F36" s="21">
        <f>IF(OR($A36="",$B36="",$C36=""),"",B36*'MPTO_working_3-way'!$I35)</f>
        <v>3.4348030570252792</v>
      </c>
      <c r="G36" s="22">
        <f>IF(OR($A36="",$B36="",$C36=""),"",C36*'MPTO_working_3-way'!$I35)</f>
        <v>3.2394100687513863</v>
      </c>
      <c r="H36" s="17">
        <f>IF(OR($A36="",$B36="",$C36=""),"",'MPTO_working_3-way'!E35)</f>
        <v>2.4871832288982221</v>
      </c>
      <c r="I36" s="21">
        <f>IF(OR($A36="",$B36="",$C36=""),"",'MPTO_working_3-way'!F35)</f>
        <v>3.4489916507141207</v>
      </c>
      <c r="J36" s="22">
        <f>IF(OR($A36="",$B36="",$C36=""),"",'MPTO_working_3-way'!G35)</f>
        <v>3.2467644784114418</v>
      </c>
      <c r="K36" s="17">
        <f>IF(OR($A36="",$B36="",$C36=""),"",'OddsRatio_working_3-way'!H35)</f>
        <v>2.4924406058660109</v>
      </c>
      <c r="L36" s="21">
        <f>IF(OR($A36="",$B36="",$C36=""),"",'OddsRatio_working_3-way'!I35)</f>
        <v>3.4421755368716527</v>
      </c>
      <c r="M36" s="22">
        <f>IF(OR($A36="",$B36="",$C36=""),"",'OddsRatio_working_3-way'!J35)</f>
        <v>3.2438792325957504</v>
      </c>
      <c r="N36" s="23">
        <f t="shared" si="16"/>
        <v>40.016431040974901</v>
      </c>
      <c r="O36" s="24">
        <f t="shared" si="17"/>
        <v>29.113750727415876</v>
      </c>
      <c r="P36" s="24">
        <f t="shared" si="18"/>
        <v>30.869818231609216</v>
      </c>
      <c r="Q36" t="s">
        <v>76</v>
      </c>
      <c r="R36" t="s">
        <v>85</v>
      </c>
      <c r="S36" s="48" t="s">
        <v>487</v>
      </c>
      <c r="T36" s="35">
        <v>100</v>
      </c>
      <c r="U36" s="35">
        <f t="shared" si="19"/>
        <v>49.238578680203041</v>
      </c>
      <c r="V36" s="35">
        <f t="shared" si="20"/>
        <v>69.969969969969966</v>
      </c>
      <c r="W36" s="35">
        <f t="shared" si="21"/>
        <v>77.728285077951</v>
      </c>
      <c r="X36" s="35">
        <f t="shared" si="22"/>
        <v>52.301744952079019</v>
      </c>
      <c r="Y36" s="35">
        <f t="shared" si="23"/>
        <v>73.033136241845952</v>
      </c>
      <c r="Z36" s="35">
        <f t="shared" si="24"/>
        <v>80.791451349826986</v>
      </c>
      <c r="AA36" s="35">
        <f t="shared" si="25"/>
        <v>-3.0631662718759785</v>
      </c>
      <c r="AB36" s="35">
        <f t="shared" si="26"/>
        <v>-3.0631662718759856</v>
      </c>
      <c r="AC36" s="35">
        <f t="shared" si="27"/>
        <v>-3.0631662718759856</v>
      </c>
      <c r="AF36">
        <v>2.11</v>
      </c>
      <c r="AG36">
        <v>1.79</v>
      </c>
      <c r="AJ36" t="s">
        <v>87</v>
      </c>
    </row>
    <row r="37" spans="1:36" ht="15" x14ac:dyDescent="0.25">
      <c r="A37">
        <v>1.97</v>
      </c>
      <c r="B37">
        <v>3.33</v>
      </c>
      <c r="C37">
        <v>4.49</v>
      </c>
      <c r="D37" s="20">
        <f t="shared" si="3"/>
        <v>3.0631662718759722E-2</v>
      </c>
      <c r="E37" s="17">
        <f>IF(OR($A37="",$B37="",$C37=""),"",A37*'MPTO_working_3-way'!$I36)</f>
        <v>2.0303443755559565</v>
      </c>
      <c r="F37" s="21">
        <f>IF(OR($A37="",$B37="",$C37=""),"",B37*'MPTO_working_3-way'!$I36)</f>
        <v>3.4320034368534698</v>
      </c>
      <c r="G37" s="22">
        <f>IF(OR($A37="",$B37="",$C37=""),"",C37*'MPTO_working_3-way'!$I36)</f>
        <v>4.6275361656072311</v>
      </c>
      <c r="H37" s="17">
        <f>IF(OR($A37="",$B37="",$C37=""),"",'MPTO_working_3-way'!E36)</f>
        <v>2.0104395735530134</v>
      </c>
      <c r="I37" s="21">
        <f>IF(OR($A37="",$B37="",$C37=""),"",'MPTO_working_3-way'!F36)</f>
        <v>3.4472090571264351</v>
      </c>
      <c r="J37" s="22">
        <f>IF(OR($A37="",$B37="",$C37=""),"",'MPTO_working_3-way'!G36)</f>
        <v>4.7057363094536599</v>
      </c>
      <c r="K37" s="17">
        <f>IF(OR($A37="",$B37="",$C37=""),"",'OddsRatio_working_3-way'!H36)</f>
        <v>2.0184218119718476</v>
      </c>
      <c r="L37" s="21">
        <f>IF(OR($A37="",$B37="",$C37=""),"",'OddsRatio_working_3-way'!I36)</f>
        <v>3.4463121875200042</v>
      </c>
      <c r="M37" s="22">
        <f>IF(OR($A37="",$B37="",$C37=""),"",'OddsRatio_working_3-way'!J36)</f>
        <v>4.6642186843110807</v>
      </c>
      <c r="N37" s="23">
        <f t="shared" si="16"/>
        <v>49.252728356792986</v>
      </c>
      <c r="O37" s="24">
        <f t="shared" si="17"/>
        <v>29.137499958823476</v>
      </c>
      <c r="P37" s="24">
        <f t="shared" si="18"/>
        <v>21.609771684383556</v>
      </c>
      <c r="Q37" t="s">
        <v>74</v>
      </c>
      <c r="R37" t="s">
        <v>75</v>
      </c>
      <c r="S37" s="48" t="s">
        <v>487</v>
      </c>
      <c r="T37" s="35">
        <v>100</v>
      </c>
      <c r="U37" s="35">
        <f t="shared" si="19"/>
        <v>70.588235294117652</v>
      </c>
      <c r="V37" s="35">
        <f t="shared" si="20"/>
        <v>71.590909090909093</v>
      </c>
      <c r="W37" s="35">
        <f t="shared" si="21"/>
        <v>54.954954954954964</v>
      </c>
      <c r="X37" s="35">
        <f t="shared" si="22"/>
        <v>73.45413595413595</v>
      </c>
      <c r="Y37" s="35">
        <f t="shared" si="23"/>
        <v>74.456809750927391</v>
      </c>
      <c r="Z37" s="35">
        <f t="shared" si="24"/>
        <v>57.820855614973269</v>
      </c>
      <c r="AA37" s="35">
        <f t="shared" si="25"/>
        <v>-2.8659006600182977</v>
      </c>
      <c r="AB37" s="35">
        <f t="shared" si="26"/>
        <v>-2.8659006600182977</v>
      </c>
      <c r="AC37" s="35">
        <f t="shared" si="27"/>
        <v>-2.8659006600183048</v>
      </c>
      <c r="AF37">
        <v>2.27</v>
      </c>
      <c r="AG37">
        <v>1.69</v>
      </c>
      <c r="AJ37" t="s">
        <v>87</v>
      </c>
    </row>
    <row r="38" spans="1:36" ht="15" x14ac:dyDescent="0.25">
      <c r="A38">
        <v>3.4</v>
      </c>
      <c r="B38">
        <v>3.52</v>
      </c>
      <c r="C38">
        <v>2.2200000000000002</v>
      </c>
      <c r="D38" s="20">
        <f t="shared" si="3"/>
        <v>2.8659006600183057E-2</v>
      </c>
      <c r="E38" s="17">
        <f>IF(OR($A38="",$B38="",$C38=""),"",A38*'MPTO_working_3-way'!$I37)</f>
        <v>3.4974406224406223</v>
      </c>
      <c r="F38" s="21">
        <f>IF(OR($A38="",$B38="",$C38=""),"",B38*'MPTO_working_3-way'!$I37)</f>
        <v>3.6208797032326445</v>
      </c>
      <c r="G38" s="22">
        <f>IF(OR($A38="",$B38="",$C38=""),"",C38*'MPTO_working_3-way'!$I37)</f>
        <v>2.2836229946524065</v>
      </c>
      <c r="H38" s="17">
        <f>IF(OR($A38="",$B38="",$C38=""),"",'MPTO_working_3-way'!E37)</f>
        <v>3.5141399961907713</v>
      </c>
      <c r="I38" s="21">
        <f>IF(OR($A38="",$B38="",$C38=""),"",'MPTO_working_3-way'!F37)</f>
        <v>3.6424842431598501</v>
      </c>
      <c r="J38" s="22">
        <f>IF(OR($A38="",$B38="",$C38=""),"",'MPTO_working_3-way'!G37)</f>
        <v>2.2681011286599495</v>
      </c>
      <c r="K38" s="17">
        <f>IF(OR($A38="",$B38="",$C38=""),"",'OddsRatio_working_3-way'!H37)</f>
        <v>3.5074857632952336</v>
      </c>
      <c r="L38" s="21">
        <f>IF(OR($A38="",$B38="",$C38=""),"",'OddsRatio_working_3-way'!I37)</f>
        <v>3.6328600514599954</v>
      </c>
      <c r="M38" s="22">
        <f>IF(OR($A38="",$B38="",$C38=""),"",'OddsRatio_working_3-way'!J37)</f>
        <v>2.2746385963417439</v>
      </c>
      <c r="N38" s="23">
        <f t="shared" si="16"/>
        <v>28.592336738576822</v>
      </c>
      <c r="O38" s="24">
        <f t="shared" si="17"/>
        <v>27.617597986125343</v>
      </c>
      <c r="P38" s="24">
        <f t="shared" si="18"/>
        <v>43.790065275297835</v>
      </c>
      <c r="Q38" t="s">
        <v>180</v>
      </c>
      <c r="R38" t="s">
        <v>80</v>
      </c>
      <c r="S38" s="48" t="s">
        <v>487</v>
      </c>
      <c r="T38" s="35">
        <v>100</v>
      </c>
      <c r="U38" s="35">
        <f t="shared" si="19"/>
        <v>46.524064171122987</v>
      </c>
      <c r="V38" s="35">
        <f t="shared" si="20"/>
        <v>73.890339425587456</v>
      </c>
      <c r="W38" s="35">
        <f t="shared" si="21"/>
        <v>76.689976689976689</v>
      </c>
      <c r="X38" s="35">
        <f t="shared" si="22"/>
        <v>49.419683884435841</v>
      </c>
      <c r="Y38" s="35">
        <f t="shared" si="23"/>
        <v>76.78595913890031</v>
      </c>
      <c r="Z38" s="35">
        <f t="shared" si="24"/>
        <v>79.585596403289529</v>
      </c>
      <c r="AA38" s="35">
        <f t="shared" si="25"/>
        <v>-2.8956197133128541</v>
      </c>
      <c r="AB38" s="35">
        <f t="shared" si="26"/>
        <v>-2.8956197133128541</v>
      </c>
      <c r="AC38" s="35">
        <f t="shared" si="27"/>
        <v>-2.8956197133128398</v>
      </c>
      <c r="AF38">
        <v>1.93</v>
      </c>
      <c r="AG38">
        <v>1.95</v>
      </c>
      <c r="AJ38" t="s">
        <v>87</v>
      </c>
    </row>
    <row r="39" spans="1:36" ht="15" x14ac:dyDescent="0.25">
      <c r="A39">
        <v>1.87</v>
      </c>
      <c r="B39">
        <v>3.83</v>
      </c>
      <c r="C39">
        <v>4.29</v>
      </c>
      <c r="D39" s="20">
        <f t="shared" si="3"/>
        <v>2.895619713312847E-2</v>
      </c>
      <c r="E39" s="17">
        <f>IF(OR($A39="",$B39="",$C39=""),"",A39*'MPTO_working_3-way'!$I38)</f>
        <v>1.9241480886389504</v>
      </c>
      <c r="F39" s="21">
        <f>IF(OR($A39="",$B39="",$C39=""),"",B39*'MPTO_working_3-way'!$I38)</f>
        <v>3.9409022350198821</v>
      </c>
      <c r="G39" s="22">
        <f>IF(OR($A39="",$B39="",$C39=""),"",C39*'MPTO_working_3-way'!$I38)</f>
        <v>4.4142220857011214</v>
      </c>
      <c r="H39" s="17">
        <f>IF(OR($A39="",$B39="",$C39=""),"",'MPTO_working_3-way'!E38)</f>
        <v>1.9043727141762716</v>
      </c>
      <c r="I39" s="21">
        <f>IF(OR($A39="",$B39="",$C39=""),"",'MPTO_working_3-way'!F38)</f>
        <v>3.9770201407770887</v>
      </c>
      <c r="J39" s="22">
        <f>IF(OR($A39="",$B39="",$C39=""),"",'MPTO_working_3-way'!G38)</f>
        <v>4.4753108145132048</v>
      </c>
      <c r="K39" s="17">
        <f>IF(OR($A39="",$B39="",$C39=""),"",'OddsRatio_working_3-way'!H38)</f>
        <v>1.9118430750717412</v>
      </c>
      <c r="L39" s="21">
        <f>IF(OR($A39="",$B39="",$C39=""),"",'OddsRatio_working_3-way'!I38)</f>
        <v>3.9661102327046289</v>
      </c>
      <c r="M39" s="22">
        <f>IF(OR($A39="",$B39="",$C39=""),"",'OddsRatio_working_3-way'!J38)</f>
        <v>4.4482341574552056</v>
      </c>
      <c r="N39" s="23">
        <f t="shared" si="16"/>
        <v>51.97105180752235</v>
      </c>
      <c r="O39" s="24">
        <f t="shared" si="17"/>
        <v>25.374899968685849</v>
      </c>
      <c r="P39" s="24">
        <f t="shared" si="18"/>
        <v>22.654048223791794</v>
      </c>
      <c r="Q39" t="s">
        <v>71</v>
      </c>
      <c r="R39" t="s">
        <v>179</v>
      </c>
      <c r="S39" s="48" t="s">
        <v>487</v>
      </c>
      <c r="T39" s="35">
        <v>100</v>
      </c>
      <c r="U39" s="35">
        <f t="shared" si="19"/>
        <v>33.774834437086092</v>
      </c>
      <c r="V39" s="35">
        <f t="shared" si="20"/>
        <v>76.851851851851848</v>
      </c>
      <c r="W39" s="35">
        <f t="shared" si="21"/>
        <v>86.263736263736249</v>
      </c>
      <c r="X39" s="35">
        <f t="shared" si="22"/>
        <v>36.884411884411882</v>
      </c>
      <c r="Y39" s="35">
        <f t="shared" si="23"/>
        <v>79.961429299177638</v>
      </c>
      <c r="Z39" s="35">
        <f t="shared" si="24"/>
        <v>89.373313711062053</v>
      </c>
      <c r="AA39" s="35">
        <f t="shared" si="25"/>
        <v>-3.1095774473257904</v>
      </c>
      <c r="AB39" s="35">
        <f t="shared" si="26"/>
        <v>-3.1095774473257904</v>
      </c>
      <c r="AC39" s="35">
        <f t="shared" si="27"/>
        <v>-3.1095774473258047</v>
      </c>
      <c r="AF39">
        <v>1.91</v>
      </c>
      <c r="AG39">
        <v>1.97</v>
      </c>
      <c r="AJ39" t="s">
        <v>87</v>
      </c>
    </row>
    <row r="40" spans="1:36" ht="15" x14ac:dyDescent="0.25">
      <c r="A40">
        <v>1.51</v>
      </c>
      <c r="B40">
        <v>4.32</v>
      </c>
      <c r="C40">
        <v>7.28</v>
      </c>
      <c r="D40" s="20">
        <f t="shared" si="3"/>
        <v>3.1095774473257842E-2</v>
      </c>
      <c r="E40" s="17">
        <f>IF(OR($A40="",$B40="",$C40=""),"",A40*'MPTO_working_3-way'!$I39)</f>
        <v>1.5569546194546193</v>
      </c>
      <c r="F40" s="21">
        <f>IF(OR($A40="",$B40="",$C40=""),"",B40*'MPTO_working_3-way'!$I39)</f>
        <v>4.4543337457244743</v>
      </c>
      <c r="G40" s="22">
        <f>IF(OR($A40="",$B40="",$C40=""),"",C40*'MPTO_working_3-way'!$I39)</f>
        <v>7.5063772381653173</v>
      </c>
      <c r="H40" s="17">
        <f>IF(OR($A40="",$B40="",$C40=""),"",'MPTO_working_3-way'!E39)</f>
        <v>1.534009612532057</v>
      </c>
      <c r="I40" s="21">
        <f>IF(OR($A40="",$B40="",$C40=""),"",'MPTO_working_3-way'!F39)</f>
        <v>4.5225085023993632</v>
      </c>
      <c r="J40" s="22">
        <f>IF(OR($A40="",$B40="",$C40=""),"",'MPTO_working_3-way'!G39)</f>
        <v>7.874178241006855</v>
      </c>
      <c r="K40" s="17">
        <f>IF(OR($A40="",$B40="",$C40=""),"",'OddsRatio_working_3-way'!H39)</f>
        <v>1.5416313076855332</v>
      </c>
      <c r="L40" s="21">
        <f>IF(OR($A40="",$B40="",$C40=""),"",'OddsRatio_working_3-way'!I39)</f>
        <v>4.5259136108156275</v>
      </c>
      <c r="M40" s="22">
        <f>IF(OR($A40="",$B40="",$C40=""),"",'OddsRatio_working_3-way'!J39)</f>
        <v>7.6694992397355852</v>
      </c>
      <c r="N40" s="23">
        <f t="shared" si="16"/>
        <v>64.227947783750224</v>
      </c>
      <c r="O40" s="24">
        <f t="shared" si="17"/>
        <v>22.45004656330158</v>
      </c>
      <c r="P40" s="24">
        <f t="shared" si="18"/>
        <v>13.322005652948194</v>
      </c>
      <c r="Q40" t="s">
        <v>69</v>
      </c>
      <c r="R40" t="s">
        <v>83</v>
      </c>
      <c r="S40" s="48" t="s">
        <v>487</v>
      </c>
      <c r="T40" s="35">
        <v>100</v>
      </c>
      <c r="U40" s="35">
        <f t="shared" si="19"/>
        <v>57.446808510638299</v>
      </c>
      <c r="V40" s="35">
        <f t="shared" si="20"/>
        <v>69.512195121951223</v>
      </c>
      <c r="W40" s="35">
        <f t="shared" si="21"/>
        <v>70.326409495548958</v>
      </c>
      <c r="X40" s="35">
        <f t="shared" si="22"/>
        <v>60.161395382499819</v>
      </c>
      <c r="Y40" s="35">
        <f t="shared" si="23"/>
        <v>72.226781993812736</v>
      </c>
      <c r="Z40" s="35">
        <f t="shared" si="24"/>
        <v>73.040996367410486</v>
      </c>
      <c r="AA40" s="35">
        <f t="shared" si="25"/>
        <v>-2.7145868718615205</v>
      </c>
      <c r="AB40" s="35">
        <f t="shared" si="26"/>
        <v>-2.7145868718615134</v>
      </c>
      <c r="AC40" s="35">
        <f t="shared" si="27"/>
        <v>-2.7145868718615276</v>
      </c>
      <c r="AF40">
        <v>1.93</v>
      </c>
      <c r="AG40">
        <v>1.96</v>
      </c>
      <c r="AJ40" t="s">
        <v>87</v>
      </c>
    </row>
    <row r="41" spans="1:36" s="35" customFormat="1" ht="15" x14ac:dyDescent="0.25">
      <c r="A41">
        <v>2.35</v>
      </c>
      <c r="B41">
        <v>3.28</v>
      </c>
      <c r="C41">
        <v>3.37</v>
      </c>
      <c r="D41" s="20">
        <f t="shared" si="3"/>
        <v>2.714586871861524E-2</v>
      </c>
      <c r="E41" s="17">
        <f>IF(OR($A41="",$B41="",$C41=""),"",A41*'MPTO_working_3-way'!$I40)</f>
        <v>2.413792791488746</v>
      </c>
      <c r="F41" s="21">
        <f>IF(OR($A41="",$B41="",$C41=""),"",B41*'MPTO_working_3-way'!$I40)</f>
        <v>3.369038449397058</v>
      </c>
      <c r="G41" s="22">
        <f>IF(OR($A41="",$B41="",$C41=""),"",C41*'MPTO_working_3-way'!$I40)</f>
        <v>3.4614815775817336</v>
      </c>
      <c r="H41" s="17">
        <f>IF(OR($A41="",$B41="",$C41=""),"",'MPTO_working_3-way'!E40)</f>
        <v>2.4010567032067756</v>
      </c>
      <c r="I41" s="21">
        <f>IF(OR($A41="",$B41="",$C41=""),"",'MPTO_working_3-way'!F40)</f>
        <v>3.3803263385467459</v>
      </c>
      <c r="J41" s="22">
        <f>IF(OR($A41="",$B41="",$C41=""),"",'MPTO_working_3-way'!G40)</f>
        <v>3.4759965493339089</v>
      </c>
      <c r="K41" s="17">
        <f>IF(OR($A41="",$B41="",$C41=""),"",'OddsRatio_working_3-way'!H40)</f>
        <v>2.4066120356043736</v>
      </c>
      <c r="L41" s="21">
        <f>IF(OR($A41="",$B41="",$C41=""),"",'OddsRatio_working_3-way'!I40)</f>
        <v>3.3756114379096092</v>
      </c>
      <c r="M41" s="22">
        <f>IF(OR($A41="",$B41="",$C41=""),"",'OddsRatio_working_3-way'!J40)</f>
        <v>3.4693855736165675</v>
      </c>
      <c r="N41" s="23">
        <f t="shared" si="16"/>
        <v>41.428576782816293</v>
      </c>
      <c r="O41" s="24">
        <f t="shared" si="17"/>
        <v>29.682059585249483</v>
      </c>
      <c r="P41" s="24">
        <f t="shared" si="18"/>
        <v>28.889363631934213</v>
      </c>
      <c r="Q41" t="s">
        <v>82</v>
      </c>
      <c r="R41" t="s">
        <v>77</v>
      </c>
      <c r="S41" s="48" t="s">
        <v>487</v>
      </c>
      <c r="T41" s="35">
        <v>100</v>
      </c>
      <c r="U41" s="35">
        <f t="shared" si="19"/>
        <v>54.954954954954964</v>
      </c>
      <c r="V41" s="35">
        <f t="shared" si="20"/>
        <v>69.969969969969966</v>
      </c>
      <c r="W41" s="35">
        <f t="shared" si="21"/>
        <v>72.222222222222229</v>
      </c>
      <c r="X41" s="35">
        <f t="shared" si="22"/>
        <v>57.807807807807812</v>
      </c>
      <c r="Y41" s="35">
        <f t="shared" si="23"/>
        <v>72.822822822822815</v>
      </c>
      <c r="Z41" s="35">
        <f t="shared" si="24"/>
        <v>75.075075075075077</v>
      </c>
      <c r="AA41" s="35">
        <f t="shared" si="25"/>
        <v>-2.8528528528528483</v>
      </c>
      <c r="AB41" s="35">
        <f t="shared" si="26"/>
        <v>-2.8528528528528483</v>
      </c>
      <c r="AC41" s="35">
        <f t="shared" si="27"/>
        <v>-2.8528528528528483</v>
      </c>
      <c r="AD41" s="36"/>
      <c r="AE41" s="36"/>
      <c r="AF41">
        <v>2.2200000000000002</v>
      </c>
      <c r="AG41">
        <v>1.71</v>
      </c>
      <c r="AH41" s="36"/>
      <c r="AI41" s="36"/>
      <c r="AJ41" t="s">
        <v>87</v>
      </c>
    </row>
    <row r="42" spans="1:36" ht="15" x14ac:dyDescent="0.25">
      <c r="A42">
        <v>2.2200000000000002</v>
      </c>
      <c r="B42">
        <v>3.33</v>
      </c>
      <c r="C42">
        <v>3.6</v>
      </c>
      <c r="D42" s="20">
        <f t="shared" si="3"/>
        <v>2.8528528528528607E-2</v>
      </c>
      <c r="E42" s="17">
        <f>IF(OR($A42="",$B42="",$C42=""),"",A42*'MPTO_working_3-way'!$I41)</f>
        <v>2.2833333333333337</v>
      </c>
      <c r="F42" s="21">
        <f>IF(OR($A42="",$B42="",$C42=""),"",B42*'MPTO_working_3-way'!$I41)</f>
        <v>3.4250000000000003</v>
      </c>
      <c r="G42" s="22">
        <f>IF(OR($A42="",$B42="",$C42=""),"",C42*'MPTO_working_3-way'!$I41)</f>
        <v>3.7027027027027031</v>
      </c>
      <c r="H42" s="17">
        <f>IF(OR($A42="",$B42="",$C42=""),"",'MPTO_working_3-way'!E41)</f>
        <v>2.2678774120317824</v>
      </c>
      <c r="I42" s="21">
        <f>IF(OR($A42="",$B42="",$C42=""),"",'MPTO_working_3-way'!F41)</f>
        <v>3.438898450946644</v>
      </c>
      <c r="J42" s="22">
        <f>IF(OR($A42="",$B42="",$C42=""),"",'MPTO_working_3-way'!G41)</f>
        <v>3.727611940298508</v>
      </c>
      <c r="K42" s="17">
        <f>IF(OR($A42="",$B42="",$C42=""),"",'OddsRatio_working_3-way'!H41)</f>
        <v>2.2744043203640989</v>
      </c>
      <c r="L42" s="21">
        <f>IF(OR($A42="",$B42="",$C42=""),"",'OddsRatio_working_3-way'!I41)</f>
        <v>3.4339033331543849</v>
      </c>
      <c r="M42" s="22">
        <f>IF(OR($A42="",$B42="",$C42=""),"",'OddsRatio_working_3-way'!J41)</f>
        <v>3.7159436335628331</v>
      </c>
      <c r="N42" s="23">
        <f t="shared" si="16"/>
        <v>43.795620437956202</v>
      </c>
      <c r="O42" s="24">
        <f t="shared" si="17"/>
        <v>29.197080291970799</v>
      </c>
      <c r="P42" s="24">
        <f t="shared" si="18"/>
        <v>27.007299270072988</v>
      </c>
      <c r="Q42" t="s">
        <v>86</v>
      </c>
      <c r="R42" t="s">
        <v>81</v>
      </c>
      <c r="S42" s="48" t="s">
        <v>487</v>
      </c>
      <c r="T42" s="35">
        <v>100</v>
      </c>
      <c r="U42" s="35">
        <f t="shared" si="19"/>
        <v>40.476190476190474</v>
      </c>
      <c r="V42" s="35">
        <f t="shared" si="20"/>
        <v>73.190348525469176</v>
      </c>
      <c r="W42" s="35">
        <f t="shared" si="21"/>
        <v>83.136593591905566</v>
      </c>
      <c r="X42" s="35">
        <f t="shared" si="22"/>
        <v>43.673057882625265</v>
      </c>
      <c r="Y42" s="35">
        <f t="shared" si="23"/>
        <v>76.387215931903967</v>
      </c>
      <c r="Z42" s="35">
        <f t="shared" si="24"/>
        <v>86.333460998340357</v>
      </c>
      <c r="AA42" s="35">
        <f t="shared" si="25"/>
        <v>-3.1968674064347908</v>
      </c>
      <c r="AB42" s="35">
        <f t="shared" si="26"/>
        <v>-3.1968674064347908</v>
      </c>
      <c r="AC42" s="35">
        <f t="shared" si="27"/>
        <v>-3.1968674064347908</v>
      </c>
      <c r="AF42">
        <v>2.0699999999999998</v>
      </c>
      <c r="AG42">
        <v>1.81</v>
      </c>
      <c r="AJ42" t="s">
        <v>87</v>
      </c>
    </row>
    <row r="43" spans="1:36" ht="15" x14ac:dyDescent="0.25">
      <c r="A43">
        <v>1.68</v>
      </c>
      <c r="B43">
        <v>3.73</v>
      </c>
      <c r="C43">
        <v>5.93</v>
      </c>
      <c r="D43" s="20">
        <f t="shared" si="3"/>
        <v>3.1968674064347891E-2</v>
      </c>
      <c r="E43" s="17">
        <f>IF(OR($A43="",$B43="",$C43=""),"",A43*'MPTO_working_3-way'!$I42)</f>
        <v>1.7337073724281045</v>
      </c>
      <c r="F43" s="21">
        <f>IF(OR($A43="",$B43="",$C43=""),"",B43*'MPTO_working_3-way'!$I42)</f>
        <v>3.8492431542600176</v>
      </c>
      <c r="G43" s="22">
        <f>IF(OR($A43="",$B43="",$C43=""),"",C43*'MPTO_working_3-way'!$I42)</f>
        <v>6.1195742372015829</v>
      </c>
      <c r="H43" s="17">
        <f>IF(OR($A43="",$B43="",$C43=""),"",'MPTO_working_3-way'!E42)</f>
        <v>1.7106243802244365</v>
      </c>
      <c r="I43" s="21">
        <f>IF(OR($A43="",$B43="",$C43=""),"",'MPTO_working_3-way'!F42)</f>
        <v>3.8843958720596619</v>
      </c>
      <c r="J43" s="22">
        <f>IF(OR($A43="",$B43="",$C43=""),"",'MPTO_working_3-way'!G42)</f>
        <v>6.3300017511531834</v>
      </c>
      <c r="K43" s="17">
        <f>IF(OR($A43="",$B43="",$C43=""),"",'OddsRatio_working_3-way'!H42)</f>
        <v>1.7189860222570941</v>
      </c>
      <c r="L43" s="21">
        <f>IF(OR($A43="",$B43="",$C43=""),"",'OddsRatio_working_3-way'!I42)</f>
        <v>3.8865174128850999</v>
      </c>
      <c r="M43" s="22">
        <f>IF(OR($A43="",$B43="",$C43=""),"",'OddsRatio_working_3-way'!J42)</f>
        <v>6.2126486613639331</v>
      </c>
      <c r="N43" s="23">
        <f t="shared" si="16"/>
        <v>57.679860852150199</v>
      </c>
      <c r="O43" s="24">
        <f t="shared" si="17"/>
        <v>25.979133037965774</v>
      </c>
      <c r="P43" s="24">
        <f t="shared" si="18"/>
        <v>16.341006109884034</v>
      </c>
      <c r="Q43" t="s">
        <v>68</v>
      </c>
      <c r="R43" t="s">
        <v>73</v>
      </c>
      <c r="S43" s="48" t="s">
        <v>487</v>
      </c>
      <c r="T43" s="35">
        <v>100</v>
      </c>
      <c r="U43" s="35">
        <f t="shared" si="19"/>
        <v>57.264957264957268</v>
      </c>
      <c r="V43" s="35">
        <f t="shared" si="20"/>
        <v>68.35443037974683</v>
      </c>
      <c r="W43" s="35">
        <f t="shared" si="21"/>
        <v>71.509971509971507</v>
      </c>
      <c r="X43" s="35">
        <f t="shared" si="22"/>
        <v>60.135598110281649</v>
      </c>
      <c r="Y43" s="35">
        <f t="shared" si="23"/>
        <v>71.225071225071218</v>
      </c>
      <c r="Z43" s="35">
        <f t="shared" si="24"/>
        <v>74.380612355295895</v>
      </c>
      <c r="AA43" s="35">
        <f t="shared" si="25"/>
        <v>-2.870640845324381</v>
      </c>
      <c r="AB43" s="35">
        <f t="shared" si="26"/>
        <v>-2.8706408453243881</v>
      </c>
      <c r="AC43" s="35">
        <f t="shared" si="27"/>
        <v>-2.8706408453243881</v>
      </c>
      <c r="AF43">
        <v>2.08</v>
      </c>
      <c r="AG43">
        <v>1.81</v>
      </c>
      <c r="AJ43" t="s">
        <v>87</v>
      </c>
    </row>
    <row r="44" spans="1:36" ht="15" x14ac:dyDescent="0.25">
      <c r="A44">
        <v>2.34</v>
      </c>
      <c r="B44">
        <v>3.16</v>
      </c>
      <c r="C44">
        <v>3.51</v>
      </c>
      <c r="D44" s="20">
        <f t="shared" si="3"/>
        <v>2.8706408453243792E-2</v>
      </c>
      <c r="E44" s="17">
        <f>IF(OR($A44="",$B44="",$C44=""),"",A44*'MPTO_working_3-way'!$I43)</f>
        <v>2.4071729957805905</v>
      </c>
      <c r="F44" s="21">
        <f>IF(OR($A44="",$B44="",$C44=""),"",B44*'MPTO_working_3-way'!$I43)</f>
        <v>3.2507122507122506</v>
      </c>
      <c r="G44" s="22">
        <f>IF(OR($A44="",$B44="",$C44=""),"",C44*'MPTO_working_3-way'!$I43)</f>
        <v>3.6107594936708853</v>
      </c>
      <c r="H44" s="17">
        <f>IF(OR($A44="",$B44="",$C44=""),"",'MPTO_working_3-way'!E43)</f>
        <v>2.3935949818725901</v>
      </c>
      <c r="I44" s="21">
        <f>IF(OR($A44="",$B44="",$C44=""),"",'MPTO_working_3-way'!F43)</f>
        <v>3.2585295154530138</v>
      </c>
      <c r="J44" s="22">
        <f>IF(OR($A44="",$B44="",$C44=""),"",'MPTO_working_3-way'!G43)</f>
        <v>3.6319856793573164</v>
      </c>
      <c r="K44" s="17">
        <f>IF(OR($A44="",$B44="",$C44=""),"",'OddsRatio_working_3-way'!H43)</f>
        <v>2.3995418719796509</v>
      </c>
      <c r="L44" s="21">
        <f>IF(OR($A44="",$B44="",$C44=""),"",'OddsRatio_working_3-way'!I43)</f>
        <v>3.255977942892573</v>
      </c>
      <c r="M44" s="22">
        <f>IF(OR($A44="",$B44="",$C44=""),"",'OddsRatio_working_3-way'!J43)</f>
        <v>3.6215299243797947</v>
      </c>
      <c r="N44" s="23">
        <f t="shared" si="16"/>
        <v>41.542506573181427</v>
      </c>
      <c r="O44" s="24">
        <f t="shared" si="17"/>
        <v>30.762489044697634</v>
      </c>
      <c r="P44" s="24">
        <f t="shared" si="18"/>
        <v>27.695004382120953</v>
      </c>
      <c r="Q44" t="s">
        <v>105</v>
      </c>
      <c r="R44" t="s">
        <v>70</v>
      </c>
      <c r="S44" s="48" t="s">
        <v>487</v>
      </c>
      <c r="T44" s="35">
        <v>100</v>
      </c>
      <c r="U44" s="35">
        <f t="shared" si="19"/>
        <v>65.986394557823132</v>
      </c>
      <c r="V44" s="35">
        <f t="shared" si="20"/>
        <v>70.930232558139537</v>
      </c>
      <c r="W44" s="35">
        <f t="shared" si="21"/>
        <v>59.839357429718881</v>
      </c>
      <c r="X44" s="35">
        <f t="shared" si="22"/>
        <v>69.23041001214159</v>
      </c>
      <c r="Y44" s="35">
        <f t="shared" si="23"/>
        <v>74.174248012457994</v>
      </c>
      <c r="Z44" s="35">
        <f t="shared" si="24"/>
        <v>63.083372884037338</v>
      </c>
      <c r="AA44" s="35">
        <f t="shared" si="25"/>
        <v>-3.2440154543184576</v>
      </c>
      <c r="AB44" s="35">
        <f t="shared" si="26"/>
        <v>-3.2440154543184576</v>
      </c>
      <c r="AC44" s="35">
        <f t="shared" si="27"/>
        <v>-3.2440154543184576</v>
      </c>
      <c r="AF44">
        <v>2.2599999999999998</v>
      </c>
      <c r="AG44">
        <v>1.69</v>
      </c>
      <c r="AJ44" t="s">
        <v>87</v>
      </c>
    </row>
    <row r="45" spans="1:36" ht="15" x14ac:dyDescent="0.25">
      <c r="A45">
        <v>2.94</v>
      </c>
      <c r="B45">
        <v>3.44</v>
      </c>
      <c r="C45">
        <v>2.4900000000000002</v>
      </c>
      <c r="D45" s="20">
        <f t="shared" si="3"/>
        <v>3.2440154543184496E-2</v>
      </c>
      <c r="E45" s="17">
        <f>IF(OR($A45="",$B45="",$C45=""),"",A45*'MPTO_working_3-way'!$I44)</f>
        <v>3.0353740543569625</v>
      </c>
      <c r="F45" s="21">
        <f>IF(OR($A45="",$B45="",$C45=""),"",B45*'MPTO_working_3-way'!$I44)</f>
        <v>3.5515941316285544</v>
      </c>
      <c r="G45" s="22">
        <f>IF(OR($A45="",$B45="",$C45=""),"",C45*'MPTO_working_3-way'!$I44)</f>
        <v>2.5707759848125296</v>
      </c>
      <c r="H45" s="17">
        <f>IF(OR($A45="",$B45="",$C45=""),"",'MPTO_working_3-way'!E44)</f>
        <v>3.0365355694870355</v>
      </c>
      <c r="I45" s="21">
        <f>IF(OR($A45="",$B45="",$C45=""),"",'MPTO_working_3-way'!F44)</f>
        <v>3.572905079928629</v>
      </c>
      <c r="J45" s="22">
        <f>IF(OR($A45="",$B45="",$C45=""),"",'MPTO_working_3-way'!G44)</f>
        <v>2.5588992009988938</v>
      </c>
      <c r="K45" s="17">
        <f>IF(OR($A45="",$B45="",$C45=""),"",'OddsRatio_working_3-way'!H44)</f>
        <v>3.0368551682834561</v>
      </c>
      <c r="L45" s="21">
        <f>IF(OR($A45="",$B45="",$C45=""),"",'OddsRatio_working_3-way'!I44)</f>
        <v>3.56181784052146</v>
      </c>
      <c r="M45" s="22">
        <f>IF(OR($A45="",$B45="",$C45=""),"",'OddsRatio_working_3-way'!J44)</f>
        <v>2.5643887632692524</v>
      </c>
      <c r="N45" s="23">
        <f t="shared" si="16"/>
        <v>32.944868806683132</v>
      </c>
      <c r="O45" s="24">
        <f t="shared" si="17"/>
        <v>28.156370433618726</v>
      </c>
      <c r="P45" s="24">
        <f t="shared" si="18"/>
        <v>38.898760759698156</v>
      </c>
      <c r="Q45" t="s">
        <v>263</v>
      </c>
      <c r="R45" t="s">
        <v>260</v>
      </c>
      <c r="S45" s="48" t="s">
        <v>487</v>
      </c>
      <c r="T45" s="35">
        <v>100</v>
      </c>
      <c r="U45" s="35">
        <f t="shared" si="19"/>
        <v>56.331877729257641</v>
      </c>
      <c r="V45" s="35">
        <f t="shared" si="20"/>
        <v>70.588235294117652</v>
      </c>
      <c r="W45" s="35">
        <f t="shared" si="21"/>
        <v>69.6048632218845</v>
      </c>
      <c r="X45" s="35">
        <f t="shared" si="22"/>
        <v>59.806901483997855</v>
      </c>
      <c r="Y45" s="35">
        <f t="shared" si="23"/>
        <v>74.063259048857873</v>
      </c>
      <c r="Z45" s="35">
        <f t="shared" si="24"/>
        <v>73.079886976624707</v>
      </c>
      <c r="AA45" s="35">
        <f t="shared" si="25"/>
        <v>-3.4750237547402136</v>
      </c>
      <c r="AB45" s="35">
        <f t="shared" si="26"/>
        <v>-3.4750237547402207</v>
      </c>
      <c r="AC45" s="35">
        <f t="shared" si="27"/>
        <v>-3.4750237547402065</v>
      </c>
      <c r="AF45">
        <v>2.0299999999999998</v>
      </c>
      <c r="AG45">
        <v>1.85</v>
      </c>
      <c r="AJ45" t="s">
        <v>476</v>
      </c>
    </row>
    <row r="46" spans="1:36" s="35" customFormat="1" ht="15" x14ac:dyDescent="0.25">
      <c r="A46">
        <v>2.29</v>
      </c>
      <c r="B46">
        <v>3.4</v>
      </c>
      <c r="C46">
        <v>3.29</v>
      </c>
      <c r="D46" s="20">
        <f t="shared" si="3"/>
        <v>3.475023754740203E-2</v>
      </c>
      <c r="E46" s="17">
        <f>IF(OR($A46="",$B46="",$C46=""),"",A46*'MPTO_working_3-way'!$I45)</f>
        <v>2.3695780439835508</v>
      </c>
      <c r="F46" s="21">
        <f>IF(OR($A46="",$B46="",$C46=""),"",B46*'MPTO_working_3-way'!$I45)</f>
        <v>3.5181508076611667</v>
      </c>
      <c r="G46" s="22">
        <f>IF(OR($A46="",$B46="",$C46=""),"",C46*'MPTO_working_3-way'!$I45)</f>
        <v>3.4043282815309528</v>
      </c>
      <c r="H46" s="17">
        <f>IF(OR($A46="",$B46="",$C46=""),"",'MPTO_working_3-way'!E45)</f>
        <v>2.3523997913544328</v>
      </c>
      <c r="I46" s="21">
        <f>IF(OR($A46="",$B46="",$C46=""),"",'MPTO_working_3-way'!F45)</f>
        <v>3.5393940901265366</v>
      </c>
      <c r="J46" s="22">
        <f>IF(OR($A46="",$B46="",$C46=""),"",'MPTO_working_3-way'!G45)</f>
        <v>3.4203474833361818</v>
      </c>
      <c r="K46" s="17">
        <f>IF(OR($A46="",$B46="",$C46=""),"",'OddsRatio_working_3-way'!H45)</f>
        <v>2.3597614146605883</v>
      </c>
      <c r="L46" s="21">
        <f>IF(OR($A46="",$B46="",$C46=""),"",'OddsRatio_working_3-way'!I45)</f>
        <v>3.5297886784383037</v>
      </c>
      <c r="M46" s="22">
        <f>IF(OR($A46="",$B46="",$C46=""),"",'OddsRatio_working_3-way'!J45)</f>
        <v>3.413840030676548</v>
      </c>
      <c r="N46" s="23">
        <f t="shared" si="16"/>
        <v>42.201606422672519</v>
      </c>
      <c r="O46" s="24">
        <f t="shared" si="17"/>
        <v>28.424023149388255</v>
      </c>
      <c r="P46" s="24">
        <f t="shared" si="18"/>
        <v>29.37437042793923</v>
      </c>
      <c r="Q46" t="s">
        <v>257</v>
      </c>
      <c r="R46" t="s">
        <v>252</v>
      </c>
      <c r="S46" s="48" t="s">
        <v>487</v>
      </c>
      <c r="T46" s="35">
        <v>100</v>
      </c>
      <c r="U46" s="35">
        <f t="shared" si="19"/>
        <v>59.514170040485837</v>
      </c>
      <c r="V46" s="35">
        <f t="shared" si="20"/>
        <v>70.845481049562679</v>
      </c>
      <c r="W46" s="35">
        <f t="shared" si="21"/>
        <v>66.329966329966325</v>
      </c>
      <c r="X46" s="35">
        <f t="shared" si="22"/>
        <v>62.824552620470975</v>
      </c>
      <c r="Y46" s="35">
        <f t="shared" si="23"/>
        <v>74.155863629547838</v>
      </c>
      <c r="Z46" s="35">
        <f t="shared" si="24"/>
        <v>69.640348909951484</v>
      </c>
      <c r="AA46" s="35">
        <f t="shared" si="25"/>
        <v>-3.3103825799851379</v>
      </c>
      <c r="AB46" s="35">
        <f t="shared" si="26"/>
        <v>-3.3103825799851592</v>
      </c>
      <c r="AC46" s="35">
        <f t="shared" si="27"/>
        <v>-3.3103825799851592</v>
      </c>
      <c r="AD46" s="36"/>
      <c r="AE46" s="36"/>
      <c r="AF46">
        <v>1.99</v>
      </c>
      <c r="AG46">
        <v>1.88</v>
      </c>
      <c r="AH46" s="36"/>
      <c r="AI46" s="36"/>
      <c r="AJ46" t="s">
        <v>476</v>
      </c>
    </row>
    <row r="47" spans="1:36" ht="15" x14ac:dyDescent="0.25">
      <c r="A47">
        <v>2.4700000000000002</v>
      </c>
      <c r="B47">
        <v>3.43</v>
      </c>
      <c r="C47">
        <v>2.97</v>
      </c>
      <c r="D47" s="20">
        <f t="shared" si="3"/>
        <v>3.3103825799851494E-2</v>
      </c>
      <c r="E47" s="17">
        <f>IF(OR($A47="",$B47="",$C47=""),"",A47*'MPTO_working_3-way'!$I46)</f>
        <v>2.5517664497256334</v>
      </c>
      <c r="F47" s="21">
        <f>IF(OR($A47="",$B47="",$C47=""),"",B47*'MPTO_working_3-way'!$I46)</f>
        <v>3.543546122493491</v>
      </c>
      <c r="G47" s="22">
        <f>IF(OR($A47="",$B47="",$C47=""),"",C47*'MPTO_working_3-way'!$I46)</f>
        <v>3.068318362625559</v>
      </c>
      <c r="H47" s="17">
        <f>IF(OR($A47="",$B47="",$C47=""),"",'MPTO_working_3-way'!E46)</f>
        <v>2.5392073226295837</v>
      </c>
      <c r="I47" s="21">
        <f>IF(OR($A47="",$B47="",$C47=""),"",'MPTO_working_3-way'!F46)</f>
        <v>3.5649279138626375</v>
      </c>
      <c r="J47" s="22">
        <f>IF(OR($A47="",$B47="",$C47=""),"",'MPTO_working_3-way'!G46)</f>
        <v>3.07063320980386</v>
      </c>
      <c r="K47" s="17">
        <f>IF(OR($A47="",$B47="",$C47=""),"",'OddsRatio_working_3-way'!H46)</f>
        <v>2.5449550776427508</v>
      </c>
      <c r="L47" s="21">
        <f>IF(OR($A47="",$B47="",$C47=""),"",'OddsRatio_working_3-way'!I46)</f>
        <v>3.5539053324298537</v>
      </c>
      <c r="M47" s="22">
        <f>IF(OR($A47="",$B47="",$C47=""),"",'OddsRatio_working_3-way'!J46)</f>
        <v>3.0704500020110337</v>
      </c>
      <c r="N47" s="23">
        <f t="shared" si="16"/>
        <v>39.188539378575193</v>
      </c>
      <c r="O47" s="24">
        <f t="shared" si="17"/>
        <v>28.22031844462995</v>
      </c>
      <c r="P47" s="24">
        <f t="shared" si="18"/>
        <v>32.591142176794854</v>
      </c>
      <c r="Q47" t="s">
        <v>243</v>
      </c>
      <c r="R47" t="s">
        <v>250</v>
      </c>
      <c r="S47" s="48" t="s">
        <v>487</v>
      </c>
      <c r="T47" s="35">
        <v>100</v>
      </c>
      <c r="U47" s="35">
        <f t="shared" si="19"/>
        <v>73.045822102425873</v>
      </c>
      <c r="V47" s="35">
        <f t="shared" si="20"/>
        <v>72.752043596730246</v>
      </c>
      <c r="W47" s="35">
        <f t="shared" si="21"/>
        <v>50.73891625615763</v>
      </c>
      <c r="X47" s="35">
        <f t="shared" si="22"/>
        <v>76.509040147112131</v>
      </c>
      <c r="Y47" s="35">
        <f t="shared" si="23"/>
        <v>76.215261641416504</v>
      </c>
      <c r="Z47" s="35">
        <f t="shared" si="24"/>
        <v>54.202134300843888</v>
      </c>
      <c r="AA47" s="35">
        <f t="shared" si="25"/>
        <v>-3.4632180446862577</v>
      </c>
      <c r="AB47" s="35">
        <f t="shared" si="26"/>
        <v>-3.4632180446862577</v>
      </c>
      <c r="AC47" s="35">
        <f t="shared" si="27"/>
        <v>-3.4632180446862577</v>
      </c>
      <c r="AF47">
        <v>1.99</v>
      </c>
      <c r="AG47">
        <v>1.88</v>
      </c>
      <c r="AJ47" t="s">
        <v>476</v>
      </c>
    </row>
    <row r="48" spans="1:36" ht="15" x14ac:dyDescent="0.25">
      <c r="A48">
        <v>3.71</v>
      </c>
      <c r="B48">
        <v>3.67</v>
      </c>
      <c r="C48">
        <v>2.0299999999999998</v>
      </c>
      <c r="D48" s="20">
        <f t="shared" si="3"/>
        <v>3.4632180446862559E-2</v>
      </c>
      <c r="E48" s="17">
        <f>IF(OR($A48="",$B48="",$C48=""),"",A48*'MPTO_working_3-way'!$I47)</f>
        <v>3.8384853894578601</v>
      </c>
      <c r="F48" s="21">
        <f>IF(OR($A48="",$B48="",$C48=""),"",B48*'MPTO_working_3-way'!$I47)</f>
        <v>3.7971001022399857</v>
      </c>
      <c r="G48" s="22">
        <f>IF(OR($A48="",$B48="",$C48=""),"",C48*'MPTO_working_3-way'!$I47)</f>
        <v>2.1003033263071309</v>
      </c>
      <c r="H48" s="17">
        <f>IF(OR($A48="",$B48="",$C48=""),"",'MPTO_working_3-way'!E47)</f>
        <v>3.8760032629256456</v>
      </c>
      <c r="I48" s="21">
        <f>IF(OR($A48="",$B48="",$C48=""),"",'MPTO_working_3-way'!F47)</f>
        <v>3.8323646461139989</v>
      </c>
      <c r="J48" s="22">
        <f>IF(OR($A48="",$B48="",$C48=""),"",'MPTO_working_3-way'!G47)</f>
        <v>2.0787134909511242</v>
      </c>
      <c r="K48" s="17">
        <f>IF(OR($A48="",$B48="",$C48=""),"",'OddsRatio_working_3-way'!H47)</f>
        <v>3.86069126416412</v>
      </c>
      <c r="L48" s="21">
        <f>IF(OR($A48="",$B48="",$C48=""),"",'OddsRatio_working_3-way'!I47)</f>
        <v>3.8184670388628041</v>
      </c>
      <c r="M48" s="22">
        <f>IF(OR($A48="",$B48="",$C48=""),"",'OddsRatio_working_3-way'!J47)</f>
        <v>2.0872738015088719</v>
      </c>
      <c r="N48" s="23">
        <f t="shared" si="16"/>
        <v>26.051942329816658</v>
      </c>
      <c r="O48" s="24">
        <f t="shared" si="17"/>
        <v>26.335887205345994</v>
      </c>
      <c r="P48" s="24">
        <f t="shared" si="18"/>
        <v>47.612170464837341</v>
      </c>
      <c r="Q48" t="s">
        <v>259</v>
      </c>
      <c r="R48" t="s">
        <v>242</v>
      </c>
      <c r="S48" s="48" t="s">
        <v>487</v>
      </c>
      <c r="T48" s="35">
        <v>100</v>
      </c>
      <c r="U48" s="35">
        <f t="shared" si="19"/>
        <v>30.555555555555554</v>
      </c>
      <c r="V48" s="35">
        <f t="shared" si="20"/>
        <v>78.165938864628828</v>
      </c>
      <c r="W48" s="35">
        <f t="shared" si="21"/>
        <v>87.357774968394423</v>
      </c>
      <c r="X48" s="35">
        <f t="shared" si="22"/>
        <v>34.476286166976742</v>
      </c>
      <c r="Y48" s="35">
        <f t="shared" si="23"/>
        <v>82.086669476050005</v>
      </c>
      <c r="Z48" s="35">
        <f t="shared" si="24"/>
        <v>91.278505579815629</v>
      </c>
      <c r="AA48" s="35">
        <f t="shared" si="25"/>
        <v>-3.9207306114211882</v>
      </c>
      <c r="AB48" s="35">
        <f t="shared" si="26"/>
        <v>-3.9207306114211775</v>
      </c>
      <c r="AC48" s="35">
        <f t="shared" si="27"/>
        <v>-3.9207306114212059</v>
      </c>
      <c r="AF48">
        <v>1.94</v>
      </c>
      <c r="AG48">
        <v>1.93</v>
      </c>
      <c r="AJ48" t="s">
        <v>476</v>
      </c>
    </row>
    <row r="49" spans="1:36" ht="15" x14ac:dyDescent="0.25">
      <c r="A49">
        <v>1.44</v>
      </c>
      <c r="B49">
        <v>4.58</v>
      </c>
      <c r="C49">
        <v>7.91</v>
      </c>
      <c r="D49" s="20">
        <f t="shared" si="3"/>
        <v>3.9207306114211971E-2</v>
      </c>
      <c r="E49" s="17">
        <f>IF(OR($A49="",$B49="",$C49=""),"",A49*'MPTO_working_3-way'!$I48)</f>
        <v>1.4964585208044652</v>
      </c>
      <c r="F49" s="21">
        <f>IF(OR($A49="",$B49="",$C49=""),"",B49*'MPTO_working_3-way'!$I48)</f>
        <v>4.7595694620030908</v>
      </c>
      <c r="G49" s="22">
        <f>IF(OR($A49="",$B49="",$C49=""),"",C49*'MPTO_working_3-way'!$I48)</f>
        <v>8.2201297913634175</v>
      </c>
      <c r="H49" s="17">
        <f>IF(OR($A49="",$B49="",$C49=""),"",'MPTO_working_3-way'!E48)</f>
        <v>1.4676198825574729</v>
      </c>
      <c r="I49" s="21">
        <f>IF(OR($A49="",$B49="",$C49=""),"",'MPTO_working_3-way'!F48)</f>
        <v>4.8715966640179165</v>
      </c>
      <c r="J49" s="22">
        <f>IF(OR($A49="",$B49="",$C49=""),"",'MPTO_working_3-way'!G48)</f>
        <v>8.8219869954350116</v>
      </c>
      <c r="K49" s="17">
        <f>IF(OR($A49="",$B49="",$C49=""),"",'OddsRatio_working_3-way'!H48)</f>
        <v>1.4766984865806421</v>
      </c>
      <c r="L49" s="21">
        <f>IF(OR($A49="",$B49="",$C49=""),"",'OddsRatio_working_3-way'!I48)</f>
        <v>4.8785922317243147</v>
      </c>
      <c r="M49" s="22">
        <f>IF(OR($A49="",$B49="",$C49=""),"",'OddsRatio_working_3-way'!J48)</f>
        <v>8.48633305061872</v>
      </c>
      <c r="N49" s="23">
        <f t="shared" si="16"/>
        <v>66.824438238516677</v>
      </c>
      <c r="O49" s="24">
        <f t="shared" si="17"/>
        <v>21.010303725647162</v>
      </c>
      <c r="P49" s="24">
        <f t="shared" si="18"/>
        <v>12.165258035836155</v>
      </c>
      <c r="Q49" t="s">
        <v>241</v>
      </c>
      <c r="R49" t="s">
        <v>246</v>
      </c>
      <c r="S49" s="48" t="s">
        <v>487</v>
      </c>
      <c r="T49" s="35">
        <v>100</v>
      </c>
      <c r="U49" s="35">
        <f t="shared" si="19"/>
        <v>59.839357429718881</v>
      </c>
      <c r="V49" s="35">
        <f t="shared" si="20"/>
        <v>70.588235294117652</v>
      </c>
      <c r="W49" s="35">
        <f t="shared" si="21"/>
        <v>66.329966329966325</v>
      </c>
      <c r="X49" s="35">
        <f t="shared" si="22"/>
        <v>63.081798375916023</v>
      </c>
      <c r="Y49" s="35">
        <f t="shared" si="23"/>
        <v>73.830676240314787</v>
      </c>
      <c r="Z49" s="35">
        <f t="shared" si="24"/>
        <v>69.572407276163474</v>
      </c>
      <c r="AA49" s="35">
        <f t="shared" si="25"/>
        <v>-3.2424409461971422</v>
      </c>
      <c r="AB49" s="35">
        <f t="shared" si="26"/>
        <v>-3.2424409461971351</v>
      </c>
      <c r="AC49" s="35">
        <f t="shared" si="27"/>
        <v>-3.2424409461971493</v>
      </c>
      <c r="AF49">
        <v>1.88</v>
      </c>
      <c r="AG49">
        <v>1.99</v>
      </c>
      <c r="AJ49" t="s">
        <v>476</v>
      </c>
    </row>
    <row r="50" spans="1:36" ht="15" x14ac:dyDescent="0.25">
      <c r="A50">
        <v>2.4900000000000002</v>
      </c>
      <c r="B50">
        <v>3.4</v>
      </c>
      <c r="C50">
        <v>2.97</v>
      </c>
      <c r="D50" s="20">
        <f t="shared" si="3"/>
        <v>3.2424409461971448E-2</v>
      </c>
      <c r="E50" s="17">
        <f>IF(OR($A50="",$B50="",$C50=""),"",A50*'MPTO_working_3-way'!$I49)</f>
        <v>2.5707367795603093</v>
      </c>
      <c r="F50" s="21">
        <f>IF(OR($A50="",$B50="",$C50=""),"",B50*'MPTO_working_3-way'!$I49)</f>
        <v>3.5102429921707028</v>
      </c>
      <c r="G50" s="22">
        <f>IF(OR($A50="",$B50="",$C50=""),"",C50*'MPTO_working_3-way'!$I49)</f>
        <v>3.0663004961020555</v>
      </c>
      <c r="H50" s="17">
        <f>IF(OR($A50="",$B50="",$C50=""),"",'MPTO_working_3-way'!E49)</f>
        <v>2.5588648353795556</v>
      </c>
      <c r="I50" s="21">
        <f>IF(OR($A50="",$B50="",$C50=""),"",'MPTO_working_3-way'!F49)</f>
        <v>3.529708543785814</v>
      </c>
      <c r="J50" s="22">
        <f>IF(OR($A50="",$B50="",$C50=""),"",'MPTO_working_3-way'!G49)</f>
        <v>3.06849933611903</v>
      </c>
      <c r="K50" s="17">
        <f>IF(OR($A50="",$B50="",$C50=""),"",'OddsRatio_working_3-way'!H49)</f>
        <v>2.5643168022046998</v>
      </c>
      <c r="L50" s="21">
        <f>IF(OR($A50="",$B50="",$C50=""),"",'OddsRatio_working_3-way'!I49)</f>
        <v>3.5197049163028717</v>
      </c>
      <c r="M50" s="22">
        <f>IF(OR($A50="",$B50="",$C50=""),"",'OddsRatio_working_3-way'!J49)</f>
        <v>3.0682577854652746</v>
      </c>
      <c r="N50" s="23">
        <f t="shared" si="16"/>
        <v>38.899353988743911</v>
      </c>
      <c r="O50" s="24">
        <f t="shared" si="17"/>
        <v>28.488056303521279</v>
      </c>
      <c r="P50" s="24">
        <f t="shared" si="18"/>
        <v>32.612589707734799</v>
      </c>
      <c r="Q50" t="s">
        <v>247</v>
      </c>
      <c r="R50" t="s">
        <v>240</v>
      </c>
      <c r="S50" s="48" t="s">
        <v>487</v>
      </c>
      <c r="T50" s="35">
        <v>100</v>
      </c>
      <c r="U50" s="35">
        <f t="shared" si="19"/>
        <v>50</v>
      </c>
      <c r="V50" s="35">
        <f t="shared" si="20"/>
        <v>72.14484679665739</v>
      </c>
      <c r="W50" s="35">
        <f t="shared" si="21"/>
        <v>74.358974358974365</v>
      </c>
      <c r="X50" s="35">
        <f t="shared" si="22"/>
        <v>53.496178844368259</v>
      </c>
      <c r="Y50" s="35">
        <f t="shared" si="23"/>
        <v>75.641025641025635</v>
      </c>
      <c r="Z50" s="35">
        <f t="shared" si="24"/>
        <v>77.855153203342624</v>
      </c>
      <c r="AA50" s="35">
        <f t="shared" si="25"/>
        <v>-3.4961788443682593</v>
      </c>
      <c r="AB50" s="35">
        <f t="shared" si="26"/>
        <v>-3.4961788443682451</v>
      </c>
      <c r="AC50" s="35">
        <f t="shared" si="27"/>
        <v>-3.4961788443682593</v>
      </c>
      <c r="AF50">
        <v>1.95</v>
      </c>
      <c r="AG50">
        <v>1.92</v>
      </c>
      <c r="AJ50" t="s">
        <v>476</v>
      </c>
    </row>
    <row r="51" spans="1:36" ht="15" x14ac:dyDescent="0.25">
      <c r="A51">
        <v>2</v>
      </c>
      <c r="B51">
        <v>3.59</v>
      </c>
      <c r="C51">
        <v>3.9</v>
      </c>
      <c r="D51" s="20">
        <f t="shared" si="3"/>
        <v>3.4961788443682584E-2</v>
      </c>
      <c r="E51" s="17">
        <f>IF(OR($A51="",$B51="",$C51=""),"",A51*'MPTO_working_3-way'!$I50)</f>
        <v>2.0699235768873652</v>
      </c>
      <c r="F51" s="21">
        <f>IF(OR($A51="",$B51="",$C51=""),"",B51*'MPTO_working_3-way'!$I50)</f>
        <v>3.7155128205128203</v>
      </c>
      <c r="G51" s="22">
        <f>IF(OR($A51="",$B51="",$C51=""),"",C51*'MPTO_working_3-way'!$I50)</f>
        <v>4.0363509749303619</v>
      </c>
      <c r="H51" s="17">
        <f>IF(OR($A51="",$B51="",$C51=""),"",'MPTO_working_3-way'!E50)</f>
        <v>2.0477281591263652</v>
      </c>
      <c r="I51" s="21">
        <f>IF(OR($A51="",$B51="",$C51=""),"",'MPTO_working_3-way'!F50)</f>
        <v>3.7467552740734131</v>
      </c>
      <c r="J51" s="22">
        <f>IF(OR($A51="",$B51="",$C51=""),"",'MPTO_working_3-way'!G50)</f>
        <v>4.0856962210009238</v>
      </c>
      <c r="K51" s="17">
        <f>IF(OR($A51="",$B51="",$C51=""),"",'OddsRatio_working_3-way'!H50)</f>
        <v>2.0564616741864024</v>
      </c>
      <c r="L51" s="21">
        <f>IF(OR($A51="",$B51="",$C51=""),"",'OddsRatio_working_3-way'!I50)</f>
        <v>3.7362357361427816</v>
      </c>
      <c r="M51" s="22">
        <f>IF(OR($A51="",$B51="",$C51=""),"",'OddsRatio_working_3-way'!J50)</f>
        <v>4.0637388551405662</v>
      </c>
      <c r="N51" s="23">
        <f t="shared" si="16"/>
        <v>48.310962354646151</v>
      </c>
      <c r="O51" s="24">
        <f t="shared" si="17"/>
        <v>26.914185155791724</v>
      </c>
      <c r="P51" s="24">
        <f t="shared" si="18"/>
        <v>24.774852489562129</v>
      </c>
      <c r="Q51" t="s">
        <v>251</v>
      </c>
      <c r="R51" t="s">
        <v>244</v>
      </c>
      <c r="S51" s="48" t="s">
        <v>487</v>
      </c>
      <c r="T51" s="35">
        <v>100</v>
      </c>
      <c r="U51" s="35">
        <f t="shared" si="19"/>
        <v>81.447124304267163</v>
      </c>
      <c r="V51" s="35">
        <f t="shared" si="20"/>
        <v>74.489795918367349</v>
      </c>
      <c r="W51" s="35">
        <f t="shared" si="21"/>
        <v>40.476190476190474</v>
      </c>
      <c r="X51" s="35">
        <f t="shared" si="22"/>
        <v>85.034013605442183</v>
      </c>
      <c r="Y51" s="35">
        <f t="shared" si="23"/>
        <v>78.07668521954237</v>
      </c>
      <c r="Z51" s="35">
        <f t="shared" si="24"/>
        <v>44.063079777365495</v>
      </c>
      <c r="AA51" s="35">
        <f t="shared" si="25"/>
        <v>-3.5868893011750203</v>
      </c>
      <c r="AB51" s="35">
        <f t="shared" si="26"/>
        <v>-3.5868893011750203</v>
      </c>
      <c r="AC51" s="35">
        <f t="shared" si="27"/>
        <v>-3.5868893011750203</v>
      </c>
      <c r="AF51">
        <v>2.0499999999999998</v>
      </c>
      <c r="AG51">
        <v>1.83</v>
      </c>
      <c r="AJ51" t="s">
        <v>476</v>
      </c>
    </row>
    <row r="52" spans="1:36" ht="15" x14ac:dyDescent="0.25">
      <c r="A52">
        <v>5.39</v>
      </c>
      <c r="B52">
        <v>3.92</v>
      </c>
      <c r="C52">
        <v>1.68</v>
      </c>
      <c r="D52" s="20">
        <f t="shared" si="3"/>
        <v>3.5868893011750114E-2</v>
      </c>
      <c r="E52" s="17">
        <f>IF(OR($A52="",$B52="",$C52=""),"",A52*'MPTO_working_3-way'!$I51)</f>
        <v>5.583333333333333</v>
      </c>
      <c r="F52" s="21">
        <f>IF(OR($A52="",$B52="",$C52=""),"",B52*'MPTO_working_3-way'!$I51)</f>
        <v>4.0606060606060606</v>
      </c>
      <c r="G52" s="22">
        <f>IF(OR($A52="",$B52="",$C52=""),"",C52*'MPTO_working_3-way'!$I51)</f>
        <v>1.7402597402597402</v>
      </c>
      <c r="H52" s="17">
        <f>IF(OR($A52="",$B52="",$C52=""),"",'MPTO_working_3-way'!E51)</f>
        <v>5.7612826603325402</v>
      </c>
      <c r="I52" s="21">
        <f>IF(OR($A52="",$B52="",$C52=""),"",'MPTO_working_3-way'!F51)</f>
        <v>4.1127596439169141</v>
      </c>
      <c r="J52" s="22">
        <f>IF(OR($A52="",$B52="",$C52=""),"",'MPTO_working_3-way'!G51)</f>
        <v>1.7144371797137301</v>
      </c>
      <c r="K52" s="17">
        <f>IF(OR($A52="",$B52="",$C52=""),"",'OddsRatio_working_3-way'!H51)</f>
        <v>5.6712761153941367</v>
      </c>
      <c r="L52" s="21">
        <f>IF(OR($A52="",$B52="",$C52=""),"",'OddsRatio_working_3-way'!I51)</f>
        <v>4.1070902635423412</v>
      </c>
      <c r="M52" s="22">
        <f>IF(OR($A52="",$B52="",$C52=""),"",'OddsRatio_working_3-way'!J51)</f>
        <v>1.7235689654824631</v>
      </c>
      <c r="N52" s="23">
        <f t="shared" si="16"/>
        <v>17.910447761194032</v>
      </c>
      <c r="O52" s="24">
        <f t="shared" si="17"/>
        <v>24.626865671641792</v>
      </c>
      <c r="P52" s="24">
        <f t="shared" si="18"/>
        <v>57.462686567164177</v>
      </c>
      <c r="Q52" t="s">
        <v>245</v>
      </c>
      <c r="R52" t="s">
        <v>248</v>
      </c>
      <c r="S52" s="48" t="s">
        <v>487</v>
      </c>
      <c r="T52" s="35">
        <v>100</v>
      </c>
      <c r="U52" s="35">
        <f t="shared" si="19"/>
        <v>39.393939393939398</v>
      </c>
      <c r="V52" s="35">
        <f t="shared" si="20"/>
        <v>75.609756097560975</v>
      </c>
      <c r="W52" s="35">
        <f t="shared" si="21"/>
        <v>81.308411214953281</v>
      </c>
      <c r="X52" s="35">
        <f t="shared" si="22"/>
        <v>43.081832687485758</v>
      </c>
      <c r="Y52" s="35">
        <f t="shared" si="23"/>
        <v>79.297649391107342</v>
      </c>
      <c r="Z52" s="35">
        <f t="shared" si="24"/>
        <v>84.996304508499634</v>
      </c>
      <c r="AA52" s="35">
        <f t="shared" si="25"/>
        <v>-3.6878932935463595</v>
      </c>
      <c r="AB52" s="35">
        <f t="shared" si="26"/>
        <v>-3.6878932935463666</v>
      </c>
      <c r="AC52" s="35">
        <f t="shared" si="27"/>
        <v>-3.6878932935463524</v>
      </c>
      <c r="AF52">
        <v>1.98</v>
      </c>
      <c r="AG52">
        <v>1.89</v>
      </c>
      <c r="AJ52" t="s">
        <v>476</v>
      </c>
    </row>
    <row r="53" spans="1:36" s="35" customFormat="1" ht="15" x14ac:dyDescent="0.25">
      <c r="A53">
        <v>1.65</v>
      </c>
      <c r="B53">
        <v>4.0999999999999996</v>
      </c>
      <c r="C53">
        <v>5.35</v>
      </c>
      <c r="D53" s="20">
        <f t="shared" si="3"/>
        <v>3.6878932935463737E-2</v>
      </c>
      <c r="E53" s="17">
        <f>IF(OR($A53="",$B53="",$C53=""),"",A53*'MPTO_working_3-way'!$I52)</f>
        <v>1.710850239343515</v>
      </c>
      <c r="F53" s="21">
        <f>IF(OR($A53="",$B53="",$C53=""),"",B53*'MPTO_working_3-way'!$I52)</f>
        <v>4.2512036250354006</v>
      </c>
      <c r="G53" s="22">
        <f>IF(OR($A53="",$B53="",$C53=""),"",C53*'MPTO_working_3-way'!$I52)</f>
        <v>5.5473022912047307</v>
      </c>
      <c r="H53" s="17">
        <f>IF(OR($A53="",$B53="",$C53=""),"",'MPTO_working_3-way'!E52)</f>
        <v>1.6841605236523822</v>
      </c>
      <c r="I53" s="21">
        <f>IF(OR($A53="",$B53="",$C53=""),"",'MPTO_working_3-way'!F52)</f>
        <v>4.3176129077154028</v>
      </c>
      <c r="J53" s="22">
        <f>IF(OR($A53="",$B53="",$C53=""),"",'MPTO_working_3-way'!G52)</f>
        <v>5.7266254400654004</v>
      </c>
      <c r="K53" s="17">
        <f>IF(OR($A53="",$B53="",$C53=""),"",'OddsRatio_working_3-way'!H52)</f>
        <v>1.6933998444246841</v>
      </c>
      <c r="L53" s="21">
        <f>IF(OR($A53="",$B53="",$C53=""),"",'OddsRatio_working_3-way'!I52)</f>
        <v>4.3069838734100321</v>
      </c>
      <c r="M53" s="22">
        <f>IF(OR($A53="",$B53="",$C53=""),"",'OddsRatio_working_3-way'!J52)</f>
        <v>5.6404451126882709</v>
      </c>
      <c r="N53" s="23">
        <f t="shared" si="16"/>
        <v>58.450469655585898</v>
      </c>
      <c r="O53" s="24">
        <f t="shared" si="17"/>
        <v>23.522749983345548</v>
      </c>
      <c r="P53" s="24">
        <f t="shared" si="18"/>
        <v>18.026780361068546</v>
      </c>
      <c r="Q53" t="s">
        <v>261</v>
      </c>
      <c r="R53" t="s">
        <v>254</v>
      </c>
      <c r="S53" s="48" t="s">
        <v>487</v>
      </c>
      <c r="T53" s="35">
        <v>100</v>
      </c>
      <c r="U53" s="35">
        <f t="shared" si="19"/>
        <v>66.777408637873762</v>
      </c>
      <c r="V53" s="35">
        <f t="shared" si="20"/>
        <v>72.14484679665739</v>
      </c>
      <c r="W53" s="35">
        <f t="shared" si="21"/>
        <v>57.805907172995774</v>
      </c>
      <c r="X53" s="35">
        <f t="shared" si="22"/>
        <v>70.049246030346836</v>
      </c>
      <c r="Y53" s="35">
        <f t="shared" si="23"/>
        <v>75.41668418913045</v>
      </c>
      <c r="Z53" s="35">
        <f t="shared" si="24"/>
        <v>61.077744565468862</v>
      </c>
      <c r="AA53" s="35">
        <f t="shared" si="25"/>
        <v>-3.2718373924730741</v>
      </c>
      <c r="AB53" s="35">
        <f t="shared" si="26"/>
        <v>-3.2718373924730599</v>
      </c>
      <c r="AC53" s="35">
        <f t="shared" si="27"/>
        <v>-3.2718373924730884</v>
      </c>
      <c r="AD53" s="36"/>
      <c r="AE53" s="36"/>
      <c r="AF53">
        <v>1.77</v>
      </c>
      <c r="AG53">
        <v>2.11</v>
      </c>
      <c r="AH53" s="36"/>
      <c r="AI53" s="36"/>
      <c r="AJ53" t="s">
        <v>476</v>
      </c>
    </row>
    <row r="54" spans="1:36" ht="15" x14ac:dyDescent="0.25">
      <c r="A54">
        <v>3.01</v>
      </c>
      <c r="B54">
        <v>3.59</v>
      </c>
      <c r="C54">
        <v>2.37</v>
      </c>
      <c r="D54" s="20">
        <f t="shared" si="3"/>
        <v>3.2718373924730759E-2</v>
      </c>
      <c r="E54" s="17">
        <f>IF(OR($A54="",$B54="",$C54=""),"",A54*'MPTO_working_3-way'!$I53)</f>
        <v>3.1084823055134394</v>
      </c>
      <c r="F54" s="21">
        <f>IF(OR($A54="",$B54="",$C54=""),"",B54*'MPTO_working_3-way'!$I53)</f>
        <v>3.7074589623897833</v>
      </c>
      <c r="G54" s="22">
        <f>IF(OR($A54="",$B54="",$C54=""),"",C54*'MPTO_working_3-way'!$I53)</f>
        <v>2.4475425462016118</v>
      </c>
      <c r="H54" s="17">
        <f>IF(OR($A54="",$B54="",$C54=""),"",'MPTO_working_3-way'!E53)</f>
        <v>3.1121643742372243</v>
      </c>
      <c r="I54" s="21">
        <f>IF(OR($A54="",$B54="",$C54=""),"",'MPTO_working_3-way'!F53)</f>
        <v>3.7362867898418251</v>
      </c>
      <c r="J54" s="22">
        <f>IF(OR($A54="",$B54="",$C54=""),"",'MPTO_working_3-way'!G53)</f>
        <v>2.4328840068343722</v>
      </c>
      <c r="K54" s="17">
        <f>IF(OR($A54="",$B54="",$C54=""),"",'OddsRatio_working_3-way'!H53)</f>
        <v>3.1118930900931097</v>
      </c>
      <c r="L54" s="21">
        <f>IF(OR($A54="",$B54="",$C54=""),"",'OddsRatio_working_3-way'!I53)</f>
        <v>3.7212950762891324</v>
      </c>
      <c r="M54" s="22">
        <f>IF(OR($A54="",$B54="",$C54=""),"",'OddsRatio_working_3-way'!J53)</f>
        <v>2.4394495191181895</v>
      </c>
      <c r="N54" s="23">
        <f t="shared" si="16"/>
        <v>32.170039965365874</v>
      </c>
      <c r="O54" s="24">
        <f t="shared" si="17"/>
        <v>26.97265189296693</v>
      </c>
      <c r="P54" s="24">
        <f t="shared" si="18"/>
        <v>40.857308141667211</v>
      </c>
      <c r="Q54" t="s">
        <v>249</v>
      </c>
      <c r="R54" t="s">
        <v>262</v>
      </c>
      <c r="S54" s="48" t="s">
        <v>487</v>
      </c>
      <c r="T54" s="35">
        <v>100</v>
      </c>
      <c r="U54" s="35">
        <f t="shared" si="19"/>
        <v>61.832061068702288</v>
      </c>
      <c r="V54" s="35">
        <f t="shared" si="20"/>
        <v>70.326409495548958</v>
      </c>
      <c r="W54" s="35">
        <f t="shared" si="21"/>
        <v>64.539007092198588</v>
      </c>
      <c r="X54" s="35">
        <f t="shared" si="22"/>
        <v>65.134583412252454</v>
      </c>
      <c r="Y54" s="35">
        <f t="shared" si="23"/>
        <v>73.628931839099138</v>
      </c>
      <c r="Z54" s="35">
        <f t="shared" si="24"/>
        <v>67.841529435748754</v>
      </c>
      <c r="AA54" s="35">
        <f t="shared" si="25"/>
        <v>-3.3025223435501658</v>
      </c>
      <c r="AB54" s="35">
        <f t="shared" si="26"/>
        <v>-3.30252234355018</v>
      </c>
      <c r="AC54" s="35">
        <f t="shared" si="27"/>
        <v>-3.3025223435501658</v>
      </c>
      <c r="AF54">
        <v>1.96</v>
      </c>
      <c r="AG54">
        <v>1.91</v>
      </c>
      <c r="AJ54" t="s">
        <v>476</v>
      </c>
    </row>
    <row r="55" spans="1:36" ht="15" x14ac:dyDescent="0.25">
      <c r="A55">
        <v>2.62</v>
      </c>
      <c r="B55">
        <v>3.37</v>
      </c>
      <c r="C55">
        <v>2.82</v>
      </c>
      <c r="D55" s="20">
        <f t="shared" si="3"/>
        <v>3.3025223435501738E-2</v>
      </c>
      <c r="E55" s="17">
        <f>IF(OR($A55="",$B55="",$C55=""),"",A55*'MPTO_working_3-way'!$I54)</f>
        <v>2.7065260854010145</v>
      </c>
      <c r="F55" s="21">
        <f>IF(OR($A55="",$B55="",$C55=""),"",B55*'MPTO_working_3-way'!$I54)</f>
        <v>3.4812950029776411</v>
      </c>
      <c r="G55" s="22">
        <f>IF(OR($A55="",$B55="",$C55=""),"",C55*'MPTO_working_3-way'!$I54)</f>
        <v>2.9131311300881149</v>
      </c>
      <c r="H55" s="17">
        <f>IF(OR($A55="",$B55="",$C55=""),"",'MPTO_working_3-way'!E54)</f>
        <v>2.6978103221088428</v>
      </c>
      <c r="I55" s="21">
        <f>IF(OR($A55="",$B55="",$C55=""),"",'MPTO_working_3-way'!F54)</f>
        <v>3.4998381663829505</v>
      </c>
      <c r="J55" s="22">
        <f>IF(OR($A55="",$B55="",$C55=""),"",'MPTO_working_3-way'!G54)</f>
        <v>2.9103479993772283</v>
      </c>
      <c r="K55" s="17">
        <f>IF(OR($A55="",$B55="",$C55=""),"",'OddsRatio_working_3-way'!H54)</f>
        <v>2.702062256592777</v>
      </c>
      <c r="L55" s="21">
        <f>IF(OR($A55="",$B55="",$C55=""),"",'OddsRatio_working_3-way'!I54)</f>
        <v>3.4900540420523964</v>
      </c>
      <c r="M55" s="22">
        <f>IF(OR($A55="",$B55="",$C55=""),"",'OddsRatio_working_3-way'!J54)</f>
        <v>2.9121933993820082</v>
      </c>
      <c r="N55" s="23">
        <f t="shared" si="16"/>
        <v>36.947731832107365</v>
      </c>
      <c r="O55" s="24">
        <f t="shared" si="17"/>
        <v>28.724942848700678</v>
      </c>
      <c r="P55" s="24">
        <f t="shared" si="18"/>
        <v>34.327325319191949</v>
      </c>
      <c r="Q55" t="s">
        <v>255</v>
      </c>
      <c r="R55" t="s">
        <v>256</v>
      </c>
      <c r="S55" s="48" t="s">
        <v>487</v>
      </c>
      <c r="T55" s="35">
        <v>100</v>
      </c>
      <c r="U55" s="35">
        <f t="shared" si="19"/>
        <v>53.271028037383175</v>
      </c>
      <c r="V55" s="35">
        <f t="shared" si="20"/>
        <v>70.588235294117652</v>
      </c>
      <c r="W55" s="35">
        <f t="shared" si="21"/>
        <v>72.826086956521735</v>
      </c>
      <c r="X55" s="35">
        <f t="shared" si="22"/>
        <v>56.585677749360606</v>
      </c>
      <c r="Y55" s="35">
        <f t="shared" si="23"/>
        <v>73.902885006095076</v>
      </c>
      <c r="Z55" s="35">
        <f t="shared" si="24"/>
        <v>76.140736668499173</v>
      </c>
      <c r="AA55" s="35">
        <f t="shared" si="25"/>
        <v>-3.314649711977431</v>
      </c>
      <c r="AB55" s="35">
        <f t="shared" si="26"/>
        <v>-3.3146497119774239</v>
      </c>
      <c r="AC55" s="35">
        <f t="shared" si="27"/>
        <v>-3.3146497119774381</v>
      </c>
      <c r="AF55">
        <v>2.15</v>
      </c>
      <c r="AG55">
        <v>1.74</v>
      </c>
      <c r="AJ55" t="s">
        <v>476</v>
      </c>
    </row>
    <row r="56" spans="1:36" ht="15" x14ac:dyDescent="0.25">
      <c r="A56">
        <v>2.14</v>
      </c>
      <c r="B56">
        <v>3.4</v>
      </c>
      <c r="C56">
        <v>3.68</v>
      </c>
      <c r="D56" s="20">
        <f t="shared" si="3"/>
        <v>3.3146497119774354E-2</v>
      </c>
      <c r="E56" s="17">
        <f>IF(OR($A56="",$B56="",$C56=""),"",A56*'MPTO_working_3-way'!$I55)</f>
        <v>2.2109335038363174</v>
      </c>
      <c r="F56" s="21">
        <f>IF(OR($A56="",$B56="",$C56=""),"",B56*'MPTO_working_3-way'!$I55)</f>
        <v>3.5126980902072327</v>
      </c>
      <c r="G56" s="22">
        <f>IF(OR($A56="",$B56="",$C56=""),"",C56*'MPTO_working_3-way'!$I55)</f>
        <v>3.80197910940077</v>
      </c>
      <c r="H56" s="17">
        <f>IF(OR($A56="",$B56="",$C56=""),"",'MPTO_working_3-way'!E55)</f>
        <v>2.19182459954683</v>
      </c>
      <c r="I56" s="21">
        <f>IF(OR($A56="",$B56="",$C56=""),"",'MPTO_working_3-way'!F55)</f>
        <v>3.5327098857951063</v>
      </c>
      <c r="J56" s="22">
        <f>IF(OR($A56="",$B56="",$C56=""),"",'MPTO_working_3-way'!G55)</f>
        <v>3.8359693760601483</v>
      </c>
      <c r="K56" s="17">
        <f>IF(OR($A56="",$B56="",$C56=""),"",'OddsRatio_working_3-way'!H55)</f>
        <v>2.1996937406669246</v>
      </c>
      <c r="L56" s="21">
        <f>IF(OR($A56="",$B56="",$C56=""),"",'OddsRatio_working_3-way'!I55)</f>
        <v>3.525671032982999</v>
      </c>
      <c r="M56" s="22">
        <f>IF(OR($A56="",$B56="",$C56=""),"",'OddsRatio_working_3-way'!J55)</f>
        <v>3.8203326534976827</v>
      </c>
      <c r="N56" s="23">
        <f t="shared" si="16"/>
        <v>45.229763729431156</v>
      </c>
      <c r="O56" s="24">
        <f t="shared" si="17"/>
        <v>28.468145406171374</v>
      </c>
      <c r="P56" s="24">
        <f t="shared" si="18"/>
        <v>26.302090864397464</v>
      </c>
      <c r="Q56" t="s">
        <v>253</v>
      </c>
      <c r="R56" t="s">
        <v>258</v>
      </c>
      <c r="S56" s="48" t="s">
        <v>487</v>
      </c>
      <c r="T56" s="35">
        <v>100</v>
      </c>
      <c r="U56" s="35">
        <f t="shared" si="19"/>
        <v>70.238095238095241</v>
      </c>
      <c r="V56" s="35">
        <f t="shared" si="20"/>
        <v>69.6048632218845</v>
      </c>
      <c r="W56" s="35">
        <f t="shared" si="21"/>
        <v>56.709956709956707</v>
      </c>
      <c r="X56" s="35">
        <f t="shared" si="22"/>
        <v>73.685180068158786</v>
      </c>
      <c r="Y56" s="35">
        <f t="shared" si="23"/>
        <v>73.05194805194806</v>
      </c>
      <c r="Z56" s="35">
        <f t="shared" si="24"/>
        <v>60.157041540020259</v>
      </c>
      <c r="AA56" s="35">
        <f t="shared" si="25"/>
        <v>-3.4470848300635453</v>
      </c>
      <c r="AB56" s="35">
        <f t="shared" si="26"/>
        <v>-3.4470848300635595</v>
      </c>
      <c r="AC56" s="35">
        <f t="shared" si="27"/>
        <v>-3.4470848300635524</v>
      </c>
      <c r="AF56">
        <v>2.1800000000000002</v>
      </c>
      <c r="AG56">
        <v>1.72</v>
      </c>
      <c r="AJ56" t="s">
        <v>476</v>
      </c>
    </row>
    <row r="57" spans="1:36" ht="15" x14ac:dyDescent="0.25">
      <c r="A57">
        <v>3.36</v>
      </c>
      <c r="B57">
        <v>3.29</v>
      </c>
      <c r="C57">
        <v>2.31</v>
      </c>
      <c r="D57" s="20">
        <f t="shared" si="3"/>
        <v>3.4470848300635515E-2</v>
      </c>
      <c r="E57" s="17">
        <f>IF(OR($A57="",$B57="",$C57=""),"",A57*'MPTO_working_3-way'!$I56)</f>
        <v>3.4758220502901351</v>
      </c>
      <c r="F57" s="21">
        <f>IF(OR($A57="",$B57="",$C57=""),"",B57*'MPTO_working_3-way'!$I56)</f>
        <v>3.4034090909090908</v>
      </c>
      <c r="G57" s="22">
        <f>IF(OR($A57="",$B57="",$C57=""),"",C57*'MPTO_working_3-way'!$I56)</f>
        <v>2.3896276595744679</v>
      </c>
      <c r="H57" s="17">
        <f>IF(OR($A57="",$B57="",$C57=""),"",'MPTO_working_3-way'!E56)</f>
        <v>3.4949299855142444</v>
      </c>
      <c r="I57" s="21">
        <f>IF(OR($A57="",$B57="",$C57=""),"",'MPTO_working_3-way'!F56)</f>
        <v>3.4192583261160538</v>
      </c>
      <c r="J57" s="22">
        <f>IF(OR($A57="",$B57="",$C57=""),"",'MPTO_working_3-way'!G56)</f>
        <v>2.3729850827823618</v>
      </c>
      <c r="K57" s="17">
        <f>IF(OR($A57="",$B57="",$C57=""),"",'OddsRatio_working_3-way'!H56)</f>
        <v>3.4863829433731359</v>
      </c>
      <c r="L57" s="21">
        <f>IF(OR($A57="",$B57="",$C57=""),"",'OddsRatio_working_3-way'!I56)</f>
        <v>3.4126342967476613</v>
      </c>
      <c r="M57" s="22">
        <f>IF(OR($A57="",$B57="",$C57=""),"",'OddsRatio_working_3-way'!J56)</f>
        <v>2.3801532439910198</v>
      </c>
      <c r="N57" s="23">
        <f t="shared" si="16"/>
        <v>28.770172509738458</v>
      </c>
      <c r="O57" s="24">
        <f t="shared" si="17"/>
        <v>29.382303839732888</v>
      </c>
      <c r="P57" s="24">
        <f t="shared" si="18"/>
        <v>41.847523650528665</v>
      </c>
      <c r="Q57" t="s">
        <v>283</v>
      </c>
      <c r="R57" t="s">
        <v>276</v>
      </c>
      <c r="S57" s="48" t="s">
        <v>487</v>
      </c>
      <c r="T57" s="35">
        <v>100</v>
      </c>
      <c r="U57" s="35">
        <f t="shared" si="19"/>
        <v>48.979591836734699</v>
      </c>
      <c r="V57" s="35">
        <f t="shared" si="20"/>
        <v>71.346704871060169</v>
      </c>
      <c r="W57" s="35">
        <f t="shared" si="21"/>
        <v>76.076555023923447</v>
      </c>
      <c r="X57" s="35">
        <f t="shared" si="22"/>
        <v>52.576740105016384</v>
      </c>
      <c r="Y57" s="35">
        <f t="shared" si="23"/>
        <v>74.943853139341869</v>
      </c>
      <c r="Z57" s="35">
        <f t="shared" si="24"/>
        <v>79.673703292205133</v>
      </c>
      <c r="AA57" s="35">
        <f t="shared" si="25"/>
        <v>-3.5971482682816855</v>
      </c>
      <c r="AB57" s="35">
        <f t="shared" si="26"/>
        <v>-3.5971482682816998</v>
      </c>
      <c r="AC57" s="35">
        <f t="shared" si="27"/>
        <v>-3.5971482682816855</v>
      </c>
      <c r="AF57">
        <v>2.2599999999999998</v>
      </c>
      <c r="AG57">
        <v>1.68</v>
      </c>
      <c r="AJ57" t="s">
        <v>477</v>
      </c>
    </row>
    <row r="58" spans="1:36" ht="15" x14ac:dyDescent="0.25">
      <c r="A58">
        <v>1.96</v>
      </c>
      <c r="B58">
        <v>3.49</v>
      </c>
      <c r="C58">
        <v>4.18</v>
      </c>
      <c r="D58" s="20">
        <f t="shared" si="3"/>
        <v>3.5971482682816802E-2</v>
      </c>
      <c r="E58" s="17">
        <f>IF(OR($A58="",$B58="",$C58=""),"",A58*'MPTO_working_3-way'!$I57)</f>
        <v>2.0305041060583209</v>
      </c>
      <c r="F58" s="21">
        <f>IF(OR($A58="",$B58="",$C58=""),"",B58*'MPTO_working_3-way'!$I57)</f>
        <v>3.6155404745630308</v>
      </c>
      <c r="G58" s="22">
        <f>IF(OR($A58="",$B58="",$C58=""),"",C58*'MPTO_working_3-way'!$I57)</f>
        <v>4.3303607976141736</v>
      </c>
      <c r="H58" s="17">
        <f>IF(OR($A58="",$B58="",$C58=""),"",'MPTO_working_3-way'!E57)</f>
        <v>2.0071712720813459</v>
      </c>
      <c r="I58" s="21">
        <f>IF(OR($A58="",$B58="",$C58=""),"",'MPTO_working_3-way'!F57)</f>
        <v>3.6424238738962145</v>
      </c>
      <c r="J58" s="22">
        <f>IF(OR($A58="",$B58="",$C58=""),"",'MPTO_working_3-way'!G57)</f>
        <v>4.4005570914033738</v>
      </c>
      <c r="K58" s="17">
        <f>IF(OR($A58="",$B58="",$C58=""),"",'OddsRatio_working_3-way'!H57)</f>
        <v>2.0163000334941086</v>
      </c>
      <c r="L58" s="21">
        <f>IF(OR($A58="",$B58="",$C58=""),"",'OddsRatio_working_3-way'!I57)</f>
        <v>3.6360282118753444</v>
      </c>
      <c r="M58" s="22">
        <f>IF(OR($A58="",$B58="",$C58=""),"",'OddsRatio_working_3-way'!J57)</f>
        <v>4.366493860949233</v>
      </c>
      <c r="N58" s="23">
        <f t="shared" si="16"/>
        <v>49.248853869162168</v>
      </c>
      <c r="O58" s="24">
        <f t="shared" si="17"/>
        <v>27.65838211563262</v>
      </c>
      <c r="P58" s="24">
        <f t="shared" si="18"/>
        <v>23.092764015205226</v>
      </c>
      <c r="Q58" t="s">
        <v>280</v>
      </c>
      <c r="R58" t="s">
        <v>268</v>
      </c>
      <c r="S58" s="48" t="s">
        <v>487</v>
      </c>
      <c r="T58" s="35">
        <v>100</v>
      </c>
      <c r="U58" s="35">
        <f t="shared" si="19"/>
        <v>59.514170040485837</v>
      </c>
      <c r="V58" s="35">
        <f t="shared" si="20"/>
        <v>68.454258675078862</v>
      </c>
      <c r="W58" s="35">
        <f t="shared" si="21"/>
        <v>68.847352024922117</v>
      </c>
      <c r="X58" s="35">
        <f t="shared" si="22"/>
        <v>62.698389299999015</v>
      </c>
      <c r="Y58" s="35">
        <f t="shared" si="23"/>
        <v>71.638477934592046</v>
      </c>
      <c r="Z58" s="35">
        <f t="shared" si="24"/>
        <v>72.031571284435302</v>
      </c>
      <c r="AA58" s="35">
        <f t="shared" si="25"/>
        <v>-3.1842192595131777</v>
      </c>
      <c r="AB58" s="35">
        <f t="shared" si="26"/>
        <v>-3.1842192595131849</v>
      </c>
      <c r="AC58" s="35">
        <f t="shared" si="27"/>
        <v>-3.1842192595131849</v>
      </c>
      <c r="AF58">
        <v>2.17</v>
      </c>
      <c r="AG58">
        <v>1.73</v>
      </c>
      <c r="AJ58" t="s">
        <v>477</v>
      </c>
    </row>
    <row r="59" spans="1:36" ht="15" x14ac:dyDescent="0.25">
      <c r="A59">
        <v>2.4700000000000002</v>
      </c>
      <c r="B59">
        <v>3.17</v>
      </c>
      <c r="C59">
        <v>3.21</v>
      </c>
      <c r="D59" s="20">
        <f t="shared" si="3"/>
        <v>3.1842192595131769E-2</v>
      </c>
      <c r="E59" s="17">
        <f>IF(OR($A59="",$B59="",$C59=""),"",A59*'MPTO_working_3-way'!$I58)</f>
        <v>2.5486502157099755</v>
      </c>
      <c r="F59" s="21">
        <f>IF(OR($A59="",$B59="",$C59=""),"",B59*'MPTO_working_3-way'!$I58)</f>
        <v>3.2709397505265678</v>
      </c>
      <c r="G59" s="22">
        <f>IF(OR($A59="",$B59="",$C59=""),"",C59*'MPTO_working_3-way'!$I58)</f>
        <v>3.3122134382303727</v>
      </c>
      <c r="H59" s="17">
        <f>IF(OR($A59="",$B59="",$C59=""),"",'MPTO_working_3-way'!E58)</f>
        <v>2.5364987239283474</v>
      </c>
      <c r="I59" s="21">
        <f>IF(OR($A59="",$B59="",$C59=""),"",'MPTO_working_3-way'!F58)</f>
        <v>3.2803733560650694</v>
      </c>
      <c r="J59" s="22">
        <f>IF(OR($A59="",$B59="",$C59=""),"",'MPTO_working_3-way'!G58)</f>
        <v>3.3232261226717568</v>
      </c>
      <c r="K59" s="17">
        <f>IF(OR($A59="",$B59="",$C59=""),"",'OddsRatio_working_3-way'!H58)</f>
        <v>2.5419506797067215</v>
      </c>
      <c r="L59" s="21">
        <f>IF(OR($A59="",$B59="",$C59=""),"",'OddsRatio_working_3-way'!I58)</f>
        <v>3.2762129081384939</v>
      </c>
      <c r="M59" s="22">
        <f>IF(OR($A59="",$B59="",$C59=""),"",'OddsRatio_working_3-way'!J58)</f>
        <v>3.3181707497631674</v>
      </c>
      <c r="N59" s="23">
        <f t="shared" si="16"/>
        <v>39.236455196400136</v>
      </c>
      <c r="O59" s="24">
        <f t="shared" si="17"/>
        <v>30.57225373347266</v>
      </c>
      <c r="P59" s="24">
        <f t="shared" si="18"/>
        <v>30.191291070127214</v>
      </c>
      <c r="Q59" t="s">
        <v>282</v>
      </c>
      <c r="R59" t="s">
        <v>274</v>
      </c>
      <c r="S59" s="48" t="s">
        <v>487</v>
      </c>
      <c r="T59" s="35">
        <v>100</v>
      </c>
      <c r="U59" s="35">
        <f t="shared" si="19"/>
        <v>48.453608247422686</v>
      </c>
      <c r="V59" s="35">
        <f t="shared" si="20"/>
        <v>71.428571428571431</v>
      </c>
      <c r="W59" s="35">
        <f t="shared" si="21"/>
        <v>76.415094339622627</v>
      </c>
      <c r="X59" s="35">
        <f t="shared" si="22"/>
        <v>52.156334231805921</v>
      </c>
      <c r="Y59" s="35">
        <f t="shared" si="23"/>
        <v>75.13129741295468</v>
      </c>
      <c r="Z59" s="35">
        <f t="shared" si="24"/>
        <v>80.117820324005891</v>
      </c>
      <c r="AA59" s="35">
        <f t="shared" si="25"/>
        <v>-3.7027259843832354</v>
      </c>
      <c r="AB59" s="35">
        <f t="shared" si="26"/>
        <v>-3.7027259843832496</v>
      </c>
      <c r="AC59" s="35">
        <f t="shared" si="27"/>
        <v>-3.7027259843832638</v>
      </c>
      <c r="AF59">
        <v>2.2999999999999998</v>
      </c>
      <c r="AG59">
        <v>1.66</v>
      </c>
      <c r="AJ59" t="s">
        <v>477</v>
      </c>
    </row>
    <row r="60" spans="1:36" s="35" customFormat="1" ht="15" x14ac:dyDescent="0.25">
      <c r="A60">
        <v>1.94</v>
      </c>
      <c r="B60">
        <v>3.5</v>
      </c>
      <c r="C60">
        <v>4.24</v>
      </c>
      <c r="D60" s="20">
        <f t="shared" si="3"/>
        <v>3.7027259843832594E-2</v>
      </c>
      <c r="E60" s="17">
        <f>IF(OR($A60="",$B60="",$C60=""),"",A60*'MPTO_working_3-way'!$I59)</f>
        <v>2.0118328840970352</v>
      </c>
      <c r="F60" s="21">
        <f>IF(OR($A60="",$B60="",$C60=""),"",B60*'MPTO_working_3-way'!$I59)</f>
        <v>3.629595409453414</v>
      </c>
      <c r="G60" s="22">
        <f>IF(OR($A60="",$B60="",$C60=""),"",C60*'MPTO_working_3-way'!$I59)</f>
        <v>4.3969955817378503</v>
      </c>
      <c r="H60" s="17">
        <f>IF(OR($A60="",$B60="",$C60=""),"",'MPTO_working_3-way'!E59)</f>
        <v>1.9875914760436326</v>
      </c>
      <c r="I60" s="21">
        <f>IF(OR($A60="",$B60="",$C60=""),"",'MPTO_working_3-way'!F59)</f>
        <v>3.6580209056872284</v>
      </c>
      <c r="J60" s="22">
        <f>IF(OR($A60="",$B60="",$C60=""),"",'MPTO_working_3-way'!G59)</f>
        <v>4.4741400745959394</v>
      </c>
      <c r="K60" s="17">
        <f>IF(OR($A60="",$B60="",$C60=""),"",'OddsRatio_working_3-way'!H59)</f>
        <v>1.997013645382083</v>
      </c>
      <c r="L60" s="21">
        <f>IF(OR($A60="",$B60="",$C60=""),"",'OddsRatio_working_3-way'!I59)</f>
        <v>3.6516320355906466</v>
      </c>
      <c r="M60" s="22">
        <f>IF(OR($A60="",$B60="",$C60=""),"",'OddsRatio_working_3-way'!J59)</f>
        <v>4.4365151181254792</v>
      </c>
      <c r="N60" s="23">
        <f t="shared" si="16"/>
        <v>49.705917817762831</v>
      </c>
      <c r="O60" s="24">
        <f t="shared" si="17"/>
        <v>27.551280161845682</v>
      </c>
      <c r="P60" s="24">
        <f t="shared" si="18"/>
        <v>22.74280202039148</v>
      </c>
      <c r="Q60" t="s">
        <v>278</v>
      </c>
      <c r="R60" t="s">
        <v>270</v>
      </c>
      <c r="S60" s="48" t="s">
        <v>487</v>
      </c>
      <c r="T60" s="35">
        <v>100</v>
      </c>
      <c r="U60" s="35">
        <f t="shared" si="19"/>
        <v>61.538461538461533</v>
      </c>
      <c r="V60" s="35">
        <f t="shared" si="20"/>
        <v>70.414201183431956</v>
      </c>
      <c r="W60" s="35">
        <f t="shared" si="21"/>
        <v>64.788732394366207</v>
      </c>
      <c r="X60" s="35">
        <f t="shared" si="22"/>
        <v>64.797066422201851</v>
      </c>
      <c r="Y60" s="35">
        <f t="shared" si="23"/>
        <v>73.67280606717226</v>
      </c>
      <c r="Z60" s="35">
        <f t="shared" si="24"/>
        <v>68.047337278106497</v>
      </c>
      <c r="AA60" s="35">
        <f t="shared" si="25"/>
        <v>-3.2586048837403183</v>
      </c>
      <c r="AB60" s="35">
        <f t="shared" si="26"/>
        <v>-3.2586048837403041</v>
      </c>
      <c r="AC60" s="35">
        <f t="shared" si="27"/>
        <v>-3.2586048837402899</v>
      </c>
      <c r="AD60" s="36"/>
      <c r="AE60" s="36"/>
      <c r="AF60">
        <v>2.08</v>
      </c>
      <c r="AG60">
        <v>1.79</v>
      </c>
      <c r="AH60" s="36"/>
      <c r="AI60" s="36"/>
      <c r="AJ60" t="s">
        <v>477</v>
      </c>
    </row>
    <row r="61" spans="1:36" ht="15" x14ac:dyDescent="0.25">
      <c r="A61">
        <v>2.6</v>
      </c>
      <c r="B61">
        <v>3.38</v>
      </c>
      <c r="C61">
        <v>2.84</v>
      </c>
      <c r="D61" s="20">
        <f t="shared" si="3"/>
        <v>3.2586048837403014E-2</v>
      </c>
      <c r="E61" s="17">
        <f>IF(OR($A61="",$B61="",$C61=""),"",A61*'MPTO_working_3-way'!$I60)</f>
        <v>2.6847237269772481</v>
      </c>
      <c r="F61" s="21">
        <f>IF(OR($A61="",$B61="",$C61=""),"",B61*'MPTO_working_3-way'!$I60)</f>
        <v>3.4901408450704219</v>
      </c>
      <c r="G61" s="22">
        <f>IF(OR($A61="",$B61="",$C61=""),"",C61*'MPTO_working_3-way'!$I60)</f>
        <v>2.9325443786982244</v>
      </c>
      <c r="H61" s="17">
        <f>IF(OR($A61="",$B61="",$C61=""),"",'MPTO_working_3-way'!E60)</f>
        <v>2.6755611713988401</v>
      </c>
      <c r="I61" s="21">
        <f>IF(OR($A61="",$B61="",$C61=""),"",'MPTO_working_3-way'!F60)</f>
        <v>3.5088215225655519</v>
      </c>
      <c r="J61" s="22">
        <f>IF(OR($A61="",$B61="",$C61=""),"",'MPTO_working_3-way'!G60)</f>
        <v>2.9303972647346135</v>
      </c>
      <c r="K61" s="17">
        <f>IF(OR($A61="",$B61="",$C61=""),"",'OddsRatio_working_3-way'!H60)</f>
        <v>2.6799857798513376</v>
      </c>
      <c r="L61" s="21">
        <f>IF(OR($A61="",$B61="",$C61=""),"",'OddsRatio_working_3-way'!I60)</f>
        <v>3.4989788475288641</v>
      </c>
      <c r="M61" s="22">
        <f>IF(OR($A61="",$B61="",$C61=""),"",'OddsRatio_working_3-way'!J60)</f>
        <v>2.9319836468290372</v>
      </c>
      <c r="N61" s="23">
        <f t="shared" si="16"/>
        <v>37.247780468119451</v>
      </c>
      <c r="O61" s="24">
        <f t="shared" si="17"/>
        <v>28.652138821630352</v>
      </c>
      <c r="P61" s="24">
        <f t="shared" si="18"/>
        <v>34.100080710250211</v>
      </c>
      <c r="Q61" t="s">
        <v>285</v>
      </c>
      <c r="R61" t="s">
        <v>266</v>
      </c>
      <c r="S61" s="48" t="s">
        <v>487</v>
      </c>
      <c r="T61" s="35">
        <v>100</v>
      </c>
      <c r="U61" s="35">
        <f t="shared" si="19"/>
        <v>64.412811387900362</v>
      </c>
      <c r="V61" s="35">
        <f t="shared" si="20"/>
        <v>70.845481049562679</v>
      </c>
      <c r="W61" s="35">
        <f t="shared" si="21"/>
        <v>61.389961389961393</v>
      </c>
      <c r="X61" s="35">
        <f t="shared" si="22"/>
        <v>67.764557560475922</v>
      </c>
      <c r="Y61" s="35">
        <f t="shared" si="23"/>
        <v>74.197227222138267</v>
      </c>
      <c r="Z61" s="35">
        <f t="shared" si="24"/>
        <v>64.741707562536959</v>
      </c>
      <c r="AA61" s="35">
        <f t="shared" si="25"/>
        <v>-3.3517461725755595</v>
      </c>
      <c r="AB61" s="35">
        <f t="shared" si="26"/>
        <v>-3.3517461725755879</v>
      </c>
      <c r="AC61" s="35">
        <f t="shared" si="27"/>
        <v>-3.3517461725755666</v>
      </c>
      <c r="AF61">
        <v>2.02</v>
      </c>
      <c r="AG61">
        <v>1.85</v>
      </c>
      <c r="AJ61" t="s">
        <v>477</v>
      </c>
    </row>
    <row r="62" spans="1:36" ht="15" x14ac:dyDescent="0.25">
      <c r="A62">
        <v>2.81</v>
      </c>
      <c r="B62">
        <v>3.43</v>
      </c>
      <c r="C62">
        <v>2.59</v>
      </c>
      <c r="D62" s="20">
        <f t="shared" si="3"/>
        <v>3.3517461725755648E-2</v>
      </c>
      <c r="E62" s="17">
        <f>IF(OR($A62="",$B62="",$C62=""),"",A62*'MPTO_working_3-way'!$I61)</f>
        <v>2.9041840674493735</v>
      </c>
      <c r="F62" s="21">
        <f>IF(OR($A62="",$B62="",$C62=""),"",B62*'MPTO_working_3-way'!$I61)</f>
        <v>3.5449648937193419</v>
      </c>
      <c r="G62" s="22">
        <f>IF(OR($A62="",$B62="",$C62=""),"",C62*'MPTO_working_3-way'!$I61)</f>
        <v>2.6768102258697071</v>
      </c>
      <c r="H62" s="17">
        <f>IF(OR($A62="",$B62="",$C62=""),"",'MPTO_working_3-way'!E61)</f>
        <v>2.901078456335819</v>
      </c>
      <c r="I62" s="21">
        <f>IF(OR($A62="",$B62="",$C62=""),"",'MPTO_working_3-way'!F61)</f>
        <v>3.5666810353880605</v>
      </c>
      <c r="J62" s="22">
        <f>IF(OR($A62="",$B62="",$C62=""),"",'MPTO_working_3-way'!G61)</f>
        <v>2.6671794844946772</v>
      </c>
      <c r="K62" s="17">
        <f>IF(OR($A62="",$B62="",$C62=""),"",'OddsRatio_working_3-way'!H61)</f>
        <v>2.9032029596485347</v>
      </c>
      <c r="L62" s="21">
        <f>IF(OR($A62="",$B62="",$C62=""),"",'OddsRatio_working_3-way'!I61)</f>
        <v>3.5551288353292487</v>
      </c>
      <c r="M62" s="22">
        <f>IF(OR($A62="",$B62="",$C62=""),"",'OddsRatio_working_3-way'!J61)</f>
        <v>2.6718744231166682</v>
      </c>
      <c r="N62" s="23">
        <f t="shared" si="16"/>
        <v>34.433079197981385</v>
      </c>
      <c r="O62" s="24">
        <f t="shared" si="17"/>
        <v>28.209024065984757</v>
      </c>
      <c r="P62" s="24">
        <f t="shared" si="18"/>
        <v>37.357896736033865</v>
      </c>
      <c r="Q62" t="s">
        <v>269</v>
      </c>
      <c r="R62" t="s">
        <v>272</v>
      </c>
      <c r="S62" s="48" t="s">
        <v>487</v>
      </c>
      <c r="T62" s="35">
        <v>100</v>
      </c>
      <c r="U62" s="35">
        <f t="shared" si="19"/>
        <v>48.453608247422686</v>
      </c>
      <c r="V62" s="35">
        <f t="shared" si="20"/>
        <v>71.751412429378533</v>
      </c>
      <c r="W62" s="35">
        <f t="shared" si="21"/>
        <v>75</v>
      </c>
      <c r="X62" s="35">
        <f t="shared" si="22"/>
        <v>53.248587570621474</v>
      </c>
      <c r="Y62" s="35">
        <f t="shared" si="23"/>
        <v>76.546391752577321</v>
      </c>
      <c r="Z62" s="35">
        <f t="shared" si="24"/>
        <v>79.794979323198788</v>
      </c>
      <c r="AA62" s="35">
        <f t="shared" si="25"/>
        <v>-4.7949793231987883</v>
      </c>
      <c r="AB62" s="35">
        <f t="shared" si="26"/>
        <v>-4.7949793231987883</v>
      </c>
      <c r="AC62" s="35">
        <f t="shared" si="27"/>
        <v>-4.7949793231987883</v>
      </c>
      <c r="AF62">
        <v>2.0299999999999998</v>
      </c>
      <c r="AG62">
        <v>1.85</v>
      </c>
      <c r="AJ62" t="s">
        <v>477</v>
      </c>
    </row>
    <row r="63" spans="1:36" s="35" customFormat="1" ht="15" x14ac:dyDescent="0.25">
      <c r="A63">
        <v>1.94</v>
      </c>
      <c r="B63">
        <v>3.54</v>
      </c>
      <c r="C63">
        <v>4</v>
      </c>
      <c r="D63" s="20">
        <f t="shared" si="3"/>
        <v>4.7949793231987892E-2</v>
      </c>
      <c r="E63" s="17">
        <f>IF(OR($A63="",$B63="",$C63=""),"",A63*'MPTO_working_3-way'!$I62)</f>
        <v>2.0330225988700565</v>
      </c>
      <c r="F63" s="21">
        <f>IF(OR($A63="",$B63="",$C63=""),"",B63*'MPTO_working_3-way'!$I62)</f>
        <v>3.7097422680412371</v>
      </c>
      <c r="G63" s="22">
        <f>IF(OR($A63="",$B63="",$C63=""),"",C63*'MPTO_working_3-way'!$I62)</f>
        <v>4.1917991729279516</v>
      </c>
      <c r="H63" s="17">
        <f>IF(OR($A63="",$B63="",$C63=""),"",'MPTO_working_3-way'!E62)</f>
        <v>2.0020795475526447</v>
      </c>
      <c r="I63" s="21">
        <f>IF(OR($A63="",$B63="",$C63=""),"",'MPTO_working_3-way'!F62)</f>
        <v>3.7523084488316609</v>
      </c>
      <c r="J63" s="22">
        <f>IF(OR($A63="",$B63="",$C63=""),"",'MPTO_working_3-way'!G62)</f>
        <v>4.2731986559920356</v>
      </c>
      <c r="K63" s="17">
        <f>IF(OR($A63="",$B63="",$C63=""),"",'OddsRatio_working_3-way'!H62)</f>
        <v>2.0139503412085236</v>
      </c>
      <c r="L63" s="21">
        <f>IF(OR($A63="",$B63="",$C63=""),"",'OddsRatio_working_3-way'!I62)</f>
        <v>3.739823262414522</v>
      </c>
      <c r="M63" s="22">
        <f>IF(OR($A63="",$B63="",$C63=""),"",'OddsRatio_working_3-way'!J62)</f>
        <v>4.2360117272612463</v>
      </c>
      <c r="N63" s="23">
        <f t="shared" si="16"/>
        <v>49.187844766496688</v>
      </c>
      <c r="O63" s="24">
        <f t="shared" si="17"/>
        <v>26.956050521752424</v>
      </c>
      <c r="P63" s="24">
        <f t="shared" si="18"/>
        <v>23.856104711750891</v>
      </c>
      <c r="Q63" t="s">
        <v>273</v>
      </c>
      <c r="R63" t="s">
        <v>264</v>
      </c>
      <c r="S63" s="48" t="s">
        <v>487</v>
      </c>
      <c r="T63" s="35">
        <v>100</v>
      </c>
      <c r="U63" s="35">
        <f t="shared" si="19"/>
        <v>70.414201183431956</v>
      </c>
      <c r="V63" s="35">
        <f t="shared" si="20"/>
        <v>68.652037617554868</v>
      </c>
      <c r="W63" s="35">
        <f t="shared" si="21"/>
        <v>57.627118644067799</v>
      </c>
      <c r="X63" s="35">
        <f t="shared" si="22"/>
        <v>73.720843738377354</v>
      </c>
      <c r="Y63" s="35">
        <f t="shared" si="23"/>
        <v>71.958680172500252</v>
      </c>
      <c r="Z63" s="35">
        <f t="shared" si="24"/>
        <v>60.93376119901319</v>
      </c>
      <c r="AA63" s="35">
        <f t="shared" si="25"/>
        <v>-3.3066425549453982</v>
      </c>
      <c r="AB63" s="35">
        <f t="shared" si="26"/>
        <v>-3.3066425549453839</v>
      </c>
      <c r="AC63" s="35">
        <f t="shared" si="27"/>
        <v>-3.3066425549453911</v>
      </c>
      <c r="AD63" s="36"/>
      <c r="AE63" s="36"/>
      <c r="AF63">
        <v>2.06</v>
      </c>
      <c r="AG63">
        <v>1.82</v>
      </c>
      <c r="AH63" s="36"/>
      <c r="AI63" s="36"/>
      <c r="AJ63" t="s">
        <v>477</v>
      </c>
    </row>
    <row r="64" spans="1:36" ht="15" x14ac:dyDescent="0.25">
      <c r="A64">
        <v>3.38</v>
      </c>
      <c r="B64">
        <v>3.19</v>
      </c>
      <c r="C64">
        <v>2.36</v>
      </c>
      <c r="D64" s="20">
        <f t="shared" si="3"/>
        <v>3.3066425549453937E-2</v>
      </c>
      <c r="E64" s="17">
        <f>IF(OR($A64="",$B64="",$C64=""),"",A64*'MPTO_working_3-way'!$I63)</f>
        <v>3.4917645183571544</v>
      </c>
      <c r="F64" s="21">
        <f>IF(OR($A64="",$B64="",$C64=""),"",B64*'MPTO_working_3-way'!$I63)</f>
        <v>3.295481897502758</v>
      </c>
      <c r="G64" s="22">
        <f>IF(OR($A64="",$B64="",$C64=""),"",C64*'MPTO_working_3-way'!$I63)</f>
        <v>2.4380367642967111</v>
      </c>
      <c r="H64" s="17">
        <f>IF(OR($A64="",$B64="",$C64=""),"",'MPTO_working_3-way'!E63)</f>
        <v>3.5107940694061095</v>
      </c>
      <c r="I64" s="21">
        <f>IF(OR($A64="",$B64="",$C64=""),"",'MPTO_working_3-way'!F63)</f>
        <v>3.3062498354194068</v>
      </c>
      <c r="J64" s="22">
        <f>IF(OR($A64="",$B64="",$C64=""),"",'MPTO_working_3-way'!G63)</f>
        <v>2.4230284329008374</v>
      </c>
      <c r="K64" s="17">
        <f>IF(OR($A64="",$B64="",$C64=""),"",'OddsRatio_working_3-way'!H63)</f>
        <v>3.5017906898975966</v>
      </c>
      <c r="L64" s="21">
        <f>IF(OR($A64="",$B64="",$C64=""),"",'OddsRatio_working_3-way'!I63)</f>
        <v>3.3020679037293017</v>
      </c>
      <c r="M64" s="22">
        <f>IF(OR($A64="",$B64="",$C64=""),"",'OddsRatio_working_3-way'!J63)</f>
        <v>2.4295946799414834</v>
      </c>
      <c r="N64" s="23">
        <f t="shared" si="16"/>
        <v>28.638815554219892</v>
      </c>
      <c r="O64" s="24">
        <f t="shared" si="17"/>
        <v>30.344575728295688</v>
      </c>
      <c r="P64" s="24">
        <f t="shared" si="18"/>
        <v>41.016608717484424</v>
      </c>
      <c r="Q64" t="s">
        <v>267</v>
      </c>
      <c r="R64" t="s">
        <v>281</v>
      </c>
      <c r="S64" s="48" t="s">
        <v>487</v>
      </c>
      <c r="T64" s="35">
        <v>100</v>
      </c>
      <c r="U64" s="35">
        <f t="shared" si="19"/>
        <v>49.238578680203041</v>
      </c>
      <c r="V64" s="35">
        <f t="shared" si="20"/>
        <v>70.414201183431956</v>
      </c>
      <c r="W64" s="35">
        <f t="shared" si="21"/>
        <v>75.669099756691011</v>
      </c>
      <c r="X64" s="35">
        <f t="shared" si="22"/>
        <v>53.916699059877047</v>
      </c>
      <c r="Y64" s="35">
        <f t="shared" si="23"/>
        <v>75.092321563105941</v>
      </c>
      <c r="Z64" s="35">
        <f t="shared" si="24"/>
        <v>80.347220136364996</v>
      </c>
      <c r="AA64" s="35">
        <f t="shared" si="25"/>
        <v>-4.6781203796740058</v>
      </c>
      <c r="AB64" s="35">
        <f t="shared" si="26"/>
        <v>-4.6781203796739845</v>
      </c>
      <c r="AC64" s="35">
        <f t="shared" si="27"/>
        <v>-4.6781203796739845</v>
      </c>
      <c r="AF64">
        <v>2.08</v>
      </c>
      <c r="AG64">
        <v>1.79</v>
      </c>
      <c r="AJ64" t="s">
        <v>477</v>
      </c>
    </row>
    <row r="65" spans="1:36" ht="15" x14ac:dyDescent="0.25">
      <c r="A65">
        <v>1.97</v>
      </c>
      <c r="B65">
        <v>3.38</v>
      </c>
      <c r="C65">
        <v>4.1100000000000003</v>
      </c>
      <c r="D65" s="20">
        <f t="shared" si="3"/>
        <v>4.678120379673989E-2</v>
      </c>
      <c r="E65" s="17">
        <f>IF(OR($A65="",$B65="",$C65=""),"",A65*'MPTO_working_3-way'!$I64)</f>
        <v>2.0621589714795774</v>
      </c>
      <c r="F65" s="21">
        <f>IF(OR($A65="",$B65="",$C65=""),"",B65*'MPTO_working_3-way'!$I64)</f>
        <v>3.5381204688329806</v>
      </c>
      <c r="G65" s="22">
        <f>IF(OR($A65="",$B65="",$C65=""),"",C65*'MPTO_working_3-way'!$I64)</f>
        <v>4.3022707476046014</v>
      </c>
      <c r="H65" s="17">
        <f>IF(OR($A65="",$B65="",$C65=""),"",'MPTO_working_3-way'!E64)</f>
        <v>2.0324357287878101</v>
      </c>
      <c r="I65" s="21">
        <f>IF(OR($A65="",$B65="",$C65=""),"",'MPTO_working_3-way'!F64)</f>
        <v>3.5680611682494523</v>
      </c>
      <c r="J65" s="22">
        <f>IF(OR($A65="",$B65="",$C65=""),"",'MPTO_working_3-way'!G64)</f>
        <v>4.3914490649270155</v>
      </c>
      <c r="K65" s="17">
        <f>IF(OR($A65="",$B65="",$C65=""),"",'OddsRatio_working_3-way'!H64)</f>
        <v>2.0440699653576098</v>
      </c>
      <c r="L65" s="21">
        <f>IF(OR($A65="",$B65="",$C65=""),"",'OddsRatio_working_3-way'!I64)</f>
        <v>3.5617386778877429</v>
      </c>
      <c r="M65" s="22">
        <f>IF(OR($A65="",$B65="",$C65=""),"",'OddsRatio_working_3-way'!J64)</f>
        <v>4.3474820538785215</v>
      </c>
      <c r="N65" s="23">
        <f t="shared" si="16"/>
        <v>48.492866642696832</v>
      </c>
      <c r="O65" s="24">
        <f t="shared" si="17"/>
        <v>28.263593871630992</v>
      </c>
      <c r="P65" s="24">
        <f t="shared" si="18"/>
        <v>23.243539485672198</v>
      </c>
      <c r="Q65" t="s">
        <v>271</v>
      </c>
      <c r="R65" t="s">
        <v>284</v>
      </c>
      <c r="S65" s="48" t="s">
        <v>487</v>
      </c>
      <c r="T65" s="35">
        <v>100</v>
      </c>
      <c r="U65" s="35">
        <f t="shared" si="19"/>
        <v>59.514170040485837</v>
      </c>
      <c r="V65" s="35">
        <f t="shared" si="20"/>
        <v>70.930232558139537</v>
      </c>
      <c r="W65" s="35">
        <f t="shared" si="21"/>
        <v>66.21621621621621</v>
      </c>
      <c r="X65" s="35">
        <f t="shared" si="22"/>
        <v>62.853551225644246</v>
      </c>
      <c r="Y65" s="35">
        <f t="shared" si="23"/>
        <v>74.269613743297953</v>
      </c>
      <c r="Z65" s="35">
        <f t="shared" si="24"/>
        <v>69.555597401374641</v>
      </c>
      <c r="AA65" s="35">
        <f t="shared" si="25"/>
        <v>-3.339381185158409</v>
      </c>
      <c r="AB65" s="35">
        <f t="shared" si="26"/>
        <v>-3.3393811851584161</v>
      </c>
      <c r="AC65" s="35">
        <f t="shared" si="27"/>
        <v>-3.3393811851584303</v>
      </c>
      <c r="AF65">
        <v>2.19</v>
      </c>
      <c r="AG65">
        <v>1.69</v>
      </c>
      <c r="AJ65" t="s">
        <v>477</v>
      </c>
    </row>
    <row r="66" spans="1:36" ht="15" x14ac:dyDescent="0.25">
      <c r="A66">
        <v>2.4700000000000002</v>
      </c>
      <c r="B66">
        <v>3.44</v>
      </c>
      <c r="C66">
        <v>2.96</v>
      </c>
      <c r="D66" s="20">
        <f t="shared" si="3"/>
        <v>3.3393811851584188E-2</v>
      </c>
      <c r="E66" s="17">
        <f>IF(OR($A66="",$B66="",$C66=""),"",A66*'MPTO_working_3-way'!$I65)</f>
        <v>2.5524827152734133</v>
      </c>
      <c r="F66" s="21">
        <f>IF(OR($A66="",$B66="",$C66=""),"",B66*'MPTO_working_3-way'!$I65)</f>
        <v>3.5548747127694496</v>
      </c>
      <c r="G66" s="22">
        <f>IF(OR($A66="",$B66="",$C66=""),"",C66*'MPTO_working_3-way'!$I65)</f>
        <v>3.0588456830806892</v>
      </c>
      <c r="H66" s="17">
        <f>IF(OR($A66="",$B66="",$C66=""),"",'MPTO_working_3-way'!E65)</f>
        <v>2.539830711129591</v>
      </c>
      <c r="I66" s="21">
        <f>IF(OR($A66="",$B66="",$C66=""),"",'MPTO_working_3-way'!F65)</f>
        <v>3.5769677128670665</v>
      </c>
      <c r="J66" s="22">
        <f>IF(OR($A66="",$B66="",$C66=""),"",'MPTO_working_3-way'!G65)</f>
        <v>3.0608506235647361</v>
      </c>
      <c r="K66" s="17">
        <f>IF(OR($A66="",$B66="",$C66=""),"",'OddsRatio_working_3-way'!H65)</f>
        <v>2.5456312790574969</v>
      </c>
      <c r="L66" s="21">
        <f>IF(OR($A66="",$B66="",$C66=""),"",'OddsRatio_working_3-way'!I65)</f>
        <v>3.5655376332655049</v>
      </c>
      <c r="M66" s="22">
        <f>IF(OR($A66="",$B66="",$C66=""),"",'OddsRatio_working_3-way'!J65)</f>
        <v>3.0608417054099961</v>
      </c>
      <c r="N66" s="23">
        <f t="shared" si="16"/>
        <v>39.177542477222353</v>
      </c>
      <c r="O66" s="24">
        <f t="shared" si="17"/>
        <v>28.130386604284656</v>
      </c>
      <c r="P66" s="24">
        <f t="shared" si="18"/>
        <v>32.692070918492981</v>
      </c>
      <c r="Q66" t="s">
        <v>275</v>
      </c>
      <c r="R66" t="s">
        <v>277</v>
      </c>
      <c r="S66" s="48" t="s">
        <v>487</v>
      </c>
      <c r="T66" s="35">
        <v>100</v>
      </c>
      <c r="U66" s="35">
        <f t="shared" si="19"/>
        <v>59.183673469387763</v>
      </c>
      <c r="V66" s="35">
        <f t="shared" si="20"/>
        <v>69.6048632218845</v>
      </c>
      <c r="W66" s="35">
        <f t="shared" si="21"/>
        <v>67.948717948717942</v>
      </c>
      <c r="X66" s="35">
        <f t="shared" si="22"/>
        <v>62.446418829397544</v>
      </c>
      <c r="Y66" s="35">
        <f t="shared" si="23"/>
        <v>72.867608581894288</v>
      </c>
      <c r="Z66" s="35">
        <f t="shared" si="24"/>
        <v>71.211463308727744</v>
      </c>
      <c r="AA66" s="35">
        <f t="shared" si="25"/>
        <v>-3.2627453600097809</v>
      </c>
      <c r="AB66" s="35">
        <f t="shared" si="26"/>
        <v>-3.262745360009788</v>
      </c>
      <c r="AC66" s="35">
        <f t="shared" si="27"/>
        <v>-3.2627453600098022</v>
      </c>
      <c r="AF66">
        <v>2.08</v>
      </c>
      <c r="AG66">
        <v>1.79</v>
      </c>
      <c r="AJ66" t="s">
        <v>477</v>
      </c>
    </row>
    <row r="67" spans="1:36" ht="15" x14ac:dyDescent="0.25">
      <c r="A67">
        <v>2.4500000000000002</v>
      </c>
      <c r="B67">
        <v>3.29</v>
      </c>
      <c r="C67">
        <v>3.12</v>
      </c>
      <c r="D67" s="20">
        <f t="shared" si="3"/>
        <v>3.2627453600097889E-2</v>
      </c>
      <c r="E67" s="17">
        <f>IF(OR($A67="",$B67="",$C67=""),"",A67*'MPTO_working_3-way'!$I66)</f>
        <v>2.52993726132024</v>
      </c>
      <c r="F67" s="21">
        <f>IF(OR($A67="",$B67="",$C67=""),"",B67*'MPTO_working_3-way'!$I66)</f>
        <v>3.3973443223443223</v>
      </c>
      <c r="G67" s="22">
        <f>IF(OR($A67="",$B67="",$C67=""),"",C67*'MPTO_working_3-way'!$I66)</f>
        <v>3.2217976552323053</v>
      </c>
      <c r="H67" s="17">
        <f>IF(OR($A67="",$B67="",$C67=""),"",'MPTO_working_3-way'!E66)</f>
        <v>2.5170692063017577</v>
      </c>
      <c r="I67" s="21">
        <f>IF(OR($A67="",$B67="",$C67=""),"",'MPTO_working_3-way'!F66)</f>
        <v>3.4120894775831179</v>
      </c>
      <c r="J67" s="22">
        <f>IF(OR($A67="",$B67="",$C67=""),"",'MPTO_working_3-way'!G66)</f>
        <v>3.2295881676095495</v>
      </c>
      <c r="K67" s="17">
        <f>IF(OR($A67="",$B67="",$C67=""),"",'OddsRatio_working_3-way'!H66)</f>
        <v>2.5228282309658896</v>
      </c>
      <c r="L67" s="21">
        <f>IF(OR($A67="",$B67="",$C67=""),"",'OddsRatio_working_3-way'!I66)</f>
        <v>3.4050183785599222</v>
      </c>
      <c r="M67" s="22">
        <f>IF(OR($A67="",$B67="",$C67=""),"",'OddsRatio_working_3-way'!J66)</f>
        <v>3.2264798963087493</v>
      </c>
      <c r="N67" s="23">
        <f t="shared" si="16"/>
        <v>39.526671877948196</v>
      </c>
      <c r="O67" s="24">
        <f t="shared" si="17"/>
        <v>29.434755653791207</v>
      </c>
      <c r="P67" s="24">
        <f t="shared" si="18"/>
        <v>31.038572468260604</v>
      </c>
      <c r="Q67" t="s">
        <v>265</v>
      </c>
      <c r="R67" t="s">
        <v>279</v>
      </c>
      <c r="S67" s="48" t="s">
        <v>487</v>
      </c>
      <c r="T67" s="35">
        <v>100</v>
      </c>
      <c r="U67" s="35">
        <f t="shared" si="19"/>
        <v>53.271028037383175</v>
      </c>
      <c r="V67" s="35">
        <f t="shared" si="20"/>
        <v>73.118279569892465</v>
      </c>
      <c r="W67" s="35">
        <f t="shared" si="21"/>
        <v>68.944099378881987</v>
      </c>
      <c r="X67" s="35">
        <f t="shared" si="22"/>
        <v>57.937621051225527</v>
      </c>
      <c r="Y67" s="35">
        <f t="shared" si="23"/>
        <v>77.784872583734838</v>
      </c>
      <c r="Z67" s="35">
        <f t="shared" si="24"/>
        <v>73.61069239272436</v>
      </c>
      <c r="AA67" s="35">
        <f t="shared" si="25"/>
        <v>-4.6665930138423519</v>
      </c>
      <c r="AB67" s="35">
        <f t="shared" si="26"/>
        <v>-4.6665930138423732</v>
      </c>
      <c r="AC67" s="35">
        <f t="shared" si="27"/>
        <v>-4.6665930138423732</v>
      </c>
      <c r="AF67">
        <v>2.2799999999999998</v>
      </c>
      <c r="AG67">
        <v>1.67</v>
      </c>
      <c r="AJ67" t="s">
        <v>477</v>
      </c>
    </row>
    <row r="68" spans="1:36" ht="15" x14ac:dyDescent="0.25">
      <c r="A68">
        <v>2.14</v>
      </c>
      <c r="B68">
        <v>3.72</v>
      </c>
      <c r="C68">
        <v>3.22</v>
      </c>
      <c r="D68" s="20">
        <f t="shared" ref="D68:D131" si="28">IF(OR($A68="",$B68="",$C68=""),"",(1/A68)+(1/B68)+(1/C68)-1)</f>
        <v>4.6665930138423573E-2</v>
      </c>
      <c r="E68" s="17">
        <f>IF(OR($A68="",$B68="",$C68=""),"",A68*'MPTO_working_3-way'!$I67)</f>
        <v>2.2398650904962265</v>
      </c>
      <c r="F68" s="21">
        <f>IF(OR($A68="",$B68="",$C68=""),"",B68*'MPTO_working_3-way'!$I67)</f>
        <v>3.893597260114936</v>
      </c>
      <c r="G68" s="22">
        <f>IF(OR($A68="",$B68="",$C68=""),"",C68*'MPTO_working_3-way'!$I67)</f>
        <v>3.370264295045724</v>
      </c>
      <c r="H68" s="17">
        <f>IF(OR($A68="",$B68="",$C68=""),"",'MPTO_working_3-way'!E67)</f>
        <v>2.2136901214359339</v>
      </c>
      <c r="I68" s="21">
        <f>IF(OR($A68="",$B68="",$C68=""),"",'MPTO_working_3-way'!F67)</f>
        <v>3.9484818785782179</v>
      </c>
      <c r="J68" s="22">
        <f>IF(OR($A68="",$B68="",$C68=""),"",'MPTO_working_3-way'!G67)</f>
        <v>3.3897880365558302</v>
      </c>
      <c r="K68" s="17">
        <f>IF(OR($A68="",$B68="",$C68=""),"",'OddsRatio_working_3-way'!H67)</f>
        <v>2.2244929692559956</v>
      </c>
      <c r="L68" s="21">
        <f>IF(OR($A68="",$B68="",$C68=""),"",'OddsRatio_working_3-way'!I67)</f>
        <v>3.921597259979217</v>
      </c>
      <c r="M68" s="22">
        <f>IF(OR($A68="",$B68="",$C68=""),"",'OddsRatio_working_3-way'!J67)</f>
        <v>3.3845389401300969</v>
      </c>
      <c r="N68" s="23">
        <f t="shared" si="16"/>
        <v>44.645546030562805</v>
      </c>
      <c r="O68" s="24">
        <f t="shared" si="17"/>
        <v>25.683190458442041</v>
      </c>
      <c r="P68" s="24">
        <f t="shared" si="18"/>
        <v>29.671263510995153</v>
      </c>
      <c r="Q68" t="s">
        <v>301</v>
      </c>
      <c r="R68" t="s">
        <v>414</v>
      </c>
      <c r="S68" s="48" t="s">
        <v>487</v>
      </c>
      <c r="T68" s="35">
        <v>100</v>
      </c>
      <c r="U68" s="35">
        <f t="shared" si="19"/>
        <v>69.879518072289159</v>
      </c>
      <c r="V68" s="35">
        <f t="shared" si="20"/>
        <v>72.375690607734811</v>
      </c>
      <c r="W68" s="35">
        <f t="shared" si="21"/>
        <v>53.271028037383175</v>
      </c>
      <c r="X68" s="35">
        <f t="shared" si="22"/>
        <v>74.353281354882014</v>
      </c>
      <c r="Y68" s="35">
        <f t="shared" si="23"/>
        <v>76.849453890327666</v>
      </c>
      <c r="Z68" s="35">
        <f t="shared" si="24"/>
        <v>57.744791319976038</v>
      </c>
      <c r="AA68" s="35">
        <f t="shared" si="25"/>
        <v>-4.4737632825928557</v>
      </c>
      <c r="AB68" s="35">
        <f t="shared" si="26"/>
        <v>-4.4737632825928557</v>
      </c>
      <c r="AC68" s="35">
        <f t="shared" si="27"/>
        <v>-4.4737632825928628</v>
      </c>
      <c r="AF68">
        <v>1.79</v>
      </c>
      <c r="AG68">
        <v>2.0499999999999998</v>
      </c>
      <c r="AJ68" t="s">
        <v>90</v>
      </c>
    </row>
    <row r="69" spans="1:36" ht="15" x14ac:dyDescent="0.25">
      <c r="A69">
        <v>3.32</v>
      </c>
      <c r="B69">
        <v>3.62</v>
      </c>
      <c r="C69">
        <v>2.14</v>
      </c>
      <c r="D69" s="20">
        <f t="shared" si="28"/>
        <v>4.4737632825928575E-2</v>
      </c>
      <c r="E69" s="17">
        <f>IF(OR($A69="",$B69="",$C69=""),"",A69*'MPTO_working_3-way'!$I68)</f>
        <v>3.4685289409820825</v>
      </c>
      <c r="F69" s="21">
        <f>IF(OR($A69="",$B69="",$C69=""),"",B69*'MPTO_working_3-way'!$I68)</f>
        <v>3.7819502308298616</v>
      </c>
      <c r="G69" s="22">
        <f>IF(OR($A69="",$B69="",$C69=""),"",C69*'MPTO_working_3-way'!$I68)</f>
        <v>2.2357385342474871</v>
      </c>
      <c r="H69" s="17">
        <f>IF(OR($A69="",$B69="",$C69=""),"",'MPTO_working_3-way'!E68)</f>
        <v>3.4929339256314771</v>
      </c>
      <c r="I69" s="21">
        <f>IF(OR($A69="",$B69="",$C69=""),"",'MPTO_working_3-way'!F68)</f>
        <v>3.8265713723461316</v>
      </c>
      <c r="J69" s="22">
        <f>IF(OR($A69="",$B69="",$C69=""),"",'MPTO_working_3-way'!G68)</f>
        <v>2.2105447721238614</v>
      </c>
      <c r="K69" s="17">
        <f>IF(OR($A69="",$B69="",$C69=""),"",'OddsRatio_working_3-way'!H68)</f>
        <v>3.4845990426235232</v>
      </c>
      <c r="L69" s="21">
        <f>IF(OR($A69="",$B69="",$C69=""),"",'OddsRatio_working_3-way'!I68)</f>
        <v>3.8058834015834622</v>
      </c>
      <c r="M69" s="22">
        <f>IF(OR($A69="",$B69="",$C69=""),"",'OddsRatio_working_3-way'!J68)</f>
        <v>2.220880564047766</v>
      </c>
      <c r="N69" s="23">
        <f t="shared" ref="N69:N132" si="29">(1/E69)* 100</f>
        <v>28.830666170450321</v>
      </c>
      <c r="O69" s="24">
        <f t="shared" ref="O69:O132" si="30">(1/F69)* 100</f>
        <v>26.441384443617416</v>
      </c>
      <c r="P69" s="24">
        <f t="shared" ref="P69:P132" si="31">(1/G69)* 100</f>
        <v>44.72794938593227</v>
      </c>
      <c r="Q69" t="s">
        <v>287</v>
      </c>
      <c r="R69" t="s">
        <v>302</v>
      </c>
      <c r="S69" s="48" t="s">
        <v>487</v>
      </c>
      <c r="T69" s="35">
        <v>100</v>
      </c>
      <c r="U69" s="35">
        <f t="shared" ref="U69:U132" si="32">(1/A70)*((T69*A70)-T69)</f>
        <v>44.751381215469614</v>
      </c>
      <c r="V69" s="35">
        <f t="shared" ref="V69:V132" si="33">(1/B70)*((T69*B70)-T69)</f>
        <v>73.262032085561486</v>
      </c>
      <c r="W69" s="35">
        <f t="shared" ref="W69:W132" si="34">(1/C70)*((T69*C70)-T69)</f>
        <v>77.426636568848764</v>
      </c>
      <c r="X69" s="35">
        <f t="shared" ref="X69:X132" si="35">((1/B70)+(1/C70))*T69</f>
        <v>49.311331345589743</v>
      </c>
      <c r="Y69" s="35">
        <f t="shared" ref="Y69:Y132" si="36">((1/A70)+(1/C70))*T69</f>
        <v>77.821982215681643</v>
      </c>
      <c r="Z69" s="35">
        <f t="shared" ref="Z69:Z132" si="37">((1/A70)+(1/B70))*T69</f>
        <v>81.986586698968893</v>
      </c>
      <c r="AA69" s="35">
        <f t="shared" ref="AA69:AA132" si="38">U69-X69</f>
        <v>-4.5599501301201286</v>
      </c>
      <c r="AB69" s="35">
        <f t="shared" ref="AB69:AB132" si="39">V69-Y69</f>
        <v>-4.559950130120157</v>
      </c>
      <c r="AC69" s="35">
        <f t="shared" ref="AC69:AC132" si="40">W69-Z69</f>
        <v>-4.5599501301201286</v>
      </c>
      <c r="AF69">
        <v>1.83</v>
      </c>
      <c r="AG69">
        <v>2.02</v>
      </c>
      <c r="AJ69" t="s">
        <v>90</v>
      </c>
    </row>
    <row r="70" spans="1:36" ht="15" x14ac:dyDescent="0.25">
      <c r="A70">
        <v>1.81</v>
      </c>
      <c r="B70">
        <v>3.74</v>
      </c>
      <c r="C70">
        <v>4.43</v>
      </c>
      <c r="D70" s="20">
        <f t="shared" si="28"/>
        <v>4.5599501301201384E-2</v>
      </c>
      <c r="E70" s="17">
        <f>IF(OR($A70="",$B70="",$C70=""),"",A70*'MPTO_working_3-way'!$I69)</f>
        <v>1.8925350973551747</v>
      </c>
      <c r="F70" s="21">
        <f>IF(OR($A70="",$B70="",$C70=""),"",B70*'MPTO_working_3-way'!$I69)</f>
        <v>3.9105421348664935</v>
      </c>
      <c r="G70" s="22">
        <f>IF(OR($A70="",$B70="",$C70=""),"",C70*'MPTO_working_3-way'!$I69)</f>
        <v>4.632005790764322</v>
      </c>
      <c r="H70" s="17">
        <f>IF(OR($A70="",$B70="",$C70=""),"",'MPTO_working_3-way'!E69)</f>
        <v>1.8612049094669272</v>
      </c>
      <c r="I70" s="21">
        <f>IF(OR($A70="",$B70="",$C70=""),"",'MPTO_working_3-way'!F69)</f>
        <v>3.9654239556843836</v>
      </c>
      <c r="J70" s="22">
        <f>IF(OR($A70="",$B70="",$C70=""),"",'MPTO_working_3-way'!G69)</f>
        <v>4.7498311312196746</v>
      </c>
      <c r="K70" s="17">
        <f>IF(OR($A70="",$B70="",$C70=""),"",'OddsRatio_working_3-way'!H69)</f>
        <v>1.8726829338342192</v>
      </c>
      <c r="L70" s="21">
        <f>IF(OR($A70="",$B70="",$C70=""),"",'OddsRatio_working_3-way'!I69)</f>
        <v>3.952038566303409</v>
      </c>
      <c r="M70" s="22">
        <f>IF(OR($A70="",$B70="",$C70=""),"",'OddsRatio_working_3-way'!J69)</f>
        <v>4.6954351395695948</v>
      </c>
      <c r="N70" s="23">
        <f t="shared" si="29"/>
        <v>52.839178591588819</v>
      </c>
      <c r="O70" s="24">
        <f t="shared" si="30"/>
        <v>25.571901938710095</v>
      </c>
      <c r="P70" s="24">
        <f t="shared" si="31"/>
        <v>21.588919469701075</v>
      </c>
      <c r="Q70" t="s">
        <v>299</v>
      </c>
      <c r="R70" t="s">
        <v>296</v>
      </c>
      <c r="S70" s="48" t="s">
        <v>487</v>
      </c>
      <c r="T70" s="35">
        <v>100</v>
      </c>
      <c r="U70" s="35">
        <f t="shared" si="32"/>
        <v>35.897435897435898</v>
      </c>
      <c r="V70" s="35">
        <f t="shared" si="33"/>
        <v>77.375565610859724</v>
      </c>
      <c r="W70" s="35">
        <f t="shared" si="34"/>
        <v>81.91681735985533</v>
      </c>
      <c r="X70" s="35">
        <f t="shared" si="35"/>
        <v>40.70761702928494</v>
      </c>
      <c r="Y70" s="35">
        <f t="shared" si="36"/>
        <v>82.185746742708758</v>
      </c>
      <c r="Z70" s="35">
        <f t="shared" si="37"/>
        <v>86.726998491704364</v>
      </c>
      <c r="AA70" s="35">
        <f t="shared" si="38"/>
        <v>-4.8101811318490419</v>
      </c>
      <c r="AB70" s="35">
        <f t="shared" si="39"/>
        <v>-4.8101811318490348</v>
      </c>
      <c r="AC70" s="35">
        <f t="shared" si="40"/>
        <v>-4.8101811318490348</v>
      </c>
      <c r="AF70">
        <v>1.93</v>
      </c>
      <c r="AG70">
        <v>1.91</v>
      </c>
      <c r="AJ70" t="s">
        <v>90</v>
      </c>
    </row>
    <row r="71" spans="1:36" ht="15" x14ac:dyDescent="0.25">
      <c r="A71">
        <v>1.56</v>
      </c>
      <c r="B71">
        <v>4.42</v>
      </c>
      <c r="C71">
        <v>5.53</v>
      </c>
      <c r="D71" s="20">
        <f t="shared" si="28"/>
        <v>4.810181131849034E-2</v>
      </c>
      <c r="E71" s="17">
        <f>IF(OR($A71="",$B71="",$C71=""),"",A71*'MPTO_working_3-way'!$I70)</f>
        <v>1.6350388256568449</v>
      </c>
      <c r="F71" s="21">
        <f>IF(OR($A71="",$B71="",$C71=""),"",B71*'MPTO_working_3-way'!$I70)</f>
        <v>4.6326100060277273</v>
      </c>
      <c r="G71" s="22">
        <f>IF(OR($A71="",$B71="",$C71=""),"",C71*'MPTO_working_3-way'!$I70)</f>
        <v>5.7960030165912517</v>
      </c>
      <c r="H71" s="17">
        <f>IF(OR($A71="",$B71="",$C71=""),"",'MPTO_working_3-way'!E70)</f>
        <v>1.6000212382480481</v>
      </c>
      <c r="I71" s="21">
        <f>IF(OR($A71="",$B71="",$C71=""),"",'MPTO_working_3-way'!F70)</f>
        <v>4.7571384085738746</v>
      </c>
      <c r="J71" s="22">
        <f>IF(OR($A71="",$B71="",$C71=""),"",'MPTO_working_3-way'!G70)</f>
        <v>6.0680388825139016</v>
      </c>
      <c r="K71" s="17">
        <f>IF(OR($A71="",$B71="",$C71=""),"",'OddsRatio_working_3-way'!H70)</f>
        <v>1.6114074745664297</v>
      </c>
      <c r="L71" s="21">
        <f>IF(OR($A71="",$B71="",$C71=""),"",'OddsRatio_working_3-way'!I70)</f>
        <v>4.7339527911021246</v>
      </c>
      <c r="M71" s="22">
        <f>IF(OR($A71="",$B71="",$C71=""),"",'OddsRatio_working_3-way'!J70)</f>
        <v>5.9458497496177269</v>
      </c>
      <c r="N71" s="23">
        <f t="shared" si="29"/>
        <v>61.160627155032209</v>
      </c>
      <c r="O71" s="24">
        <f t="shared" si="30"/>
        <v>21.586103701776072</v>
      </c>
      <c r="P71" s="24">
        <f t="shared" si="31"/>
        <v>17.253269143191723</v>
      </c>
      <c r="Q71" t="s">
        <v>297</v>
      </c>
      <c r="R71" t="s">
        <v>88</v>
      </c>
      <c r="S71" s="48" t="s">
        <v>487</v>
      </c>
      <c r="T71" s="35">
        <v>100</v>
      </c>
      <c r="U71" s="35">
        <f t="shared" si="32"/>
        <v>51.456310679611654</v>
      </c>
      <c r="V71" s="35">
        <f t="shared" si="33"/>
        <v>72.826086956521735</v>
      </c>
      <c r="W71" s="35">
        <f t="shared" si="34"/>
        <v>71.098265895953759</v>
      </c>
      <c r="X71" s="35">
        <f t="shared" si="35"/>
        <v>56.075647147524506</v>
      </c>
      <c r="Y71" s="35">
        <f t="shared" si="36"/>
        <v>77.445423424434594</v>
      </c>
      <c r="Z71" s="35">
        <f t="shared" si="37"/>
        <v>75.717602363866604</v>
      </c>
      <c r="AA71" s="35">
        <f t="shared" si="38"/>
        <v>-4.6193364679128521</v>
      </c>
      <c r="AB71" s="35">
        <f t="shared" si="39"/>
        <v>-4.6193364679128592</v>
      </c>
      <c r="AC71" s="35">
        <f t="shared" si="40"/>
        <v>-4.619336467912845</v>
      </c>
      <c r="AF71">
        <v>1.6</v>
      </c>
      <c r="AG71">
        <v>2.36</v>
      </c>
      <c r="AJ71" t="s">
        <v>90</v>
      </c>
    </row>
    <row r="72" spans="1:36" ht="15" x14ac:dyDescent="0.25">
      <c r="A72">
        <v>2.06</v>
      </c>
      <c r="B72">
        <v>3.68</v>
      </c>
      <c r="C72">
        <v>3.46</v>
      </c>
      <c r="D72" s="20">
        <f t="shared" si="28"/>
        <v>4.6193364679128601E-2</v>
      </c>
      <c r="E72" s="17">
        <f>IF(OR($A72="",$B72="",$C72=""),"",A72*'MPTO_working_3-way'!$I71)</f>
        <v>2.1551583312390048</v>
      </c>
      <c r="F72" s="21">
        <f>IF(OR($A72="",$B72="",$C72=""),"",B72*'MPTO_working_3-way'!$I71)</f>
        <v>3.8499915820191934</v>
      </c>
      <c r="G72" s="22">
        <f>IF(OR($A72="",$B72="",$C72=""),"",C72*'MPTO_working_3-way'!$I71)</f>
        <v>3.6198290417897847</v>
      </c>
      <c r="H72" s="17">
        <f>IF(OR($A72="",$B72="",$C72=""),"",'MPTO_working_3-way'!E71)</f>
        <v>2.1274825634940582</v>
      </c>
      <c r="I72" s="21">
        <f>IF(OR($A72="",$B72="",$C72=""),"",'MPTO_working_3-way'!F71)</f>
        <v>3.9010484668017247</v>
      </c>
      <c r="J72" s="22">
        <f>IF(OR($A72="",$B72="",$C72=""),"",'MPTO_working_3-way'!G71)</f>
        <v>3.6547095765464568</v>
      </c>
      <c r="K72" s="17">
        <f>IF(OR($A72="",$B72="",$C72=""),"",'OddsRatio_working_3-way'!H71)</f>
        <v>2.1385211918585774</v>
      </c>
      <c r="L72" s="21">
        <f>IF(OR($A72="",$B72="",$C72=""),"",'OddsRatio_working_3-way'!I71)</f>
        <v>3.8785252775292336</v>
      </c>
      <c r="M72" s="22">
        <f>IF(OR($A72="",$B72="",$C72=""),"",'OddsRatio_working_3-way'!J71)</f>
        <v>3.642228426388773</v>
      </c>
      <c r="N72" s="23">
        <f t="shared" si="29"/>
        <v>46.400303193737884</v>
      </c>
      <c r="O72" s="24">
        <f t="shared" si="30"/>
        <v>25.974082766059791</v>
      </c>
      <c r="P72" s="24">
        <f t="shared" si="31"/>
        <v>27.625614040202322</v>
      </c>
      <c r="Q72" t="s">
        <v>289</v>
      </c>
      <c r="R72" t="s">
        <v>298</v>
      </c>
      <c r="S72" s="48" t="s">
        <v>487</v>
      </c>
      <c r="T72" s="35">
        <v>100</v>
      </c>
      <c r="U72" s="35">
        <f t="shared" si="32"/>
        <v>49.748743718592962</v>
      </c>
      <c r="V72" s="35">
        <f t="shared" si="33"/>
        <v>73.262032085561486</v>
      </c>
      <c r="W72" s="35">
        <f t="shared" si="34"/>
        <v>72.29916897506925</v>
      </c>
      <c r="X72" s="35">
        <f t="shared" si="35"/>
        <v>54.438798939369249</v>
      </c>
      <c r="Y72" s="35">
        <f t="shared" si="36"/>
        <v>77.952087306337773</v>
      </c>
      <c r="Z72" s="35">
        <f t="shared" si="37"/>
        <v>76.989224195845523</v>
      </c>
      <c r="AA72" s="35">
        <f t="shared" si="38"/>
        <v>-4.6900552207762871</v>
      </c>
      <c r="AB72" s="35">
        <f t="shared" si="39"/>
        <v>-4.6900552207762871</v>
      </c>
      <c r="AC72" s="35">
        <f t="shared" si="40"/>
        <v>-4.6900552207762729</v>
      </c>
      <c r="AF72">
        <v>1.84</v>
      </c>
      <c r="AG72">
        <v>2</v>
      </c>
      <c r="AJ72" t="s">
        <v>90</v>
      </c>
    </row>
    <row r="73" spans="1:36" ht="15" x14ac:dyDescent="0.25">
      <c r="A73">
        <v>1.99</v>
      </c>
      <c r="B73">
        <v>3.74</v>
      </c>
      <c r="C73">
        <v>3.61</v>
      </c>
      <c r="D73" s="20">
        <f t="shared" si="28"/>
        <v>4.6900552207762791E-2</v>
      </c>
      <c r="E73" s="17">
        <f>IF(OR($A73="",$B73="",$C73=""),"",A73*'MPTO_working_3-way'!$I72)</f>
        <v>2.0833320988934481</v>
      </c>
      <c r="F73" s="21">
        <f>IF(OR($A73="",$B73="",$C73=""),"",B73*'MPTO_working_3-way'!$I72)</f>
        <v>3.9154080652570329</v>
      </c>
      <c r="G73" s="22">
        <f>IF(OR($A73="",$B73="",$C73=""),"",C73*'MPTO_working_3-way'!$I72)</f>
        <v>3.7793109934700237</v>
      </c>
      <c r="H73" s="17">
        <f>IF(OR($A73="",$B73="",$C73=""),"",'MPTO_working_3-way'!E72)</f>
        <v>2.0538982102933927</v>
      </c>
      <c r="I73" s="21">
        <f>IF(OR($A73="",$B73="",$C73=""),"",'MPTO_working_3-way'!F72)</f>
        <v>3.9722551997660505</v>
      </c>
      <c r="J73" s="22">
        <f>IF(OR($A73="",$B73="",$C73=""),"",'MPTO_working_3-way'!G72)</f>
        <v>3.8259236443907509</v>
      </c>
      <c r="K73" s="17">
        <f>IF(OR($A73="",$B73="",$C73=""),"",'OddsRatio_working_3-way'!H72)</f>
        <v>2.0653458613288751</v>
      </c>
      <c r="L73" s="21">
        <f>IF(OR($A73="",$B73="",$C73=""),"",'OddsRatio_working_3-way'!I72)</f>
        <v>3.9485329899405226</v>
      </c>
      <c r="M73" s="22">
        <f>IF(OR($A73="",$B73="",$C73=""),"",'OddsRatio_working_3-way'!J72)</f>
        <v>3.8086390889579422</v>
      </c>
      <c r="N73" s="23">
        <f t="shared" si="29"/>
        <v>48.000028441511809</v>
      </c>
      <c r="O73" s="24">
        <f t="shared" si="30"/>
        <v>25.540122085189438</v>
      </c>
      <c r="P73" s="24">
        <f t="shared" si="31"/>
        <v>26.459849473298753</v>
      </c>
      <c r="Q73" t="s">
        <v>295</v>
      </c>
      <c r="R73" t="s">
        <v>292</v>
      </c>
      <c r="S73" s="48" t="s">
        <v>487</v>
      </c>
      <c r="T73" s="35">
        <v>100</v>
      </c>
      <c r="U73" s="35">
        <f t="shared" si="32"/>
        <v>70.238095238095241</v>
      </c>
      <c r="V73" s="35">
        <f t="shared" si="33"/>
        <v>74.093264248704671</v>
      </c>
      <c r="W73" s="35">
        <f t="shared" si="34"/>
        <v>51.219512195121943</v>
      </c>
      <c r="X73" s="35">
        <f t="shared" si="35"/>
        <v>74.687223556173393</v>
      </c>
      <c r="Y73" s="35">
        <f t="shared" si="36"/>
        <v>78.542392566782809</v>
      </c>
      <c r="Z73" s="35">
        <f t="shared" si="37"/>
        <v>55.66864051320011</v>
      </c>
      <c r="AA73" s="35">
        <f t="shared" si="38"/>
        <v>-4.4491283180781522</v>
      </c>
      <c r="AB73" s="35">
        <f t="shared" si="39"/>
        <v>-4.449128318078138</v>
      </c>
      <c r="AC73" s="35">
        <f t="shared" si="40"/>
        <v>-4.4491283180781664</v>
      </c>
      <c r="AF73">
        <v>1.72</v>
      </c>
      <c r="AG73">
        <v>2.14</v>
      </c>
      <c r="AJ73" t="s">
        <v>90</v>
      </c>
    </row>
    <row r="74" spans="1:36" ht="15" x14ac:dyDescent="0.25">
      <c r="A74">
        <v>3.36</v>
      </c>
      <c r="B74">
        <v>3.86</v>
      </c>
      <c r="C74">
        <v>2.0499999999999998</v>
      </c>
      <c r="D74" s="20">
        <f t="shared" si="28"/>
        <v>4.4491283180781549E-2</v>
      </c>
      <c r="E74" s="17">
        <f>IF(OR($A74="",$B74="",$C74=""),"",A74*'MPTO_working_3-way'!$I73)</f>
        <v>3.5094907114874259</v>
      </c>
      <c r="F74" s="21">
        <f>IF(OR($A74="",$B74="",$C74=""),"",B74*'MPTO_working_3-way'!$I73)</f>
        <v>4.0317363530778163</v>
      </c>
      <c r="G74" s="22">
        <f>IF(OR($A74="",$B74="",$C74=""),"",C74*'MPTO_working_3-way'!$I73)</f>
        <v>2.141207130520602</v>
      </c>
      <c r="H74" s="17">
        <f>IF(OR($A74="",$B74="",$C74=""),"",'MPTO_working_3-way'!E73)</f>
        <v>3.5362101925511884</v>
      </c>
      <c r="I74" s="21">
        <f>IF(OR($A74="",$B74="",$C74=""),"",'MPTO_working_3-way'!F73)</f>
        <v>4.0943849108981647</v>
      </c>
      <c r="J74" s="22">
        <f>IF(OR($A74="",$B74="",$C74=""),"",'MPTO_working_3-way'!G73)</f>
        <v>2.1142791102553473</v>
      </c>
      <c r="K74" s="17">
        <f>IF(OR($A74="",$B74="",$C74=""),"",'OddsRatio_working_3-way'!H73)</f>
        <v>3.5287091735855673</v>
      </c>
      <c r="L74" s="21">
        <f>IF(OR($A74="",$B74="",$C74=""),"",'OddsRatio_working_3-way'!I73)</f>
        <v>4.06445264256556</v>
      </c>
      <c r="M74" s="22">
        <f>IF(OR($A74="",$B74="",$C74=""),"",'OddsRatio_working_3-way'!J73)</f>
        <v>2.1250612848579848</v>
      </c>
      <c r="N74" s="23">
        <f t="shared" si="29"/>
        <v>28.494162891691211</v>
      </c>
      <c r="O74" s="24">
        <f t="shared" si="30"/>
        <v>24.803209149244164</v>
      </c>
      <c r="P74" s="24">
        <f t="shared" si="31"/>
        <v>46.702627959064621</v>
      </c>
      <c r="Q74" t="s">
        <v>293</v>
      </c>
      <c r="R74" t="s">
        <v>300</v>
      </c>
      <c r="S74" s="48" t="s">
        <v>487</v>
      </c>
      <c r="T74" s="35">
        <v>100</v>
      </c>
      <c r="U74" s="35">
        <f t="shared" si="32"/>
        <v>52.153110047846894</v>
      </c>
      <c r="V74" s="35">
        <f t="shared" si="33"/>
        <v>72.752043596730246</v>
      </c>
      <c r="W74" s="35">
        <f t="shared" si="34"/>
        <v>70.588235294117652</v>
      </c>
      <c r="X74" s="35">
        <f t="shared" si="35"/>
        <v>56.659721109152116</v>
      </c>
      <c r="Y74" s="35">
        <f t="shared" si="36"/>
        <v>77.258654658035482</v>
      </c>
      <c r="Z74" s="35">
        <f t="shared" si="37"/>
        <v>75.094846355422874</v>
      </c>
      <c r="AA74" s="35">
        <f t="shared" si="38"/>
        <v>-4.5066110613052217</v>
      </c>
      <c r="AB74" s="35">
        <f t="shared" si="39"/>
        <v>-4.5066110613052359</v>
      </c>
      <c r="AC74" s="35">
        <f t="shared" si="40"/>
        <v>-4.5066110613052217</v>
      </c>
      <c r="AF74">
        <v>1.67</v>
      </c>
      <c r="AG74">
        <v>2.23</v>
      </c>
      <c r="AJ74" t="s">
        <v>90</v>
      </c>
    </row>
    <row r="75" spans="1:36" ht="15" x14ac:dyDescent="0.25">
      <c r="A75">
        <v>2.09</v>
      </c>
      <c r="B75">
        <v>3.67</v>
      </c>
      <c r="C75">
        <v>3.4</v>
      </c>
      <c r="D75" s="20">
        <f t="shared" si="28"/>
        <v>4.5066110613052324E-2</v>
      </c>
      <c r="E75" s="17">
        <f>IF(OR($A75="",$B75="",$C75=""),"",A75*'MPTO_working_3-way'!$I74)</f>
        <v>2.1841881711812792</v>
      </c>
      <c r="F75" s="21">
        <f>IF(OR($A75="",$B75="",$C75=""),"",B75*'MPTO_working_3-way'!$I74)</f>
        <v>3.8353926259499018</v>
      </c>
      <c r="G75" s="22">
        <f>IF(OR($A75="",$B75="",$C75=""),"",C75*'MPTO_working_3-way'!$I74)</f>
        <v>3.5532247760843778</v>
      </c>
      <c r="H75" s="17">
        <f>IF(OR($A75="",$B75="",$C75=""),"",'MPTO_working_3-way'!E74)</f>
        <v>2.1577446749361258</v>
      </c>
      <c r="I75" s="21">
        <f>IF(OR($A75="",$B75="",$C75=""),"",'MPTO_working_3-way'!F74)</f>
        <v>3.8841358068820897</v>
      </c>
      <c r="J75" s="22">
        <f>IF(OR($A75="",$B75="",$C75=""),"",'MPTO_working_3-way'!G74)</f>
        <v>3.5830015360223344</v>
      </c>
      <c r="K75" s="17">
        <f>IF(OR($A75="",$B75="",$C75=""),"",'OddsRatio_working_3-way'!H74)</f>
        <v>2.1684110844896516</v>
      </c>
      <c r="L75" s="21">
        <f>IF(OR($A75="",$B75="",$C75=""),"",'OddsRatio_working_3-way'!I74)</f>
        <v>3.8620711886122661</v>
      </c>
      <c r="M75" s="22">
        <f>IF(OR($A75="",$B75="",$C75=""),"",'OddsRatio_working_3-way'!J74)</f>
        <v>3.5726482594267566</v>
      </c>
      <c r="N75" s="23">
        <f t="shared" si="29"/>
        <v>45.783601119823288</v>
      </c>
      <c r="O75" s="24">
        <f t="shared" si="30"/>
        <v>26.07294995652062</v>
      </c>
      <c r="P75" s="24">
        <f t="shared" si="31"/>
        <v>28.143448923656077</v>
      </c>
      <c r="Q75" t="s">
        <v>303</v>
      </c>
      <c r="R75" t="s">
        <v>286</v>
      </c>
      <c r="S75" s="48" t="s">
        <v>487</v>
      </c>
      <c r="T75" s="35">
        <v>100</v>
      </c>
      <c r="U75" s="35">
        <f t="shared" si="32"/>
        <v>45.945945945945937</v>
      </c>
      <c r="V75" s="35">
        <f t="shared" si="33"/>
        <v>73.40425531914893</v>
      </c>
      <c r="W75" s="35">
        <f t="shared" si="34"/>
        <v>75.845410628019309</v>
      </c>
      <c r="X75" s="35">
        <f t="shared" si="35"/>
        <v>50.750334052831732</v>
      </c>
      <c r="Y75" s="35">
        <f t="shared" si="36"/>
        <v>78.208643426034726</v>
      </c>
      <c r="Z75" s="35">
        <f t="shared" si="37"/>
        <v>80.649798734905104</v>
      </c>
      <c r="AA75" s="35">
        <f t="shared" si="38"/>
        <v>-4.8043881068857957</v>
      </c>
      <c r="AB75" s="35">
        <f t="shared" si="39"/>
        <v>-4.8043881068857957</v>
      </c>
      <c r="AC75" s="35">
        <f t="shared" si="40"/>
        <v>-4.8043881068857957</v>
      </c>
      <c r="AF75">
        <v>1.83</v>
      </c>
      <c r="AG75">
        <v>2.02</v>
      </c>
      <c r="AJ75" t="s">
        <v>90</v>
      </c>
    </row>
    <row r="76" spans="1:36" ht="15" x14ac:dyDescent="0.25">
      <c r="A76">
        <v>1.85</v>
      </c>
      <c r="B76">
        <v>3.76</v>
      </c>
      <c r="C76">
        <v>4.1399999999999997</v>
      </c>
      <c r="D76" s="20">
        <f t="shared" si="28"/>
        <v>4.804388106885793E-2</v>
      </c>
      <c r="E76" s="17">
        <f>IF(OR($A76="",$B76="",$C76=""),"",A76*'MPTO_working_3-way'!$I75)</f>
        <v>1.9388811799773873</v>
      </c>
      <c r="F76" s="21">
        <f>IF(OR($A76="",$B76="",$C76=""),"",B76*'MPTO_working_3-way'!$I75)</f>
        <v>3.9406449928189056</v>
      </c>
      <c r="G76" s="22">
        <f>IF(OR($A76="",$B76="",$C76=""),"",C76*'MPTO_working_3-way'!$I75)</f>
        <v>4.3389016676250716</v>
      </c>
      <c r="H76" s="17">
        <f>IF(OR($A76="",$B76="",$C76=""),"",'MPTO_working_3-way'!E75)</f>
        <v>1.9064835010605612</v>
      </c>
      <c r="I76" s="21">
        <f>IF(OR($A76="",$B76="",$C76=""),"",'MPTO_working_3-way'!F75)</f>
        <v>4.0009150927318666</v>
      </c>
      <c r="J76" s="22">
        <f>IF(OR($A76="",$B76="",$C76=""),"",'MPTO_working_3-way'!G75)</f>
        <v>4.4339750077497726</v>
      </c>
      <c r="K76" s="17">
        <f>IF(OR($A76="",$B76="",$C76=""),"",'OddsRatio_working_3-way'!H75)</f>
        <v>1.9184646116725277</v>
      </c>
      <c r="L76" s="21">
        <f>IF(OR($A76="",$B76="",$C76=""),"",'OddsRatio_working_3-way'!I75)</f>
        <v>3.9823086214307963</v>
      </c>
      <c r="M76" s="22">
        <f>IF(OR($A76="",$B76="",$C76=""),"",'OddsRatio_working_3-way'!J75)</f>
        <v>4.3929163301785135</v>
      </c>
      <c r="N76" s="23">
        <f t="shared" si="29"/>
        <v>51.576136295864337</v>
      </c>
      <c r="O76" s="24">
        <f t="shared" si="30"/>
        <v>25.376556422167297</v>
      </c>
      <c r="P76" s="24">
        <f t="shared" si="31"/>
        <v>23.047307281968365</v>
      </c>
      <c r="Q76" t="s">
        <v>415</v>
      </c>
      <c r="R76" t="s">
        <v>304</v>
      </c>
      <c r="S76" s="48" t="s">
        <v>487</v>
      </c>
      <c r="T76" s="35">
        <v>100</v>
      </c>
      <c r="U76" s="35">
        <f t="shared" si="32"/>
        <v>22.480620155038757</v>
      </c>
      <c r="V76" s="35">
        <f t="shared" si="33"/>
        <v>82.876712328767113</v>
      </c>
      <c r="W76" s="35">
        <f t="shared" si="34"/>
        <v>89.327641408751333</v>
      </c>
      <c r="X76" s="35">
        <f t="shared" si="35"/>
        <v>27.795646262481544</v>
      </c>
      <c r="Y76" s="35">
        <f t="shared" si="36"/>
        <v>88.191738436209903</v>
      </c>
      <c r="Z76" s="35">
        <f t="shared" si="37"/>
        <v>94.642667516194109</v>
      </c>
      <c r="AA76" s="35">
        <f t="shared" si="38"/>
        <v>-5.3150261074427867</v>
      </c>
      <c r="AB76" s="35">
        <f t="shared" si="39"/>
        <v>-5.3150261074427902</v>
      </c>
      <c r="AC76" s="35">
        <f t="shared" si="40"/>
        <v>-5.315026107442776</v>
      </c>
      <c r="AF76">
        <v>1.89</v>
      </c>
      <c r="AG76">
        <v>1.94</v>
      </c>
      <c r="AJ76" t="s">
        <v>90</v>
      </c>
    </row>
    <row r="77" spans="1:36" ht="15" x14ac:dyDescent="0.25">
      <c r="A77">
        <v>1.29</v>
      </c>
      <c r="B77">
        <v>5.84</v>
      </c>
      <c r="C77">
        <v>9.3699999999999992</v>
      </c>
      <c r="D77" s="20">
        <f t="shared" si="28"/>
        <v>5.3150261074427885E-2</v>
      </c>
      <c r="E77" s="17">
        <f>IF(OR($A77="",$B77="",$C77=""),"",A77*'MPTO_working_3-way'!$I76)</f>
        <v>1.358563836786012</v>
      </c>
      <c r="F77" s="21">
        <f>IF(OR($A77="",$B77="",$C77=""),"",B77*'MPTO_working_3-way'!$I76)</f>
        <v>6.1503975246746583</v>
      </c>
      <c r="G77" s="22">
        <f>IF(OR($A77="",$B77="",$C77=""),"",C77*'MPTO_working_3-way'!$I76)</f>
        <v>9.868017946267388</v>
      </c>
      <c r="H77" s="17">
        <f>IF(OR($A77="",$B77="",$C77=""),"",'MPTO_working_3-way'!E76)</f>
        <v>1.3201720196277389</v>
      </c>
      <c r="I77" s="21">
        <f>IF(OR($A77="",$B77="",$C77=""),"",'MPTO_working_3-way'!F76)</f>
        <v>6.513973778924611</v>
      </c>
      <c r="J77" s="22">
        <f>IF(OR($A77="",$B77="",$C77=""),"",'MPTO_working_3-way'!G76)</f>
        <v>11.23509257712851</v>
      </c>
      <c r="K77" s="17">
        <f>IF(OR($A77="",$B77="",$C77=""),"",'OddsRatio_working_3-way'!H76)</f>
        <v>1.3304618965778754</v>
      </c>
      <c r="L77" s="21">
        <f>IF(OR($A77="",$B77="",$C77=""),"",'OddsRatio_working_3-way'!I76)</f>
        <v>6.5152951015066041</v>
      </c>
      <c r="M77" s="22">
        <f>IF(OR($A77="",$B77="",$C77=""),"",'OddsRatio_working_3-way'!J76)</f>
        <v>10.537814049506256</v>
      </c>
      <c r="N77" s="23">
        <f t="shared" si="29"/>
        <v>73.607141079636321</v>
      </c>
      <c r="O77" s="24">
        <f t="shared" si="30"/>
        <v>16.259111642590902</v>
      </c>
      <c r="P77" s="24">
        <f t="shared" si="31"/>
        <v>10.133747277772772</v>
      </c>
      <c r="Q77" t="s">
        <v>89</v>
      </c>
      <c r="R77" t="s">
        <v>294</v>
      </c>
      <c r="S77" s="48" t="s">
        <v>487</v>
      </c>
      <c r="T77" s="35">
        <v>100</v>
      </c>
      <c r="U77" s="35">
        <f t="shared" si="32"/>
        <v>64.664310954063609</v>
      </c>
      <c r="V77" s="35">
        <f t="shared" si="33"/>
        <v>71.910112359550567</v>
      </c>
      <c r="W77" s="35">
        <f t="shared" si="34"/>
        <v>59.016393442622956</v>
      </c>
      <c r="X77" s="35">
        <f t="shared" si="35"/>
        <v>69.073494197826491</v>
      </c>
      <c r="Y77" s="35">
        <f t="shared" si="36"/>
        <v>76.319295603313449</v>
      </c>
      <c r="Z77" s="35">
        <f t="shared" si="37"/>
        <v>63.425576686385845</v>
      </c>
      <c r="AA77" s="35">
        <f t="shared" si="38"/>
        <v>-4.4091832437628824</v>
      </c>
      <c r="AB77" s="35">
        <f t="shared" si="39"/>
        <v>-4.4091832437628824</v>
      </c>
      <c r="AC77" s="35">
        <f t="shared" si="40"/>
        <v>-4.4091832437628895</v>
      </c>
      <c r="AF77">
        <v>1.56</v>
      </c>
      <c r="AG77">
        <v>2.46</v>
      </c>
      <c r="AJ77" t="s">
        <v>90</v>
      </c>
    </row>
    <row r="78" spans="1:36" ht="15" x14ac:dyDescent="0.25">
      <c r="A78">
        <v>2.83</v>
      </c>
      <c r="B78">
        <v>3.56</v>
      </c>
      <c r="C78">
        <v>2.44</v>
      </c>
      <c r="D78" s="20">
        <f t="shared" si="28"/>
        <v>4.4091832437628931E-2</v>
      </c>
      <c r="E78" s="17">
        <f>IF(OR($A78="",$B78="",$C78=""),"",A78*'MPTO_working_3-way'!$I77)</f>
        <v>2.9547798857984899</v>
      </c>
      <c r="F78" s="21">
        <f>IF(OR($A78="",$B78="",$C78=""),"",B78*'MPTO_working_3-way'!$I77)</f>
        <v>3.7169669234779592</v>
      </c>
      <c r="G78" s="22">
        <f>IF(OR($A78="",$B78="",$C78=""),"",C78*'MPTO_working_3-way'!$I77)</f>
        <v>2.5475840711478144</v>
      </c>
      <c r="H78" s="17">
        <f>IF(OR($A78="",$B78="",$C78=""),"",'MPTO_working_3-way'!E77)</f>
        <v>2.9528174062450154</v>
      </c>
      <c r="I78" s="21">
        <f>IF(OR($A78="",$B78="",$C78=""),"",'MPTO_working_3-way'!F77)</f>
        <v>3.7565514408524336</v>
      </c>
      <c r="J78" s="22">
        <f>IF(OR($A78="",$B78="",$C78=""),"",'MPTO_working_3-way'!G77)</f>
        <v>2.530756357335108</v>
      </c>
      <c r="K78" s="17">
        <f>IF(OR($A78="",$B78="",$C78=""),"",'OddsRatio_working_3-way'!H77)</f>
        <v>2.9553322593734563</v>
      </c>
      <c r="L78" s="21">
        <f>IF(OR($A78="",$B78="",$C78=""),"",'OddsRatio_working_3-way'!I77)</f>
        <v>3.7353281879759828</v>
      </c>
      <c r="M78" s="22">
        <f>IF(OR($A78="",$B78="",$C78=""),"",'OddsRatio_working_3-way'!J77)</f>
        <v>2.5386221057364908</v>
      </c>
      <c r="N78" s="23">
        <f t="shared" si="29"/>
        <v>33.843468503568864</v>
      </c>
      <c r="O78" s="24">
        <f t="shared" si="30"/>
        <v>26.903656141881989</v>
      </c>
      <c r="P78" s="24">
        <f t="shared" si="31"/>
        <v>39.25287535454914</v>
      </c>
      <c r="Q78" t="s">
        <v>305</v>
      </c>
      <c r="R78" t="s">
        <v>290</v>
      </c>
      <c r="S78" s="48" t="s">
        <v>487</v>
      </c>
      <c r="T78" s="35">
        <v>100</v>
      </c>
      <c r="U78" s="35">
        <f t="shared" si="32"/>
        <v>40.828402366863905</v>
      </c>
      <c r="V78" s="35">
        <f t="shared" si="33"/>
        <v>74.937343358395992</v>
      </c>
      <c r="W78" s="35">
        <f t="shared" si="34"/>
        <v>79.209979209979196</v>
      </c>
      <c r="X78" s="35">
        <f t="shared" si="35"/>
        <v>45.852677431624798</v>
      </c>
      <c r="Y78" s="35">
        <f t="shared" si="36"/>
        <v>79.961618423156892</v>
      </c>
      <c r="Z78" s="35">
        <f t="shared" si="37"/>
        <v>84.23425427474011</v>
      </c>
      <c r="AA78" s="35">
        <f t="shared" si="38"/>
        <v>-5.0242750647608929</v>
      </c>
      <c r="AB78" s="35">
        <f t="shared" si="39"/>
        <v>-5.0242750647609</v>
      </c>
      <c r="AC78" s="35">
        <f t="shared" si="40"/>
        <v>-5.0242750647609142</v>
      </c>
      <c r="AF78">
        <v>1.91</v>
      </c>
      <c r="AG78">
        <v>1.93</v>
      </c>
      <c r="AJ78" t="s">
        <v>90</v>
      </c>
    </row>
    <row r="79" spans="1:36" ht="15" x14ac:dyDescent="0.25">
      <c r="A79">
        <v>1.69</v>
      </c>
      <c r="B79">
        <v>3.99</v>
      </c>
      <c r="C79">
        <v>4.8099999999999996</v>
      </c>
      <c r="D79" s="20">
        <f t="shared" si="28"/>
        <v>5.0242750647608858E-2</v>
      </c>
      <c r="E79" s="17">
        <f>IF(OR($A79="",$B79="",$C79=""),"",A79*'MPTO_working_3-way'!$I78)</f>
        <v>1.774910248594459</v>
      </c>
      <c r="F79" s="21">
        <f>IF(OR($A79="",$B79="",$C79=""),"",B79*'MPTO_working_3-way'!$I78)</f>
        <v>4.1904685750839592</v>
      </c>
      <c r="G79" s="22">
        <f>IF(OR($A79="",$B79="",$C79=""),"",C79*'MPTO_working_3-way'!$I78)</f>
        <v>5.0516676306149986</v>
      </c>
      <c r="H79" s="17">
        <f>IF(OR($A79="",$B79="",$C79=""),"",'MPTO_working_3-way'!E78)</f>
        <v>1.7392260384283011</v>
      </c>
      <c r="I79" s="21">
        <f>IF(OR($A79="",$B79="",$C79=""),"",'MPTO_working_3-way'!F78)</f>
        <v>4.2757155334875323</v>
      </c>
      <c r="J79" s="22">
        <f>IF(OR($A79="",$B79="",$C79=""),"",'MPTO_working_3-way'!G78)</f>
        <v>5.2314217677898318</v>
      </c>
      <c r="K79" s="17">
        <f>IF(OR($A79="",$B79="",$C79=""),"",'OddsRatio_working_3-way'!H78)</f>
        <v>1.7515831902358283</v>
      </c>
      <c r="L79" s="21">
        <f>IF(OR($A79="",$B79="",$C79=""),"",'OddsRatio_working_3-way'!I78)</f>
        <v>4.256860491021925</v>
      </c>
      <c r="M79" s="22">
        <f>IF(OR($A79="",$B79="",$C79=""),"",'OddsRatio_working_3-way'!J78)</f>
        <v>5.1500463113021846</v>
      </c>
      <c r="N79" s="23">
        <f t="shared" si="29"/>
        <v>56.340876998816938</v>
      </c>
      <c r="O79" s="24">
        <f t="shared" si="30"/>
        <v>23.863679731328478</v>
      </c>
      <c r="P79" s="24">
        <f t="shared" si="31"/>
        <v>19.795443269854598</v>
      </c>
      <c r="Q79" t="s">
        <v>291</v>
      </c>
      <c r="R79" t="s">
        <v>288</v>
      </c>
      <c r="S79" s="48" t="s">
        <v>487</v>
      </c>
      <c r="T79" s="35">
        <v>100</v>
      </c>
      <c r="U79" s="35">
        <f t="shared" si="32"/>
        <v>8.2568807339449659</v>
      </c>
      <c r="V79" s="35">
        <f t="shared" si="33"/>
        <v>92.553983618763951</v>
      </c>
      <c r="W79" s="35">
        <f t="shared" si="34"/>
        <v>96.338337605272784</v>
      </c>
      <c r="X79" s="35">
        <f t="shared" si="35"/>
        <v>11.107678775963246</v>
      </c>
      <c r="Y79" s="35">
        <f t="shared" si="36"/>
        <v>95.404781660782248</v>
      </c>
      <c r="Z79" s="35">
        <f t="shared" si="37"/>
        <v>99.189135647291081</v>
      </c>
      <c r="AA79" s="35">
        <f t="shared" si="38"/>
        <v>-2.8507980420182797</v>
      </c>
      <c r="AB79" s="35">
        <f t="shared" si="39"/>
        <v>-2.8507980420182975</v>
      </c>
      <c r="AC79" s="35">
        <f t="shared" si="40"/>
        <v>-2.8507980420182975</v>
      </c>
      <c r="AF79">
        <v>1.73</v>
      </c>
      <c r="AG79">
        <v>2.13</v>
      </c>
      <c r="AJ79" t="s">
        <v>90</v>
      </c>
    </row>
    <row r="80" spans="1:36" ht="15" x14ac:dyDescent="0.25">
      <c r="A80">
        <v>1.0900000000000001</v>
      </c>
      <c r="B80">
        <v>13.43</v>
      </c>
      <c r="C80">
        <v>27.31</v>
      </c>
      <c r="D80" s="20">
        <f t="shared" si="28"/>
        <v>2.8507980420182877E-2</v>
      </c>
      <c r="E80" s="17">
        <f>IF(OR($A80="",$B80="",$C80=""),"",A80*'MPTO_working_3-way'!$I79)</f>
        <v>1.1210736986579994</v>
      </c>
      <c r="F80" s="21">
        <f>IF(OR($A80="",$B80="",$C80=""),"",B80*'MPTO_working_3-way'!$I79)</f>
        <v>13.812862177043055</v>
      </c>
      <c r="G80" s="22">
        <f>IF(OR($A80="",$B80="",$C80=""),"",C80*'MPTO_working_3-way'!$I79)</f>
        <v>28.088552945275193</v>
      </c>
      <c r="H80" s="17">
        <f>IF(OR($A80="",$B80="",$C80=""),"",'MPTO_working_3-way'!E79)</f>
        <v>1.1014082762923114</v>
      </c>
      <c r="I80" s="21">
        <f>IF(OR($A80="",$B80="",$C80=""),"",'MPTO_working_3-way'!F79)</f>
        <v>15.394680267345949</v>
      </c>
      <c r="J80" s="22">
        <f>IF(OR($A80="",$B80="",$C80=""),"",'MPTO_working_3-way'!G79)</f>
        <v>36.881365155988171</v>
      </c>
      <c r="K80" s="17">
        <f>IF(OR($A80="",$B80="",$C80=""),"",'OddsRatio_working_3-way'!H79)</f>
        <v>1.1056176247171243</v>
      </c>
      <c r="L80" s="21">
        <f>IF(OR($A80="",$B80="",$C80=""),"",'OddsRatio_working_3-way'!I79)</f>
        <v>15.586967502598354</v>
      </c>
      <c r="M80" s="22">
        <f>IF(OR($A80="",$B80="",$C80=""),"",'OddsRatio_working_3-way'!J79)</f>
        <v>31.875552292305933</v>
      </c>
      <c r="N80" s="23">
        <f t="shared" si="29"/>
        <v>89.200201663554068</v>
      </c>
      <c r="O80" s="24">
        <f t="shared" si="30"/>
        <v>7.2396291744805623</v>
      </c>
      <c r="P80" s="24">
        <f t="shared" si="31"/>
        <v>3.560169161965359</v>
      </c>
      <c r="Q80" t="s">
        <v>153</v>
      </c>
      <c r="R80" t="s">
        <v>143</v>
      </c>
      <c r="S80" s="48" t="s">
        <v>487</v>
      </c>
      <c r="T80" s="35">
        <v>100</v>
      </c>
      <c r="U80" s="35">
        <f t="shared" si="32"/>
        <v>50.73891625615763</v>
      </c>
      <c r="V80" s="35">
        <f t="shared" si="33"/>
        <v>72.29916897506925</v>
      </c>
      <c r="W80" s="35">
        <f t="shared" si="34"/>
        <v>74.554707379134854</v>
      </c>
      <c r="X80" s="35">
        <f t="shared" si="35"/>
        <v>53.146123645795896</v>
      </c>
      <c r="Y80" s="35">
        <f t="shared" si="36"/>
        <v>74.706376364707523</v>
      </c>
      <c r="Z80" s="35">
        <f t="shared" si="37"/>
        <v>76.961914768773127</v>
      </c>
      <c r="AA80" s="35">
        <f t="shared" si="38"/>
        <v>-2.4072073896382662</v>
      </c>
      <c r="AB80" s="35">
        <f t="shared" si="39"/>
        <v>-2.4072073896382733</v>
      </c>
      <c r="AC80" s="35">
        <f t="shared" si="40"/>
        <v>-2.4072073896382733</v>
      </c>
      <c r="AF80">
        <v>1.22</v>
      </c>
      <c r="AG80">
        <v>5.05</v>
      </c>
      <c r="AJ80" t="s">
        <v>171</v>
      </c>
    </row>
    <row r="81" spans="1:36" ht="15" x14ac:dyDescent="0.25">
      <c r="A81">
        <v>2.0299999999999998</v>
      </c>
      <c r="B81">
        <v>3.61</v>
      </c>
      <c r="C81">
        <v>3.93</v>
      </c>
      <c r="D81" s="20">
        <f t="shared" si="28"/>
        <v>2.4072073896382662E-2</v>
      </c>
      <c r="E81" s="17">
        <f>IF(OR($A81="",$B81="",$C81=""),"",A81*'MPTO_working_3-way'!$I80)</f>
        <v>2.0788663100096567</v>
      </c>
      <c r="F81" s="21">
        <f>IF(OR($A81="",$B81="",$C81=""),"",B81*'MPTO_working_3-way'!$I80)</f>
        <v>3.6969001867659412</v>
      </c>
      <c r="G81" s="22">
        <f>IF(OR($A81="",$B81="",$C81=""),"",C81*'MPTO_working_3-way'!$I80)</f>
        <v>4.0246032504127838</v>
      </c>
      <c r="H81" s="17">
        <f>IF(OR($A81="",$B81="",$C81=""),"",'MPTO_working_3-way'!E80)</f>
        <v>2.0636137294139081</v>
      </c>
      <c r="I81" s="21">
        <f>IF(OR($A81="",$B81="",$C81=""),"",'MPTO_working_3-way'!F80)</f>
        <v>3.7176892981146343</v>
      </c>
      <c r="J81" s="22">
        <f>IF(OR($A81="",$B81="",$C81=""),"",'MPTO_working_3-way'!G80)</f>
        <v>4.0579655779111974</v>
      </c>
      <c r="K81" s="17">
        <f>IF(OR($A81="",$B81="",$C81=""),"",'OddsRatio_working_3-way'!H80)</f>
        <v>2.0697088881288952</v>
      </c>
      <c r="L81" s="21">
        <f>IF(OR($A81="",$B81="",$C81=""),"",'OddsRatio_working_3-way'!I80)</f>
        <v>3.7106215514722498</v>
      </c>
      <c r="M81" s="22">
        <f>IF(OR($A81="",$B81="",$C81=""),"",'OddsRatio_working_3-way'!J80)</f>
        <v>4.0429582934152082</v>
      </c>
      <c r="N81" s="23">
        <f t="shared" si="29"/>
        <v>48.103141370132398</v>
      </c>
      <c r="O81" s="24">
        <f t="shared" si="30"/>
        <v>27.049688914506582</v>
      </c>
      <c r="P81" s="24">
        <f t="shared" si="31"/>
        <v>24.847169715361009</v>
      </c>
      <c r="Q81" t="s">
        <v>108</v>
      </c>
      <c r="R81" t="s">
        <v>152</v>
      </c>
      <c r="S81" s="48" t="s">
        <v>487</v>
      </c>
      <c r="T81" s="35">
        <v>100</v>
      </c>
      <c r="U81" s="35">
        <f t="shared" si="32"/>
        <v>54.337899543379002</v>
      </c>
      <c r="V81" s="35">
        <f t="shared" si="33"/>
        <v>70.149253731343279</v>
      </c>
      <c r="W81" s="35">
        <f t="shared" si="34"/>
        <v>72.222222222222229</v>
      </c>
      <c r="X81" s="35">
        <f t="shared" si="35"/>
        <v>57.628524046434492</v>
      </c>
      <c r="Y81" s="35">
        <f t="shared" si="36"/>
        <v>73.43987823439879</v>
      </c>
      <c r="Z81" s="35">
        <f t="shared" si="37"/>
        <v>75.512846725277711</v>
      </c>
      <c r="AA81" s="35">
        <f t="shared" si="38"/>
        <v>-3.2906245030554899</v>
      </c>
      <c r="AB81" s="35">
        <f t="shared" si="39"/>
        <v>-3.2906245030555112</v>
      </c>
      <c r="AC81" s="35">
        <f t="shared" si="40"/>
        <v>-3.2906245030554828</v>
      </c>
      <c r="AF81">
        <v>1.83</v>
      </c>
      <c r="AG81">
        <v>2.08</v>
      </c>
      <c r="AJ81" t="s">
        <v>171</v>
      </c>
    </row>
    <row r="82" spans="1:36" ht="15" x14ac:dyDescent="0.25">
      <c r="A82">
        <v>2.19</v>
      </c>
      <c r="B82">
        <v>3.35</v>
      </c>
      <c r="C82">
        <v>3.6</v>
      </c>
      <c r="D82" s="20">
        <f t="shared" si="28"/>
        <v>3.2906245030555059E-2</v>
      </c>
      <c r="E82" s="17">
        <f>IF(OR($A82="",$B82="",$C82=""),"",A82*'MPTO_working_3-way'!$I81)</f>
        <v>2.2620646766169155</v>
      </c>
      <c r="F82" s="21">
        <f>IF(OR($A82="",$B82="",$C82=""),"",B82*'MPTO_working_3-way'!$I81)</f>
        <v>3.4602359208523596</v>
      </c>
      <c r="G82" s="22">
        <f>IF(OR($A82="",$B82="",$C82=""),"",C82*'MPTO_working_3-way'!$I81)</f>
        <v>3.7184624821099983</v>
      </c>
      <c r="H82" s="17">
        <f>IF(OR($A82="",$B82="",$C82=""),"",'MPTO_working_3-way'!E81)</f>
        <v>2.2439020245873089</v>
      </c>
      <c r="I82" s="21">
        <f>IF(OR($A82="",$B82="",$C82=""),"",'MPTO_working_3-way'!F81)</f>
        <v>3.4777925549425235</v>
      </c>
      <c r="J82" s="22">
        <f>IF(OR($A82="",$B82="",$C82=""),"",'MPTO_working_3-way'!G81)</f>
        <v>3.7479990917863435</v>
      </c>
      <c r="K82" s="17">
        <f>IF(OR($A82="",$B82="",$C82=""),"",'OddsRatio_working_3-way'!H81)</f>
        <v>2.251490825352624</v>
      </c>
      <c r="L82" s="21">
        <f>IF(OR($A82="",$B82="",$C82=""),"",'OddsRatio_working_3-way'!I81)</f>
        <v>3.4714314618308126</v>
      </c>
      <c r="M82" s="22">
        <f>IF(OR($A82="",$B82="",$C82=""),"",'OddsRatio_working_3-way'!J81)</f>
        <v>3.7343497024511123</v>
      </c>
      <c r="N82" s="23">
        <f t="shared" si="29"/>
        <v>44.207400890746136</v>
      </c>
      <c r="O82" s="24">
        <f t="shared" si="30"/>
        <v>28.899763567383292</v>
      </c>
      <c r="P82" s="24">
        <f t="shared" si="31"/>
        <v>26.892835541870564</v>
      </c>
      <c r="Q82" t="s">
        <v>110</v>
      </c>
      <c r="R82" t="s">
        <v>165</v>
      </c>
      <c r="S82" s="48" t="s">
        <v>487</v>
      </c>
      <c r="T82" s="35">
        <v>100</v>
      </c>
      <c r="U82" s="35">
        <f t="shared" si="32"/>
        <v>55.357142857142868</v>
      </c>
      <c r="V82" s="35">
        <f t="shared" si="33"/>
        <v>67.637540453074436</v>
      </c>
      <c r="W82" s="35">
        <f t="shared" si="34"/>
        <v>73.544973544973558</v>
      </c>
      <c r="X82" s="35">
        <f t="shared" si="35"/>
        <v>58.817486001952027</v>
      </c>
      <c r="Y82" s="35">
        <f t="shared" si="36"/>
        <v>71.097883597883609</v>
      </c>
      <c r="Z82" s="35">
        <f t="shared" si="37"/>
        <v>77.005316689782717</v>
      </c>
      <c r="AA82" s="35">
        <f t="shared" si="38"/>
        <v>-3.4603431448091584</v>
      </c>
      <c r="AB82" s="35">
        <f t="shared" si="39"/>
        <v>-3.4603431448091726</v>
      </c>
      <c r="AC82" s="35">
        <f t="shared" si="40"/>
        <v>-3.4603431448091584</v>
      </c>
      <c r="AF82">
        <v>2.16</v>
      </c>
      <c r="AG82">
        <v>1.74</v>
      </c>
      <c r="AJ82" t="s">
        <v>174</v>
      </c>
    </row>
    <row r="83" spans="1:36" ht="15" x14ac:dyDescent="0.25">
      <c r="A83">
        <v>2.2400000000000002</v>
      </c>
      <c r="B83">
        <v>3.09</v>
      </c>
      <c r="C83">
        <v>3.78</v>
      </c>
      <c r="D83" s="20">
        <f t="shared" si="28"/>
        <v>3.4603431448091637E-2</v>
      </c>
      <c r="E83" s="17">
        <f>IF(OR($A83="",$B83="",$C83=""),"",A83*'MPTO_working_3-way'!$I82)</f>
        <v>2.3175116864437255</v>
      </c>
      <c r="F83" s="21">
        <f>IF(OR($A83="",$B83="",$C83=""),"",B83*'MPTO_working_3-way'!$I82)</f>
        <v>3.1969246031746028</v>
      </c>
      <c r="G83" s="22">
        <f>IF(OR($A83="",$B83="",$C83=""),"",C83*'MPTO_working_3-way'!$I82)</f>
        <v>3.9108009708737863</v>
      </c>
      <c r="H83" s="17">
        <f>IF(OR($A83="",$B83="",$C83=""),"",'MPTO_working_3-way'!E82)</f>
        <v>2.2994103924482987</v>
      </c>
      <c r="I83" s="21">
        <f>IF(OR($A83="",$B83="",$C83=""),"",'MPTO_working_3-way'!F82)</f>
        <v>3.2042027007564582</v>
      </c>
      <c r="J83" s="22">
        <f>IF(OR($A83="",$B83="",$C83=""),"",'MPTO_working_3-way'!G82)</f>
        <v>3.9523225418954242</v>
      </c>
      <c r="K83" s="17">
        <f>IF(OR($A83="",$B83="",$C83=""),"",'OddsRatio_working_3-way'!H82)</f>
        <v>2.3072354935362593</v>
      </c>
      <c r="L83" s="21">
        <f>IF(OR($A83="",$B83="",$C83=""),"",'OddsRatio_working_3-way'!I82)</f>
        <v>3.2033243399119211</v>
      </c>
      <c r="M83" s="22">
        <f>IF(OR($A83="",$B83="",$C83=""),"",'OddsRatio_working_3-way'!J82)</f>
        <v>3.9307376387345165</v>
      </c>
      <c r="N83" s="23">
        <f t="shared" si="29"/>
        <v>43.149728471683474</v>
      </c>
      <c r="O83" s="24">
        <f t="shared" si="30"/>
        <v>31.280062063615212</v>
      </c>
      <c r="P83" s="24">
        <f t="shared" si="31"/>
        <v>25.570209464701321</v>
      </c>
      <c r="Q83" t="s">
        <v>123</v>
      </c>
      <c r="R83" t="s">
        <v>125</v>
      </c>
      <c r="S83" s="48" t="s">
        <v>487</v>
      </c>
      <c r="T83" s="35">
        <v>100</v>
      </c>
      <c r="U83" s="35">
        <f t="shared" si="32"/>
        <v>50.495049504950494</v>
      </c>
      <c r="V83" s="35">
        <f t="shared" si="33"/>
        <v>70.414201183431956</v>
      </c>
      <c r="W83" s="35">
        <f t="shared" si="34"/>
        <v>75.550122249388764</v>
      </c>
      <c r="X83" s="35">
        <f t="shared" si="35"/>
        <v>54.035676567179294</v>
      </c>
      <c r="Y83" s="35">
        <f t="shared" si="36"/>
        <v>73.95482824566075</v>
      </c>
      <c r="Z83" s="35">
        <f t="shared" si="37"/>
        <v>79.090749311617543</v>
      </c>
      <c r="AA83" s="35">
        <f t="shared" si="38"/>
        <v>-3.5406270622288005</v>
      </c>
      <c r="AB83" s="35">
        <f t="shared" si="39"/>
        <v>-3.5406270622287934</v>
      </c>
      <c r="AC83" s="35">
        <f t="shared" si="40"/>
        <v>-3.5406270622287792</v>
      </c>
      <c r="AF83">
        <v>2.48</v>
      </c>
      <c r="AG83">
        <v>1.57</v>
      </c>
      <c r="AJ83" t="s">
        <v>174</v>
      </c>
    </row>
    <row r="84" spans="1:36" ht="15" x14ac:dyDescent="0.25">
      <c r="A84">
        <v>2.02</v>
      </c>
      <c r="B84">
        <v>3.38</v>
      </c>
      <c r="C84">
        <v>4.09</v>
      </c>
      <c r="D84" s="20">
        <f t="shared" si="28"/>
        <v>3.5406270622287961E-2</v>
      </c>
      <c r="E84" s="17">
        <f>IF(OR($A84="",$B84="",$C84=""),"",A84*'MPTO_working_3-way'!$I83)</f>
        <v>2.0915206666570216</v>
      </c>
      <c r="F84" s="21">
        <f>IF(OR($A84="",$B84="",$C84=""),"",B84*'MPTO_working_3-way'!$I83)</f>
        <v>3.499673194703333</v>
      </c>
      <c r="G84" s="22">
        <f>IF(OR($A84="",$B84="",$C84=""),"",C84*'MPTO_working_3-way'!$I83)</f>
        <v>4.2348116468451575</v>
      </c>
      <c r="H84" s="17">
        <f>IF(OR($A84="",$B84="",$C84=""),"",'MPTO_working_3-way'!E83)</f>
        <v>2.0693333673221672</v>
      </c>
      <c r="I84" s="21">
        <f>IF(OR($A84="",$B84="",$C84=""),"",'MPTO_working_3-way'!F83)</f>
        <v>3.5204338554060723</v>
      </c>
      <c r="J84" s="22">
        <f>IF(OR($A84="",$B84="",$C84=""),"",'MPTO_working_3-way'!G83)</f>
        <v>4.2974397771139179</v>
      </c>
      <c r="K84" s="17">
        <f>IF(OR($A84="",$B84="",$C84=""),"",'OddsRatio_working_3-way'!H83)</f>
        <v>2.0782177668697481</v>
      </c>
      <c r="L84" s="21">
        <f>IF(OR($A84="",$B84="",$C84=""),"",'OddsRatio_working_3-way'!I83)</f>
        <v>3.5158414560294116</v>
      </c>
      <c r="M84" s="22">
        <f>IF(OR($A84="",$B84="",$C84=""),"",'OddsRatio_working_3-way'!J83)</f>
        <v>4.2663655878701192</v>
      </c>
      <c r="N84" s="23">
        <f t="shared" si="29"/>
        <v>47.81210226329479</v>
      </c>
      <c r="O84" s="24">
        <f t="shared" si="30"/>
        <v>28.574096618892153</v>
      </c>
      <c r="P84" s="24">
        <f t="shared" si="31"/>
        <v>23.613801117813072</v>
      </c>
      <c r="Q84" t="s">
        <v>114</v>
      </c>
      <c r="R84" t="s">
        <v>112</v>
      </c>
      <c r="S84" s="48" t="s">
        <v>487</v>
      </c>
      <c r="T84" s="35">
        <v>100</v>
      </c>
      <c r="U84" s="35">
        <f t="shared" si="32"/>
        <v>66.666666666666657</v>
      </c>
      <c r="V84" s="35">
        <f t="shared" si="33"/>
        <v>68.051118210862612</v>
      </c>
      <c r="W84" s="35">
        <f t="shared" si="34"/>
        <v>61.977186311787079</v>
      </c>
      <c r="X84" s="35">
        <f t="shared" si="35"/>
        <v>69.971695477350309</v>
      </c>
      <c r="Y84" s="35">
        <f t="shared" si="36"/>
        <v>71.356147021546263</v>
      </c>
      <c r="Z84" s="35">
        <f t="shared" si="37"/>
        <v>65.282215122470717</v>
      </c>
      <c r="AA84" s="35">
        <f t="shared" si="38"/>
        <v>-3.3050288106836518</v>
      </c>
      <c r="AB84" s="35">
        <f t="shared" si="39"/>
        <v>-3.3050288106836518</v>
      </c>
      <c r="AC84" s="35">
        <f t="shared" si="40"/>
        <v>-3.3050288106836376</v>
      </c>
      <c r="AF84">
        <v>2.34</v>
      </c>
      <c r="AG84">
        <v>1.64</v>
      </c>
      <c r="AJ84" t="s">
        <v>174</v>
      </c>
    </row>
    <row r="85" spans="1:36" ht="15" x14ac:dyDescent="0.25">
      <c r="A85">
        <v>3</v>
      </c>
      <c r="B85">
        <v>3.13</v>
      </c>
      <c r="C85">
        <v>2.63</v>
      </c>
      <c r="D85" s="20">
        <f t="shared" si="28"/>
        <v>3.3050288106836412E-2</v>
      </c>
      <c r="E85" s="17">
        <f>IF(OR($A85="",$B85="",$C85=""),"",A85*'MPTO_working_3-way'!$I84)</f>
        <v>3.0991508643205092</v>
      </c>
      <c r="F85" s="21">
        <f>IF(OR($A85="",$B85="",$C85=""),"",B85*'MPTO_working_3-way'!$I84)</f>
        <v>3.2334474017743977</v>
      </c>
      <c r="G85" s="22">
        <f>IF(OR($A85="",$B85="",$C85=""),"",C85*'MPTO_working_3-way'!$I84)</f>
        <v>2.7169222577209795</v>
      </c>
      <c r="H85" s="17">
        <f>IF(OR($A85="",$B85="",$C85=""),"",'MPTO_working_3-way'!E84)</f>
        <v>3.1025398354236899</v>
      </c>
      <c r="I85" s="21">
        <f>IF(OR($A85="",$B85="",$C85=""),"",'MPTO_working_3-way'!F84)</f>
        <v>3.2417847360176424</v>
      </c>
      <c r="J85" s="22">
        <f>IF(OR($A85="",$B85="",$C85=""),"",'MPTO_working_3-way'!G84)</f>
        <v>2.7084756048519765</v>
      </c>
      <c r="K85" s="17">
        <f>IF(OR($A85="",$B85="",$C85=""),"",'OddsRatio_working_3-way'!H84)</f>
        <v>3.1011247539483171</v>
      </c>
      <c r="L85" s="21">
        <f>IF(OR($A85="",$B85="",$C85=""),"",'OddsRatio_working_3-way'!I84)</f>
        <v>3.2376978629549567</v>
      </c>
      <c r="M85" s="22">
        <f>IF(OR($A85="",$B85="",$C85=""),"",'OddsRatio_working_3-way'!J84)</f>
        <v>2.7124166744678782</v>
      </c>
      <c r="N85" s="23">
        <f t="shared" si="29"/>
        <v>32.266902896295448</v>
      </c>
      <c r="O85" s="24">
        <f t="shared" si="30"/>
        <v>30.926743990059542</v>
      </c>
      <c r="P85" s="24">
        <f t="shared" si="31"/>
        <v>36.80635311364501</v>
      </c>
      <c r="Q85" t="s">
        <v>115</v>
      </c>
      <c r="R85" t="s">
        <v>122</v>
      </c>
      <c r="S85" s="48" t="s">
        <v>487</v>
      </c>
      <c r="T85" s="35">
        <v>100</v>
      </c>
      <c r="U85" s="35">
        <f t="shared" si="32"/>
        <v>68.652037617554868</v>
      </c>
      <c r="V85" s="35">
        <f t="shared" si="33"/>
        <v>68.253968253968253</v>
      </c>
      <c r="W85" s="35">
        <f t="shared" si="34"/>
        <v>59.839357429718881</v>
      </c>
      <c r="X85" s="35">
        <f t="shared" si="35"/>
        <v>71.906674316312859</v>
      </c>
      <c r="Y85" s="35">
        <f t="shared" si="36"/>
        <v>71.508604952726259</v>
      </c>
      <c r="Z85" s="35">
        <f t="shared" si="37"/>
        <v>63.093994128476893</v>
      </c>
      <c r="AA85" s="35">
        <f t="shared" si="38"/>
        <v>-3.2546366987579916</v>
      </c>
      <c r="AB85" s="35">
        <f t="shared" si="39"/>
        <v>-3.2546366987580058</v>
      </c>
      <c r="AC85" s="35">
        <f t="shared" si="40"/>
        <v>-3.2546366987580129</v>
      </c>
      <c r="AF85">
        <v>2.2200000000000002</v>
      </c>
      <c r="AG85">
        <v>1.7</v>
      </c>
      <c r="AJ85" t="s">
        <v>174</v>
      </c>
    </row>
    <row r="86" spans="1:36" ht="15" x14ac:dyDescent="0.25">
      <c r="A86">
        <v>3.19</v>
      </c>
      <c r="B86">
        <v>3.15</v>
      </c>
      <c r="C86">
        <v>2.4900000000000002</v>
      </c>
      <c r="D86" s="20">
        <f t="shared" si="28"/>
        <v>3.2546366987580067E-2</v>
      </c>
      <c r="E86" s="17">
        <f>IF(OR($A86="",$B86="",$C86=""),"",A86*'MPTO_working_3-way'!$I85)</f>
        <v>3.2938229106903805</v>
      </c>
      <c r="F86" s="21">
        <f>IF(OR($A86="",$B86="",$C86=""),"",B86*'MPTO_working_3-way'!$I85)</f>
        <v>3.252521056010877</v>
      </c>
      <c r="G86" s="22">
        <f>IF(OR($A86="",$B86="",$C86=""),"",C86*'MPTO_working_3-way'!$I85)</f>
        <v>2.5710404537990748</v>
      </c>
      <c r="H86" s="17">
        <f>IF(OR($A86="",$B86="",$C86=""),"",'MPTO_working_3-way'!E85)</f>
        <v>3.3043559509274565</v>
      </c>
      <c r="I86" s="21">
        <f>IF(OR($A86="",$B86="",$C86=""),"",'MPTO_working_3-way'!F85)</f>
        <v>3.2614559700612182</v>
      </c>
      <c r="J86" s="22">
        <f>IF(OR($A86="",$B86="",$C86=""),"",'MPTO_working_3-way'!G85)</f>
        <v>2.5591310471302453</v>
      </c>
      <c r="K86" s="17">
        <f>IF(OR($A86="",$B86="",$C86=""),"",'OddsRatio_working_3-way'!H85)</f>
        <v>3.2994988409076393</v>
      </c>
      <c r="L86" s="21">
        <f>IF(OR($A86="",$B86="",$C86=""),"",'OddsRatio_working_3-way'!I85)</f>
        <v>3.2574988620782759</v>
      </c>
      <c r="M86" s="22">
        <f>IF(OR($A86="",$B86="",$C86=""),"",'OddsRatio_working_3-way'!J85)</f>
        <v>2.5644992113937817</v>
      </c>
      <c r="N86" s="23">
        <f t="shared" si="29"/>
        <v>30.35985926123762</v>
      </c>
      <c r="O86" s="24">
        <f t="shared" si="30"/>
        <v>30.745381283602548</v>
      </c>
      <c r="P86" s="24">
        <f t="shared" si="31"/>
        <v>38.894759455159836</v>
      </c>
      <c r="Q86" t="s">
        <v>164</v>
      </c>
      <c r="R86" t="s">
        <v>120</v>
      </c>
      <c r="S86" s="48" t="s">
        <v>487</v>
      </c>
      <c r="T86" s="35">
        <v>100</v>
      </c>
      <c r="U86" s="35">
        <f t="shared" si="32"/>
        <v>49.238578680203041</v>
      </c>
      <c r="V86" s="35">
        <f t="shared" si="33"/>
        <v>69.78851963746223</v>
      </c>
      <c r="W86" s="35">
        <f t="shared" si="34"/>
        <v>77.528089887640448</v>
      </c>
      <c r="X86" s="35">
        <f t="shared" si="35"/>
        <v>52.683390474897315</v>
      </c>
      <c r="Y86" s="35">
        <f t="shared" si="36"/>
        <v>73.233331432156504</v>
      </c>
      <c r="Z86" s="35">
        <f t="shared" si="37"/>
        <v>80.972901682334708</v>
      </c>
      <c r="AA86" s="35">
        <f t="shared" si="38"/>
        <v>-3.4448117946942745</v>
      </c>
      <c r="AB86" s="35">
        <f t="shared" si="39"/>
        <v>-3.4448117946942745</v>
      </c>
      <c r="AC86" s="35">
        <f t="shared" si="40"/>
        <v>-3.4448117946942602</v>
      </c>
      <c r="AF86">
        <v>2.41</v>
      </c>
      <c r="AG86">
        <v>1.61</v>
      </c>
      <c r="AJ86" t="s">
        <v>174</v>
      </c>
    </row>
    <row r="87" spans="1:36" ht="15" x14ac:dyDescent="0.25">
      <c r="A87">
        <v>1.97</v>
      </c>
      <c r="B87">
        <v>3.31</v>
      </c>
      <c r="C87">
        <v>4.45</v>
      </c>
      <c r="D87" s="20">
        <f t="shared" si="28"/>
        <v>3.4448117946942691E-2</v>
      </c>
      <c r="E87" s="17">
        <f>IF(OR($A87="",$B87="",$C87=""),"",A87*'MPTO_working_3-way'!$I86)</f>
        <v>2.0378627923554773</v>
      </c>
      <c r="F87" s="21">
        <f>IF(OR($A87="",$B87="",$C87=""),"",B87*'MPTO_working_3-way'!$I86)</f>
        <v>3.4240232704043803</v>
      </c>
      <c r="G87" s="22">
        <f>IF(OR($A87="",$B87="",$C87=""),"",C87*'MPTO_working_3-way'!$I86)</f>
        <v>4.6032941248638952</v>
      </c>
      <c r="H87" s="17">
        <f>IF(OR($A87="",$B87="",$C87=""),"",'MPTO_working_3-way'!E86)</f>
        <v>2.015594626537851</v>
      </c>
      <c r="I87" s="21">
        <f>IF(OR($A87="",$B87="",$C87=""),"",'MPTO_working_3-way'!F86)</f>
        <v>3.4407761844259159</v>
      </c>
      <c r="J87" s="22">
        <f>IF(OR($A87="",$B87="",$C87=""),"",'MPTO_working_3-way'!G86)</f>
        <v>4.6896309578739741</v>
      </c>
      <c r="K87" s="17">
        <f>IF(OR($A87="",$B87="",$C87=""),"",'OddsRatio_working_3-way'!H86)</f>
        <v>2.0245060282187164</v>
      </c>
      <c r="L87" s="21">
        <f>IF(OR($A87="",$B87="",$C87=""),"",'OddsRatio_working_3-way'!I86)</f>
        <v>3.4398030156548813</v>
      </c>
      <c r="M87" s="22">
        <f>IF(OR($A87="",$B87="",$C87=""),"",'OddsRatio_working_3-way'!J86)</f>
        <v>4.6438616467572897</v>
      </c>
      <c r="N87" s="23">
        <f t="shared" si="29"/>
        <v>49.071017133795515</v>
      </c>
      <c r="O87" s="24">
        <f t="shared" si="30"/>
        <v>29.205408988996123</v>
      </c>
      <c r="P87" s="24">
        <f t="shared" si="31"/>
        <v>21.723573877208352</v>
      </c>
      <c r="Q87" t="s">
        <v>117</v>
      </c>
      <c r="R87" t="s">
        <v>121</v>
      </c>
      <c r="S87" s="48" t="s">
        <v>487</v>
      </c>
      <c r="T87" s="35">
        <v>100</v>
      </c>
      <c r="U87" s="35">
        <f t="shared" si="32"/>
        <v>64.912280701754383</v>
      </c>
      <c r="V87" s="35">
        <f t="shared" si="33"/>
        <v>68.454258675078862</v>
      </c>
      <c r="W87" s="35">
        <f t="shared" si="34"/>
        <v>63.369963369963365</v>
      </c>
      <c r="X87" s="35">
        <f t="shared" si="35"/>
        <v>68.175777954957766</v>
      </c>
      <c r="Y87" s="35">
        <f t="shared" si="36"/>
        <v>71.717755928282244</v>
      </c>
      <c r="Z87" s="35">
        <f t="shared" si="37"/>
        <v>66.633460623166755</v>
      </c>
      <c r="AA87" s="35">
        <f t="shared" si="38"/>
        <v>-3.2634972532033828</v>
      </c>
      <c r="AB87" s="35">
        <f t="shared" si="39"/>
        <v>-3.2634972532033828</v>
      </c>
      <c r="AC87" s="35">
        <f t="shared" si="40"/>
        <v>-3.2634972532033899</v>
      </c>
      <c r="AF87">
        <v>2.2799999999999998</v>
      </c>
      <c r="AG87">
        <v>1.67</v>
      </c>
      <c r="AJ87" t="s">
        <v>174</v>
      </c>
    </row>
    <row r="88" spans="1:36" ht="15" x14ac:dyDescent="0.25">
      <c r="A88">
        <v>2.85</v>
      </c>
      <c r="B88">
        <v>3.17</v>
      </c>
      <c r="C88">
        <v>2.73</v>
      </c>
      <c r="D88" s="20">
        <f t="shared" si="28"/>
        <v>3.2634972532033846E-2</v>
      </c>
      <c r="E88" s="17">
        <f>IF(OR($A88="",$B88="",$C88=""),"",A88*'MPTO_working_3-way'!$I87)</f>
        <v>2.9430096717162963</v>
      </c>
      <c r="F88" s="21">
        <f>IF(OR($A88="",$B88="",$C88=""),"",B88*'MPTO_working_3-way'!$I87)</f>
        <v>3.2734528629265474</v>
      </c>
      <c r="G88" s="22">
        <f>IF(OR($A88="",$B88="",$C88=""),"",C88*'MPTO_working_3-way'!$I87)</f>
        <v>2.8190934750124526</v>
      </c>
      <c r="H88" s="17">
        <f>IF(OR($A88="",$B88="",$C88=""),"",'MPTO_working_3-way'!E87)</f>
        <v>2.9411862560437028</v>
      </c>
      <c r="I88" s="21">
        <f>IF(OR($A88="",$B88="",$C88=""),"",'MPTO_working_3-way'!F87)</f>
        <v>3.2832194851171996</v>
      </c>
      <c r="J88" s="22">
        <f>IF(OR($A88="",$B88="",$C88=""),"",'MPTO_working_3-way'!G87)</f>
        <v>2.8135565088387837</v>
      </c>
      <c r="K88" s="17">
        <f>IF(OR($A88="",$B88="",$C88=""),"",'OddsRatio_working_3-way'!H87)</f>
        <v>2.9422524417866729</v>
      </c>
      <c r="L88" s="21">
        <f>IF(OR($A88="",$B88="",$C88=""),"",'OddsRatio_working_3-way'!I87)</f>
        <v>3.2782096209065301</v>
      </c>
      <c r="M88" s="22">
        <f>IF(OR($A88="",$B88="",$C88=""),"",'OddsRatio_working_3-way'!J87)</f>
        <v>2.8162684996167271</v>
      </c>
      <c r="N88" s="23">
        <f t="shared" si="29"/>
        <v>33.978821395337874</v>
      </c>
      <c r="O88" s="24">
        <f t="shared" si="30"/>
        <v>30.548782642496196</v>
      </c>
      <c r="P88" s="24">
        <f t="shared" si="31"/>
        <v>35.472395962165912</v>
      </c>
      <c r="Q88" t="s">
        <v>116</v>
      </c>
      <c r="R88" t="s">
        <v>113</v>
      </c>
      <c r="S88" s="48" t="s">
        <v>487</v>
      </c>
      <c r="T88" s="35">
        <v>100</v>
      </c>
      <c r="U88" s="35">
        <f t="shared" si="32"/>
        <v>66.777408637873762</v>
      </c>
      <c r="V88" s="35">
        <f t="shared" si="33"/>
        <v>68.75</v>
      </c>
      <c r="W88" s="35">
        <f t="shared" si="34"/>
        <v>61.089494163424128</v>
      </c>
      <c r="X88" s="35">
        <f t="shared" si="35"/>
        <v>70.160505836575865</v>
      </c>
      <c r="Y88" s="35">
        <f t="shared" si="36"/>
        <v>72.133097198702117</v>
      </c>
      <c r="Z88" s="35">
        <f t="shared" si="37"/>
        <v>64.472591362126238</v>
      </c>
      <c r="AA88" s="35">
        <f t="shared" si="38"/>
        <v>-3.383097198702103</v>
      </c>
      <c r="AB88" s="35">
        <f t="shared" si="39"/>
        <v>-3.3830971987021172</v>
      </c>
      <c r="AC88" s="35">
        <f t="shared" si="40"/>
        <v>-3.3830971987021101</v>
      </c>
      <c r="AF88">
        <v>2.31</v>
      </c>
      <c r="AG88">
        <v>1.65</v>
      </c>
      <c r="AJ88" t="s">
        <v>174</v>
      </c>
    </row>
    <row r="89" spans="1:36" ht="15" x14ac:dyDescent="0.25">
      <c r="A89">
        <v>3.01</v>
      </c>
      <c r="B89">
        <v>3.2</v>
      </c>
      <c r="C89">
        <v>2.57</v>
      </c>
      <c r="D89" s="20">
        <f t="shared" si="28"/>
        <v>3.3830971987021119E-2</v>
      </c>
      <c r="E89" s="17">
        <f>IF(OR($A89="",$B89="",$C89=""),"",A89*'MPTO_working_3-way'!$I88)</f>
        <v>3.1118312256809335</v>
      </c>
      <c r="F89" s="21">
        <f>IF(OR($A89="",$B89="",$C89=""),"",B89*'MPTO_working_3-way'!$I88)</f>
        <v>3.3082591103584678</v>
      </c>
      <c r="G89" s="22">
        <f>IF(OR($A89="",$B89="",$C89=""),"",C89*'MPTO_working_3-way'!$I88)</f>
        <v>2.6569455980066441</v>
      </c>
      <c r="H89" s="17">
        <f>IF(OR($A89="",$B89="",$C89=""),"",'MPTO_working_3-way'!E88)</f>
        <v>3.1157605726814945</v>
      </c>
      <c r="I89" s="21">
        <f>IF(OR($A89="",$B89="",$C89=""),"",'MPTO_working_3-way'!F88)</f>
        <v>3.3197995139841323</v>
      </c>
      <c r="J89" s="22">
        <f>IF(OR($A89="",$B89="",$C89=""),"",'MPTO_working_3-way'!G88)</f>
        <v>2.6467064929251483</v>
      </c>
      <c r="K89" s="17">
        <f>IF(OR($A89="",$B89="",$C89=""),"",'OddsRatio_working_3-way'!H88)</f>
        <v>3.1142510659590585</v>
      </c>
      <c r="L89" s="21">
        <f>IF(OR($A89="",$B89="",$C89=""),"",'OddsRatio_working_3-way'!I88)</f>
        <v>3.3141056443332984</v>
      </c>
      <c r="M89" s="22">
        <f>IF(OR($A89="",$B89="",$C89=""),"",'OddsRatio_working_3-way'!J88)</f>
        <v>2.651429937092399</v>
      </c>
      <c r="N89" s="23">
        <f t="shared" si="29"/>
        <v>32.135418905348224</v>
      </c>
      <c r="O89" s="24">
        <f t="shared" si="30"/>
        <v>30.227378407843169</v>
      </c>
      <c r="P89" s="24">
        <f t="shared" si="31"/>
        <v>37.637202686808621</v>
      </c>
      <c r="Q89" t="s">
        <v>119</v>
      </c>
      <c r="R89" t="s">
        <v>111</v>
      </c>
      <c r="S89" s="48" t="s">
        <v>487</v>
      </c>
      <c r="T89" s="35">
        <v>100</v>
      </c>
      <c r="U89" s="35">
        <f t="shared" si="32"/>
        <v>64.664310954063609</v>
      </c>
      <c r="V89" s="35">
        <f t="shared" si="33"/>
        <v>66.996699669967001</v>
      </c>
      <c r="W89" s="35">
        <f t="shared" si="34"/>
        <v>65.156794425087099</v>
      </c>
      <c r="X89" s="35">
        <f t="shared" si="35"/>
        <v>67.8465059049459</v>
      </c>
      <c r="Y89" s="35">
        <f t="shared" si="36"/>
        <v>70.178894620849292</v>
      </c>
      <c r="Z89" s="35">
        <f t="shared" si="37"/>
        <v>68.338989375969405</v>
      </c>
      <c r="AA89" s="35">
        <f t="shared" si="38"/>
        <v>-3.1821949508822911</v>
      </c>
      <c r="AB89" s="35">
        <f t="shared" si="39"/>
        <v>-3.1821949508822911</v>
      </c>
      <c r="AC89" s="35">
        <f t="shared" si="40"/>
        <v>-3.1821949508823053</v>
      </c>
      <c r="AF89">
        <v>2.34</v>
      </c>
      <c r="AG89">
        <v>1.64</v>
      </c>
      <c r="AJ89" t="s">
        <v>174</v>
      </c>
    </row>
    <row r="90" spans="1:36" ht="15" x14ac:dyDescent="0.25">
      <c r="A90">
        <v>2.83</v>
      </c>
      <c r="B90">
        <v>3.03</v>
      </c>
      <c r="C90">
        <v>2.87</v>
      </c>
      <c r="D90" s="20">
        <f t="shared" si="28"/>
        <v>3.1821949508823E-2</v>
      </c>
      <c r="E90" s="17">
        <f>IF(OR($A90="",$B90="",$C90=""),"",A90*'MPTO_working_3-way'!$I89)</f>
        <v>2.920056117109969</v>
      </c>
      <c r="F90" s="21">
        <f>IF(OR($A90="",$B90="",$C90=""),"",B90*'MPTO_working_3-way'!$I89)</f>
        <v>3.1264205070117335</v>
      </c>
      <c r="G90" s="22">
        <f>IF(OR($A90="",$B90="",$C90=""),"",C90*'MPTO_working_3-way'!$I89)</f>
        <v>2.9613289950903221</v>
      </c>
      <c r="H90" s="17">
        <f>IF(OR($A90="",$B90="",$C90=""),"",'MPTO_working_3-way'!E89)</f>
        <v>2.9175820365195833</v>
      </c>
      <c r="I90" s="21">
        <f>IF(OR($A90="",$B90="",$C90=""),"",'MPTO_working_3-way'!F89)</f>
        <v>3.1306186112524435</v>
      </c>
      <c r="J90" s="22">
        <f>IF(OR($A90="",$B90="",$C90=""),"",'MPTO_working_3-way'!G89)</f>
        <v>2.9601147690704068</v>
      </c>
      <c r="K90" s="17">
        <f>IF(OR($A90="",$B90="",$C90=""),"",'OddsRatio_working_3-way'!H89)</f>
        <v>2.9188038481126619</v>
      </c>
      <c r="L90" s="21">
        <f>IF(OR($A90="",$B90="",$C90=""),"",'OddsRatio_working_3-way'!I89)</f>
        <v>3.1285091867042096</v>
      </c>
      <c r="M90" s="22">
        <f>IF(OR($A90="",$B90="",$C90=""),"",'OddsRatio_working_3-way'!J89)</f>
        <v>2.960744915830972</v>
      </c>
      <c r="N90" s="23">
        <f t="shared" si="29"/>
        <v>34.245917197978976</v>
      </c>
      <c r="O90" s="24">
        <f t="shared" si="30"/>
        <v>31.98546061725429</v>
      </c>
      <c r="P90" s="24">
        <f t="shared" si="31"/>
        <v>33.76862218476672</v>
      </c>
      <c r="Q90" t="s">
        <v>483</v>
      </c>
      <c r="R90" t="s">
        <v>124</v>
      </c>
      <c r="S90" s="48" t="s">
        <v>487</v>
      </c>
      <c r="T90" s="35">
        <v>100</v>
      </c>
      <c r="U90" s="35">
        <f t="shared" si="32"/>
        <v>53.488372093023258</v>
      </c>
      <c r="V90" s="35">
        <f t="shared" si="33"/>
        <v>69.6048632218845</v>
      </c>
      <c r="W90" s="35">
        <f t="shared" si="34"/>
        <v>72.527472527472526</v>
      </c>
      <c r="X90" s="35">
        <f t="shared" si="35"/>
        <v>57.867664250642967</v>
      </c>
      <c r="Y90" s="35">
        <f t="shared" si="36"/>
        <v>73.984155379504216</v>
      </c>
      <c r="Z90" s="35">
        <f t="shared" si="37"/>
        <v>76.906764685092242</v>
      </c>
      <c r="AA90" s="35">
        <f t="shared" si="38"/>
        <v>-4.3792921576197088</v>
      </c>
      <c r="AB90" s="35">
        <f t="shared" si="39"/>
        <v>-4.3792921576197159</v>
      </c>
      <c r="AC90" s="35">
        <f t="shared" si="40"/>
        <v>-4.3792921576197159</v>
      </c>
      <c r="AF90">
        <v>2.64</v>
      </c>
      <c r="AG90">
        <v>1.52</v>
      </c>
      <c r="AJ90" t="s">
        <v>174</v>
      </c>
    </row>
    <row r="91" spans="1:36" ht="15" x14ac:dyDescent="0.25">
      <c r="A91">
        <v>2.15</v>
      </c>
      <c r="B91">
        <v>3.29</v>
      </c>
      <c r="C91">
        <v>3.64</v>
      </c>
      <c r="D91" s="20">
        <f t="shared" si="28"/>
        <v>4.3792921576197186E-2</v>
      </c>
      <c r="E91" s="17">
        <f>IF(OR($A91="",$B91="",$C91=""),"",A91*'MPTO_working_3-way'!$I90)</f>
        <v>2.2441547813888238</v>
      </c>
      <c r="F91" s="21">
        <f>IF(OR($A91="",$B91="",$C91=""),"",B91*'MPTO_working_3-way'!$I90)</f>
        <v>3.4340787119856886</v>
      </c>
      <c r="G91" s="22">
        <f>IF(OR($A91="",$B91="",$C91=""),"",C91*'MPTO_working_3-way'!$I90)</f>
        <v>3.7994062345373578</v>
      </c>
      <c r="H91" s="17">
        <f>IF(OR($A91="",$B91="",$C91=""),"",'MPTO_working_3-way'!E90)</f>
        <v>2.2196639926619084</v>
      </c>
      <c r="I91" s="21">
        <f>IF(OR($A91="",$B91="",$C91=""),"",'MPTO_working_3-way'!F90)</f>
        <v>3.4559776004409759</v>
      </c>
      <c r="J91" s="22">
        <f>IF(OR($A91="",$B91="",$C91=""),"",'MPTO_working_3-way'!G90)</f>
        <v>3.84426669267912</v>
      </c>
      <c r="K91" s="17">
        <f>IF(OR($A91="",$B91="",$C91=""),"",'OddsRatio_working_3-way'!H90)</f>
        <v>2.2297604158967563</v>
      </c>
      <c r="L91" s="21">
        <f>IF(OR($A91="",$B91="",$C91=""),"",'OddsRatio_working_3-way'!I90)</f>
        <v>3.4488272629596275</v>
      </c>
      <c r="M91" s="22">
        <f>IF(OR($A91="",$B91="",$C91=""),"",'OddsRatio_working_3-way'!J90)</f>
        <v>3.8231021721455978</v>
      </c>
      <c r="N91" s="23">
        <f t="shared" si="29"/>
        <v>44.560206287604515</v>
      </c>
      <c r="O91" s="24">
        <f t="shared" si="30"/>
        <v>29.119891646914802</v>
      </c>
      <c r="P91" s="24">
        <f t="shared" si="31"/>
        <v>26.319902065480687</v>
      </c>
      <c r="Q91" t="s">
        <v>419</v>
      </c>
      <c r="R91" t="s">
        <v>417</v>
      </c>
      <c r="S91" s="48" t="s">
        <v>487</v>
      </c>
      <c r="T91" s="35">
        <v>100</v>
      </c>
      <c r="U91" s="35">
        <f t="shared" si="32"/>
        <v>51.690821256038639</v>
      </c>
      <c r="V91" s="35">
        <f t="shared" si="33"/>
        <v>69.418960244648318</v>
      </c>
      <c r="W91" s="35">
        <f t="shared" si="34"/>
        <v>74.358974358974365</v>
      </c>
      <c r="X91" s="35">
        <f t="shared" si="35"/>
        <v>56.222065396377332</v>
      </c>
      <c r="Y91" s="35">
        <f t="shared" si="36"/>
        <v>73.950204384987003</v>
      </c>
      <c r="Z91" s="35">
        <f t="shared" si="37"/>
        <v>78.890218499313036</v>
      </c>
      <c r="AA91" s="35">
        <f t="shared" si="38"/>
        <v>-4.5312441403386927</v>
      </c>
      <c r="AB91" s="35">
        <f t="shared" si="39"/>
        <v>-4.5312441403386856</v>
      </c>
      <c r="AC91" s="35">
        <f t="shared" si="40"/>
        <v>-4.5312441403386714</v>
      </c>
      <c r="AF91">
        <v>2.2999999999999998</v>
      </c>
      <c r="AG91">
        <v>1.63</v>
      </c>
      <c r="AJ91" t="s">
        <v>478</v>
      </c>
    </row>
    <row r="92" spans="1:36" ht="15" x14ac:dyDescent="0.25">
      <c r="A92">
        <v>2.0699999999999998</v>
      </c>
      <c r="B92">
        <v>3.27</v>
      </c>
      <c r="C92">
        <v>3.9</v>
      </c>
      <c r="D92" s="20">
        <f t="shared" si="28"/>
        <v>4.531244140338675E-2</v>
      </c>
      <c r="E92" s="17">
        <f>IF(OR($A92="",$B92="",$C92=""),"",A92*'MPTO_working_3-way'!$I91)</f>
        <v>2.1637967537050105</v>
      </c>
      <c r="F92" s="21">
        <f>IF(OR($A92="",$B92="",$C92=""),"",B92*'MPTO_working_3-way'!$I91)</f>
        <v>3.4181716833890747</v>
      </c>
      <c r="G92" s="22">
        <f>IF(OR($A92="",$B92="",$C92=""),"",C92*'MPTO_working_3-way'!$I91)</f>
        <v>4.0767185214732082</v>
      </c>
      <c r="H92" s="17">
        <f>IF(OR($A92="",$B92="",$C92=""),"",'MPTO_working_3-way'!E91)</f>
        <v>2.136808569021075</v>
      </c>
      <c r="I92" s="21">
        <f>IF(OR($A92="",$B92="",$C92=""),"",'MPTO_working_3-way'!F91)</f>
        <v>3.4398985180349402</v>
      </c>
      <c r="J92" s="22">
        <f>IF(OR($A92="",$B92="",$C92=""),"",'MPTO_working_3-way'!G91)</f>
        <v>4.1441138933497843</v>
      </c>
      <c r="K92" s="17">
        <f>IF(OR($A92="",$B92="",$C92=""),"",'OddsRatio_working_3-way'!H91)</f>
        <v>2.1477410952712637</v>
      </c>
      <c r="L92" s="21">
        <f>IF(OR($A92="",$B92="",$C92=""),"",'OddsRatio_working_3-way'!I91)</f>
        <v>3.4349273703418413</v>
      </c>
      <c r="M92" s="22">
        <f>IF(OR($A92="",$B92="",$C92=""),"",'OddsRatio_working_3-way'!J91)</f>
        <v>4.1107001647538928</v>
      </c>
      <c r="N92" s="23">
        <f t="shared" si="29"/>
        <v>46.215061478751515</v>
      </c>
      <c r="O92" s="24">
        <f t="shared" si="30"/>
        <v>29.255405890218846</v>
      </c>
      <c r="P92" s="24">
        <f t="shared" si="31"/>
        <v>24.529532631029646</v>
      </c>
      <c r="Q92" t="s">
        <v>421</v>
      </c>
      <c r="R92" t="s">
        <v>311</v>
      </c>
      <c r="S92" s="48" t="s">
        <v>487</v>
      </c>
      <c r="T92" s="35">
        <v>100</v>
      </c>
      <c r="U92" s="35">
        <f t="shared" si="32"/>
        <v>57.446808510638299</v>
      </c>
      <c r="V92" s="35">
        <f t="shared" si="33"/>
        <v>68.652037617554868</v>
      </c>
      <c r="W92" s="35">
        <f t="shared" si="34"/>
        <v>68.35443037974683</v>
      </c>
      <c r="X92" s="35">
        <f t="shared" si="35"/>
        <v>62.993532002698302</v>
      </c>
      <c r="Y92" s="35">
        <f t="shared" si="36"/>
        <v>74.198761109614864</v>
      </c>
      <c r="Z92" s="35">
        <f t="shared" si="37"/>
        <v>73.901153871806841</v>
      </c>
      <c r="AA92" s="35">
        <f t="shared" si="38"/>
        <v>-5.5467234920600035</v>
      </c>
      <c r="AB92" s="35">
        <f t="shared" si="39"/>
        <v>-5.5467234920599964</v>
      </c>
      <c r="AC92" s="35">
        <f t="shared" si="40"/>
        <v>-5.5467234920600106</v>
      </c>
      <c r="AF92">
        <v>2.46</v>
      </c>
      <c r="AG92">
        <v>1.56</v>
      </c>
      <c r="AJ92" t="s">
        <v>478</v>
      </c>
    </row>
    <row r="93" spans="1:36" ht="15" x14ac:dyDescent="0.25">
      <c r="A93">
        <v>2.35</v>
      </c>
      <c r="B93">
        <v>3.19</v>
      </c>
      <c r="C93">
        <v>3.16</v>
      </c>
      <c r="D93" s="20">
        <f t="shared" si="28"/>
        <v>5.5467234920600017E-2</v>
      </c>
      <c r="E93" s="17">
        <f>IF(OR($A93="",$B93="",$C93=""),"",A93*'MPTO_working_3-way'!$I92)</f>
        <v>2.4803480020634101</v>
      </c>
      <c r="F93" s="21">
        <f>IF(OR($A93="",$B93="",$C93=""),"",B93*'MPTO_working_3-way'!$I92)</f>
        <v>3.3669404793967139</v>
      </c>
      <c r="G93" s="22">
        <f>IF(OR($A93="",$B93="",$C93=""),"",C93*'MPTO_working_3-way'!$I92)</f>
        <v>3.3352764623490962</v>
      </c>
      <c r="H93" s="17">
        <f>IF(OR($A93="",$B93="",$C93=""),"",'MPTO_working_3-way'!E92)</f>
        <v>2.4567438856938999</v>
      </c>
      <c r="I93" s="21">
        <f>IF(OR($A93="",$B93="",$C93=""),"",'MPTO_working_3-way'!F92)</f>
        <v>3.3899391529495269</v>
      </c>
      <c r="J93" s="22">
        <f>IF(OR($A93="",$B93="",$C93=""),"",'MPTO_working_3-way'!G92)</f>
        <v>3.3560806477662437</v>
      </c>
      <c r="K93" s="17">
        <f>IF(OR($A93="",$B93="",$C93=""),"",'OddsRatio_working_3-way'!H92)</f>
        <v>2.4669628045246141</v>
      </c>
      <c r="L93" s="21">
        <f>IF(OR($A93="",$B93="",$C93=""),"",'OddsRatio_working_3-way'!I92)</f>
        <v>3.379739660673263</v>
      </c>
      <c r="M93" s="22">
        <f>IF(OR($A93="",$B93="",$C93=""),"",'OddsRatio_working_3-way'!J92)</f>
        <v>3.3471404872393831</v>
      </c>
      <c r="N93" s="23">
        <f t="shared" si="29"/>
        <v>40.316923236904522</v>
      </c>
      <c r="O93" s="24">
        <f t="shared" si="30"/>
        <v>29.70055473565067</v>
      </c>
      <c r="P93" s="24">
        <f t="shared" si="31"/>
        <v>29.982522027444819</v>
      </c>
      <c r="Q93" t="s">
        <v>309</v>
      </c>
      <c r="R93" t="s">
        <v>416</v>
      </c>
      <c r="S93" s="48" t="s">
        <v>487</v>
      </c>
      <c r="T93" s="35">
        <v>100</v>
      </c>
      <c r="U93" s="35">
        <f t="shared" si="32"/>
        <v>20.634920634920633</v>
      </c>
      <c r="V93" s="35">
        <f t="shared" si="33"/>
        <v>84.894259818731115</v>
      </c>
      <c r="W93" s="35">
        <f t="shared" si="34"/>
        <v>91.273996509598604</v>
      </c>
      <c r="X93" s="35">
        <f t="shared" si="35"/>
        <v>23.831743671670278</v>
      </c>
      <c r="Y93" s="35">
        <f t="shared" si="36"/>
        <v>88.091082855480749</v>
      </c>
      <c r="Z93" s="35">
        <f t="shared" si="37"/>
        <v>94.470819546348238</v>
      </c>
      <c r="AA93" s="35">
        <f t="shared" si="38"/>
        <v>-3.1968230367496453</v>
      </c>
      <c r="AB93" s="35">
        <f t="shared" si="39"/>
        <v>-3.1968230367496346</v>
      </c>
      <c r="AC93" s="35">
        <f t="shared" si="40"/>
        <v>-3.1968230367496346</v>
      </c>
      <c r="AF93">
        <v>2.2400000000000002</v>
      </c>
      <c r="AG93">
        <v>1.64</v>
      </c>
      <c r="AJ93" t="s">
        <v>478</v>
      </c>
    </row>
    <row r="94" spans="1:36" ht="15" x14ac:dyDescent="0.25">
      <c r="A94">
        <v>1.26</v>
      </c>
      <c r="B94">
        <v>6.62</v>
      </c>
      <c r="C94">
        <v>11.46</v>
      </c>
      <c r="D94" s="20">
        <f t="shared" si="28"/>
        <v>3.1968230367496409E-2</v>
      </c>
      <c r="E94" s="17">
        <f>IF(OR($A94="",$B94="",$C94=""),"",A94*'MPTO_working_3-way'!$I93)</f>
        <v>1.3002799702630454</v>
      </c>
      <c r="F94" s="21">
        <f>IF(OR($A94="",$B94="",$C94=""),"",B94*'MPTO_working_3-way'!$I93)</f>
        <v>6.8316296850328264</v>
      </c>
      <c r="G94" s="22">
        <f>IF(OR($A94="",$B94="",$C94=""),"",C94*'MPTO_working_3-way'!$I93)</f>
        <v>11.82635592001151</v>
      </c>
      <c r="H94" s="17">
        <f>IF(OR($A94="",$B94="",$C94=""),"",'MPTO_working_3-way'!E93)</f>
        <v>1.2771478254772457</v>
      </c>
      <c r="I94" s="21">
        <f>IF(OR($A94="",$B94="",$C94=""),"",'MPTO_working_3-way'!F93)</f>
        <v>7.1224399045554332</v>
      </c>
      <c r="J94" s="22">
        <f>IF(OR($A94="",$B94="",$C94=""),"",'MPTO_working_3-way'!G93)</f>
        <v>13.054155746113667</v>
      </c>
      <c r="K94" s="17">
        <f>IF(OR($A94="",$B94="",$C94=""),"",'OddsRatio_working_3-way'!H93)</f>
        <v>1.2835170545509302</v>
      </c>
      <c r="L94" s="21">
        <f>IF(OR($A94="",$B94="",$C94=""),"",'OddsRatio_working_3-way'!I93)</f>
        <v>7.1283301791393452</v>
      </c>
      <c r="M94" s="22">
        <f>IF(OR($A94="",$B94="",$C94=""),"",'OddsRatio_working_3-way'!J93)</f>
        <v>12.406109194625897</v>
      </c>
      <c r="N94" s="23">
        <f t="shared" si="29"/>
        <v>76.906514202299135</v>
      </c>
      <c r="O94" s="24">
        <f t="shared" si="30"/>
        <v>14.637795754516148</v>
      </c>
      <c r="P94" s="24">
        <f t="shared" si="31"/>
        <v>8.4556900431847204</v>
      </c>
      <c r="Q94" t="s">
        <v>156</v>
      </c>
      <c r="R94" t="s">
        <v>131</v>
      </c>
      <c r="S94" s="48" t="s">
        <v>487</v>
      </c>
      <c r="T94" s="35">
        <v>100</v>
      </c>
      <c r="U94" s="35">
        <f t="shared" si="32"/>
        <v>31.972789115646258</v>
      </c>
      <c r="V94" s="35">
        <f t="shared" si="33"/>
        <v>79.591836734693885</v>
      </c>
      <c r="W94" s="35">
        <f t="shared" si="34"/>
        <v>85.994397759103649</v>
      </c>
      <c r="X94" s="35">
        <f t="shared" si="35"/>
        <v>34.413765506202473</v>
      </c>
      <c r="Y94" s="35">
        <f t="shared" si="36"/>
        <v>82.032813125250101</v>
      </c>
      <c r="Z94" s="35">
        <f t="shared" si="37"/>
        <v>88.435374149659864</v>
      </c>
      <c r="AA94" s="35">
        <f t="shared" si="38"/>
        <v>-2.4409763905562158</v>
      </c>
      <c r="AB94" s="35">
        <f t="shared" si="39"/>
        <v>-2.4409763905562158</v>
      </c>
      <c r="AC94" s="35">
        <f t="shared" si="40"/>
        <v>-2.4409763905562158</v>
      </c>
      <c r="AF94">
        <v>1.49</v>
      </c>
      <c r="AG94">
        <v>2.72</v>
      </c>
      <c r="AJ94" t="s">
        <v>175</v>
      </c>
    </row>
    <row r="95" spans="1:36" ht="15" x14ac:dyDescent="0.25">
      <c r="A95">
        <v>1.47</v>
      </c>
      <c r="B95">
        <v>4.9000000000000004</v>
      </c>
      <c r="C95">
        <v>7.14</v>
      </c>
      <c r="D95" s="20">
        <f t="shared" si="28"/>
        <v>2.4409763905562265E-2</v>
      </c>
      <c r="E95" s="17">
        <f>IF(OR($A95="",$B95="",$C95=""),"",A95*'MPTO_working_3-way'!$I94)</f>
        <v>1.5058823529411764</v>
      </c>
      <c r="F95" s="21">
        <f>IF(OR($A95="",$B95="",$C95=""),"",B95*'MPTO_working_3-way'!$I94)</f>
        <v>5.0196078431372557</v>
      </c>
      <c r="G95" s="22">
        <f>IF(OR($A95="",$B95="",$C95=""),"",C95*'MPTO_working_3-way'!$I94)</f>
        <v>7.3142857142857141</v>
      </c>
      <c r="H95" s="17">
        <f>IF(OR($A95="",$B95="",$C95=""),"",'MPTO_working_3-way'!E94)</f>
        <v>1.4877951974598136</v>
      </c>
      <c r="I95" s="21">
        <f>IF(OR($A95="",$B95="",$C95=""),"",'MPTO_working_3-way'!F94)</f>
        <v>5.103471749489449</v>
      </c>
      <c r="J95" s="22">
        <f>IF(OR($A95="",$B95="",$C95=""),"",'MPTO_working_3-way'!G94)</f>
        <v>7.5803842264914048</v>
      </c>
      <c r="K95" s="17">
        <f>IF(OR($A95="",$B95="",$C95=""),"",'OddsRatio_working_3-way'!H94)</f>
        <v>1.4936208342036152</v>
      </c>
      <c r="L95" s="21">
        <f>IF(OR($A95="",$B95="",$C95=""),"",'OddsRatio_working_3-way'!I94)</f>
        <v>5.0960026667959566</v>
      </c>
      <c r="M95" s="22">
        <f>IF(OR($A95="",$B95="",$C95=""),"",'OddsRatio_working_3-way'!J94)</f>
        <v>7.4485785574685037</v>
      </c>
      <c r="N95" s="23">
        <f t="shared" si="29"/>
        <v>66.40625</v>
      </c>
      <c r="O95" s="24">
        <f t="shared" si="30"/>
        <v>19.921874999999996</v>
      </c>
      <c r="P95" s="24">
        <f t="shared" si="31"/>
        <v>13.671875</v>
      </c>
      <c r="Q95" t="s">
        <v>130</v>
      </c>
      <c r="R95" t="s">
        <v>126</v>
      </c>
      <c r="S95" s="48" t="s">
        <v>487</v>
      </c>
      <c r="T95" s="35">
        <v>100</v>
      </c>
      <c r="U95" s="35">
        <f t="shared" si="32"/>
        <v>84.848484848484844</v>
      </c>
      <c r="V95" s="35">
        <f t="shared" si="33"/>
        <v>77.827050997782706</v>
      </c>
      <c r="W95" s="35">
        <f t="shared" si="34"/>
        <v>34.640522875816991</v>
      </c>
      <c r="X95" s="35">
        <f t="shared" si="35"/>
        <v>87.53242612640031</v>
      </c>
      <c r="Y95" s="35">
        <f t="shared" si="36"/>
        <v>80.510992275698158</v>
      </c>
      <c r="Z95" s="35">
        <f t="shared" si="37"/>
        <v>37.32446415373245</v>
      </c>
      <c r="AA95" s="35">
        <f t="shared" si="38"/>
        <v>-2.6839412779154657</v>
      </c>
      <c r="AB95" s="35">
        <f t="shared" si="39"/>
        <v>-2.6839412779154515</v>
      </c>
      <c r="AC95" s="35">
        <f t="shared" si="40"/>
        <v>-2.6839412779154586</v>
      </c>
      <c r="AF95">
        <v>1.7</v>
      </c>
      <c r="AG95">
        <v>2.27</v>
      </c>
      <c r="AJ95" t="s">
        <v>175</v>
      </c>
    </row>
    <row r="96" spans="1:36" ht="15" x14ac:dyDescent="0.25">
      <c r="A96">
        <v>6.6</v>
      </c>
      <c r="B96">
        <v>4.51</v>
      </c>
      <c r="C96">
        <v>1.53</v>
      </c>
      <c r="D96" s="20">
        <f t="shared" si="28"/>
        <v>2.6839412779154692E-2</v>
      </c>
      <c r="E96" s="17">
        <f>IF(OR($A96="",$B96="",$C96=""),"",A96*'MPTO_working_3-way'!$I95)</f>
        <v>6.777140124342421</v>
      </c>
      <c r="F96" s="21">
        <f>IF(OR($A96="",$B96="",$C96=""),"",B96*'MPTO_working_3-way'!$I95)</f>
        <v>4.6310457516339874</v>
      </c>
      <c r="G96" s="22">
        <f>IF(OR($A96="",$B96="",$C96=""),"",C96*'MPTO_working_3-way'!$I95)</f>
        <v>1.5710643015521066</v>
      </c>
      <c r="H96" s="17">
        <f>IF(OR($A96="",$B96="",$C96=""),"",'MPTO_working_3-way'!E95)</f>
        <v>7.0141632500931808</v>
      </c>
      <c r="I96" s="21">
        <f>IF(OR($A96="",$B96="",$C96=""),"",'MPTO_working_3-way'!F95)</f>
        <v>4.6996231383944798</v>
      </c>
      <c r="J96" s="22">
        <f>IF(OR($A96="",$B96="",$C96=""),"",'MPTO_working_3-way'!G95)</f>
        <v>1.5512334392422518</v>
      </c>
      <c r="K96" s="17">
        <f>IF(OR($A96="",$B96="",$C96=""),"",'OddsRatio_working_3-way'!H95)</f>
        <v>6.8939970269420359</v>
      </c>
      <c r="L96" s="21">
        <f>IF(OR($A96="",$B96="",$C96=""),"",'OddsRatio_working_3-way'!I95)</f>
        <v>4.6942731365297403</v>
      </c>
      <c r="M96" s="22">
        <f>IF(OR($A96="",$B96="",$C96=""),"",'OddsRatio_working_3-way'!J95)</f>
        <v>1.5578247186212997</v>
      </c>
      <c r="N96" s="23">
        <f t="shared" si="29"/>
        <v>14.755486557053135</v>
      </c>
      <c r="O96" s="24">
        <f t="shared" si="30"/>
        <v>21.593394961541172</v>
      </c>
      <c r="P96" s="24">
        <f t="shared" si="31"/>
        <v>63.651118481405675</v>
      </c>
      <c r="Q96" t="s">
        <v>168</v>
      </c>
      <c r="R96" t="s">
        <v>159</v>
      </c>
      <c r="S96" s="48" t="s">
        <v>487</v>
      </c>
      <c r="T96" s="35">
        <v>100</v>
      </c>
      <c r="U96" s="35">
        <f t="shared" si="32"/>
        <v>64.157706093189958</v>
      </c>
      <c r="V96" s="35">
        <f t="shared" si="33"/>
        <v>68.051118210862612</v>
      </c>
      <c r="W96" s="35">
        <f t="shared" si="34"/>
        <v>65.03496503496504</v>
      </c>
      <c r="X96" s="35">
        <f t="shared" si="35"/>
        <v>66.913916754172348</v>
      </c>
      <c r="Y96" s="35">
        <f t="shared" si="36"/>
        <v>70.807328871845002</v>
      </c>
      <c r="Z96" s="35">
        <f t="shared" si="37"/>
        <v>67.791175695947416</v>
      </c>
      <c r="AA96" s="35">
        <f t="shared" si="38"/>
        <v>-2.75621066098239</v>
      </c>
      <c r="AB96" s="35">
        <f t="shared" si="39"/>
        <v>-2.75621066098239</v>
      </c>
      <c r="AC96" s="35">
        <f t="shared" si="40"/>
        <v>-2.7562106609823758</v>
      </c>
      <c r="AF96">
        <v>1.79</v>
      </c>
      <c r="AG96">
        <v>2.12</v>
      </c>
      <c r="AJ96" t="s">
        <v>175</v>
      </c>
    </row>
    <row r="97" spans="1:36" ht="15" x14ac:dyDescent="0.25">
      <c r="A97">
        <v>2.79</v>
      </c>
      <c r="B97">
        <v>3.13</v>
      </c>
      <c r="C97">
        <v>2.86</v>
      </c>
      <c r="D97" s="20">
        <f t="shared" si="28"/>
        <v>2.7562106609823722E-2</v>
      </c>
      <c r="E97" s="17">
        <f>IF(OR($A97="",$B97="",$C97=""),"",A97*'MPTO_working_3-way'!$I96)</f>
        <v>2.866898277441408</v>
      </c>
      <c r="F97" s="21">
        <f>IF(OR($A97="",$B97="",$C97=""),"",B97*'MPTO_working_3-way'!$I96)</f>
        <v>3.2162693936887483</v>
      </c>
      <c r="G97" s="22">
        <f>IF(OR($A97="",$B97="",$C97=""),"",C97*'MPTO_working_3-way'!$I96)</f>
        <v>2.9388276249040959</v>
      </c>
      <c r="H97" s="17">
        <f>IF(OR($A97="",$B97="",$C97=""),"",'MPTO_working_3-way'!E96)</f>
        <v>2.8633967594784</v>
      </c>
      <c r="I97" s="21">
        <f>IF(OR($A97="",$B97="",$C97=""),"",'MPTO_working_3-way'!F96)</f>
        <v>3.2226726725047614</v>
      </c>
      <c r="J97" s="22">
        <f>IF(OR($A97="",$B97="",$C97=""),"",'MPTO_working_3-way'!G96)</f>
        <v>2.9371768927940494</v>
      </c>
      <c r="K97" s="17">
        <f>IF(OR($A97="",$B97="",$C97=""),"",'OddsRatio_working_3-way'!H96)</f>
        <v>2.8651323904303614</v>
      </c>
      <c r="L97" s="21">
        <f>IF(OR($A97="",$B97="",$C97=""),"",'OddsRatio_working_3-way'!I96)</f>
        <v>3.2194033472718826</v>
      </c>
      <c r="M97" s="22">
        <f>IF(OR($A97="",$B97="",$C97=""),"",'OddsRatio_working_3-way'!J96)</f>
        <v>2.9380705286036153</v>
      </c>
      <c r="N97" s="23">
        <f t="shared" si="29"/>
        <v>34.880902746659707</v>
      </c>
      <c r="O97" s="24">
        <f t="shared" si="30"/>
        <v>31.091922895584851</v>
      </c>
      <c r="P97" s="24">
        <f t="shared" si="31"/>
        <v>34.027174357755449</v>
      </c>
      <c r="Q97" t="s">
        <v>325</v>
      </c>
      <c r="R97" t="s">
        <v>199</v>
      </c>
      <c r="S97" s="48" t="s">
        <v>487</v>
      </c>
      <c r="T97" s="35">
        <v>100</v>
      </c>
      <c r="U97" s="35">
        <f t="shared" si="32"/>
        <v>67.10526315789474</v>
      </c>
      <c r="V97" s="35">
        <f t="shared" si="33"/>
        <v>68.152866242038215</v>
      </c>
      <c r="W97" s="35">
        <f t="shared" si="34"/>
        <v>61.977186311787079</v>
      </c>
      <c r="X97" s="35">
        <f t="shared" si="35"/>
        <v>69.86994744617472</v>
      </c>
      <c r="Y97" s="35">
        <f t="shared" si="36"/>
        <v>70.917550530318195</v>
      </c>
      <c r="Z97" s="35">
        <f t="shared" si="37"/>
        <v>64.741870600067045</v>
      </c>
      <c r="AA97" s="35">
        <f t="shared" si="38"/>
        <v>-2.7646842882799803</v>
      </c>
      <c r="AB97" s="35">
        <f t="shared" si="39"/>
        <v>-2.7646842882799803</v>
      </c>
      <c r="AC97" s="35">
        <f t="shared" si="40"/>
        <v>-2.764684288279966</v>
      </c>
      <c r="AF97">
        <v>2.12</v>
      </c>
      <c r="AG97">
        <v>1.78</v>
      </c>
      <c r="AJ97" t="s">
        <v>472</v>
      </c>
    </row>
    <row r="98" spans="1:36" ht="15" x14ac:dyDescent="0.25">
      <c r="A98">
        <v>3.04</v>
      </c>
      <c r="B98">
        <v>3.14</v>
      </c>
      <c r="C98">
        <v>2.63</v>
      </c>
      <c r="D98" s="20">
        <f t="shared" si="28"/>
        <v>2.7646842882799838E-2</v>
      </c>
      <c r="E98" s="17">
        <f>IF(OR($A98="",$B98="",$C98=""),"",A98*'MPTO_working_3-way'!$I97)</f>
        <v>3.1240464023637116</v>
      </c>
      <c r="F98" s="21">
        <f>IF(OR($A98="",$B98="",$C98=""),"",B98*'MPTO_working_3-way'!$I97)</f>
        <v>3.2268110866519915</v>
      </c>
      <c r="G98" s="22">
        <f>IF(OR($A98="",$B98="",$C98=""),"",C98*'MPTO_working_3-way'!$I97)</f>
        <v>2.7027111967817636</v>
      </c>
      <c r="H98" s="17">
        <f>IF(OR($A98="",$B98="",$C98=""),"",'MPTO_working_3-way'!E97)</f>
        <v>3.1276217863661468</v>
      </c>
      <c r="I98" s="21">
        <f>IF(OR($A98="",$B98="",$C98=""),"",'MPTO_working_3-way'!F97)</f>
        <v>3.2335699057614429</v>
      </c>
      <c r="J98" s="22">
        <f>IF(OR($A98="",$B98="",$C98=""),"",'MPTO_working_3-way'!G97)</f>
        <v>2.6953268127578669</v>
      </c>
      <c r="K98" s="17">
        <f>IF(OR($A98="",$B98="",$C98=""),"",'OddsRatio_working_3-way'!H97)</f>
        <v>3.1260675446552746</v>
      </c>
      <c r="L98" s="21">
        <f>IF(OR($A98="",$B98="",$C98=""),"",'OddsRatio_working_3-way'!I97)</f>
        <v>3.2302865419422986</v>
      </c>
      <c r="M98" s="22">
        <f>IF(OR($A98="",$B98="",$C98=""),"",'OddsRatio_working_3-way'!J97)</f>
        <v>2.698769655778479</v>
      </c>
      <c r="N98" s="23">
        <f t="shared" si="29"/>
        <v>32.009767820458151</v>
      </c>
      <c r="O98" s="24">
        <f t="shared" si="30"/>
        <v>30.990348463118721</v>
      </c>
      <c r="P98" s="24">
        <f t="shared" si="31"/>
        <v>36.999883716423113</v>
      </c>
      <c r="Q98" t="s">
        <v>313</v>
      </c>
      <c r="R98" t="s">
        <v>318</v>
      </c>
      <c r="S98" s="48" t="s">
        <v>487</v>
      </c>
      <c r="T98" s="35">
        <v>100</v>
      </c>
      <c r="U98" s="35">
        <f t="shared" si="32"/>
        <v>53.703703703703695</v>
      </c>
      <c r="V98" s="35">
        <f t="shared" si="33"/>
        <v>70.674486803519059</v>
      </c>
      <c r="W98" s="35">
        <f t="shared" si="34"/>
        <v>72.899728997289984</v>
      </c>
      <c r="X98" s="35">
        <f t="shared" si="35"/>
        <v>56.425784199190964</v>
      </c>
      <c r="Y98" s="35">
        <f t="shared" si="36"/>
        <v>73.396567299006321</v>
      </c>
      <c r="Z98" s="35">
        <f t="shared" si="37"/>
        <v>75.621809492777231</v>
      </c>
      <c r="AA98" s="35">
        <f t="shared" si="38"/>
        <v>-2.722080495487269</v>
      </c>
      <c r="AB98" s="35">
        <f t="shared" si="39"/>
        <v>-2.7220804954872619</v>
      </c>
      <c r="AC98" s="35">
        <f t="shared" si="40"/>
        <v>-2.7220804954872477</v>
      </c>
      <c r="AF98">
        <v>2.21</v>
      </c>
      <c r="AG98">
        <v>1.72</v>
      </c>
      <c r="AJ98" t="s">
        <v>472</v>
      </c>
    </row>
    <row r="99" spans="1:36" ht="15" x14ac:dyDescent="0.25">
      <c r="A99">
        <v>2.16</v>
      </c>
      <c r="B99">
        <v>3.41</v>
      </c>
      <c r="C99">
        <v>3.69</v>
      </c>
      <c r="D99" s="20">
        <f t="shared" si="28"/>
        <v>2.7220804954872557E-2</v>
      </c>
      <c r="E99" s="17">
        <f>IF(OR($A99="",$B99="",$C99=""),"",A99*'MPTO_working_3-way'!$I98)</f>
        <v>2.2187969387025248</v>
      </c>
      <c r="F99" s="21">
        <f>IF(OR($A99="",$B99="",$C99=""),"",B99*'MPTO_working_3-way'!$I98)</f>
        <v>3.5028229448961157</v>
      </c>
      <c r="G99" s="22">
        <f>IF(OR($A99="",$B99="",$C99=""),"",C99*'MPTO_working_3-way'!$I98)</f>
        <v>3.7904447702834796</v>
      </c>
      <c r="H99" s="17">
        <f>IF(OR($A99="",$B99="",$C99=""),"",'MPTO_working_3-way'!E98)</f>
        <v>2.203180081398878</v>
      </c>
      <c r="I99" s="21">
        <f>IF(OR($A99="",$B99="",$C99=""),"",'MPTO_working_3-way'!F98)</f>
        <v>3.5188775248621531</v>
      </c>
      <c r="J99" s="22">
        <f>IF(OR($A99="",$B99="",$C99=""),"",'MPTO_working_3-way'!G98)</f>
        <v>3.8178269158481513</v>
      </c>
      <c r="K99" s="17">
        <f>IF(OR($A99="",$B99="",$C99=""),"",'OddsRatio_working_3-way'!H98)</f>
        <v>2.2096643861680545</v>
      </c>
      <c r="L99" s="21">
        <f>IF(OR($A99="",$B99="",$C99=""),"",'OddsRatio_working_3-way'!I98)</f>
        <v>3.5131820436767338</v>
      </c>
      <c r="M99" s="22">
        <f>IF(OR($A99="",$B99="",$C99=""),"",'OddsRatio_working_3-way'!J98)</f>
        <v>3.8051699989586778</v>
      </c>
      <c r="N99" s="23">
        <f t="shared" si="29"/>
        <v>45.069469069340123</v>
      </c>
      <c r="O99" s="24">
        <f t="shared" si="30"/>
        <v>28.548402694948582</v>
      </c>
      <c r="P99" s="24">
        <f t="shared" si="31"/>
        <v>26.382128235711296</v>
      </c>
      <c r="Q99" t="s">
        <v>319</v>
      </c>
      <c r="R99" t="s">
        <v>424</v>
      </c>
      <c r="S99" s="48" t="s">
        <v>487</v>
      </c>
      <c r="T99" s="35">
        <v>100</v>
      </c>
      <c r="U99" s="35">
        <f t="shared" si="32"/>
        <v>69.6048632218845</v>
      </c>
      <c r="V99" s="35">
        <f t="shared" si="33"/>
        <v>69.230769230769241</v>
      </c>
      <c r="W99" s="35">
        <f t="shared" si="34"/>
        <v>58.50622406639004</v>
      </c>
      <c r="X99" s="35">
        <f t="shared" si="35"/>
        <v>72.263006702840727</v>
      </c>
      <c r="Y99" s="35">
        <f t="shared" si="36"/>
        <v>71.888912711725467</v>
      </c>
      <c r="Z99" s="35">
        <f t="shared" si="37"/>
        <v>61.164367547346266</v>
      </c>
      <c r="AA99" s="35">
        <f t="shared" si="38"/>
        <v>-2.6581434809562268</v>
      </c>
      <c r="AB99" s="35">
        <f t="shared" si="39"/>
        <v>-2.6581434809562268</v>
      </c>
      <c r="AC99" s="35">
        <f t="shared" si="40"/>
        <v>-2.6581434809562268</v>
      </c>
      <c r="AF99">
        <v>2.06</v>
      </c>
      <c r="AG99">
        <v>1.84</v>
      </c>
      <c r="AJ99" t="s">
        <v>472</v>
      </c>
    </row>
    <row r="100" spans="1:36" ht="15" x14ac:dyDescent="0.25">
      <c r="A100">
        <v>3.29</v>
      </c>
      <c r="B100">
        <v>3.25</v>
      </c>
      <c r="C100">
        <v>2.41</v>
      </c>
      <c r="D100" s="20">
        <f t="shared" si="28"/>
        <v>2.6581434809562321E-2</v>
      </c>
      <c r="E100" s="17">
        <f>IF(OR($A100="",$B100="",$C100=""),"",A100*'MPTO_working_3-way'!$I99)</f>
        <v>3.37745292052346</v>
      </c>
      <c r="F100" s="21">
        <f>IF(OR($A100="",$B100="",$C100=""),"",B100*'MPTO_working_3-way'!$I99)</f>
        <v>3.3363896631310777</v>
      </c>
      <c r="G100" s="22">
        <f>IF(OR($A100="",$B100="",$C100=""),"",C100*'MPTO_working_3-way'!$I99)</f>
        <v>2.4740612578910453</v>
      </c>
      <c r="H100" s="17">
        <f>IF(OR($A100="",$B100="",$C100=""),"",'MPTO_working_3-way'!E99)</f>
        <v>3.3887864232477556</v>
      </c>
      <c r="I100" s="21">
        <f>IF(OR($A100="",$B100="",$C100=""),"",'MPTO_working_3-way'!F99)</f>
        <v>3.3463637455644548</v>
      </c>
      <c r="J100" s="22">
        <f>IF(OR($A100="",$B100="",$C100=""),"",'MPTO_working_3-way'!G99)</f>
        <v>2.4625854403237715</v>
      </c>
      <c r="K100" s="17">
        <f>IF(OR($A100="",$B100="",$C100=""),"",'OddsRatio_working_3-way'!H99)</f>
        <v>3.3836552122425081</v>
      </c>
      <c r="L100" s="21">
        <f>IF(OR($A100="",$B100="",$C100=""),"",'OddsRatio_working_3-way'!I99)</f>
        <v>3.3420193133387093</v>
      </c>
      <c r="M100" s="22">
        <f>IF(OR($A100="",$B100="",$C100=""),"",'OddsRatio_working_3-way'!J99)</f>
        <v>2.4676654363589248</v>
      </c>
      <c r="N100" s="23">
        <f t="shared" si="29"/>
        <v>29.608110713354176</v>
      </c>
      <c r="O100" s="24">
        <f t="shared" si="30"/>
        <v>29.972518229826221</v>
      </c>
      <c r="P100" s="24">
        <f t="shared" si="31"/>
        <v>40.4193710568196</v>
      </c>
      <c r="Q100" t="s">
        <v>323</v>
      </c>
      <c r="R100" t="s">
        <v>314</v>
      </c>
      <c r="S100" s="48" t="s">
        <v>487</v>
      </c>
      <c r="T100" s="35">
        <v>100</v>
      </c>
      <c r="U100" s="35">
        <f t="shared" si="32"/>
        <v>63.768115942028999</v>
      </c>
      <c r="V100" s="35">
        <f t="shared" si="33"/>
        <v>68.051118210862612</v>
      </c>
      <c r="W100" s="35">
        <f t="shared" si="34"/>
        <v>65.397923875432525</v>
      </c>
      <c r="X100" s="35">
        <f t="shared" si="35"/>
        <v>66.550957913704849</v>
      </c>
      <c r="Y100" s="35">
        <f t="shared" si="36"/>
        <v>70.83396018253849</v>
      </c>
      <c r="Z100" s="35">
        <f t="shared" si="37"/>
        <v>68.18076584710839</v>
      </c>
      <c r="AA100" s="35">
        <f t="shared" si="38"/>
        <v>-2.7828419716758503</v>
      </c>
      <c r="AB100" s="35">
        <f t="shared" si="39"/>
        <v>-2.7828419716758788</v>
      </c>
      <c r="AC100" s="35">
        <f t="shared" si="40"/>
        <v>-2.7828419716758646</v>
      </c>
      <c r="AF100">
        <v>2.2799999999999998</v>
      </c>
      <c r="AG100">
        <v>1.68</v>
      </c>
      <c r="AJ100" t="s">
        <v>472</v>
      </c>
    </row>
    <row r="101" spans="1:36" ht="15" x14ac:dyDescent="0.25">
      <c r="A101">
        <v>2.76</v>
      </c>
      <c r="B101">
        <v>3.13</v>
      </c>
      <c r="C101">
        <v>2.89</v>
      </c>
      <c r="D101" s="20">
        <f t="shared" si="28"/>
        <v>2.7828419716758646E-2</v>
      </c>
      <c r="E101" s="17">
        <f>IF(OR($A101="",$B101="",$C101=""),"",A101*'MPTO_working_3-way'!$I100)</f>
        <v>2.8368064384182539</v>
      </c>
      <c r="F101" s="21">
        <f>IF(OR($A101="",$B101="",$C101=""),"",B101*'MPTO_working_3-way'!$I100)</f>
        <v>3.2171029537134546</v>
      </c>
      <c r="G101" s="22">
        <f>IF(OR($A101="",$B101="",$C101=""),"",C101*'MPTO_working_3-way'!$I100)</f>
        <v>2.9704241329814325</v>
      </c>
      <c r="H101" s="17">
        <f>IF(OR($A101="",$B101="",$C101=""),"",'MPTO_working_3-way'!E100)</f>
        <v>2.8325185539611257</v>
      </c>
      <c r="I101" s="21">
        <f>IF(OR($A101="",$B101="",$C101=""),"",'MPTO_working_3-way'!F100)</f>
        <v>3.2235948784975679</v>
      </c>
      <c r="J101" s="22">
        <f>IF(OR($A101="",$B101="",$C101=""),"",'MPTO_working_3-way'!G100)</f>
        <v>2.9696094209922652</v>
      </c>
      <c r="K101" s="17">
        <f>IF(OR($A101="",$B101="",$C101=""),"",'OddsRatio_working_3-way'!H100)</f>
        <v>2.8346083249934444</v>
      </c>
      <c r="L101" s="21">
        <f>IF(OR($A101="",$B101="",$C101=""),"",'OddsRatio_working_3-way'!I100)</f>
        <v>3.2202930296795667</v>
      </c>
      <c r="M101" s="22">
        <f>IF(OR($A101="",$B101="",$C101=""),"",'OddsRatio_working_3-way'!J100)</f>
        <v>2.9701191671804619</v>
      </c>
      <c r="N101" s="23">
        <f t="shared" si="29"/>
        <v>35.250907021967279</v>
      </c>
      <c r="O101" s="24">
        <f t="shared" si="30"/>
        <v>31.083866894769862</v>
      </c>
      <c r="P101" s="24">
        <f t="shared" si="31"/>
        <v>33.665226083262866</v>
      </c>
      <c r="Q101" t="s">
        <v>200</v>
      </c>
      <c r="R101" t="s">
        <v>316</v>
      </c>
      <c r="S101" s="48" t="s">
        <v>487</v>
      </c>
      <c r="T101" s="35">
        <v>100</v>
      </c>
      <c r="U101" s="35">
        <f t="shared" si="32"/>
        <v>39.759036144578317</v>
      </c>
      <c r="V101" s="35">
        <f t="shared" si="33"/>
        <v>73.958333333333343</v>
      </c>
      <c r="W101" s="35">
        <f t="shared" si="34"/>
        <v>83.22147651006712</v>
      </c>
      <c r="X101" s="35">
        <f t="shared" si="35"/>
        <v>42.820190156599558</v>
      </c>
      <c r="Y101" s="35">
        <f t="shared" si="36"/>
        <v>77.019487345354577</v>
      </c>
      <c r="Z101" s="35">
        <f t="shared" si="37"/>
        <v>86.282630522088354</v>
      </c>
      <c r="AA101" s="35">
        <f t="shared" si="38"/>
        <v>-3.061154012021241</v>
      </c>
      <c r="AB101" s="35">
        <f t="shared" si="39"/>
        <v>-3.0611540120212339</v>
      </c>
      <c r="AC101" s="35">
        <f t="shared" si="40"/>
        <v>-3.0611540120212339</v>
      </c>
      <c r="AF101">
        <v>2.16</v>
      </c>
      <c r="AG101">
        <v>1.75</v>
      </c>
      <c r="AJ101" t="s">
        <v>472</v>
      </c>
    </row>
    <row r="102" spans="1:36" ht="15" x14ac:dyDescent="0.25">
      <c r="A102">
        <v>1.66</v>
      </c>
      <c r="B102">
        <v>3.84</v>
      </c>
      <c r="C102">
        <v>5.96</v>
      </c>
      <c r="D102" s="20">
        <f t="shared" si="28"/>
        <v>3.0611540120212499E-2</v>
      </c>
      <c r="E102" s="17">
        <f>IF(OR($A102="",$B102="",$C102=""),"",A102*'MPTO_working_3-way'!$I101)</f>
        <v>1.7108151565995526</v>
      </c>
      <c r="F102" s="21">
        <f>IF(OR($A102="",$B102="",$C102=""),"",B102*'MPTO_working_3-way'!$I101)</f>
        <v>3.9575483140616159</v>
      </c>
      <c r="G102" s="22">
        <f>IF(OR($A102="",$B102="",$C102=""),"",C102*'MPTO_working_3-way'!$I101)</f>
        <v>6.1424447791164667</v>
      </c>
      <c r="H102" s="17">
        <f>IF(OR($A102="",$B102="",$C102=""),"",'MPTO_working_3-way'!E101)</f>
        <v>1.6886021949909376</v>
      </c>
      <c r="I102" s="21">
        <f>IF(OR($A102="",$B102="",$C102=""),"",'MPTO_working_3-way'!F101)</f>
        <v>3.9965977768850811</v>
      </c>
      <c r="J102" s="22">
        <f>IF(OR($A102="",$B102="",$C102=""),"",'MPTO_working_3-way'!G101)</f>
        <v>6.3459270886599199</v>
      </c>
      <c r="K102" s="17">
        <f>IF(OR($A102="",$B102="",$C102=""),"",'OddsRatio_working_3-way'!H101)</f>
        <v>1.6965439035274767</v>
      </c>
      <c r="L102" s="21">
        <f>IF(OR($A102="",$B102="",$C102=""),"",'OddsRatio_working_3-way'!I101)</f>
        <v>3.9972495242697486</v>
      </c>
      <c r="M102" s="22">
        <f>IF(OR($A102="",$B102="",$C102=""),"",'OddsRatio_working_3-way'!J101)</f>
        <v>6.2346329719640696</v>
      </c>
      <c r="N102" s="23">
        <f t="shared" si="29"/>
        <v>58.451668267167932</v>
      </c>
      <c r="O102" s="24">
        <f t="shared" si="30"/>
        <v>25.268169094661136</v>
      </c>
      <c r="P102" s="24">
        <f t="shared" si="31"/>
        <v>16.280162638170932</v>
      </c>
      <c r="Q102" t="s">
        <v>327</v>
      </c>
      <c r="R102" t="s">
        <v>322</v>
      </c>
      <c r="S102" s="48" t="s">
        <v>487</v>
      </c>
      <c r="T102" s="35">
        <v>100</v>
      </c>
      <c r="U102" s="35">
        <f t="shared" si="32"/>
        <v>54.751131221719454</v>
      </c>
      <c r="V102" s="35">
        <f t="shared" si="33"/>
        <v>69.135802469135797</v>
      </c>
      <c r="W102" s="35">
        <f t="shared" si="34"/>
        <v>73.190348525469176</v>
      </c>
      <c r="X102" s="35">
        <f t="shared" si="35"/>
        <v>57.673849005395027</v>
      </c>
      <c r="Y102" s="35">
        <f t="shared" si="36"/>
        <v>72.058520252811377</v>
      </c>
      <c r="Z102" s="35">
        <f t="shared" si="37"/>
        <v>76.113066309144742</v>
      </c>
      <c r="AA102" s="35">
        <f t="shared" si="38"/>
        <v>-2.9227177836755729</v>
      </c>
      <c r="AB102" s="35">
        <f t="shared" si="39"/>
        <v>-2.92271778367558</v>
      </c>
      <c r="AC102" s="35">
        <f t="shared" si="40"/>
        <v>-2.9227177836755658</v>
      </c>
      <c r="AF102">
        <v>1.85</v>
      </c>
      <c r="AG102">
        <v>2.0499999999999998</v>
      </c>
      <c r="AJ102" t="s">
        <v>472</v>
      </c>
    </row>
    <row r="103" spans="1:36" ht="15" x14ac:dyDescent="0.25">
      <c r="A103">
        <v>2.21</v>
      </c>
      <c r="B103">
        <v>3.24</v>
      </c>
      <c r="C103">
        <v>3.73</v>
      </c>
      <c r="D103" s="20">
        <f t="shared" si="28"/>
        <v>2.9227177836755658E-2</v>
      </c>
      <c r="E103" s="17">
        <f>IF(OR($A103="",$B103="",$C103=""),"",A103*'MPTO_working_3-way'!$I102)</f>
        <v>2.27459206301923</v>
      </c>
      <c r="F103" s="21">
        <f>IF(OR($A103="",$B103="",$C103=""),"",B103*'MPTO_working_3-way'!$I102)</f>
        <v>3.3346960561910883</v>
      </c>
      <c r="G103" s="22">
        <f>IF(OR($A103="",$B103="",$C103=""),"",C103*'MPTO_working_3-way'!$I102)</f>
        <v>3.8390173733310986</v>
      </c>
      <c r="H103" s="17">
        <f>IF(OR($A103="",$B103="",$C103=""),"",'MPTO_working_3-way'!E102)</f>
        <v>2.258629853954583</v>
      </c>
      <c r="I103" s="21">
        <f>IF(OR($A103="",$B103="",$C103=""),"",'MPTO_working_3-way'!F102)</f>
        <v>3.3456052061998323</v>
      </c>
      <c r="J103" s="22">
        <f>IF(OR($A103="",$B103="",$C103=""),"",'MPTO_working_3-way'!G102)</f>
        <v>3.8706562594924816</v>
      </c>
      <c r="K103" s="17">
        <f>IF(OR($A103="",$B103="",$C103=""),"",'OddsRatio_working_3-way'!H102)</f>
        <v>2.2653980012866706</v>
      </c>
      <c r="L103" s="21">
        <f>IF(OR($A103="",$B103="",$C103=""),"",'OddsRatio_working_3-way'!I102)</f>
        <v>3.3425549775885477</v>
      </c>
      <c r="M103" s="22">
        <f>IF(OR($A103="",$B103="",$C103=""),"",'OddsRatio_working_3-way'!J102)</f>
        <v>3.8549888789360414</v>
      </c>
      <c r="N103" s="23">
        <f t="shared" si="29"/>
        <v>43.963927257911379</v>
      </c>
      <c r="O103" s="24">
        <f t="shared" si="30"/>
        <v>29.987740506167949</v>
      </c>
      <c r="P103" s="24">
        <f t="shared" si="31"/>
        <v>26.048332235920686</v>
      </c>
      <c r="Q103" t="s">
        <v>425</v>
      </c>
      <c r="R103" t="s">
        <v>320</v>
      </c>
      <c r="S103" s="48" t="s">
        <v>487</v>
      </c>
      <c r="T103" s="35">
        <v>100</v>
      </c>
      <c r="U103" s="35">
        <f t="shared" si="32"/>
        <v>57.264957264957268</v>
      </c>
      <c r="V103" s="35">
        <f t="shared" si="33"/>
        <v>69.512195121951223</v>
      </c>
      <c r="W103" s="35">
        <f t="shared" si="34"/>
        <v>70.501474926253692</v>
      </c>
      <c r="X103" s="35">
        <f t="shared" si="35"/>
        <v>59.986329951795092</v>
      </c>
      <c r="Y103" s="35">
        <f t="shared" si="36"/>
        <v>72.233567808789047</v>
      </c>
      <c r="Z103" s="35">
        <f t="shared" si="37"/>
        <v>73.222847613091517</v>
      </c>
      <c r="AA103" s="35">
        <f t="shared" si="38"/>
        <v>-2.7213726868378245</v>
      </c>
      <c r="AB103" s="35">
        <f t="shared" si="39"/>
        <v>-2.7213726868378245</v>
      </c>
      <c r="AC103" s="35">
        <f t="shared" si="40"/>
        <v>-2.7213726868378245</v>
      </c>
      <c r="AF103">
        <v>2.17</v>
      </c>
      <c r="AG103">
        <v>1.75</v>
      </c>
      <c r="AJ103" t="s">
        <v>472</v>
      </c>
    </row>
    <row r="104" spans="1:36" ht="15" x14ac:dyDescent="0.25">
      <c r="A104">
        <v>2.34</v>
      </c>
      <c r="B104">
        <v>3.28</v>
      </c>
      <c r="C104">
        <v>3.39</v>
      </c>
      <c r="D104" s="20">
        <f t="shared" si="28"/>
        <v>2.7213726868378307E-2</v>
      </c>
      <c r="E104" s="17">
        <f>IF(OR($A104="",$B104="",$C104=""),"",A104*'MPTO_working_3-way'!$I103)</f>
        <v>2.4036801208720049</v>
      </c>
      <c r="F104" s="21">
        <f>IF(OR($A104="",$B104="",$C104=""),"",B104*'MPTO_working_3-way'!$I103)</f>
        <v>3.3692610241282805</v>
      </c>
      <c r="G104" s="22">
        <f>IF(OR($A104="",$B104="",$C104=""),"",C104*'MPTO_working_3-way'!$I103)</f>
        <v>3.4822545340838027</v>
      </c>
      <c r="H104" s="17">
        <f>IF(OR($A104="",$B104="",$C104=""),"",'MPTO_working_3-way'!E103)</f>
        <v>2.3907477008549707</v>
      </c>
      <c r="I104" s="21">
        <f>IF(OR($A104="",$B104="",$C104=""),"",'MPTO_working_3-way'!F103)</f>
        <v>3.3805848210944709</v>
      </c>
      <c r="J104" s="22">
        <f>IF(OR($A104="",$B104="",$C104=""),"",'MPTO_working_3-way'!G103)</f>
        <v>3.4975551055654552</v>
      </c>
      <c r="K104" s="17">
        <f>IF(OR($A104="",$B104="",$C104=""),"",'OddsRatio_working_3-way'!H103)</f>
        <v>2.3963754549462593</v>
      </c>
      <c r="L104" s="21">
        <f>IF(OR($A104="",$B104="",$C104=""),"",'OddsRatio_working_3-way'!I103)</f>
        <v>3.3759224158787107</v>
      </c>
      <c r="M104" s="22">
        <f>IF(OR($A104="",$B104="",$C104=""),"",'OddsRatio_working_3-way'!J103)</f>
        <v>3.4905502517325071</v>
      </c>
      <c r="N104" s="23">
        <f t="shared" si="29"/>
        <v>41.602873498709172</v>
      </c>
      <c r="O104" s="24">
        <f t="shared" si="30"/>
        <v>29.680098776518133</v>
      </c>
      <c r="P104" s="24">
        <f t="shared" si="31"/>
        <v>28.717027724772699</v>
      </c>
      <c r="Q104" t="s">
        <v>317</v>
      </c>
      <c r="R104" t="s">
        <v>312</v>
      </c>
      <c r="S104" s="48" t="s">
        <v>487</v>
      </c>
      <c r="T104" s="35">
        <v>100</v>
      </c>
      <c r="U104" s="35">
        <f t="shared" si="32"/>
        <v>47.643979057591622</v>
      </c>
      <c r="V104" s="35">
        <f t="shared" si="33"/>
        <v>74.025974025974023</v>
      </c>
      <c r="W104" s="35">
        <f t="shared" si="34"/>
        <v>75.429975429975428</v>
      </c>
      <c r="X104" s="35">
        <f t="shared" si="35"/>
        <v>50.544050544050535</v>
      </c>
      <c r="Y104" s="35">
        <f t="shared" si="36"/>
        <v>76.926045512432935</v>
      </c>
      <c r="Z104" s="35">
        <f t="shared" si="37"/>
        <v>78.330046916434355</v>
      </c>
      <c r="AA104" s="35">
        <f t="shared" si="38"/>
        <v>-2.9000714864589128</v>
      </c>
      <c r="AB104" s="35">
        <f t="shared" si="39"/>
        <v>-2.9000714864589128</v>
      </c>
      <c r="AC104" s="35">
        <f t="shared" si="40"/>
        <v>-2.900071486458927</v>
      </c>
      <c r="AF104">
        <v>2.15</v>
      </c>
      <c r="AG104">
        <v>1.76</v>
      </c>
      <c r="AJ104" t="s">
        <v>472</v>
      </c>
    </row>
    <row r="105" spans="1:36" ht="15" x14ac:dyDescent="0.25">
      <c r="A105">
        <v>1.91</v>
      </c>
      <c r="B105">
        <v>3.85</v>
      </c>
      <c r="C105">
        <v>4.07</v>
      </c>
      <c r="D105" s="20">
        <f t="shared" si="28"/>
        <v>2.9000714864589217E-2</v>
      </c>
      <c r="E105" s="17">
        <f>IF(OR($A105="",$B105="",$C105=""),"",A105*'MPTO_working_3-way'!$I104)</f>
        <v>1.9653913653913653</v>
      </c>
      <c r="F105" s="21">
        <f>IF(OR($A105="",$B105="",$C105=""),"",B105*'MPTO_working_3-way'!$I104)</f>
        <v>3.9616527522286686</v>
      </c>
      <c r="G105" s="22">
        <f>IF(OR($A105="",$B105="",$C105=""),"",C105*'MPTO_working_3-way'!$I104)</f>
        <v>4.1880329094988786</v>
      </c>
      <c r="H105" s="17">
        <f>IF(OR($A105="",$B105="",$C105=""),"",'MPTO_working_3-way'!E104)</f>
        <v>1.9459292255867371</v>
      </c>
      <c r="I105" s="21">
        <f>IF(OR($A105="",$B105="",$C105=""),"",'MPTO_working_3-way'!F104)</f>
        <v>3.9988266677118065</v>
      </c>
      <c r="J105" s="22">
        <f>IF(OR($A105="",$B105="",$C105=""),"",'MPTO_working_3-way'!G104)</f>
        <v>4.2366896000456773</v>
      </c>
      <c r="K105" s="17">
        <f>IF(OR($A105="",$B105="",$C105=""),"",'OddsRatio_working_3-way'!H104)</f>
        <v>1.9533678247153266</v>
      </c>
      <c r="L105" s="21">
        <f>IF(OR($A105="",$B105="",$C105=""),"",'OddsRatio_working_3-way'!I104)</f>
        <v>3.9858223081743756</v>
      </c>
      <c r="M105" s="22">
        <f>IF(OR($A105="",$B105="",$C105=""),"",'OddsRatio_working_3-way'!J104)</f>
        <v>4.2163068372264325</v>
      </c>
      <c r="N105" s="23">
        <f t="shared" si="29"/>
        <v>50.880451476943968</v>
      </c>
      <c r="O105" s="24">
        <f t="shared" si="30"/>
        <v>25.241990213237131</v>
      </c>
      <c r="P105" s="24">
        <f t="shared" si="31"/>
        <v>23.877558309818905</v>
      </c>
      <c r="Q105" t="s">
        <v>177</v>
      </c>
      <c r="R105" t="s">
        <v>201</v>
      </c>
      <c r="S105" s="48" t="s">
        <v>487</v>
      </c>
      <c r="T105" s="35">
        <v>100</v>
      </c>
      <c r="U105" s="35">
        <f t="shared" si="32"/>
        <v>17.355371900826448</v>
      </c>
      <c r="V105" s="35">
        <f t="shared" si="33"/>
        <v>87.29351969504448</v>
      </c>
      <c r="W105" s="35">
        <f t="shared" si="34"/>
        <v>91.467576791808867</v>
      </c>
      <c r="X105" s="35">
        <f t="shared" si="35"/>
        <v>21.238903513146653</v>
      </c>
      <c r="Y105" s="35">
        <f t="shared" si="36"/>
        <v>91.177051307364692</v>
      </c>
      <c r="Z105" s="35">
        <f t="shared" si="37"/>
        <v>95.351108404129079</v>
      </c>
      <c r="AA105" s="35">
        <f t="shared" si="38"/>
        <v>-3.8835316123202048</v>
      </c>
      <c r="AB105" s="35">
        <f t="shared" si="39"/>
        <v>-3.8835316123202119</v>
      </c>
      <c r="AC105" s="35">
        <f t="shared" si="40"/>
        <v>-3.8835316123202119</v>
      </c>
      <c r="AF105">
        <v>1.79</v>
      </c>
      <c r="AG105">
        <v>2.11</v>
      </c>
      <c r="AJ105" t="s">
        <v>176</v>
      </c>
    </row>
    <row r="106" spans="1:36" ht="15" x14ac:dyDescent="0.25">
      <c r="A106">
        <v>1.21</v>
      </c>
      <c r="B106">
        <v>7.87</v>
      </c>
      <c r="C106">
        <v>11.72</v>
      </c>
      <c r="D106" s="20">
        <f t="shared" si="28"/>
        <v>3.8835316123202013E-2</v>
      </c>
      <c r="E106" s="17">
        <f>IF(OR($A106="",$B106="",$C106=""),"",A106*'MPTO_working_3-way'!$I105)</f>
        <v>1.2569907325090743</v>
      </c>
      <c r="F106" s="21">
        <f>IF(OR($A106="",$B106="",$C106=""),"",B106*'MPTO_working_3-way'!$I105)</f>
        <v>8.1756339378896001</v>
      </c>
      <c r="G106" s="22">
        <f>IF(OR($A106="",$B106="",$C106=""),"",C106*'MPTO_working_3-way'!$I105)</f>
        <v>12.175149904963929</v>
      </c>
      <c r="H106" s="17">
        <f>IF(OR($A106="",$B106="",$C106=""),"",'MPTO_working_3-way'!E105)</f>
        <v>1.2292545234997827</v>
      </c>
      <c r="I106" s="21">
        <f>IF(OR($A106="",$B106="",$C106=""),"",'MPTO_working_3-way'!F105)</f>
        <v>8.7627291376685239</v>
      </c>
      <c r="J106" s="22">
        <f>IF(OR($A106="",$B106="",$C106=""),"",'MPTO_working_3-way'!G105)</f>
        <v>13.816137959788794</v>
      </c>
      <c r="K106" s="17">
        <f>IF(OR($A106="",$B106="",$C106=""),"",'OddsRatio_working_3-way'!H105)</f>
        <v>1.2362727753644611</v>
      </c>
      <c r="L106" s="21">
        <f>IF(OR($A106="",$B106="",$C106=""),"",'OddsRatio_working_3-way'!I105)</f>
        <v>8.7294950797802198</v>
      </c>
      <c r="M106" s="22">
        <f>IF(OR($A106="",$B106="",$C106=""),"",'OddsRatio_working_3-way'!J105)</f>
        <v>13.061162628128669</v>
      </c>
      <c r="N106" s="23">
        <f t="shared" si="29"/>
        <v>79.555081365150869</v>
      </c>
      <c r="O106" s="24">
        <f t="shared" si="30"/>
        <v>12.231467401757628</v>
      </c>
      <c r="P106" s="24">
        <f t="shared" si="31"/>
        <v>8.2134512330915133</v>
      </c>
      <c r="Q106" t="s">
        <v>328</v>
      </c>
      <c r="R106" t="s">
        <v>428</v>
      </c>
      <c r="S106" s="48" t="s">
        <v>487</v>
      </c>
      <c r="T106" s="35">
        <v>100</v>
      </c>
      <c r="U106" s="35">
        <f t="shared" si="32"/>
        <v>68.944099378881987</v>
      </c>
      <c r="V106" s="35">
        <f t="shared" si="33"/>
        <v>73.190348525469176</v>
      </c>
      <c r="W106" s="35">
        <f t="shared" si="34"/>
        <v>54.954954954954964</v>
      </c>
      <c r="X106" s="35">
        <f t="shared" si="35"/>
        <v>71.854696519575882</v>
      </c>
      <c r="Y106" s="35">
        <f t="shared" si="36"/>
        <v>76.100945666163057</v>
      </c>
      <c r="Z106" s="35">
        <f t="shared" si="37"/>
        <v>57.865552095648844</v>
      </c>
      <c r="AA106" s="35">
        <f t="shared" si="38"/>
        <v>-2.9105971406938949</v>
      </c>
      <c r="AB106" s="35">
        <f t="shared" si="39"/>
        <v>-2.9105971406938806</v>
      </c>
      <c r="AC106" s="35">
        <f t="shared" si="40"/>
        <v>-2.9105971406938806</v>
      </c>
      <c r="AF106">
        <v>1.31</v>
      </c>
      <c r="AG106">
        <v>3.54</v>
      </c>
      <c r="AJ106" t="s">
        <v>176</v>
      </c>
    </row>
    <row r="107" spans="1:36" ht="15" x14ac:dyDescent="0.25">
      <c r="A107">
        <v>3.22</v>
      </c>
      <c r="B107">
        <v>3.73</v>
      </c>
      <c r="C107">
        <v>2.2200000000000002</v>
      </c>
      <c r="D107" s="20">
        <f t="shared" si="28"/>
        <v>2.9105971406938824E-2</v>
      </c>
      <c r="E107" s="17">
        <f>IF(OR($A107="",$B107="",$C107=""),"",A107*'MPTO_working_3-way'!$I106)</f>
        <v>3.3137212279303432</v>
      </c>
      <c r="F107" s="21">
        <f>IF(OR($A107="",$B107="",$C107=""),"",B107*'MPTO_working_3-way'!$I106)</f>
        <v>3.8385652733478817</v>
      </c>
      <c r="G107" s="22">
        <f>IF(OR($A107="",$B107="",$C107=""),"",C107*'MPTO_working_3-way'!$I106)</f>
        <v>2.2846152565234044</v>
      </c>
      <c r="H107" s="17">
        <f>IF(OR($A107="",$B107="",$C107=""),"",'MPTO_working_3-way'!E106)</f>
        <v>3.3238380615224998</v>
      </c>
      <c r="I107" s="21">
        <f>IF(OR($A107="",$B107="",$C107=""),"",'MPTO_working_3-way'!F106)</f>
        <v>3.870051050039256</v>
      </c>
      <c r="J107" s="22">
        <f>IF(OR($A107="",$B107="",$C107=""),"",'MPTO_working_3-way'!G106)</f>
        <v>2.2688678255212515</v>
      </c>
      <c r="K107" s="17">
        <f>IF(OR($A107="",$B107="",$C107=""),"",'OddsRatio_working_3-way'!H106)</f>
        <v>3.3211221133032431</v>
      </c>
      <c r="L107" s="21">
        <f>IF(OR($A107="",$B107="",$C107=""),"",'OddsRatio_working_3-way'!I106)</f>
        <v>3.8543528690620961</v>
      </c>
      <c r="M107" s="22">
        <f>IF(OR($A107="",$B107="",$C107=""),"",'OddsRatio_working_3-way'!J106)</f>
        <v>2.2755716118152964</v>
      </c>
      <c r="N107" s="23">
        <f t="shared" si="29"/>
        <v>30.177553608653191</v>
      </c>
      <c r="O107" s="24">
        <f t="shared" si="30"/>
        <v>26.051400166183182</v>
      </c>
      <c r="P107" s="24">
        <f t="shared" si="31"/>
        <v>43.77104622516363</v>
      </c>
      <c r="Q107" t="s">
        <v>186</v>
      </c>
      <c r="R107" t="s">
        <v>427</v>
      </c>
      <c r="S107" s="48" t="s">
        <v>487</v>
      </c>
      <c r="T107" s="35">
        <v>100</v>
      </c>
      <c r="U107" s="35">
        <f t="shared" si="32"/>
        <v>88.344988344988337</v>
      </c>
      <c r="V107" s="35">
        <f t="shared" si="33"/>
        <v>79.166666666666671</v>
      </c>
      <c r="W107" s="35">
        <f t="shared" si="34"/>
        <v>29.078014184397166</v>
      </c>
      <c r="X107" s="35">
        <f t="shared" si="35"/>
        <v>91.755319148936181</v>
      </c>
      <c r="Y107" s="35">
        <f t="shared" si="36"/>
        <v>82.576997470614486</v>
      </c>
      <c r="Z107" s="35">
        <f t="shared" si="37"/>
        <v>32.488344988344984</v>
      </c>
      <c r="AA107" s="35">
        <f t="shared" si="38"/>
        <v>-3.4103308039478435</v>
      </c>
      <c r="AB107" s="35">
        <f t="shared" si="39"/>
        <v>-3.4103308039478151</v>
      </c>
      <c r="AC107" s="35">
        <f t="shared" si="40"/>
        <v>-3.4103308039478186</v>
      </c>
      <c r="AF107">
        <v>1.71</v>
      </c>
      <c r="AG107">
        <v>2.2200000000000002</v>
      </c>
      <c r="AJ107" t="s">
        <v>176</v>
      </c>
    </row>
    <row r="108" spans="1:36" s="35" customFormat="1" ht="15" x14ac:dyDescent="0.25">
      <c r="A108">
        <v>8.58</v>
      </c>
      <c r="B108">
        <v>4.8</v>
      </c>
      <c r="C108">
        <v>1.41</v>
      </c>
      <c r="D108" s="20">
        <f t="shared" si="28"/>
        <v>3.4103308039478364E-2</v>
      </c>
      <c r="E108" s="17">
        <f>IF(OR($A108="",$B108="",$C108=""),"",A108*'MPTO_working_3-way'!$I107)</f>
        <v>8.8726063829787236</v>
      </c>
      <c r="F108" s="21">
        <f>IF(OR($A108="",$B108="",$C108=""),"",B108*'MPTO_working_3-way'!$I107)</f>
        <v>4.9636958785894958</v>
      </c>
      <c r="G108" s="22">
        <f>IF(OR($A108="",$B108="",$C108=""),"",C108*'MPTO_working_3-way'!$I107)</f>
        <v>1.4580856643356643</v>
      </c>
      <c r="H108" s="17">
        <f>IF(OR($A108="",$B108="",$C108=""),"",'MPTO_working_3-way'!E107)</f>
        <v>9.5072987681486918</v>
      </c>
      <c r="I108" s="21">
        <f>IF(OR($A108="",$B108="",$C108=""),"",'MPTO_working_3-way'!F107)</f>
        <v>5.0770296074029</v>
      </c>
      <c r="J108" s="22">
        <f>IF(OR($A108="",$B108="",$C108=""),"",'MPTO_working_3-way'!G107)</f>
        <v>1.4329684126988826</v>
      </c>
      <c r="K108" s="17">
        <f>IF(OR($A108="",$B108="",$C108=""),"",'OddsRatio_working_3-way'!H107)</f>
        <v>9.149324414247058</v>
      </c>
      <c r="L108" s="21">
        <f>IF(OR($A108="",$B108="",$C108=""),"",'OddsRatio_working_3-way'!I107)</f>
        <v>5.0854132947412687</v>
      </c>
      <c r="M108" s="22">
        <f>IF(OR($A108="",$B108="",$C108=""),"",'OddsRatio_working_3-way'!J107)</f>
        <v>1.4407945923273471</v>
      </c>
      <c r="N108" s="23">
        <f t="shared" si="29"/>
        <v>11.27064536434759</v>
      </c>
      <c r="O108" s="24">
        <f t="shared" si="30"/>
        <v>20.14627858877132</v>
      </c>
      <c r="P108" s="24">
        <f t="shared" si="31"/>
        <v>68.583076046881089</v>
      </c>
      <c r="Q108" t="s">
        <v>436</v>
      </c>
      <c r="R108" t="s">
        <v>181</v>
      </c>
      <c r="S108" s="48" t="s">
        <v>487</v>
      </c>
      <c r="T108" s="35">
        <v>100</v>
      </c>
      <c r="U108" s="35">
        <f t="shared" si="32"/>
        <v>24.242424242424242</v>
      </c>
      <c r="V108" s="35">
        <f t="shared" si="33"/>
        <v>82.142857142857139</v>
      </c>
      <c r="W108" s="35">
        <f t="shared" si="34"/>
        <v>90.375360923965346</v>
      </c>
      <c r="X108" s="35">
        <f t="shared" si="35"/>
        <v>27.481781933177508</v>
      </c>
      <c r="Y108" s="35">
        <f t="shared" si="36"/>
        <v>85.382214833610405</v>
      </c>
      <c r="Z108" s="35">
        <f t="shared" si="37"/>
        <v>93.614718614718612</v>
      </c>
      <c r="AA108" s="35">
        <f t="shared" si="38"/>
        <v>-3.2393576907532662</v>
      </c>
      <c r="AB108" s="35">
        <f t="shared" si="39"/>
        <v>-3.2393576907532662</v>
      </c>
      <c r="AC108" s="35">
        <f t="shared" si="40"/>
        <v>-3.2393576907532662</v>
      </c>
      <c r="AD108" s="36"/>
      <c r="AE108" s="36"/>
      <c r="AF108">
        <v>1.7</v>
      </c>
      <c r="AG108">
        <v>2.2400000000000002</v>
      </c>
      <c r="AH108" s="36"/>
      <c r="AI108" s="36"/>
      <c r="AJ108" t="s">
        <v>172</v>
      </c>
    </row>
    <row r="109" spans="1:36" ht="15" x14ac:dyDescent="0.25">
      <c r="A109">
        <v>1.32</v>
      </c>
      <c r="B109">
        <v>5.6</v>
      </c>
      <c r="C109">
        <v>10.39</v>
      </c>
      <c r="D109" s="20">
        <f t="shared" si="28"/>
        <v>3.2393576907532751E-2</v>
      </c>
      <c r="E109" s="17">
        <f>IF(OR($A109="",$B109="",$C109=""),"",A109*'MPTO_working_3-way'!$I108)</f>
        <v>1.3627595215179433</v>
      </c>
      <c r="F109" s="21">
        <f>IF(OR($A109="",$B109="",$C109=""),"",B109*'MPTO_working_3-way'!$I108)</f>
        <v>5.7814040306821832</v>
      </c>
      <c r="G109" s="22">
        <f>IF(OR($A109="",$B109="",$C109=""),"",C109*'MPTO_working_3-way'!$I108)</f>
        <v>10.726569264069266</v>
      </c>
      <c r="H109" s="17">
        <f>IF(OR($A109="",$B109="",$C109=""),"",'MPTO_working_3-way'!E108)</f>
        <v>1.3390862288049894</v>
      </c>
      <c r="I109" s="21">
        <f>IF(OR($A109="",$B109="",$C109=""),"",'MPTO_working_3-way'!F108)</f>
        <v>5.9604143988278295</v>
      </c>
      <c r="J109" s="22">
        <f>IF(OR($A109="",$B109="",$C109=""),"",'MPTO_working_3-way'!G108)</f>
        <v>11.702951227341627</v>
      </c>
      <c r="K109" s="17">
        <f>IF(OR($A109="",$B109="",$C109=""),"",'OddsRatio_working_3-way'!H108)</f>
        <v>1.3460029938994882</v>
      </c>
      <c r="L109" s="21">
        <f>IF(OR($A109="",$B109="",$C109=""),"",'OddsRatio_working_3-way'!I108)</f>
        <v>5.97379303730514</v>
      </c>
      <c r="M109" s="22">
        <f>IF(OR($A109="",$B109="",$C109=""),"",'OddsRatio_working_3-way'!J108)</f>
        <v>11.153025352238103</v>
      </c>
      <c r="N109" s="23">
        <f t="shared" si="29"/>
        <v>73.380518294682346</v>
      </c>
      <c r="O109" s="24">
        <f t="shared" si="30"/>
        <v>17.296836455175129</v>
      </c>
      <c r="P109" s="24">
        <f t="shared" si="31"/>
        <v>9.3226452501425126</v>
      </c>
      <c r="Q109" t="s">
        <v>205</v>
      </c>
      <c r="R109" t="s">
        <v>435</v>
      </c>
      <c r="S109" s="48" t="s">
        <v>487</v>
      </c>
      <c r="T109" s="35">
        <v>100</v>
      </c>
      <c r="U109" s="35">
        <f t="shared" si="32"/>
        <v>13.043478260869554</v>
      </c>
      <c r="V109" s="35">
        <f t="shared" si="33"/>
        <v>88.358556461001157</v>
      </c>
      <c r="W109" s="35">
        <f t="shared" si="34"/>
        <v>95.229007633587784</v>
      </c>
      <c r="X109" s="35">
        <f t="shared" si="35"/>
        <v>16.412435905411048</v>
      </c>
      <c r="Y109" s="35">
        <f t="shared" si="36"/>
        <v>91.727514105542653</v>
      </c>
      <c r="Z109" s="35">
        <f t="shared" si="37"/>
        <v>98.59796527812928</v>
      </c>
      <c r="AA109" s="35">
        <f t="shared" si="38"/>
        <v>-3.3689576445414939</v>
      </c>
      <c r="AB109" s="35">
        <f t="shared" si="39"/>
        <v>-3.3689576445414957</v>
      </c>
      <c r="AC109" s="35">
        <f t="shared" si="40"/>
        <v>-3.3689576445414957</v>
      </c>
      <c r="AF109">
        <v>1.66</v>
      </c>
      <c r="AG109">
        <v>2.31</v>
      </c>
      <c r="AJ109" t="s">
        <v>172</v>
      </c>
    </row>
    <row r="110" spans="1:36" ht="15" x14ac:dyDescent="0.25">
      <c r="A110">
        <v>1.1499999999999999</v>
      </c>
      <c r="B110">
        <v>8.59</v>
      </c>
      <c r="C110">
        <v>20.96</v>
      </c>
      <c r="D110" s="20">
        <f t="shared" si="28"/>
        <v>3.3689576445414815E-2</v>
      </c>
      <c r="E110" s="17">
        <f>IF(OR($A110="",$B110="",$C110=""),"",A110*'MPTO_working_3-way'!$I109)</f>
        <v>1.1887430129122269</v>
      </c>
      <c r="F110" s="21">
        <f>IF(OR($A110="",$B110="",$C110=""),"",B110*'MPTO_working_3-way'!$I109)</f>
        <v>8.8793934616661137</v>
      </c>
      <c r="G110" s="22">
        <f>IF(OR($A110="",$B110="",$C110=""),"",C110*'MPTO_working_3-way'!$I109)</f>
        <v>21.666133522295894</v>
      </c>
      <c r="H110" s="17">
        <f>IF(OR($A110="",$B110="",$C110=""),"",'MPTO_working_3-way'!E109)</f>
        <v>1.1650457947565294</v>
      </c>
      <c r="I110" s="21">
        <f>IF(OR($A110="",$B110="",$C110=""),"",'MPTO_working_3-way'!F109)</f>
        <v>9.5070972623861163</v>
      </c>
      <c r="J110" s="22">
        <f>IF(OR($A110="",$B110="",$C110=""),"",'MPTO_working_3-way'!G109)</f>
        <v>27.412231972165873</v>
      </c>
      <c r="K110" s="17">
        <f>IF(OR($A110="",$B110="",$C110=""),"",'OddsRatio_working_3-way'!H109)</f>
        <v>1.1707796607283127</v>
      </c>
      <c r="L110" s="21">
        <f>IF(OR($A110="",$B110="",$C110=""),"",'OddsRatio_working_3-way'!I109)</f>
        <v>9.641450832852632</v>
      </c>
      <c r="M110" s="22">
        <f>IF(OR($A110="",$B110="",$C110=""),"",'OddsRatio_working_3-way'!J109)</f>
        <v>23.72508018758084</v>
      </c>
      <c r="N110" s="23">
        <f t="shared" si="29"/>
        <v>84.122471311117337</v>
      </c>
      <c r="O110" s="24">
        <f t="shared" si="30"/>
        <v>11.262030501488351</v>
      </c>
      <c r="P110" s="24">
        <f t="shared" si="31"/>
        <v>4.6154981873943193</v>
      </c>
      <c r="Q110" t="s">
        <v>336</v>
      </c>
      <c r="R110" t="s">
        <v>462</v>
      </c>
      <c r="S110" s="48" t="s">
        <v>487</v>
      </c>
      <c r="T110" s="35">
        <v>100</v>
      </c>
      <c r="U110" s="35">
        <f t="shared" si="32"/>
        <v>79.423868312757207</v>
      </c>
      <c r="V110" s="35">
        <f t="shared" si="33"/>
        <v>74.358974358974365</v>
      </c>
      <c r="W110" s="35">
        <f t="shared" si="34"/>
        <v>43.181818181818187</v>
      </c>
      <c r="X110" s="35">
        <f t="shared" si="35"/>
        <v>82.459207459207477</v>
      </c>
      <c r="Y110" s="35">
        <f t="shared" si="36"/>
        <v>77.39431350542462</v>
      </c>
      <c r="Z110" s="35">
        <f t="shared" si="37"/>
        <v>46.217157328268442</v>
      </c>
      <c r="AA110" s="35">
        <f t="shared" si="38"/>
        <v>-3.0353391464502693</v>
      </c>
      <c r="AB110" s="35">
        <f t="shared" si="39"/>
        <v>-3.035339146450255</v>
      </c>
      <c r="AC110" s="35">
        <f t="shared" si="40"/>
        <v>-3.035339146450255</v>
      </c>
      <c r="AF110">
        <v>1.5</v>
      </c>
      <c r="AG110">
        <v>2.68</v>
      </c>
      <c r="AJ110" t="s">
        <v>172</v>
      </c>
    </row>
    <row r="111" spans="1:36" ht="15" x14ac:dyDescent="0.25">
      <c r="A111">
        <v>4.8600000000000003</v>
      </c>
      <c r="B111">
        <v>3.9</v>
      </c>
      <c r="C111">
        <v>1.76</v>
      </c>
      <c r="D111" s="20">
        <f t="shared" si="28"/>
        <v>3.0353391464502666E-2</v>
      </c>
      <c r="E111" s="17">
        <f>IF(OR($A111="",$B111="",$C111=""),"",A111*'MPTO_working_3-way'!$I110)</f>
        <v>5.0075174825174829</v>
      </c>
      <c r="F111" s="21">
        <f>IF(OR($A111="",$B111="",$C111=""),"",B111*'MPTO_working_3-way'!$I110)</f>
        <v>4.01837822671156</v>
      </c>
      <c r="G111" s="22">
        <f>IF(OR($A111="",$B111="",$C111=""),"",C111*'MPTO_working_3-way'!$I110)</f>
        <v>1.8134219689775246</v>
      </c>
      <c r="H111" s="17">
        <f>IF(OR($A111="",$B111="",$C111=""),"",'MPTO_working_3-way'!E110)</f>
        <v>5.1113371986124232</v>
      </c>
      <c r="I111" s="21">
        <f>IF(OR($A111="",$B111="",$C111=""),"",'MPTO_working_3-way'!F110)</f>
        <v>4.0602136298575484</v>
      </c>
      <c r="J111" s="22">
        <f>IF(OR($A111="",$B111="",$C111=""),"",'MPTO_working_3-way'!G110)</f>
        <v>1.7919091041915551</v>
      </c>
      <c r="K111" s="17">
        <f>IF(OR($A111="",$B111="",$C111=""),"",'OddsRatio_working_3-way'!H110)</f>
        <v>5.0618799874919125</v>
      </c>
      <c r="L111" s="21">
        <f>IF(OR($A111="",$B111="",$C111=""),"",'OddsRatio_working_3-way'!I110)</f>
        <v>4.0516714931934041</v>
      </c>
      <c r="M111" s="22">
        <f>IF(OR($A111="",$B111="",$C111=""),"",'OddsRatio_working_3-way'!J110)</f>
        <v>1.7997483913196508</v>
      </c>
      <c r="N111" s="23">
        <f t="shared" si="29"/>
        <v>19.969975212093704</v>
      </c>
      <c r="O111" s="24">
        <f t="shared" si="30"/>
        <v>24.885661418147542</v>
      </c>
      <c r="P111" s="24">
        <f t="shared" si="31"/>
        <v>55.14436336975875</v>
      </c>
      <c r="Q111" t="s">
        <v>346</v>
      </c>
      <c r="R111" t="s">
        <v>338</v>
      </c>
      <c r="S111" s="48" t="s">
        <v>487</v>
      </c>
      <c r="T111" s="35">
        <v>100</v>
      </c>
      <c r="U111" s="35">
        <f t="shared" si="32"/>
        <v>7.4074074074074066</v>
      </c>
      <c r="V111" s="35">
        <f t="shared" si="33"/>
        <v>91.935483870967744</v>
      </c>
      <c r="W111" s="35">
        <f t="shared" si="34"/>
        <v>96.7876646321876</v>
      </c>
      <c r="X111" s="35">
        <f t="shared" si="35"/>
        <v>11.276851496844657</v>
      </c>
      <c r="Y111" s="35">
        <f t="shared" si="36"/>
        <v>95.804927960404981</v>
      </c>
      <c r="Z111" s="35">
        <f t="shared" si="37"/>
        <v>100.65710872162484</v>
      </c>
      <c r="AA111" s="35">
        <f t="shared" si="38"/>
        <v>-3.8694440894372502</v>
      </c>
      <c r="AB111" s="35">
        <f t="shared" si="39"/>
        <v>-3.8694440894372377</v>
      </c>
      <c r="AC111" s="35">
        <f t="shared" si="40"/>
        <v>-3.8694440894372377</v>
      </c>
      <c r="AF111">
        <v>1.9</v>
      </c>
      <c r="AG111">
        <v>1.99</v>
      </c>
      <c r="AJ111" t="s">
        <v>479</v>
      </c>
    </row>
    <row r="112" spans="1:36" ht="15" x14ac:dyDescent="0.25">
      <c r="A112">
        <v>1.08</v>
      </c>
      <c r="B112">
        <v>12.4</v>
      </c>
      <c r="C112">
        <v>31.13</v>
      </c>
      <c r="D112" s="20">
        <f t="shared" si="28"/>
        <v>3.8694440894372351E-2</v>
      </c>
      <c r="E112" s="17">
        <f>IF(OR($A112="",$B112="",$C112=""),"",A112*'MPTO_working_3-way'!$I111)</f>
        <v>1.1217899961659221</v>
      </c>
      <c r="F112" s="21">
        <f>IF(OR($A112="",$B112="",$C112=""),"",B112*'MPTO_working_3-way'!$I111)</f>
        <v>12.879811067090218</v>
      </c>
      <c r="G112" s="22">
        <f>IF(OR($A112="",$B112="",$C112=""),"",C112*'MPTO_working_3-way'!$I111)</f>
        <v>32.334557945041809</v>
      </c>
      <c r="H112" s="17">
        <f>IF(OR($A112="",$B112="",$C112=""),"",'MPTO_working_3-way'!E111)</f>
        <v>1.0952569276017254</v>
      </c>
      <c r="I112" s="21">
        <f>IF(OR($A112="",$B112="",$C112=""),"",'MPTO_working_3-way'!F111)</f>
        <v>14.760798095025869</v>
      </c>
      <c r="J112" s="22">
        <f>IF(OR($A112="",$B112="",$C112=""),"",'MPTO_working_3-way'!G111)</f>
        <v>52.0150453990423</v>
      </c>
      <c r="K112" s="17">
        <f>IF(OR($A112="",$B112="",$C112=""),"",'OddsRatio_working_3-way'!H111)</f>
        <v>1.1003136409797469</v>
      </c>
      <c r="L112" s="21">
        <f>IF(OR($A112="",$B112="",$C112=""),"",'OddsRatio_working_3-way'!I111)</f>
        <v>15.294693839613958</v>
      </c>
      <c r="M112" s="22">
        <f>IF(OR($A112="",$B112="",$C112=""),"",'OddsRatio_working_3-way'!J111)</f>
        <v>38.780625033997246</v>
      </c>
      <c r="N112" s="23">
        <f t="shared" si="29"/>
        <v>89.143244583907986</v>
      </c>
      <c r="O112" s="24">
        <f t="shared" si="30"/>
        <v>7.7640890444048889</v>
      </c>
      <c r="P112" s="24">
        <f t="shared" si="31"/>
        <v>3.0926663716871388</v>
      </c>
      <c r="Q112" t="s">
        <v>337</v>
      </c>
      <c r="R112" t="s">
        <v>341</v>
      </c>
      <c r="S112" s="48" t="s">
        <v>487</v>
      </c>
      <c r="T112" s="35">
        <v>100</v>
      </c>
      <c r="U112" s="35">
        <f t="shared" si="32"/>
        <v>75.550122249388764</v>
      </c>
      <c r="V112" s="35">
        <f t="shared" si="33"/>
        <v>71.590909090909093</v>
      </c>
      <c r="W112" s="35">
        <f t="shared" si="34"/>
        <v>50</v>
      </c>
      <c r="X112" s="35">
        <f t="shared" si="35"/>
        <v>78.409090909090921</v>
      </c>
      <c r="Y112" s="35">
        <f t="shared" si="36"/>
        <v>74.44987775061125</v>
      </c>
      <c r="Z112" s="35">
        <f t="shared" si="37"/>
        <v>52.858968659702164</v>
      </c>
      <c r="AA112" s="35">
        <f t="shared" si="38"/>
        <v>-2.8589686597021569</v>
      </c>
      <c r="AB112" s="35">
        <f t="shared" si="39"/>
        <v>-2.8589686597021569</v>
      </c>
      <c r="AC112" s="35">
        <f t="shared" si="40"/>
        <v>-2.858968659702164</v>
      </c>
      <c r="AF112">
        <v>1.33</v>
      </c>
      <c r="AG112">
        <v>3.35</v>
      </c>
      <c r="AJ112" t="s">
        <v>479</v>
      </c>
    </row>
    <row r="113" spans="1:36" s="35" customFormat="1" ht="15" x14ac:dyDescent="0.25">
      <c r="A113">
        <v>4.09</v>
      </c>
      <c r="B113">
        <v>3.52</v>
      </c>
      <c r="C113">
        <v>2</v>
      </c>
      <c r="D113" s="20">
        <f t="shared" si="28"/>
        <v>2.8589686597021657E-2</v>
      </c>
      <c r="E113" s="17">
        <f>IF(OR($A113="",$B113="",$C113=""),"",A113*'MPTO_working_3-way'!$I112)</f>
        <v>4.2069318181818183</v>
      </c>
      <c r="F113" s="21">
        <f>IF(OR($A113="",$B113="",$C113=""),"",B113*'MPTO_working_3-way'!$I112)</f>
        <v>3.6206356968215161</v>
      </c>
      <c r="G113" s="22">
        <f>IF(OR($A113="",$B113="",$C113=""),"",C113*'MPTO_working_3-way'!$I112)</f>
        <v>2.0571793731940433</v>
      </c>
      <c r="H113" s="17">
        <f>IF(OR($A113="",$B113="",$C113=""),"",'MPTO_working_3-way'!E112)</f>
        <v>4.2558827007212958</v>
      </c>
      <c r="I113" s="21">
        <f>IF(OR($A113="",$B113="",$C113=""),"",'MPTO_working_3-way'!F112)</f>
        <v>3.6421776968225061</v>
      </c>
      <c r="J113" s="22">
        <f>IF(OR($A113="",$B113="",$C113=""),"",'MPTO_working_3-way'!G112)</f>
        <v>2.0388602503823714</v>
      </c>
      <c r="K113" s="17">
        <f>IF(OR($A113="",$B113="",$C113=""),"",'OddsRatio_working_3-way'!H112)</f>
        <v>4.232546472459652</v>
      </c>
      <c r="L113" s="21">
        <f>IF(OR($A113="",$B113="",$C113=""),"",'OddsRatio_working_3-way'!I112)</f>
        <v>3.6362514921030171</v>
      </c>
      <c r="M113" s="22">
        <f>IF(OR($A113="",$B113="",$C113=""),"",'OddsRatio_working_3-way'!J112)</f>
        <v>2.0461315444853243</v>
      </c>
      <c r="N113" s="23">
        <f t="shared" si="29"/>
        <v>23.770292536668379</v>
      </c>
      <c r="O113" s="24">
        <f t="shared" si="30"/>
        <v>27.619459225844789</v>
      </c>
      <c r="P113" s="24">
        <f t="shared" si="31"/>
        <v>48.610248237486822</v>
      </c>
      <c r="Q113" t="s">
        <v>344</v>
      </c>
      <c r="R113" t="s">
        <v>339</v>
      </c>
      <c r="S113" s="48" t="s">
        <v>487</v>
      </c>
      <c r="T113" s="35">
        <v>100</v>
      </c>
      <c r="U113" s="35">
        <f t="shared" si="32"/>
        <v>58.15899581589958</v>
      </c>
      <c r="V113" s="35">
        <f t="shared" si="33"/>
        <v>68.944099378881987</v>
      </c>
      <c r="W113" s="35">
        <f t="shared" si="34"/>
        <v>70.059880239520965</v>
      </c>
      <c r="X113" s="35">
        <f t="shared" si="35"/>
        <v>60.996020381597063</v>
      </c>
      <c r="Y113" s="35">
        <f t="shared" si="36"/>
        <v>71.781123944579463</v>
      </c>
      <c r="Z113" s="35">
        <f t="shared" si="37"/>
        <v>72.896904805218426</v>
      </c>
      <c r="AA113" s="35">
        <f t="shared" si="38"/>
        <v>-2.8370245656974831</v>
      </c>
      <c r="AB113" s="35">
        <f t="shared" si="39"/>
        <v>-2.837024565697476</v>
      </c>
      <c r="AC113" s="35">
        <f t="shared" si="40"/>
        <v>-2.8370245656974618</v>
      </c>
      <c r="AD113" s="36"/>
      <c r="AE113" s="36"/>
      <c r="AF113">
        <v>2.1</v>
      </c>
      <c r="AG113">
        <v>1.79</v>
      </c>
      <c r="AH113" s="36"/>
      <c r="AI113" s="36"/>
      <c r="AJ113" t="s">
        <v>479</v>
      </c>
    </row>
    <row r="114" spans="1:36" ht="15" x14ac:dyDescent="0.25">
      <c r="A114">
        <v>2.39</v>
      </c>
      <c r="B114">
        <v>3.22</v>
      </c>
      <c r="C114">
        <v>3.34</v>
      </c>
      <c r="D114" s="20">
        <f t="shared" si="28"/>
        <v>2.8370245656974546E-2</v>
      </c>
      <c r="E114" s="17">
        <f>IF(OR($A114="",$B114="",$C114=""),"",A114*'MPTO_working_3-way'!$I113)</f>
        <v>2.4578048871201692</v>
      </c>
      <c r="F114" s="21">
        <f>IF(OR($A114="",$B114="",$C114=""),"",B114*'MPTO_working_3-way'!$I113)</f>
        <v>3.3113521910154584</v>
      </c>
      <c r="G114" s="22">
        <f>IF(OR($A114="",$B114="",$C114=""),"",C114*'MPTO_working_3-way'!$I113)</f>
        <v>3.4347566204942948</v>
      </c>
      <c r="H114" s="17">
        <f>IF(OR($A114="",$B114="",$C114=""),"",'MPTO_working_3-way'!E113)</f>
        <v>2.445267018045755</v>
      </c>
      <c r="I114" s="21">
        <f>IF(OR($A114="",$B114="",$C114=""),"",'MPTO_working_3-way'!F113)</f>
        <v>3.3211308602441179</v>
      </c>
      <c r="J114" s="22">
        <f>IF(OR($A114="",$B114="",$C114=""),"",'MPTO_working_3-way'!G113)</f>
        <v>3.4489365230753202</v>
      </c>
      <c r="K114" s="17">
        <f>IF(OR($A114="",$B114="",$C114=""),"",'OddsRatio_working_3-way'!H113)</f>
        <v>2.4507925330980651</v>
      </c>
      <c r="L114" s="21">
        <f>IF(OR($A114="",$B114="",$C114=""),"",'OddsRatio_working_3-way'!I113)</f>
        <v>3.3170931104156147</v>
      </c>
      <c r="M114" s="22">
        <f>IF(OR($A114="",$B114="",$C114=""),"",'OddsRatio_working_3-way'!J113)</f>
        <v>3.4423413866542956</v>
      </c>
      <c r="N114" s="23">
        <f t="shared" si="29"/>
        <v>40.686712165004622</v>
      </c>
      <c r="O114" s="24">
        <f t="shared" si="30"/>
        <v>30.19914350135436</v>
      </c>
      <c r="P114" s="24">
        <f t="shared" si="31"/>
        <v>29.114144333641036</v>
      </c>
      <c r="Q114" t="s">
        <v>340</v>
      </c>
      <c r="R114" t="s">
        <v>347</v>
      </c>
      <c r="S114" s="48" t="s">
        <v>487</v>
      </c>
      <c r="T114" s="35">
        <v>100</v>
      </c>
      <c r="U114" s="35">
        <f t="shared" si="32"/>
        <v>63.099630996309962</v>
      </c>
      <c r="V114" s="35">
        <f t="shared" si="33"/>
        <v>69.969969969969966</v>
      </c>
      <c r="W114" s="35">
        <f t="shared" si="34"/>
        <v>64.157706093189958</v>
      </c>
      <c r="X114" s="35">
        <f t="shared" si="35"/>
        <v>65.872323936840061</v>
      </c>
      <c r="Y114" s="35">
        <f t="shared" si="36"/>
        <v>72.742662910500073</v>
      </c>
      <c r="Z114" s="35">
        <f t="shared" si="37"/>
        <v>66.930399033720064</v>
      </c>
      <c r="AA114" s="35">
        <f t="shared" si="38"/>
        <v>-2.7726929405300993</v>
      </c>
      <c r="AB114" s="35">
        <f t="shared" si="39"/>
        <v>-2.7726929405301064</v>
      </c>
      <c r="AC114" s="35">
        <f t="shared" si="40"/>
        <v>-2.7726929405301064</v>
      </c>
      <c r="AF114">
        <v>2.4300000000000002</v>
      </c>
      <c r="AG114">
        <v>1.61</v>
      </c>
      <c r="AJ114" t="s">
        <v>479</v>
      </c>
    </row>
    <row r="115" spans="1:36" ht="15" x14ac:dyDescent="0.25">
      <c r="A115">
        <v>2.71</v>
      </c>
      <c r="B115">
        <v>3.33</v>
      </c>
      <c r="C115">
        <v>2.79</v>
      </c>
      <c r="D115" s="20">
        <f t="shared" si="28"/>
        <v>2.7726929405301082E-2</v>
      </c>
      <c r="E115" s="17">
        <f>IF(OR($A115="",$B115="",$C115=""),"",A115*'MPTO_working_3-way'!$I114)</f>
        <v>2.7851399786883659</v>
      </c>
      <c r="F115" s="21">
        <f>IF(OR($A115="",$B115="",$C115=""),"",B115*'MPTO_working_3-way'!$I114)</f>
        <v>3.4223306749196527</v>
      </c>
      <c r="G115" s="22">
        <f>IF(OR($A115="",$B115="",$C115=""),"",C115*'MPTO_working_3-way'!$I114)</f>
        <v>2.8673581330407902</v>
      </c>
      <c r="H115" s="17">
        <f>IF(OR($A115="",$B115="",$C115=""),"",'MPTO_working_3-way'!E114)</f>
        <v>2.7796202008854274</v>
      </c>
      <c r="I115" s="21">
        <f>IF(OR($A115="",$B115="",$C115=""),"",'MPTO_working_3-way'!F114)</f>
        <v>3.4357414420650971</v>
      </c>
      <c r="J115" s="22">
        <f>IF(OR($A115="",$B115="",$C115=""),"",'MPTO_working_3-way'!G114)</f>
        <v>2.8638472933080781</v>
      </c>
      <c r="K115" s="17">
        <f>IF(OR($A115="",$B115="",$C115=""),"",'OddsRatio_working_3-way'!H114)</f>
        <v>2.7824165976692647</v>
      </c>
      <c r="L115" s="21">
        <f>IF(OR($A115="",$B115="",$C115=""),"",'OddsRatio_working_3-way'!I114)</f>
        <v>3.4286729079353133</v>
      </c>
      <c r="M115" s="22">
        <f>IF(OR($A115="",$B115="",$C115=""),"",'OddsRatio_working_3-way'!J114)</f>
        <v>2.8658045086713355</v>
      </c>
      <c r="N115" s="23">
        <f t="shared" si="29"/>
        <v>35.904838092588079</v>
      </c>
      <c r="O115" s="24">
        <f t="shared" si="30"/>
        <v>29.219853222496607</v>
      </c>
      <c r="P115" s="24">
        <f t="shared" si="31"/>
        <v>34.875308684915304</v>
      </c>
      <c r="Q115" t="s">
        <v>345</v>
      </c>
      <c r="R115" t="s">
        <v>343</v>
      </c>
      <c r="S115" s="48" t="s">
        <v>487</v>
      </c>
      <c r="T115" s="35">
        <v>100</v>
      </c>
      <c r="U115" s="35">
        <f t="shared" si="32"/>
        <v>56.896551724137922</v>
      </c>
      <c r="V115" s="35">
        <f t="shared" si="33"/>
        <v>70.149253731343279</v>
      </c>
      <c r="W115" s="35">
        <f t="shared" si="34"/>
        <v>68.55345911949685</v>
      </c>
      <c r="X115" s="35">
        <f t="shared" si="35"/>
        <v>61.29728714915985</v>
      </c>
      <c r="Y115" s="35">
        <f t="shared" si="36"/>
        <v>74.549989156365214</v>
      </c>
      <c r="Z115" s="35">
        <f t="shared" si="37"/>
        <v>72.954194544518785</v>
      </c>
      <c r="AA115" s="35">
        <f t="shared" si="38"/>
        <v>-4.4007354250219279</v>
      </c>
      <c r="AB115" s="35">
        <f t="shared" si="39"/>
        <v>-4.400735425021935</v>
      </c>
      <c r="AC115" s="35">
        <f t="shared" si="40"/>
        <v>-4.400735425021935</v>
      </c>
      <c r="AF115">
        <v>2.2200000000000002</v>
      </c>
      <c r="AG115">
        <v>1.71</v>
      </c>
      <c r="AJ115" t="s">
        <v>479</v>
      </c>
    </row>
    <row r="116" spans="1:36" ht="15" x14ac:dyDescent="0.25">
      <c r="A116">
        <v>2.3199999999999998</v>
      </c>
      <c r="B116">
        <v>3.35</v>
      </c>
      <c r="C116">
        <v>3.18</v>
      </c>
      <c r="D116" s="20">
        <f t="shared" si="28"/>
        <v>4.4007354250219288E-2</v>
      </c>
      <c r="E116" s="17">
        <f>IF(OR($A116="",$B116="",$C116=""),"",A116*'MPTO_working_3-way'!$I115)</f>
        <v>2.4220970618605087</v>
      </c>
      <c r="F116" s="21">
        <f>IF(OR($A116="",$B116="",$C116=""),"",B116*'MPTO_working_3-way'!$I115)</f>
        <v>3.4974246367382347</v>
      </c>
      <c r="G116" s="22">
        <f>IF(OR($A116="",$B116="",$C116=""),"",C116*'MPTO_working_3-way'!$I115)</f>
        <v>3.3199433865156975</v>
      </c>
      <c r="H116" s="17">
        <f>IF(OR($A116="",$B116="",$C116=""),"",'MPTO_working_3-way'!E115)</f>
        <v>2.4017367553616036</v>
      </c>
      <c r="I116" s="21">
        <f>IF(OR($A116="",$B116="",$C116=""),"",'MPTO_working_3-way'!F115)</f>
        <v>3.5231321596034433</v>
      </c>
      <c r="J116" s="22">
        <f>IF(OR($A116="",$B116="",$C116=""),"",'MPTO_working_3-way'!G115)</f>
        <v>3.3355983077474005</v>
      </c>
      <c r="K116" s="17">
        <f>IF(OR($A116="",$B116="",$C116=""),"",'OddsRatio_working_3-way'!H115)</f>
        <v>2.4105217387359117</v>
      </c>
      <c r="L116" s="21">
        <f>IF(OR($A116="",$B116="",$C116=""),"",'OddsRatio_working_3-way'!I115)</f>
        <v>3.5111561257798436</v>
      </c>
      <c r="M116" s="22">
        <f>IF(OR($A116="",$B116="",$C116=""),"",'OddsRatio_working_3-way'!J115)</f>
        <v>3.329498023063854</v>
      </c>
      <c r="N116" s="23">
        <f t="shared" si="29"/>
        <v>41.286537015649586</v>
      </c>
      <c r="O116" s="24">
        <f t="shared" si="30"/>
        <v>28.592467425763296</v>
      </c>
      <c r="P116" s="24">
        <f t="shared" si="31"/>
        <v>30.120995558587115</v>
      </c>
      <c r="Q116" t="s">
        <v>349</v>
      </c>
      <c r="R116" t="s">
        <v>355</v>
      </c>
      <c r="S116" s="48" t="s">
        <v>487</v>
      </c>
      <c r="T116" s="35">
        <v>100</v>
      </c>
      <c r="U116" s="35">
        <f t="shared" si="32"/>
        <v>56.896551724137922</v>
      </c>
      <c r="V116" s="35">
        <f t="shared" si="33"/>
        <v>69.135802469135797</v>
      </c>
      <c r="W116" s="35">
        <f t="shared" si="34"/>
        <v>68.55345911949685</v>
      </c>
      <c r="X116" s="35">
        <f t="shared" si="35"/>
        <v>62.310738411367339</v>
      </c>
      <c r="Y116" s="35">
        <f t="shared" si="36"/>
        <v>74.549989156365214</v>
      </c>
      <c r="Z116" s="35">
        <f t="shared" si="37"/>
        <v>73.967645806726267</v>
      </c>
      <c r="AA116" s="35">
        <f t="shared" si="38"/>
        <v>-5.4141866872294173</v>
      </c>
      <c r="AB116" s="35">
        <f t="shared" si="39"/>
        <v>-5.4141866872294173</v>
      </c>
      <c r="AC116" s="35">
        <f t="shared" si="40"/>
        <v>-5.4141866872294173</v>
      </c>
      <c r="AF116">
        <v>2.16</v>
      </c>
      <c r="AG116">
        <v>1.71</v>
      </c>
      <c r="AJ116" t="s">
        <v>480</v>
      </c>
    </row>
    <row r="117" spans="1:36" ht="15" x14ac:dyDescent="0.25">
      <c r="A117">
        <v>2.3199999999999998</v>
      </c>
      <c r="B117">
        <v>3.24</v>
      </c>
      <c r="C117">
        <v>3.18</v>
      </c>
      <c r="D117" s="20">
        <f t="shared" si="28"/>
        <v>5.4141866872294164E-2</v>
      </c>
      <c r="E117" s="17">
        <f>IF(OR($A117="",$B117="",$C117=""),"",A117*'MPTO_working_3-way'!$I116)</f>
        <v>2.4456091311437222</v>
      </c>
      <c r="F117" s="21">
        <f>IF(OR($A117="",$B117="",$C117=""),"",B117*'MPTO_working_3-way'!$I116)</f>
        <v>3.4154196486662332</v>
      </c>
      <c r="G117" s="22">
        <f>IF(OR($A117="",$B117="",$C117=""),"",C117*'MPTO_working_3-way'!$I116)</f>
        <v>3.3521711366538955</v>
      </c>
      <c r="H117" s="17">
        <f>IF(OR($A117="",$B117="",$C117=""),"",'MPTO_working_3-way'!E116)</f>
        <v>2.4213825876678312</v>
      </c>
      <c r="I117" s="21">
        <f>IF(OR($A117="",$B117="",$C117=""),"",'MPTO_working_3-way'!F116)</f>
        <v>3.4412191515140349</v>
      </c>
      <c r="J117" s="22">
        <f>IF(OR($A117="",$B117="",$C117=""),"",'MPTO_working_3-way'!G116)</f>
        <v>3.3736129239134858</v>
      </c>
      <c r="K117" s="17">
        <f>IF(OR($A117="",$B117="",$C117=""),"",'OddsRatio_working_3-way'!H116)</f>
        <v>2.4317903886905436</v>
      </c>
      <c r="L117" s="21">
        <f>IF(OR($A117="",$B117="",$C117=""),"",'OddsRatio_working_3-way'!I116)</f>
        <v>3.4297049020203172</v>
      </c>
      <c r="M117" s="22">
        <f>IF(OR($A117="",$B117="",$C117=""),"",'OddsRatio_working_3-way'!J116)</f>
        <v>3.3646235207162003</v>
      </c>
      <c r="N117" s="23">
        <f t="shared" si="29"/>
        <v>40.889608534146113</v>
      </c>
      <c r="O117" s="24">
        <f t="shared" si="30"/>
        <v>29.278978950376221</v>
      </c>
      <c r="P117" s="24">
        <f t="shared" si="31"/>
        <v>29.831412515477663</v>
      </c>
      <c r="Q117" t="s">
        <v>354</v>
      </c>
      <c r="R117" t="s">
        <v>350</v>
      </c>
      <c r="S117" s="48" t="s">
        <v>487</v>
      </c>
      <c r="T117" s="35">
        <v>100</v>
      </c>
      <c r="U117" s="35">
        <f t="shared" si="32"/>
        <v>47.089947089947096</v>
      </c>
      <c r="V117" s="35">
        <f t="shared" si="33"/>
        <v>71.751412429378533</v>
      </c>
      <c r="W117" s="35">
        <f t="shared" si="34"/>
        <v>76.525821596244128</v>
      </c>
      <c r="X117" s="35">
        <f t="shared" si="35"/>
        <v>51.722765974377339</v>
      </c>
      <c r="Y117" s="35">
        <f t="shared" si="36"/>
        <v>76.384231313808783</v>
      </c>
      <c r="Z117" s="35">
        <f t="shared" si="37"/>
        <v>81.158640480674379</v>
      </c>
      <c r="AA117" s="35">
        <f t="shared" si="38"/>
        <v>-4.6328188844302431</v>
      </c>
      <c r="AB117" s="35">
        <f t="shared" si="39"/>
        <v>-4.6328188844302503</v>
      </c>
      <c r="AC117" s="35">
        <f t="shared" si="40"/>
        <v>-4.6328188844302503</v>
      </c>
      <c r="AF117">
        <v>2.04</v>
      </c>
      <c r="AG117">
        <v>1.81</v>
      </c>
      <c r="AJ117" t="s">
        <v>480</v>
      </c>
    </row>
    <row r="118" spans="1:36" ht="15" x14ac:dyDescent="0.25">
      <c r="A118">
        <v>1.89</v>
      </c>
      <c r="B118">
        <v>3.54</v>
      </c>
      <c r="C118">
        <v>4.26</v>
      </c>
      <c r="D118" s="20">
        <f t="shared" si="28"/>
        <v>4.6328188844302565E-2</v>
      </c>
      <c r="E118" s="17">
        <f>IF(OR($A118="",$B118="",$C118=""),"",A118*'MPTO_working_3-way'!$I117)</f>
        <v>1.9775602769157317</v>
      </c>
      <c r="F118" s="21">
        <f>IF(OR($A118="",$B118="",$C118=""),"",B118*'MPTO_working_3-way'!$I117)</f>
        <v>3.704001788508831</v>
      </c>
      <c r="G118" s="22">
        <f>IF(OR($A118="",$B118="",$C118=""),"",C118*'MPTO_working_3-way'!$I117)</f>
        <v>4.4573580844767289</v>
      </c>
      <c r="H118" s="17">
        <f>IF(OR($A118="",$B118="",$C118=""),"",'MPTO_working_3-way'!E117)</f>
        <v>1.9468214071724996</v>
      </c>
      <c r="I118" s="21">
        <f>IF(OR($A118="",$B118="",$C118=""),"",'MPTO_working_3-way'!F117)</f>
        <v>3.7447132219508701</v>
      </c>
      <c r="J118" s="22">
        <f>IF(OR($A118="",$B118="",$C118=""),"",'MPTO_working_3-way'!G117)</f>
        <v>4.5599831820162775</v>
      </c>
      <c r="K118" s="17">
        <f>IF(OR($A118="",$B118="",$C118=""),"",'OddsRatio_working_3-way'!H117)</f>
        <v>1.9584717633527229</v>
      </c>
      <c r="L118" s="21">
        <f>IF(OR($A118="",$B118="",$C118=""),"",'OddsRatio_working_3-way'!I117)</f>
        <v>3.735413796534738</v>
      </c>
      <c r="M118" s="22">
        <f>IF(OR($A118="",$B118="",$C118=""),"",'OddsRatio_working_3-way'!J117)</f>
        <v>4.5108066837414347</v>
      </c>
      <c r="N118" s="23">
        <f t="shared" si="29"/>
        <v>50.567358763882183</v>
      </c>
      <c r="O118" s="24">
        <f t="shared" si="30"/>
        <v>26.997827136648961</v>
      </c>
      <c r="P118" s="24">
        <f t="shared" si="31"/>
        <v>22.434814099468852</v>
      </c>
      <c r="Q118" t="s">
        <v>356</v>
      </c>
      <c r="R118" t="s">
        <v>351</v>
      </c>
      <c r="S118" s="48" t="s">
        <v>487</v>
      </c>
      <c r="T118" s="35">
        <v>100</v>
      </c>
      <c r="U118" s="35">
        <f t="shared" si="32"/>
        <v>55.752212389380524</v>
      </c>
      <c r="V118" s="35">
        <f t="shared" si="33"/>
        <v>69.6048632218845</v>
      </c>
      <c r="W118" s="35">
        <f t="shared" si="34"/>
        <v>70.326409495548958</v>
      </c>
      <c r="X118" s="35">
        <f t="shared" si="35"/>
        <v>60.068727282566535</v>
      </c>
      <c r="Y118" s="35">
        <f t="shared" si="36"/>
        <v>73.92137811507051</v>
      </c>
      <c r="Z118" s="35">
        <f t="shared" si="37"/>
        <v>74.642924388734968</v>
      </c>
      <c r="AA118" s="35">
        <f t="shared" si="38"/>
        <v>-4.3165148931860102</v>
      </c>
      <c r="AB118" s="35">
        <f t="shared" si="39"/>
        <v>-4.3165148931860102</v>
      </c>
      <c r="AC118" s="35">
        <f t="shared" si="40"/>
        <v>-4.3165148931860102</v>
      </c>
      <c r="AF118">
        <v>2.1</v>
      </c>
      <c r="AG118">
        <v>1.75</v>
      </c>
      <c r="AJ118" t="s">
        <v>480</v>
      </c>
    </row>
    <row r="119" spans="1:36" ht="15" x14ac:dyDescent="0.25">
      <c r="A119">
        <v>2.2599999999999998</v>
      </c>
      <c r="B119">
        <v>3.29</v>
      </c>
      <c r="C119">
        <v>3.37</v>
      </c>
      <c r="D119" s="20">
        <f t="shared" si="28"/>
        <v>4.3165148931860076E-2</v>
      </c>
      <c r="E119" s="17">
        <f>IF(OR($A119="",$B119="",$C119=""),"",A119*'MPTO_working_3-way'!$I118)</f>
        <v>2.3575532365860035</v>
      </c>
      <c r="F119" s="21">
        <f>IF(OR($A119="",$B119="",$C119=""),"",B119*'MPTO_working_3-way'!$I118)</f>
        <v>3.4320133399858195</v>
      </c>
      <c r="G119" s="22">
        <f>IF(OR($A119="",$B119="",$C119=""),"",C119*'MPTO_working_3-way'!$I118)</f>
        <v>3.5154665519003685</v>
      </c>
      <c r="H119" s="17">
        <f>IF(OR($A119="",$B119="",$C119=""),"",'MPTO_working_3-way'!E118)</f>
        <v>2.3359601579823774</v>
      </c>
      <c r="I119" s="21">
        <f>IF(OR($A119="",$B119="",$C119=""),"",'MPTO_working_3-way'!F118)</f>
        <v>3.4534800802572776</v>
      </c>
      <c r="J119" s="22">
        <f>IF(OR($A119="",$B119="",$C119=""),"",'MPTO_working_3-way'!G118)</f>
        <v>3.5417346420412765</v>
      </c>
      <c r="K119" s="17">
        <f>IF(OR($A119="",$B119="",$C119=""),"",'OddsRatio_working_3-way'!H118)</f>
        <v>2.3451114094307233</v>
      </c>
      <c r="L119" s="21">
        <f>IF(OR($A119="",$B119="",$C119=""),"",'OddsRatio_working_3-way'!I118)</f>
        <v>3.4446866092034574</v>
      </c>
      <c r="M119" s="22">
        <f>IF(OR($A119="",$B119="",$C119=""),"",'OddsRatio_working_3-way'!J118)</f>
        <v>3.5300905082149323</v>
      </c>
      <c r="N119" s="23">
        <f t="shared" si="29"/>
        <v>42.416857633641818</v>
      </c>
      <c r="O119" s="24">
        <f t="shared" si="30"/>
        <v>29.137415882076141</v>
      </c>
      <c r="P119" s="24">
        <f t="shared" si="31"/>
        <v>28.445726484282048</v>
      </c>
      <c r="Q119" t="s">
        <v>352</v>
      </c>
      <c r="R119" t="s">
        <v>353</v>
      </c>
      <c r="S119" s="48" t="s">
        <v>487</v>
      </c>
      <c r="T119" s="35">
        <v>100</v>
      </c>
      <c r="U119" s="35">
        <f t="shared" si="32"/>
        <v>75</v>
      </c>
      <c r="V119" s="35">
        <f t="shared" si="33"/>
        <v>74.226804123711347</v>
      </c>
      <c r="W119" s="35">
        <f t="shared" si="34"/>
        <v>44.134078212290497</v>
      </c>
      <c r="X119" s="35">
        <f t="shared" si="35"/>
        <v>81.639117663998164</v>
      </c>
      <c r="Y119" s="35">
        <f t="shared" si="36"/>
        <v>80.865921787709496</v>
      </c>
      <c r="Z119" s="35">
        <f t="shared" si="37"/>
        <v>50.773195876288653</v>
      </c>
      <c r="AA119" s="35">
        <f t="shared" si="38"/>
        <v>-6.6391176639981637</v>
      </c>
      <c r="AB119" s="35">
        <f t="shared" si="39"/>
        <v>-6.6391176639981495</v>
      </c>
      <c r="AC119" s="35">
        <f t="shared" si="40"/>
        <v>-6.6391176639981566</v>
      </c>
      <c r="AF119">
        <v>2.11</v>
      </c>
      <c r="AG119">
        <v>1.74</v>
      </c>
      <c r="AJ119" t="s">
        <v>480</v>
      </c>
    </row>
    <row r="120" spans="1:36" ht="15" x14ac:dyDescent="0.25">
      <c r="A120">
        <v>4</v>
      </c>
      <c r="B120">
        <v>3.88</v>
      </c>
      <c r="C120">
        <v>1.79</v>
      </c>
      <c r="D120" s="20">
        <f t="shared" si="28"/>
        <v>6.6391176639981619E-2</v>
      </c>
      <c r="E120" s="17">
        <f>IF(OR($A120="",$B120="",$C120=""),"",A120*'MPTO_working_3-way'!$I119)</f>
        <v>4.2655647065599265</v>
      </c>
      <c r="F120" s="21">
        <f>IF(OR($A120="",$B120="",$C120=""),"",B120*'MPTO_working_3-way'!$I119)</f>
        <v>4.1375977653631288</v>
      </c>
      <c r="G120" s="22">
        <f>IF(OR($A120="",$B120="",$C120=""),"",C120*'MPTO_working_3-way'!$I119)</f>
        <v>1.9088402061855672</v>
      </c>
      <c r="H120" s="17">
        <f>IF(OR($A120="",$B120="",$C120=""),"",'MPTO_working_3-way'!E119)</f>
        <v>4.3884746619486927</v>
      </c>
      <c r="I120" s="21">
        <f>IF(OR($A120="",$B120="",$C120=""),"",'MPTO_working_3-way'!F119)</f>
        <v>4.2444539509869834</v>
      </c>
      <c r="J120" s="22">
        <f>IF(OR($A120="",$B120="",$C120=""),"",'MPTO_working_3-way'!G119)</f>
        <v>1.8638327563534873</v>
      </c>
      <c r="K120" s="17">
        <f>IF(OR($A120="",$B120="",$C120=""),"",'OddsRatio_working_3-way'!H119)</f>
        <v>4.3410705755488275</v>
      </c>
      <c r="L120" s="21">
        <f>IF(OR($A120="",$B120="",$C120=""),"",'OddsRatio_working_3-way'!I119)</f>
        <v>4.2074277525268737</v>
      </c>
      <c r="M120" s="22">
        <f>IF(OR($A120="",$B120="",$C120=""),"",'OddsRatio_working_3-way'!J119)</f>
        <v>1.8798152515611914</v>
      </c>
      <c r="N120" s="23">
        <f t="shared" si="29"/>
        <v>23.443554811444308</v>
      </c>
      <c r="O120" s="24">
        <f t="shared" si="30"/>
        <v>24.168613207674543</v>
      </c>
      <c r="P120" s="24">
        <f t="shared" si="31"/>
        <v>52.387831980881138</v>
      </c>
      <c r="Q120" t="s">
        <v>359</v>
      </c>
      <c r="R120" t="s">
        <v>366</v>
      </c>
      <c r="S120" s="48" t="s">
        <v>487</v>
      </c>
      <c r="T120" s="35">
        <v>100</v>
      </c>
      <c r="U120" s="35">
        <f t="shared" si="32"/>
        <v>50.73891625615763</v>
      </c>
      <c r="V120" s="35">
        <f t="shared" si="33"/>
        <v>70.059880239520965</v>
      </c>
      <c r="W120" s="35">
        <f t="shared" si="34"/>
        <v>68.55345911949685</v>
      </c>
      <c r="X120" s="35">
        <f t="shared" si="35"/>
        <v>61.386660640982193</v>
      </c>
      <c r="Y120" s="35">
        <f t="shared" si="36"/>
        <v>80.707624624345513</v>
      </c>
      <c r="Z120" s="35">
        <f t="shared" si="37"/>
        <v>79.201203504321413</v>
      </c>
      <c r="AA120" s="35">
        <f t="shared" si="38"/>
        <v>-10.647744384824563</v>
      </c>
      <c r="AB120" s="35">
        <f t="shared" si="39"/>
        <v>-10.647744384824549</v>
      </c>
      <c r="AC120" s="35">
        <f t="shared" si="40"/>
        <v>-10.647744384824563</v>
      </c>
      <c r="AF120">
        <v>1.79</v>
      </c>
      <c r="AG120">
        <v>2.0099999999999998</v>
      </c>
      <c r="AJ120" t="s">
        <v>481</v>
      </c>
    </row>
    <row r="121" spans="1:36" ht="15" x14ac:dyDescent="0.25">
      <c r="A121">
        <v>2.0299999999999998</v>
      </c>
      <c r="B121">
        <v>3.34</v>
      </c>
      <c r="C121">
        <v>3.18</v>
      </c>
      <c r="D121" s="20">
        <f t="shared" si="28"/>
        <v>0.10647744384824565</v>
      </c>
      <c r="E121" s="17">
        <f>IF(OR($A121="",$B121="",$C121=""),"",A121*'MPTO_working_3-way'!$I120)</f>
        <v>2.2461492110119385</v>
      </c>
      <c r="F121" s="21">
        <f>IF(OR($A121="",$B121="",$C121=""),"",B121*'MPTO_working_3-way'!$I120)</f>
        <v>3.6956346624531404</v>
      </c>
      <c r="G121" s="22">
        <f>IF(OR($A121="",$B121="",$C121=""),"",C121*'MPTO_working_3-way'!$I120)</f>
        <v>3.5185982714374213</v>
      </c>
      <c r="H121" s="17">
        <f>IF(OR($A121="",$B121="",$C121=""),"",'MPTO_working_3-way'!E120)</f>
        <v>2.1876172473359228</v>
      </c>
      <c r="I121" s="21">
        <f>IF(OR($A121="",$B121="",$C121=""),"",'MPTO_working_3-way'!F120)</f>
        <v>3.7891889814647977</v>
      </c>
      <c r="J121" s="22">
        <f>IF(OR($A121="",$B121="",$C121=""),"",'MPTO_working_3-way'!G120)</f>
        <v>3.5845772164402057</v>
      </c>
      <c r="K121" s="17">
        <f>IF(OR($A121="",$B121="",$C121=""),"",'OddsRatio_working_3-way'!H120)</f>
        <v>2.2101005326442955</v>
      </c>
      <c r="L121" s="21">
        <f>IF(OR($A121="",$B121="",$C121=""),"",'OddsRatio_working_3-way'!I120)</f>
        <v>3.7491604333860682</v>
      </c>
      <c r="M121" s="22">
        <f>IF(OR($A121="",$B121="",$C121=""),"",'OddsRatio_working_3-way'!J120)</f>
        <v>3.5611836516160817</v>
      </c>
      <c r="N121" s="23">
        <f t="shared" si="29"/>
        <v>44.520639817578214</v>
      </c>
      <c r="O121" s="24">
        <f t="shared" si="30"/>
        <v>27.058951745414301</v>
      </c>
      <c r="P121" s="24">
        <f t="shared" si="31"/>
        <v>28.42040843700747</v>
      </c>
      <c r="Q121" t="s">
        <v>362</v>
      </c>
      <c r="R121" t="s">
        <v>360</v>
      </c>
      <c r="S121" s="48" t="s">
        <v>487</v>
      </c>
      <c r="T121" s="35">
        <v>100</v>
      </c>
      <c r="U121" s="35">
        <f t="shared" si="32"/>
        <v>46.808510638297875</v>
      </c>
      <c r="V121" s="35">
        <f t="shared" si="33"/>
        <v>73.118279569892465</v>
      </c>
      <c r="W121" s="35">
        <f t="shared" si="34"/>
        <v>72.29916897506925</v>
      </c>
      <c r="X121" s="35">
        <f t="shared" si="35"/>
        <v>54.582551455038278</v>
      </c>
      <c r="Y121" s="35">
        <f t="shared" si="36"/>
        <v>80.892320386632875</v>
      </c>
      <c r="Z121" s="35">
        <f t="shared" si="37"/>
        <v>80.073209791809646</v>
      </c>
      <c r="AA121" s="35">
        <f t="shared" si="38"/>
        <v>-7.7740408167404027</v>
      </c>
      <c r="AB121" s="35">
        <f t="shared" si="39"/>
        <v>-7.7740408167404098</v>
      </c>
      <c r="AC121" s="35">
        <f t="shared" si="40"/>
        <v>-7.7740408167403956</v>
      </c>
      <c r="AF121">
        <v>1.74</v>
      </c>
      <c r="AG121">
        <v>1.98</v>
      </c>
      <c r="AJ121" t="s">
        <v>481</v>
      </c>
    </row>
    <row r="122" spans="1:36" ht="15" x14ac:dyDescent="0.25">
      <c r="A122">
        <v>1.88</v>
      </c>
      <c r="B122">
        <v>3.72</v>
      </c>
      <c r="C122">
        <v>3.61</v>
      </c>
      <c r="D122" s="20">
        <f t="shared" si="28"/>
        <v>7.7740408167404018E-2</v>
      </c>
      <c r="E122" s="17">
        <f>IF(OR($A122="",$B122="",$C122=""),"",A122*'MPTO_working_3-way'!$I121)</f>
        <v>2.0261519673547195</v>
      </c>
      <c r="F122" s="21">
        <f>IF(OR($A122="",$B122="",$C122=""),"",B122*'MPTO_working_3-way'!$I121)</f>
        <v>4.0091943183827432</v>
      </c>
      <c r="G122" s="22">
        <f>IF(OR($A122="",$B122="",$C122=""),"",C122*'MPTO_working_3-way'!$I121)</f>
        <v>3.8906428734843286</v>
      </c>
      <c r="H122" s="17">
        <f>IF(OR($A122="",$B122="",$C122=""),"",'MPTO_working_3-way'!E121)</f>
        <v>1.9762790223879536</v>
      </c>
      <c r="I122" s="21">
        <f>IF(OR($A122="",$B122="",$C122=""),"",'MPTO_working_3-way'!F121)</f>
        <v>4.1168572412545572</v>
      </c>
      <c r="J122" s="22">
        <f>IF(OR($A122="",$B122="",$C122=""),"",'MPTO_working_3-way'!G121)</f>
        <v>3.9825589270345469</v>
      </c>
      <c r="K122" s="17">
        <f>IF(OR($A122="",$B122="",$C122=""),"",'OddsRatio_working_3-way'!H121)</f>
        <v>1.9945536738605218</v>
      </c>
      <c r="L122" s="21">
        <f>IF(OR($A122="",$B122="",$C122=""),"",'OddsRatio_working_3-way'!I121)</f>
        <v>4.0740749919325232</v>
      </c>
      <c r="M122" s="22">
        <f>IF(OR($A122="",$B122="",$C122=""),"",'OddsRatio_working_3-way'!J121)</f>
        <v>3.949755782699957</v>
      </c>
      <c r="N122" s="23">
        <f t="shared" si="29"/>
        <v>49.354639538986248</v>
      </c>
      <c r="O122" s="24">
        <f t="shared" si="30"/>
        <v>24.942667293896271</v>
      </c>
      <c r="P122" s="24">
        <f t="shared" si="31"/>
        <v>25.702693167117484</v>
      </c>
      <c r="Q122" t="s">
        <v>358</v>
      </c>
      <c r="R122" t="s">
        <v>363</v>
      </c>
      <c r="S122" s="48" t="s">
        <v>487</v>
      </c>
      <c r="T122" s="35">
        <v>100</v>
      </c>
      <c r="U122" s="35">
        <f t="shared" si="32"/>
        <v>63.235294117647051</v>
      </c>
      <c r="V122" s="35">
        <f t="shared" si="33"/>
        <v>73.045822102425873</v>
      </c>
      <c r="W122" s="35">
        <f t="shared" si="34"/>
        <v>57.264957264957268</v>
      </c>
      <c r="X122" s="35">
        <f t="shared" si="35"/>
        <v>69.689220632616866</v>
      </c>
      <c r="Y122" s="35">
        <f t="shared" si="36"/>
        <v>79.499748617395682</v>
      </c>
      <c r="Z122" s="35">
        <f t="shared" si="37"/>
        <v>63.718883779927062</v>
      </c>
      <c r="AA122" s="35">
        <f t="shared" si="38"/>
        <v>-6.4539265149698153</v>
      </c>
      <c r="AB122" s="35">
        <f t="shared" si="39"/>
        <v>-6.4539265149698082</v>
      </c>
      <c r="AC122" s="35">
        <f t="shared" si="40"/>
        <v>-6.453926514969794</v>
      </c>
      <c r="AF122">
        <v>1.9</v>
      </c>
      <c r="AG122">
        <v>1.88</v>
      </c>
      <c r="AJ122" t="s">
        <v>481</v>
      </c>
    </row>
    <row r="123" spans="1:36" ht="15" x14ac:dyDescent="0.25">
      <c r="A123">
        <v>2.72</v>
      </c>
      <c r="B123">
        <v>3.71</v>
      </c>
      <c r="C123">
        <v>2.34</v>
      </c>
      <c r="D123" s="20">
        <f t="shared" si="28"/>
        <v>6.45392651496981E-2</v>
      </c>
      <c r="E123" s="17">
        <f>IF(OR($A123="",$B123="",$C123=""),"",A123*'MPTO_working_3-way'!$I122)</f>
        <v>2.8955468012071792</v>
      </c>
      <c r="F123" s="21">
        <f>IF(OR($A123="",$B123="",$C123=""),"",B123*'MPTO_working_3-way'!$I122)</f>
        <v>3.94944067370538</v>
      </c>
      <c r="G123" s="22">
        <f>IF(OR($A123="",$B123="",$C123=""),"",C123*'MPTO_working_3-way'!$I122)</f>
        <v>2.4910218804502935</v>
      </c>
      <c r="H123" s="17">
        <f>IF(OR($A123="",$B123="",$C123=""),"",'MPTO_working_3-way'!E122)</f>
        <v>2.8890547747392685</v>
      </c>
      <c r="I123" s="21">
        <f>IF(OR($A123="",$B123="",$C123=""),"",'MPTO_working_3-way'!F122)</f>
        <v>4.0317916351174095</v>
      </c>
      <c r="J123" s="22">
        <f>IF(OR($A123="",$B123="",$C123=""),"",'MPTO_working_3-way'!G122)</f>
        <v>2.4640413879730119</v>
      </c>
      <c r="K123" s="17">
        <f>IF(OR($A123="",$B123="",$C123=""),"",'OddsRatio_working_3-way'!H122)</f>
        <v>2.8954070723290872</v>
      </c>
      <c r="L123" s="21">
        <f>IF(OR($A123="",$B123="",$C123=""),"",'OddsRatio_working_3-way'!I122)</f>
        <v>3.9863681197743173</v>
      </c>
      <c r="M123" s="22">
        <f>IF(OR($A123="",$B123="",$C123=""),"",'OddsRatio_working_3-way'!J122)</f>
        <v>2.4766543470470785</v>
      </c>
      <c r="N123" s="23">
        <f t="shared" si="29"/>
        <v>34.535791291064307</v>
      </c>
      <c r="O123" s="24">
        <f t="shared" si="30"/>
        <v>25.320041054365205</v>
      </c>
      <c r="P123" s="24">
        <f t="shared" si="31"/>
        <v>40.144167654570481</v>
      </c>
      <c r="Q123" t="s">
        <v>361</v>
      </c>
      <c r="R123" t="s">
        <v>365</v>
      </c>
      <c r="S123" s="48" t="s">
        <v>487</v>
      </c>
      <c r="T123" s="35">
        <v>100</v>
      </c>
      <c r="U123" s="35">
        <f t="shared" si="32"/>
        <v>63.099630996309962</v>
      </c>
      <c r="V123" s="35">
        <f t="shared" si="33"/>
        <v>68.944099378881987</v>
      </c>
      <c r="W123" s="35">
        <f t="shared" si="34"/>
        <v>61.538461538461533</v>
      </c>
      <c r="X123" s="35">
        <f t="shared" si="35"/>
        <v>69.517439082656466</v>
      </c>
      <c r="Y123" s="35">
        <f t="shared" si="36"/>
        <v>75.361907465228498</v>
      </c>
      <c r="Z123" s="35">
        <f t="shared" si="37"/>
        <v>67.956269624808058</v>
      </c>
      <c r="AA123" s="35">
        <f t="shared" si="38"/>
        <v>-6.4178080863465041</v>
      </c>
      <c r="AB123" s="35">
        <f t="shared" si="39"/>
        <v>-6.4178080863465112</v>
      </c>
      <c r="AC123" s="35">
        <f t="shared" si="40"/>
        <v>-6.4178080863465254</v>
      </c>
      <c r="AF123">
        <v>1.79</v>
      </c>
      <c r="AG123">
        <v>2</v>
      </c>
      <c r="AJ123" t="s">
        <v>481</v>
      </c>
    </row>
    <row r="124" spans="1:36" ht="15" x14ac:dyDescent="0.25">
      <c r="A124">
        <v>2.71</v>
      </c>
      <c r="B124">
        <v>3.22</v>
      </c>
      <c r="C124">
        <v>2.6</v>
      </c>
      <c r="D124" s="20">
        <f t="shared" si="28"/>
        <v>6.4178080863465103E-2</v>
      </c>
      <c r="E124" s="17">
        <f>IF(OR($A124="",$B124="",$C124=""),"",A124*'MPTO_working_3-way'!$I123)</f>
        <v>2.8839225991399906</v>
      </c>
      <c r="F124" s="21">
        <f>IF(OR($A124="",$B124="",$C124=""),"",B124*'MPTO_working_3-way'!$I123)</f>
        <v>3.426653420380358</v>
      </c>
      <c r="G124" s="22">
        <f>IF(OR($A124="",$B124="",$C124=""),"",C124*'MPTO_working_3-way'!$I123)</f>
        <v>2.7668630102450096</v>
      </c>
      <c r="H124" s="17">
        <f>IF(OR($A124="",$B124="",$C124=""),"",'MPTO_working_3-way'!E123)</f>
        <v>2.8767789578324856</v>
      </c>
      <c r="I124" s="21">
        <f>IF(OR($A124="",$B124="",$C124=""),"",'MPTO_working_3-way'!F123)</f>
        <v>3.4582174909764904</v>
      </c>
      <c r="J124" s="22">
        <f>IF(OR($A124="",$B124="",$C124=""),"",'MPTO_working_3-way'!G123)</f>
        <v>2.7531319622756909</v>
      </c>
      <c r="K124" s="17">
        <f>IF(OR($A124="",$B124="",$C124=""),"",'OddsRatio_working_3-way'!H123)</f>
        <v>2.8808563473947384</v>
      </c>
      <c r="L124" s="21">
        <f>IF(OR($A124="",$B124="",$C124=""),"",'OddsRatio_working_3-way'!I123)</f>
        <v>3.4418135036352746</v>
      </c>
      <c r="M124" s="22">
        <f>IF(OR($A124="",$B124="",$C124=""),"",'OddsRatio_working_3-way'!J123)</f>
        <v>2.7598655882056038</v>
      </c>
      <c r="N124" s="23">
        <f t="shared" si="29"/>
        <v>34.674994408595019</v>
      </c>
      <c r="O124" s="24">
        <f t="shared" si="30"/>
        <v>29.18299218860016</v>
      </c>
      <c r="P124" s="24">
        <f t="shared" si="31"/>
        <v>36.142013402804814</v>
      </c>
      <c r="Q124" t="s">
        <v>364</v>
      </c>
      <c r="R124" t="s">
        <v>357</v>
      </c>
      <c r="S124" s="48" t="s">
        <v>487</v>
      </c>
      <c r="T124" s="35">
        <v>100</v>
      </c>
      <c r="U124" s="35">
        <f t="shared" si="32"/>
        <v>47.916666666666671</v>
      </c>
      <c r="V124" s="35">
        <f t="shared" si="33"/>
        <v>69.325153374233125</v>
      </c>
      <c r="W124" s="35">
        <f t="shared" si="34"/>
        <v>76.470588235294116</v>
      </c>
      <c r="X124" s="35">
        <f t="shared" si="35"/>
        <v>54.204258390472759</v>
      </c>
      <c r="Y124" s="35">
        <f t="shared" si="36"/>
        <v>75.612745098039213</v>
      </c>
      <c r="Z124" s="35">
        <f t="shared" si="37"/>
        <v>82.758179959100204</v>
      </c>
      <c r="AA124" s="35">
        <f t="shared" si="38"/>
        <v>-6.2875917238060879</v>
      </c>
      <c r="AB124" s="35">
        <f t="shared" si="39"/>
        <v>-6.2875917238060879</v>
      </c>
      <c r="AC124" s="35">
        <f t="shared" si="40"/>
        <v>-6.2875917238060879</v>
      </c>
      <c r="AF124">
        <v>1.84</v>
      </c>
      <c r="AG124">
        <v>1.98</v>
      </c>
      <c r="AJ124" t="s">
        <v>481</v>
      </c>
    </row>
    <row r="125" spans="1:36" ht="15" x14ac:dyDescent="0.25">
      <c r="A125">
        <v>1.92</v>
      </c>
      <c r="B125">
        <v>3.26</v>
      </c>
      <c r="C125">
        <v>4.25</v>
      </c>
      <c r="D125" s="20">
        <f t="shared" si="28"/>
        <v>6.2875917238060852E-2</v>
      </c>
      <c r="E125" s="17">
        <f>IF(OR($A125="",$B125="",$C125=""),"",A125*'MPTO_working_3-way'!$I124)</f>
        <v>2.0407217610970769</v>
      </c>
      <c r="F125" s="21">
        <f>IF(OR($A125="",$B125="",$C125=""),"",B125*'MPTO_working_3-way'!$I124)</f>
        <v>3.4649754901960783</v>
      </c>
      <c r="G125" s="22">
        <f>IF(OR($A125="",$B125="",$C125=""),"",C125*'MPTO_working_3-way'!$I124)</f>
        <v>4.5172226482617583</v>
      </c>
      <c r="H125" s="17">
        <f>IF(OR($A125="",$B125="",$C125=""),"",'MPTO_working_3-way'!E124)</f>
        <v>2.0005013486278087</v>
      </c>
      <c r="I125" s="21">
        <f>IF(OR($A125="",$B125="",$C125=""),"",'MPTO_working_3-way'!F124)</f>
        <v>3.4990748616677041</v>
      </c>
      <c r="J125" s="22">
        <f>IF(OR($A125="",$B125="",$C125=""),"",'MPTO_working_3-way'!G124)</f>
        <v>4.6655831628178897</v>
      </c>
      <c r="K125" s="17">
        <f>IF(OR($A125="",$B125="",$C125=""),"",'OddsRatio_working_3-way'!H124)</f>
        <v>2.0159892188956139</v>
      </c>
      <c r="L125" s="21">
        <f>IF(OR($A125="",$B125="",$C125=""),"",'OddsRatio_working_3-way'!I124)</f>
        <v>3.495799602939226</v>
      </c>
      <c r="M125" s="22">
        <f>IF(OR($A125="",$B125="",$C125=""),"",'OddsRatio_working_3-way'!J124)</f>
        <v>4.5890923493595066</v>
      </c>
      <c r="N125" s="23">
        <f t="shared" si="29"/>
        <v>49.002270621273105</v>
      </c>
      <c r="O125" s="24">
        <f t="shared" si="30"/>
        <v>28.860233003939989</v>
      </c>
      <c r="P125" s="24">
        <f t="shared" si="31"/>
        <v>22.13749637478691</v>
      </c>
      <c r="Q125" t="s">
        <v>372</v>
      </c>
      <c r="R125" t="s">
        <v>367</v>
      </c>
      <c r="S125" s="48" t="s">
        <v>487</v>
      </c>
      <c r="T125" s="35">
        <v>100</v>
      </c>
      <c r="U125" s="35">
        <f t="shared" si="32"/>
        <v>54.545454545454554</v>
      </c>
      <c r="V125" s="35">
        <f t="shared" si="33"/>
        <v>70.059880239520965</v>
      </c>
      <c r="W125" s="35">
        <f t="shared" si="34"/>
        <v>68.944099378881987</v>
      </c>
      <c r="X125" s="35">
        <f t="shared" si="35"/>
        <v>60.996020381597063</v>
      </c>
      <c r="Y125" s="35">
        <f t="shared" si="36"/>
        <v>76.510446075663467</v>
      </c>
      <c r="Z125" s="35">
        <f t="shared" si="37"/>
        <v>75.394665215024489</v>
      </c>
      <c r="AA125" s="35">
        <f t="shared" si="38"/>
        <v>-6.4505658361425091</v>
      </c>
      <c r="AB125" s="35">
        <f t="shared" si="39"/>
        <v>-6.450565836142502</v>
      </c>
      <c r="AC125" s="35">
        <f t="shared" si="40"/>
        <v>-6.450565836142502</v>
      </c>
      <c r="AF125">
        <v>1.84</v>
      </c>
      <c r="AG125">
        <v>1.99</v>
      </c>
      <c r="AJ125" t="s">
        <v>482</v>
      </c>
    </row>
    <row r="126" spans="1:36" ht="15" x14ac:dyDescent="0.25">
      <c r="A126">
        <v>2.2000000000000002</v>
      </c>
      <c r="B126">
        <v>3.34</v>
      </c>
      <c r="C126">
        <v>3.22</v>
      </c>
      <c r="D126" s="20">
        <f t="shared" si="28"/>
        <v>6.4505658361424967E-2</v>
      </c>
      <c r="E126" s="17">
        <f>IF(OR($A126="",$B126="",$C126=""),"",A126*'MPTO_working_3-way'!$I125)</f>
        <v>2.341912448395135</v>
      </c>
      <c r="F126" s="21">
        <f>IF(OR($A126="",$B126="",$C126=""),"",B126*'MPTO_working_3-way'!$I125)</f>
        <v>3.5554488989271591</v>
      </c>
      <c r="G126" s="22">
        <f>IF(OR($A126="",$B126="",$C126=""),"",C126*'MPTO_working_3-way'!$I125)</f>
        <v>3.4277082199237885</v>
      </c>
      <c r="H126" s="17">
        <f>IF(OR($A126="",$B126="",$C126=""),"",'MPTO_working_3-way'!E125)</f>
        <v>2.3092364669843608</v>
      </c>
      <c r="I126" s="21">
        <f>IF(OR($A126="",$B126="",$C126=""),"",'MPTO_working_3-way'!F125)</f>
        <v>3.5984256119916282</v>
      </c>
      <c r="J126" s="22">
        <f>IF(OR($A126="",$B126="",$C126=""),"",'MPTO_working_3-way'!G125)</f>
        <v>3.4595238466577243</v>
      </c>
      <c r="K126" s="17">
        <f>IF(OR($A126="",$B126="",$C126=""),"",'OddsRatio_working_3-way'!H125)</f>
        <v>2.3227570910603506</v>
      </c>
      <c r="L126" s="21">
        <f>IF(OR($A126="",$B126="",$C126=""),"",'OddsRatio_working_3-way'!I125)</f>
        <v>3.5793763275676826</v>
      </c>
      <c r="M126" s="22">
        <f>IF(OR($A126="",$B126="",$C126=""),"",'OddsRatio_working_3-way'!J125)</f>
        <v>3.4471006184616484</v>
      </c>
      <c r="N126" s="23">
        <f t="shared" si="29"/>
        <v>42.700144520145479</v>
      </c>
      <c r="O126" s="24">
        <f t="shared" si="30"/>
        <v>28.125843695904209</v>
      </c>
      <c r="P126" s="24">
        <f t="shared" si="31"/>
        <v>29.174011783950327</v>
      </c>
      <c r="Q126" t="s">
        <v>369</v>
      </c>
      <c r="R126" t="s">
        <v>373</v>
      </c>
      <c r="S126" s="48" t="s">
        <v>487</v>
      </c>
      <c r="T126" s="35">
        <v>100</v>
      </c>
      <c r="U126" s="35">
        <f t="shared" si="32"/>
        <v>50</v>
      </c>
      <c r="V126" s="35">
        <f t="shared" si="33"/>
        <v>72.375690607734811</v>
      </c>
      <c r="W126" s="35">
        <f t="shared" si="34"/>
        <v>69.879518072289159</v>
      </c>
      <c r="X126" s="35">
        <f t="shared" si="35"/>
        <v>57.744791319976038</v>
      </c>
      <c r="Y126" s="35">
        <f t="shared" si="36"/>
        <v>80.120481927710841</v>
      </c>
      <c r="Z126" s="35">
        <f t="shared" si="37"/>
        <v>77.624309392265189</v>
      </c>
      <c r="AA126" s="35">
        <f t="shared" si="38"/>
        <v>-7.7447913199760379</v>
      </c>
      <c r="AB126" s="35">
        <f t="shared" si="39"/>
        <v>-7.7447913199760308</v>
      </c>
      <c r="AC126" s="35">
        <f t="shared" si="40"/>
        <v>-7.7447913199760308</v>
      </c>
      <c r="AF126">
        <v>1.93</v>
      </c>
      <c r="AG126">
        <v>1.89</v>
      </c>
      <c r="AJ126" t="s">
        <v>482</v>
      </c>
    </row>
    <row r="127" spans="1:36" ht="15" x14ac:dyDescent="0.25">
      <c r="A127">
        <v>2</v>
      </c>
      <c r="B127">
        <v>3.62</v>
      </c>
      <c r="C127">
        <v>3.32</v>
      </c>
      <c r="D127" s="20">
        <f t="shared" si="28"/>
        <v>7.7447913199760299E-2</v>
      </c>
      <c r="E127" s="17">
        <f>IF(OR($A127="",$B127="",$C127=""),"",A127*'MPTO_working_3-way'!$I126)</f>
        <v>2.1548958263995206</v>
      </c>
      <c r="F127" s="21">
        <f>IF(OR($A127="",$B127="",$C127=""),"",B127*'MPTO_working_3-way'!$I126)</f>
        <v>3.9003614457831324</v>
      </c>
      <c r="G127" s="22">
        <f>IF(OR($A127="",$B127="",$C127=""),"",C127*'MPTO_working_3-way'!$I126)</f>
        <v>3.5771270718232042</v>
      </c>
      <c r="H127" s="17">
        <f>IF(OR($A127="",$B127="",$C127=""),"",'MPTO_working_3-way'!E126)</f>
        <v>2.1088858733798137</v>
      </c>
      <c r="I127" s="21">
        <f>IF(OR($A127="",$B127="",$C127=""),"",'MPTO_working_3-way'!F126)</f>
        <v>3.9931776901608109</v>
      </c>
      <c r="J127" s="22">
        <f>IF(OR($A127="",$B127="",$C127=""),"",'MPTO_working_3-way'!G126)</f>
        <v>3.6312291020424596</v>
      </c>
      <c r="K127" s="17">
        <f>IF(OR($A127="",$B127="",$C127=""),"",'OddsRatio_working_3-way'!H126)</f>
        <v>2.1266248938968397</v>
      </c>
      <c r="L127" s="21">
        <f>IF(OR($A127="",$B127="",$C127=""),"",'OddsRatio_working_3-way'!I126)</f>
        <v>3.9517572220097206</v>
      </c>
      <c r="M127" s="22">
        <f>IF(OR($A127="",$B127="",$C127=""),"",'OddsRatio_working_3-way'!J126)</f>
        <v>3.6137697538406686</v>
      </c>
      <c r="N127" s="23">
        <f t="shared" si="29"/>
        <v>46.405955580267509</v>
      </c>
      <c r="O127" s="24">
        <f t="shared" si="30"/>
        <v>25.638649491860505</v>
      </c>
      <c r="P127" s="24">
        <f t="shared" si="31"/>
        <v>27.955394927871996</v>
      </c>
      <c r="Q127" t="s">
        <v>371</v>
      </c>
      <c r="R127" t="s">
        <v>376</v>
      </c>
      <c r="S127" s="48" t="s">
        <v>487</v>
      </c>
      <c r="T127" s="35">
        <v>100</v>
      </c>
      <c r="U127" s="35">
        <f t="shared" si="32"/>
        <v>54.954954954954964</v>
      </c>
      <c r="V127" s="35">
        <f t="shared" si="33"/>
        <v>69.696969696969703</v>
      </c>
      <c r="W127" s="35">
        <f t="shared" si="34"/>
        <v>68.847352024922117</v>
      </c>
      <c r="X127" s="35">
        <f t="shared" si="35"/>
        <v>61.455678278108181</v>
      </c>
      <c r="Y127" s="35">
        <f t="shared" si="36"/>
        <v>76.197693020122912</v>
      </c>
      <c r="Z127" s="35">
        <f t="shared" si="37"/>
        <v>75.348075348075355</v>
      </c>
      <c r="AA127" s="35">
        <f t="shared" si="38"/>
        <v>-6.5007233231532169</v>
      </c>
      <c r="AB127" s="35">
        <f t="shared" si="39"/>
        <v>-6.5007233231532098</v>
      </c>
      <c r="AC127" s="35">
        <f t="shared" si="40"/>
        <v>-6.5007233231532382</v>
      </c>
      <c r="AF127">
        <v>1.82</v>
      </c>
      <c r="AG127">
        <v>1.97</v>
      </c>
      <c r="AJ127" t="s">
        <v>482</v>
      </c>
    </row>
    <row r="128" spans="1:36" ht="15" x14ac:dyDescent="0.25">
      <c r="A128">
        <v>2.2200000000000002</v>
      </c>
      <c r="B128">
        <v>3.3</v>
      </c>
      <c r="C128">
        <v>3.21</v>
      </c>
      <c r="D128" s="20">
        <f t="shared" si="28"/>
        <v>6.5007233231532346E-2</v>
      </c>
      <c r="E128" s="17">
        <f>IF(OR($A128="",$B128="",$C128=""),"",A128*'MPTO_working_3-way'!$I127)</f>
        <v>2.3643160577740021</v>
      </c>
      <c r="F128" s="21">
        <f>IF(OR($A128="",$B128="",$C128=""),"",B128*'MPTO_working_3-way'!$I127)</f>
        <v>3.5145238696640564</v>
      </c>
      <c r="G128" s="22">
        <f>IF(OR($A128="",$B128="",$C128=""),"",C128*'MPTO_working_3-way'!$I127)</f>
        <v>3.4186732186732187</v>
      </c>
      <c r="H128" s="17">
        <f>IF(OR($A128="",$B128="",$C128=""),"",'MPTO_working_3-way'!E127)</f>
        <v>2.3321908638140632</v>
      </c>
      <c r="I128" s="21">
        <f>IF(OR($A128="",$B128="",$C128=""),"",'MPTO_working_3-way'!F127)</f>
        <v>3.5541500040806326</v>
      </c>
      <c r="J128" s="22">
        <f>IF(OR($A128="",$B128="",$C128=""),"",'MPTO_working_3-way'!G127)</f>
        <v>3.4499722728353004</v>
      </c>
      <c r="K128" s="17">
        <f>IF(OR($A128="",$B128="",$C128=""),"",'OddsRatio_working_3-way'!H127)</f>
        <v>2.3455587201522974</v>
      </c>
      <c r="L128" s="21">
        <f>IF(OR($A128="",$B128="",$C128=""),"",'OddsRatio_working_3-way'!I127)</f>
        <v>3.5367090625822</v>
      </c>
      <c r="M128" s="22">
        <f>IF(OR($A128="",$B128="",$C128=""),"",'OddsRatio_working_3-way'!J127)</f>
        <v>3.4374465340463751</v>
      </c>
      <c r="N128" s="23">
        <f t="shared" si="29"/>
        <v>42.295529682334333</v>
      </c>
      <c r="O128" s="24">
        <f t="shared" si="30"/>
        <v>28.453356331752193</v>
      </c>
      <c r="P128" s="24">
        <f t="shared" si="31"/>
        <v>29.25111398591347</v>
      </c>
      <c r="Q128" t="s">
        <v>368</v>
      </c>
      <c r="R128" t="s">
        <v>375</v>
      </c>
      <c r="S128" s="48" t="s">
        <v>487</v>
      </c>
      <c r="T128" s="35">
        <v>100</v>
      </c>
      <c r="U128" s="35">
        <f t="shared" si="32"/>
        <v>68.847352024922117</v>
      </c>
      <c r="V128" s="35">
        <f t="shared" si="33"/>
        <v>71.751412429378533</v>
      </c>
      <c r="W128" s="35">
        <f t="shared" si="34"/>
        <v>53.051643192488264</v>
      </c>
      <c r="X128" s="35">
        <f t="shared" si="35"/>
        <v>75.196944378133196</v>
      </c>
      <c r="Y128" s="35">
        <f t="shared" si="36"/>
        <v>78.101004782589612</v>
      </c>
      <c r="Z128" s="35">
        <f t="shared" si="37"/>
        <v>59.40123554569935</v>
      </c>
      <c r="AA128" s="35">
        <f t="shared" si="38"/>
        <v>-6.3495923532110794</v>
      </c>
      <c r="AB128" s="35">
        <f t="shared" si="39"/>
        <v>-6.3495923532110794</v>
      </c>
      <c r="AC128" s="35">
        <f t="shared" si="40"/>
        <v>-6.3495923532110865</v>
      </c>
      <c r="AF128">
        <v>2</v>
      </c>
      <c r="AG128">
        <v>1.83</v>
      </c>
      <c r="AJ128" t="s">
        <v>482</v>
      </c>
    </row>
    <row r="129" spans="1:36" ht="15" x14ac:dyDescent="0.25">
      <c r="A129">
        <v>3.21</v>
      </c>
      <c r="B129">
        <v>3.54</v>
      </c>
      <c r="C129">
        <v>2.13</v>
      </c>
      <c r="D129" s="20">
        <f t="shared" si="28"/>
        <v>6.3495923532110865E-2</v>
      </c>
      <c r="E129" s="17">
        <f>IF(OR($A129="",$B129="",$C129=""),"",A129*'MPTO_working_3-way'!$I128)</f>
        <v>3.4138219145380759</v>
      </c>
      <c r="F129" s="21">
        <f>IF(OR($A129="",$B129="",$C129=""),"",B129*'MPTO_working_3-way'!$I128)</f>
        <v>3.7647755693036724</v>
      </c>
      <c r="G129" s="22">
        <f>IF(OR($A129="",$B129="",$C129=""),"",C129*'MPTO_working_3-way'!$I128)</f>
        <v>2.2652463171233959</v>
      </c>
      <c r="H129" s="17">
        <f>IF(OR($A129="",$B129="",$C129=""),"",'MPTO_working_3-way'!E128)</f>
        <v>3.4439866509464969</v>
      </c>
      <c r="I129" s="21">
        <f>IF(OR($A129="",$B129="",$C129=""),"",'MPTO_working_3-way'!F128)</f>
        <v>3.8267175377003122</v>
      </c>
      <c r="J129" s="22">
        <f>IF(OR($A129="",$B129="",$C129=""),"",'MPTO_working_3-way'!G128)</f>
        <v>2.2305582634188523</v>
      </c>
      <c r="K129" s="17">
        <f>IF(OR($A129="",$B129="",$C129=""),"",'OddsRatio_working_3-way'!H128)</f>
        <v>3.4342523867194865</v>
      </c>
      <c r="L129" s="21">
        <f>IF(OR($A129="",$B129="",$C129=""),"",'OddsRatio_working_3-way'!I128)</f>
        <v>3.7977380372251113</v>
      </c>
      <c r="M129" s="22">
        <f>IF(OR($A129="",$B129="",$C129=""),"",'OddsRatio_working_3-way'!J128)</f>
        <v>2.2446629850647151</v>
      </c>
      <c r="N129" s="23">
        <f t="shared" si="29"/>
        <v>29.292682074053356</v>
      </c>
      <c r="O129" s="24">
        <f t="shared" si="30"/>
        <v>26.562008321387363</v>
      </c>
      <c r="P129" s="24">
        <f t="shared" si="31"/>
        <v>44.145309604559287</v>
      </c>
      <c r="Q129" t="s">
        <v>374</v>
      </c>
      <c r="R129" t="s">
        <v>370</v>
      </c>
      <c r="S129" s="48" t="s">
        <v>487</v>
      </c>
      <c r="T129" s="35">
        <v>100</v>
      </c>
      <c r="U129" s="35">
        <f t="shared" si="32"/>
        <v>62.825278810408925</v>
      </c>
      <c r="V129" s="35">
        <f t="shared" si="33"/>
        <v>68.35443037974683</v>
      </c>
      <c r="W129" s="35">
        <f t="shared" si="34"/>
        <v>66.666666666666657</v>
      </c>
      <c r="X129" s="35">
        <f t="shared" si="35"/>
        <v>64.978902953586498</v>
      </c>
      <c r="Y129" s="35">
        <f t="shared" si="36"/>
        <v>70.508054522924411</v>
      </c>
      <c r="Z129" s="35">
        <f t="shared" si="37"/>
        <v>68.820290809844238</v>
      </c>
      <c r="AA129" s="35">
        <f t="shared" si="38"/>
        <v>-2.1536241431775736</v>
      </c>
      <c r="AB129" s="35">
        <f t="shared" si="39"/>
        <v>-2.1536241431775807</v>
      </c>
      <c r="AC129" s="35">
        <f t="shared" si="40"/>
        <v>-2.1536241431775807</v>
      </c>
      <c r="AF129">
        <v>1.83</v>
      </c>
      <c r="AG129">
        <v>1.99</v>
      </c>
      <c r="AJ129" t="s">
        <v>482</v>
      </c>
    </row>
    <row r="130" spans="1:36" ht="15" x14ac:dyDescent="0.25">
      <c r="A130">
        <v>2.69</v>
      </c>
      <c r="B130">
        <v>3.16</v>
      </c>
      <c r="C130">
        <v>3</v>
      </c>
      <c r="D130" s="20">
        <f t="shared" si="28"/>
        <v>2.1536241431775682E-2</v>
      </c>
      <c r="E130" s="17">
        <f>IF(OR($A130="",$B130="",$C130=""),"",A130*'MPTO_working_3-way'!$I129)</f>
        <v>2.7479324894514767</v>
      </c>
      <c r="F130" s="21">
        <f>IF(OR($A130="",$B130="",$C130=""),"",B130*'MPTO_working_3-way'!$I129)</f>
        <v>3.2280545229244111</v>
      </c>
      <c r="G130" s="22">
        <f>IF(OR($A130="",$B130="",$C130=""),"",C130*'MPTO_working_3-way'!$I129)</f>
        <v>3.064608724295327</v>
      </c>
      <c r="H130" s="17">
        <f>IF(OR($A130="",$B130="",$C130=""),"",'MPTO_working_3-way'!E129)</f>
        <v>2.7429690077014643</v>
      </c>
      <c r="I130" s="21">
        <f>IF(OR($A130="",$B130="",$C130=""),"",'MPTO_working_3-way'!F129)</f>
        <v>3.2333479848525832</v>
      </c>
      <c r="J130" s="22">
        <f>IF(OR($A130="",$B130="",$C130=""),"",'MPTO_working_3-way'!G129)</f>
        <v>3.0660307790958639</v>
      </c>
      <c r="K130" s="17">
        <f>IF(OR($A130="",$B130="",$C130=""),"",'OddsRatio_working_3-way'!H129)</f>
        <v>2.7453219963940216</v>
      </c>
      <c r="L130" s="21">
        <f>IF(OR($A130="",$B130="",$C130=""),"",'OddsRatio_working_3-way'!I129)</f>
        <v>3.2307074036751993</v>
      </c>
      <c r="M130" s="22">
        <f>IF(OR($A130="",$B130="",$C130=""),"",'OddsRatio_working_3-way'!J129)</f>
        <v>3.0654698182177778</v>
      </c>
      <c r="N130" s="23">
        <f t="shared" si="29"/>
        <v>36.390995915609743</v>
      </c>
      <c r="O130" s="24">
        <f t="shared" si="30"/>
        <v>30.978411080060191</v>
      </c>
      <c r="P130" s="24">
        <f t="shared" si="31"/>
        <v>32.630593004330073</v>
      </c>
      <c r="Q130" t="s">
        <v>438</v>
      </c>
      <c r="R130" t="s">
        <v>443</v>
      </c>
      <c r="S130" s="48" t="s">
        <v>487</v>
      </c>
      <c r="T130" s="35">
        <v>100</v>
      </c>
      <c r="U130" s="35">
        <f t="shared" si="32"/>
        <v>66.666666666666657</v>
      </c>
      <c r="V130" s="35">
        <f t="shared" si="33"/>
        <v>69.418960244648318</v>
      </c>
      <c r="W130" s="35">
        <f t="shared" si="34"/>
        <v>61.685823754789276</v>
      </c>
      <c r="X130" s="35">
        <f t="shared" si="35"/>
        <v>68.895216000562414</v>
      </c>
      <c r="Y130" s="35">
        <f t="shared" si="36"/>
        <v>71.64750957854406</v>
      </c>
      <c r="Z130" s="35">
        <f t="shared" si="37"/>
        <v>63.914373088685018</v>
      </c>
      <c r="AA130" s="35">
        <f t="shared" si="38"/>
        <v>-2.2285493338957565</v>
      </c>
      <c r="AB130" s="35">
        <f t="shared" si="39"/>
        <v>-2.2285493338957423</v>
      </c>
      <c r="AC130" s="35">
        <f t="shared" si="40"/>
        <v>-2.2285493338957423</v>
      </c>
      <c r="AF130">
        <v>2.17</v>
      </c>
      <c r="AG130">
        <v>1.76</v>
      </c>
      <c r="AJ130" t="s">
        <v>473</v>
      </c>
    </row>
    <row r="131" spans="1:36" s="35" customFormat="1" ht="15" x14ac:dyDescent="0.25">
      <c r="A131">
        <v>3</v>
      </c>
      <c r="B131">
        <v>3.27</v>
      </c>
      <c r="C131">
        <v>2.61</v>
      </c>
      <c r="D131" s="20">
        <f t="shared" si="28"/>
        <v>2.2285493338957352E-2</v>
      </c>
      <c r="E131" s="17">
        <f>IF(OR($A131="",$B131="",$C131=""),"",A131*'MPTO_working_3-way'!$I130)</f>
        <v>3.0668564800168721</v>
      </c>
      <c r="F131" s="21">
        <f>IF(OR($A131="",$B131="",$C131=""),"",B131*'MPTO_working_3-way'!$I130)</f>
        <v>3.3428735632183906</v>
      </c>
      <c r="G131" s="22">
        <f>IF(OR($A131="",$B131="",$C131=""),"",C131*'MPTO_working_3-way'!$I130)</f>
        <v>2.6681651376146784</v>
      </c>
      <c r="H131" s="17">
        <f>IF(OR($A131="",$B131="",$C131=""),"",'MPTO_working_3-way'!E130)</f>
        <v>3.0683803703037928</v>
      </c>
      <c r="I131" s="21">
        <f>IF(OR($A131="",$B131="",$C131=""),"",'MPTO_working_3-way'!F130)</f>
        <v>3.3514097227676114</v>
      </c>
      <c r="J131" s="22">
        <f>IF(OR($A131="",$B131="",$C131=""),"",'MPTO_working_3-way'!G130)</f>
        <v>2.6616041913553294</v>
      </c>
      <c r="K131" s="17">
        <f>IF(OR($A131="",$B131="",$C131=""),"",'OddsRatio_working_3-way'!H130)</f>
        <v>3.0679231273362926</v>
      </c>
      <c r="L131" s="21">
        <f>IF(OR($A131="",$B131="",$C131=""),"",'OddsRatio_working_3-way'!I130)</f>
        <v>3.3470927495266936</v>
      </c>
      <c r="M131" s="22">
        <f>IF(OR($A131="",$B131="",$C131=""),"",'OddsRatio_working_3-way'!J130)</f>
        <v>2.6646781175057161</v>
      </c>
      <c r="N131" s="23">
        <f t="shared" si="29"/>
        <v>32.606677440429124</v>
      </c>
      <c r="O131" s="24">
        <f t="shared" si="30"/>
        <v>29.914382972870751</v>
      </c>
      <c r="P131" s="24">
        <f t="shared" si="31"/>
        <v>37.478939586700136</v>
      </c>
      <c r="Q131" t="s">
        <v>440</v>
      </c>
      <c r="R131" t="s">
        <v>383</v>
      </c>
      <c r="S131" s="48" t="s">
        <v>487</v>
      </c>
      <c r="T131" s="35">
        <v>100</v>
      </c>
      <c r="U131" s="35">
        <f t="shared" si="32"/>
        <v>92.857142857142847</v>
      </c>
      <c r="V131" s="35">
        <f t="shared" si="33"/>
        <v>83.818770226537225</v>
      </c>
      <c r="W131" s="35">
        <f t="shared" si="34"/>
        <v>20</v>
      </c>
      <c r="X131" s="35">
        <f t="shared" si="35"/>
        <v>96.181229773462789</v>
      </c>
      <c r="Y131" s="35">
        <f t="shared" si="36"/>
        <v>87.142857142857139</v>
      </c>
      <c r="Z131" s="35">
        <f t="shared" si="37"/>
        <v>23.324086916319928</v>
      </c>
      <c r="AA131" s="35">
        <f t="shared" si="38"/>
        <v>-3.324086916319942</v>
      </c>
      <c r="AB131" s="35">
        <f t="shared" si="39"/>
        <v>-3.3240869163199136</v>
      </c>
      <c r="AC131" s="35">
        <f t="shared" si="40"/>
        <v>-3.3240869163199278</v>
      </c>
      <c r="AD131" s="36"/>
      <c r="AE131" s="36"/>
      <c r="AF131">
        <v>2.23</v>
      </c>
      <c r="AG131">
        <v>1.72</v>
      </c>
      <c r="AH131" s="36"/>
      <c r="AI131" s="36"/>
      <c r="AJ131" t="s">
        <v>473</v>
      </c>
    </row>
    <row r="132" spans="1:36" ht="15" x14ac:dyDescent="0.25">
      <c r="A132">
        <v>14</v>
      </c>
      <c r="B132">
        <v>6.18</v>
      </c>
      <c r="C132">
        <v>1.25</v>
      </c>
      <c r="D132" s="20">
        <f t="shared" ref="D132:D195" si="41">IF(OR($A132="",$B132="",$C132=""),"",(1/A132)+(1/B132)+(1/C132)-1)</f>
        <v>3.3240869163199349E-2</v>
      </c>
      <c r="E132" s="17">
        <f>IF(OR($A132="",$B132="",$C132=""),"",A132*'MPTO_working_3-way'!$I131)</f>
        <v>14.465372168284791</v>
      </c>
      <c r="F132" s="21">
        <f>IF(OR($A132="",$B132="",$C132=""),"",B132*'MPTO_working_3-way'!$I131)</f>
        <v>6.3854285714285721</v>
      </c>
      <c r="G132" s="22">
        <f>IF(OR($A132="",$B132="",$C132=""),"",C132*'MPTO_working_3-way'!$I131)</f>
        <v>1.2915510864539992</v>
      </c>
      <c r="H132" s="17">
        <f>IF(OR($A132="",$B132="",$C132=""),"",'MPTO_working_3-way'!E131)</f>
        <v>16.570480081716045</v>
      </c>
      <c r="I132" s="21">
        <f>IF(OR($A132="",$B132="",$C132=""),"",'MPTO_working_3-way'!F131)</f>
        <v>6.6342909722932228</v>
      </c>
      <c r="J132" s="22">
        <f>IF(OR($A132="",$B132="",$C132=""),"",'MPTO_working_3-way'!G131)</f>
        <v>1.2675561111870763</v>
      </c>
      <c r="K132" s="17">
        <f>IF(OR($A132="",$B132="",$C132=""),"",'OddsRatio_working_3-way'!H131)</f>
        <v>15.258899391263414</v>
      </c>
      <c r="L132" s="21">
        <f>IF(OR($A132="",$B132="",$C132=""),"",'OddsRatio_working_3-way'!I131)</f>
        <v>6.6816229882111138</v>
      </c>
      <c r="M132" s="22">
        <f>IF(OR($A132="",$B132="",$C132=""),"",'OddsRatio_working_3-way'!J131)</f>
        <v>1.2742096036781425</v>
      </c>
      <c r="N132" s="23">
        <f t="shared" si="29"/>
        <v>6.9130609870687723</v>
      </c>
      <c r="O132" s="24">
        <f t="shared" si="30"/>
        <v>15.660655957760971</v>
      </c>
      <c r="P132" s="24">
        <f t="shared" si="31"/>
        <v>77.426283055170245</v>
      </c>
      <c r="Q132" t="s">
        <v>207</v>
      </c>
      <c r="R132" t="s">
        <v>384</v>
      </c>
      <c r="S132" s="48" t="s">
        <v>487</v>
      </c>
      <c r="T132" s="35">
        <v>100</v>
      </c>
      <c r="U132" s="35">
        <f t="shared" si="32"/>
        <v>39.759036144578317</v>
      </c>
      <c r="V132" s="35">
        <f t="shared" si="33"/>
        <v>74.160206718346245</v>
      </c>
      <c r="W132" s="35">
        <f t="shared" si="34"/>
        <v>83.525535420098834</v>
      </c>
      <c r="X132" s="35">
        <f t="shared" si="35"/>
        <v>42.314257861554893</v>
      </c>
      <c r="Y132" s="35">
        <f t="shared" si="36"/>
        <v>76.715428435322835</v>
      </c>
      <c r="Z132" s="35">
        <f t="shared" si="37"/>
        <v>86.080757137075437</v>
      </c>
      <c r="AA132" s="35">
        <f t="shared" si="38"/>
        <v>-2.5552217169765754</v>
      </c>
      <c r="AB132" s="35">
        <f t="shared" si="39"/>
        <v>-2.5552217169765896</v>
      </c>
      <c r="AC132" s="35">
        <f t="shared" si="40"/>
        <v>-2.5552217169766038</v>
      </c>
      <c r="AF132">
        <v>1.63</v>
      </c>
      <c r="AG132">
        <v>2.39</v>
      </c>
      <c r="AJ132" t="s">
        <v>473</v>
      </c>
    </row>
    <row r="133" spans="1:36" ht="15" x14ac:dyDescent="0.25">
      <c r="A133">
        <v>1.66</v>
      </c>
      <c r="B133">
        <v>3.87</v>
      </c>
      <c r="C133">
        <v>6.07</v>
      </c>
      <c r="D133" s="20">
        <f t="shared" si="41"/>
        <v>2.5552217169765967E-2</v>
      </c>
      <c r="E133" s="17">
        <f>IF(OR($A133="",$B133="",$C133=""),"",A133*'MPTO_working_3-way'!$I132)</f>
        <v>1.7024166805018115</v>
      </c>
      <c r="F133" s="21">
        <f>IF(OR($A133="",$B133="",$C133=""),"",B133*'MPTO_working_3-way'!$I132)</f>
        <v>3.9688870804469945</v>
      </c>
      <c r="G133" s="22">
        <f>IF(OR($A133="",$B133="",$C133=""),"",C133*'MPTO_working_3-way'!$I132)</f>
        <v>6.2251019582204794</v>
      </c>
      <c r="H133" s="17">
        <f>IF(OR($A133="",$B133="",$C133=""),"",'MPTO_working_3-way'!E132)</f>
        <v>1.6838071702557997</v>
      </c>
      <c r="I133" s="21">
        <f>IF(OR($A133="",$B133="",$C133=""),"",'MPTO_working_3-way'!F132)</f>
        <v>4.0019124804658865</v>
      </c>
      <c r="J133" s="22">
        <f>IF(OR($A133="",$B133="",$C133=""),"",'MPTO_working_3-way'!G132)</f>
        <v>6.4009323823111108</v>
      </c>
      <c r="K133" s="17">
        <f>IF(OR($A133="",$B133="",$C133=""),"",'OddsRatio_working_3-way'!H132)</f>
        <v>1.6904985026729165</v>
      </c>
      <c r="L133" s="21">
        <f>IF(OR($A133="",$B133="",$C133=""),"",'OddsRatio_working_3-way'!I132)</f>
        <v>4.0026222767746535</v>
      </c>
      <c r="M133" s="22">
        <f>IF(OR($A133="",$B133="",$C133=""),"",'OddsRatio_working_3-way'!J132)</f>
        <v>6.3042839523510441</v>
      </c>
      <c r="N133" s="23">
        <f t="shared" ref="N133:N196" si="42">(1/E133)* 100</f>
        <v>58.740025955645351</v>
      </c>
      <c r="O133" s="24">
        <f t="shared" ref="O133:O196" si="43">(1/F133)* 100</f>
        <v>25.19598012567733</v>
      </c>
      <c r="P133" s="24">
        <f t="shared" ref="P133:P196" si="44">(1/G133)* 100</f>
        <v>16.063993918677312</v>
      </c>
      <c r="Q133" t="s">
        <v>382</v>
      </c>
      <c r="R133" t="s">
        <v>206</v>
      </c>
      <c r="S133" s="48" t="s">
        <v>487</v>
      </c>
      <c r="T133" s="35">
        <v>100</v>
      </c>
      <c r="U133" s="35">
        <f t="shared" ref="U133:U196" si="45">(1/A134)*((T133*A134)-T133)</f>
        <v>71.910112359550567</v>
      </c>
      <c r="V133" s="35">
        <f t="shared" ref="V133:V196" si="46">(1/B134)*((T133*B134)-T133)</f>
        <v>68.55345911949685</v>
      </c>
      <c r="W133" s="35">
        <f t="shared" ref="W133:W196" si="47">(1/C134)*((T133*C134)-T133)</f>
        <v>56.709956709956707</v>
      </c>
      <c r="X133" s="35">
        <f t="shared" ref="X133:X196" si="48">((1/B134)+(1/C134))*T133</f>
        <v>74.736584170546422</v>
      </c>
      <c r="Y133" s="35">
        <f t="shared" ref="Y133:Y196" si="49">((1/A134)+(1/C134))*T133</f>
        <v>71.379930930492733</v>
      </c>
      <c r="Z133" s="35">
        <f t="shared" ref="Z133:Z196" si="50">((1/A134)+(1/B134))*T133</f>
        <v>59.536428520952576</v>
      </c>
      <c r="AA133" s="35">
        <f t="shared" ref="AA133:AA196" si="51">U133-X133</f>
        <v>-2.8264718109958551</v>
      </c>
      <c r="AB133" s="35">
        <f t="shared" ref="AB133:AB196" si="52">V133-Y133</f>
        <v>-2.8264718109958835</v>
      </c>
      <c r="AC133" s="35">
        <f t="shared" ref="AC133:AC196" si="53">W133-Z133</f>
        <v>-2.8264718109958693</v>
      </c>
      <c r="AF133">
        <v>2.1</v>
      </c>
      <c r="AG133">
        <v>1.81</v>
      </c>
      <c r="AJ133" t="s">
        <v>473</v>
      </c>
    </row>
    <row r="134" spans="1:36" s="35" customFormat="1" ht="15" x14ac:dyDescent="0.25">
      <c r="A134">
        <v>3.56</v>
      </c>
      <c r="B134">
        <v>3.18</v>
      </c>
      <c r="C134">
        <v>2.31</v>
      </c>
      <c r="D134" s="20">
        <f t="shared" si="41"/>
        <v>2.8264718109958675E-2</v>
      </c>
      <c r="E134" s="17">
        <f>IF(OR($A134="",$B134="",$C134=""),"",A134*'MPTO_working_3-way'!$I133)</f>
        <v>3.660622396471453</v>
      </c>
      <c r="F134" s="21">
        <f>IF(OR($A134="",$B134="",$C134=""),"",B134*'MPTO_working_3-way'!$I133)</f>
        <v>3.2698818035896688</v>
      </c>
      <c r="G134" s="22">
        <f>IF(OR($A134="",$B134="",$C134=""),"",C134*'MPTO_working_3-way'!$I133)</f>
        <v>2.3752914988340046</v>
      </c>
      <c r="H134" s="17">
        <f>IF(OR($A134="",$B134="",$C134=""),"",'MPTO_working_3-way'!E133)</f>
        <v>3.6835491820735675</v>
      </c>
      <c r="I134" s="21">
        <f>IF(OR($A134="",$B134="",$C134=""),"",'MPTO_working_3-way'!F133)</f>
        <v>3.2782173630499667</v>
      </c>
      <c r="J134" s="22">
        <f>IF(OR($A134="",$B134="",$C134=""),"",'MPTO_working_3-way'!G133)</f>
        <v>2.3613929619403855</v>
      </c>
      <c r="K134" s="17">
        <f>IF(OR($A134="",$B134="",$C134=""),"",'OddsRatio_working_3-way'!H133)</f>
        <v>3.672243612685953</v>
      </c>
      <c r="L134" s="21">
        <f>IF(OR($A134="",$B134="",$C134=""),"",'OddsRatio_working_3-way'!I133)</f>
        <v>3.2755824514278817</v>
      </c>
      <c r="M134" s="22">
        <f>IF(OR($A134="",$B134="",$C134=""),"",'OddsRatio_working_3-way'!J133)</f>
        <v>2.36743716117914</v>
      </c>
      <c r="N134" s="23">
        <f t="shared" si="42"/>
        <v>27.317758886136957</v>
      </c>
      <c r="O134" s="24">
        <f t="shared" si="43"/>
        <v>30.582145168128168</v>
      </c>
      <c r="P134" s="24">
        <f t="shared" si="44"/>
        <v>42.100095945734878</v>
      </c>
      <c r="Q134" t="s">
        <v>454</v>
      </c>
      <c r="R134" t="s">
        <v>385</v>
      </c>
      <c r="S134" s="48" t="s">
        <v>487</v>
      </c>
      <c r="T134" s="35">
        <v>100</v>
      </c>
      <c r="U134" s="35">
        <f t="shared" si="45"/>
        <v>66.21621621621621</v>
      </c>
      <c r="V134" s="35">
        <f t="shared" si="46"/>
        <v>65.277777777777771</v>
      </c>
      <c r="W134" s="35">
        <f t="shared" si="47"/>
        <v>65.635738831615114</v>
      </c>
      <c r="X134" s="35">
        <f t="shared" si="48"/>
        <v>69.0864833906071</v>
      </c>
      <c r="Y134" s="35">
        <f t="shared" si="49"/>
        <v>68.148044952168661</v>
      </c>
      <c r="Z134" s="35">
        <f t="shared" si="50"/>
        <v>68.506006006006004</v>
      </c>
      <c r="AA134" s="35">
        <f t="shared" si="51"/>
        <v>-2.8702671743908894</v>
      </c>
      <c r="AB134" s="35">
        <f t="shared" si="52"/>
        <v>-2.8702671743908894</v>
      </c>
      <c r="AC134" s="35">
        <f t="shared" si="53"/>
        <v>-2.8702671743908894</v>
      </c>
      <c r="AD134" s="36"/>
      <c r="AE134" s="36"/>
      <c r="AF134">
        <v>2.33</v>
      </c>
      <c r="AG134">
        <v>1.65</v>
      </c>
      <c r="AH134" s="36"/>
      <c r="AI134" s="36"/>
      <c r="AJ134" t="s">
        <v>474</v>
      </c>
    </row>
    <row r="135" spans="1:36" ht="15" x14ac:dyDescent="0.25">
      <c r="A135">
        <v>2.96</v>
      </c>
      <c r="B135">
        <v>2.88</v>
      </c>
      <c r="C135">
        <v>2.91</v>
      </c>
      <c r="D135" s="20">
        <f t="shared" si="41"/>
        <v>2.8702671743908947E-2</v>
      </c>
      <c r="E135" s="17">
        <f>IF(OR($A135="",$B135="",$C135=""),"",A135*'MPTO_working_3-way'!$I134)</f>
        <v>3.0449599083619705</v>
      </c>
      <c r="F135" s="21">
        <f>IF(OR($A135="",$B135="",$C135=""),"",B135*'MPTO_working_3-way'!$I134)</f>
        <v>2.9626636946224578</v>
      </c>
      <c r="G135" s="22">
        <f>IF(OR($A135="",$B135="",$C135=""),"",C135*'MPTO_working_3-way'!$I134)</f>
        <v>2.9935247747747753</v>
      </c>
      <c r="H135" s="17">
        <f>IF(OR($A135="",$B135="",$C135=""),"",'MPTO_working_3-way'!E134)</f>
        <v>3.0462702813154512</v>
      </c>
      <c r="I135" s="21">
        <f>IF(OR($A135="",$B135="",$C135=""),"",'MPTO_working_3-way'!F134)</f>
        <v>2.9616057579902053</v>
      </c>
      <c r="J135" s="22">
        <f>IF(OR($A135="",$B135="",$C135=""),"",'MPTO_working_3-way'!G134)</f>
        <v>2.9933393311530105</v>
      </c>
      <c r="K135" s="17">
        <f>IF(OR($A135="",$B135="",$C135=""),"",'OddsRatio_working_3-way'!H134)</f>
        <v>3.0456203023785018</v>
      </c>
      <c r="L135" s="21">
        <f>IF(OR($A135="",$B135="",$C135=""),"",'OddsRatio_working_3-way'!I134)</f>
        <v>2.9621255961589719</v>
      </c>
      <c r="M135" s="22">
        <f>IF(OR($A135="",$B135="",$C135=""),"",'OddsRatio_working_3-way'!J134)</f>
        <v>2.9934361109912957</v>
      </c>
      <c r="N135" s="23">
        <f t="shared" si="42"/>
        <v>32.841154895137777</v>
      </c>
      <c r="O135" s="24">
        <f t="shared" si="43"/>
        <v>33.753409197780492</v>
      </c>
      <c r="P135" s="24">
        <f t="shared" si="44"/>
        <v>33.405435907081724</v>
      </c>
      <c r="Q135" t="s">
        <v>449</v>
      </c>
      <c r="R135" t="s">
        <v>466</v>
      </c>
      <c r="S135" s="48" t="s">
        <v>487</v>
      </c>
      <c r="T135" s="35">
        <v>100</v>
      </c>
      <c r="U135" s="35">
        <f t="shared" si="45"/>
        <v>54.751131221719454</v>
      </c>
      <c r="V135" s="35">
        <f t="shared" si="46"/>
        <v>69.325153374233125</v>
      </c>
      <c r="W135" s="35">
        <f t="shared" si="47"/>
        <v>73.045822102425873</v>
      </c>
      <c r="X135" s="35">
        <f t="shared" si="48"/>
        <v>57.629024523341002</v>
      </c>
      <c r="Y135" s="35">
        <f t="shared" si="49"/>
        <v>72.203046675854665</v>
      </c>
      <c r="Z135" s="35">
        <f t="shared" si="50"/>
        <v>75.923715404047414</v>
      </c>
      <c r="AA135" s="35">
        <f t="shared" si="51"/>
        <v>-2.8778933016215476</v>
      </c>
      <c r="AB135" s="35">
        <f t="shared" si="52"/>
        <v>-2.8778933016215404</v>
      </c>
      <c r="AC135" s="35">
        <f t="shared" si="53"/>
        <v>-2.8778933016215404</v>
      </c>
      <c r="AF135">
        <v>2.83</v>
      </c>
      <c r="AG135">
        <v>1.47</v>
      </c>
      <c r="AJ135" t="s">
        <v>474</v>
      </c>
    </row>
    <row r="136" spans="1:36" ht="15" x14ac:dyDescent="0.25">
      <c r="A136">
        <v>2.21</v>
      </c>
      <c r="B136">
        <v>3.26</v>
      </c>
      <c r="C136">
        <v>3.71</v>
      </c>
      <c r="D136" s="20">
        <f t="shared" si="41"/>
        <v>2.8778933016215369E-2</v>
      </c>
      <c r="E136" s="17">
        <f>IF(OR($A136="",$B136="",$C136=""),"",A136*'MPTO_working_3-way'!$I135)</f>
        <v>2.2736014419658361</v>
      </c>
      <c r="F136" s="21">
        <f>IF(OR($A136="",$B136="",$C136=""),"",B136*'MPTO_working_3-way'!$I135)</f>
        <v>3.3538193216328618</v>
      </c>
      <c r="G136" s="22">
        <f>IF(OR($A136="",$B136="",$C136=""),"",C136*'MPTO_working_3-way'!$I135)</f>
        <v>3.8167698414901592</v>
      </c>
      <c r="H136" s="17">
        <f>IF(OR($A136="",$B136="",$C136=""),"",'MPTO_working_3-way'!E135)</f>
        <v>2.2578678844055142</v>
      </c>
      <c r="I136" s="21">
        <f>IF(OR($A136="",$B136="",$C136=""),"",'MPTO_working_3-way'!F135)</f>
        <v>3.3652415600997574</v>
      </c>
      <c r="J136" s="22">
        <f>IF(OR($A136="",$B136="",$C136=""),"",'MPTO_working_3-way'!G135)</f>
        <v>3.8469113724891177</v>
      </c>
      <c r="K136" s="17">
        <f>IF(OR($A136="",$B136="",$C136=""),"",'OddsRatio_working_3-way'!H135)</f>
        <v>2.2645292113541271</v>
      </c>
      <c r="L136" s="21">
        <f>IF(OR($A136="",$B136="",$C136=""),"",'OddsRatio_working_3-way'!I135)</f>
        <v>3.3618479484796095</v>
      </c>
      <c r="M136" s="22">
        <f>IF(OR($A136="",$B136="",$C136=""),"",'OddsRatio_working_3-way'!J135)</f>
        <v>3.8321274072476741</v>
      </c>
      <c r="N136" s="23">
        <f t="shared" si="42"/>
        <v>43.983082590560144</v>
      </c>
      <c r="O136" s="24">
        <f t="shared" si="43"/>
        <v>29.816752308324517</v>
      </c>
      <c r="P136" s="24">
        <f t="shared" si="44"/>
        <v>26.200165101115342</v>
      </c>
      <c r="Q136" t="s">
        <v>450</v>
      </c>
      <c r="R136" t="s">
        <v>448</v>
      </c>
      <c r="S136" s="48" t="s">
        <v>487</v>
      </c>
      <c r="T136" s="35">
        <v>100</v>
      </c>
      <c r="U136" s="35">
        <f t="shared" si="45"/>
        <v>37.888198757763973</v>
      </c>
      <c r="V136" s="35">
        <f t="shared" si="46"/>
        <v>75.369458128078819</v>
      </c>
      <c r="W136" s="35">
        <f t="shared" si="47"/>
        <v>83.579638752052546</v>
      </c>
      <c r="X136" s="35">
        <f t="shared" si="48"/>
        <v>41.050903119868643</v>
      </c>
      <c r="Y136" s="35">
        <f t="shared" si="49"/>
        <v>78.532162490183481</v>
      </c>
      <c r="Z136" s="35">
        <f t="shared" si="50"/>
        <v>86.742343114157208</v>
      </c>
      <c r="AA136" s="35">
        <f t="shared" si="51"/>
        <v>-3.1627043621046695</v>
      </c>
      <c r="AB136" s="35">
        <f t="shared" si="52"/>
        <v>-3.1627043621046624</v>
      </c>
      <c r="AC136" s="35">
        <f t="shared" si="53"/>
        <v>-3.1627043621046624</v>
      </c>
      <c r="AF136">
        <v>2.2599999999999998</v>
      </c>
      <c r="AG136">
        <v>1.69</v>
      </c>
      <c r="AJ136" t="s">
        <v>474</v>
      </c>
    </row>
    <row r="137" spans="1:36" ht="15" x14ac:dyDescent="0.25">
      <c r="A137">
        <v>1.61</v>
      </c>
      <c r="B137">
        <v>4.0599999999999996</v>
      </c>
      <c r="C137">
        <v>6.09</v>
      </c>
      <c r="D137" s="20">
        <f t="shared" si="41"/>
        <v>3.1627043621046624E-2</v>
      </c>
      <c r="E137" s="17">
        <f>IF(OR($A137="",$B137="",$C137=""),"",A137*'MPTO_working_3-way'!$I136)</f>
        <v>1.6609195402298851</v>
      </c>
      <c r="F137" s="21">
        <f>IF(OR($A137="",$B137="",$C137=""),"",B137*'MPTO_working_3-way'!$I136)</f>
        <v>4.1884057971014492</v>
      </c>
      <c r="G137" s="22">
        <f>IF(OR($A137="",$B137="",$C137=""),"",C137*'MPTO_working_3-way'!$I136)</f>
        <v>6.2826086956521738</v>
      </c>
      <c r="H137" s="17">
        <f>IF(OR($A137="",$B137="",$C137=""),"",'MPTO_working_3-way'!E136)</f>
        <v>1.6377986514401528</v>
      </c>
      <c r="I137" s="21">
        <f>IF(OR($A137="",$B137="",$C137=""),"",'MPTO_working_3-way'!F136)</f>
        <v>4.2415463813465228</v>
      </c>
      <c r="J137" s="22">
        <f>IF(OR($A137="",$B137="",$C137=""),"",'MPTO_working_3-way'!G136)</f>
        <v>6.5078209694904752</v>
      </c>
      <c r="K137" s="17">
        <f>IF(OR($A137="",$B137="",$C137=""),"",'OddsRatio_working_3-way'!H136)</f>
        <v>1.6458059168315657</v>
      </c>
      <c r="L137" s="21">
        <f>IF(OR($A137="",$B137="",$C137=""),"",'OddsRatio_working_3-way'!I136)</f>
        <v>4.2396165664009668</v>
      </c>
      <c r="M137" s="22">
        <f>IF(OR($A137="",$B137="",$C137=""),"",'OddsRatio_working_3-way'!J136)</f>
        <v>6.3887739617584716</v>
      </c>
      <c r="N137" s="23">
        <f t="shared" si="42"/>
        <v>60.207612456747405</v>
      </c>
      <c r="O137" s="24">
        <f t="shared" si="43"/>
        <v>23.875432525951556</v>
      </c>
      <c r="P137" s="24">
        <f t="shared" si="44"/>
        <v>15.916955017301039</v>
      </c>
      <c r="Q137" t="s">
        <v>467</v>
      </c>
      <c r="R137" t="s">
        <v>387</v>
      </c>
      <c r="S137" s="48" t="s">
        <v>487</v>
      </c>
      <c r="T137" s="35">
        <v>100</v>
      </c>
      <c r="U137" s="35">
        <f t="shared" si="45"/>
        <v>42.528735632183903</v>
      </c>
      <c r="V137" s="35">
        <f t="shared" si="46"/>
        <v>74.811083123425689</v>
      </c>
      <c r="W137" s="35">
        <f t="shared" si="47"/>
        <v>79.633401221995925</v>
      </c>
      <c r="X137" s="35">
        <f t="shared" si="48"/>
        <v>45.555515654578386</v>
      </c>
      <c r="Y137" s="35">
        <f t="shared" si="49"/>
        <v>77.837863145820165</v>
      </c>
      <c r="Z137" s="35">
        <f t="shared" si="50"/>
        <v>82.660181244390401</v>
      </c>
      <c r="AA137" s="35">
        <f t="shared" si="51"/>
        <v>-3.0267800223944832</v>
      </c>
      <c r="AB137" s="35">
        <f t="shared" si="52"/>
        <v>-3.0267800223944761</v>
      </c>
      <c r="AC137" s="35">
        <f t="shared" si="53"/>
        <v>-3.0267800223944761</v>
      </c>
      <c r="AF137">
        <v>1.89</v>
      </c>
      <c r="AG137">
        <v>2</v>
      </c>
      <c r="AJ137" t="s">
        <v>474</v>
      </c>
    </row>
    <row r="138" spans="1:36" ht="15" x14ac:dyDescent="0.25">
      <c r="A138">
        <v>1.74</v>
      </c>
      <c r="B138">
        <v>3.97</v>
      </c>
      <c r="C138">
        <v>4.91</v>
      </c>
      <c r="D138" s="20">
        <f t="shared" si="41"/>
        <v>3.0267800223944707E-2</v>
      </c>
      <c r="E138" s="17">
        <f>IF(OR($A138="",$B138="",$C138=""),"",A138*'MPTO_working_3-way'!$I137)</f>
        <v>1.7926659723896639</v>
      </c>
      <c r="F138" s="21">
        <f>IF(OR($A138="",$B138="",$C138=""),"",B138*'MPTO_working_3-way'!$I137)</f>
        <v>4.0901631668890603</v>
      </c>
      <c r="G138" s="22">
        <f>IF(OR($A138="",$B138="",$C138=""),"",C138*'MPTO_working_3-way'!$I137)</f>
        <v>5.0586148990995685</v>
      </c>
      <c r="H138" s="17">
        <f>IF(OR($A138="",$B138="",$C138=""),"",'MPTO_working_3-way'!E137)</f>
        <v>1.7710920958057523</v>
      </c>
      <c r="I138" s="21">
        <f>IF(OR($A138="",$B138="",$C138=""),"",'MPTO_working_3-way'!F137)</f>
        <v>4.1356509726748101</v>
      </c>
      <c r="J138" s="22">
        <f>IF(OR($A138="",$B138="",$C138=""),"",'MPTO_working_3-way'!G137)</f>
        <v>5.1659104185360478</v>
      </c>
      <c r="K138" s="17">
        <f>IF(OR($A138="",$B138="",$C138=""),"",'OddsRatio_working_3-way'!H137)</f>
        <v>1.7788815115755989</v>
      </c>
      <c r="L138" s="21">
        <f>IF(OR($A138="",$B138="",$C138=""),"",'OddsRatio_working_3-way'!I137)</f>
        <v>4.1260514721344981</v>
      </c>
      <c r="M138" s="22">
        <f>IF(OR($A138="",$B138="",$C138=""),"",'OddsRatio_working_3-way'!J137)</f>
        <v>5.1154415003521505</v>
      </c>
      <c r="N138" s="23">
        <f t="shared" si="42"/>
        <v>55.782840495766074</v>
      </c>
      <c r="O138" s="24">
        <f t="shared" si="43"/>
        <v>24.448902383534755</v>
      </c>
      <c r="P138" s="24">
        <f t="shared" si="44"/>
        <v>19.768257120699179</v>
      </c>
      <c r="Q138" t="s">
        <v>399</v>
      </c>
      <c r="R138" t="s">
        <v>455</v>
      </c>
      <c r="S138" s="48" t="s">
        <v>487</v>
      </c>
      <c r="T138" s="35">
        <v>100</v>
      </c>
      <c r="U138" s="35">
        <f t="shared" si="45"/>
        <v>48.979591836734699</v>
      </c>
      <c r="V138" s="35">
        <f t="shared" si="46"/>
        <v>71.83098591549296</v>
      </c>
      <c r="W138" s="35">
        <f t="shared" si="47"/>
        <v>76.30331753554502</v>
      </c>
      <c r="X138" s="35">
        <f t="shared" si="48"/>
        <v>51.865696548962028</v>
      </c>
      <c r="Y138" s="35">
        <f t="shared" si="49"/>
        <v>74.717090627720282</v>
      </c>
      <c r="Z138" s="35">
        <f t="shared" si="50"/>
        <v>79.189422247772342</v>
      </c>
      <c r="AA138" s="35">
        <f t="shared" si="51"/>
        <v>-2.8861047122273291</v>
      </c>
      <c r="AB138" s="35">
        <f t="shared" si="52"/>
        <v>-2.886104712227322</v>
      </c>
      <c r="AC138" s="35">
        <f t="shared" si="53"/>
        <v>-2.886104712227322</v>
      </c>
      <c r="AF138">
        <v>1.86</v>
      </c>
      <c r="AG138">
        <v>2.0299999999999998</v>
      </c>
      <c r="AJ138" t="s">
        <v>475</v>
      </c>
    </row>
    <row r="139" spans="1:36" ht="15" x14ac:dyDescent="0.25">
      <c r="A139">
        <v>1.96</v>
      </c>
      <c r="B139">
        <v>3.55</v>
      </c>
      <c r="C139">
        <v>4.22</v>
      </c>
      <c r="D139" s="20">
        <f t="shared" si="41"/>
        <v>2.886104712227322E-2</v>
      </c>
      <c r="E139" s="17">
        <f>IF(OR($A139="",$B139="",$C139=""),"",A139*'MPTO_working_3-way'!$I138)</f>
        <v>2.0165676523596554</v>
      </c>
      <c r="F139" s="21">
        <f>IF(OR($A139="",$B139="",$C139=""),"",B139*'MPTO_working_3-way'!$I138)</f>
        <v>3.6524567172840698</v>
      </c>
      <c r="G139" s="22">
        <f>IF(OR($A139="",$B139="",$C139=""),"",C139*'MPTO_working_3-way'!$I138)</f>
        <v>4.3417936188559931</v>
      </c>
      <c r="H139" s="17">
        <f>IF(OR($A139="",$B139="",$C139=""),"",'MPTO_working_3-way'!E138)</f>
        <v>1.9976677924035888</v>
      </c>
      <c r="I139" s="21">
        <f>IF(OR($A139="",$B139="",$C139=""),"",'MPTO_working_3-way'!F138)</f>
        <v>3.6755274937662099</v>
      </c>
      <c r="J139" s="22">
        <f>IF(OR($A139="",$B139="",$C139=""),"",'MPTO_working_3-way'!G138)</f>
        <v>4.3985726954604285</v>
      </c>
      <c r="K139" s="17">
        <f>IF(OR($A139="",$B139="",$C139=""),"",'OddsRatio_working_3-way'!H138)</f>
        <v>2.0050826303024856</v>
      </c>
      <c r="L139" s="21">
        <f>IF(OR($A139="",$B139="",$C139=""),"",'OddsRatio_working_3-way'!I138)</f>
        <v>3.6697507367409772</v>
      </c>
      <c r="M139" s="22">
        <f>IF(OR($A139="",$B139="",$C139=""),"",'OddsRatio_working_3-way'!J138)</f>
        <v>4.371214655806253</v>
      </c>
      <c r="N139" s="23">
        <f t="shared" si="42"/>
        <v>49.589211590787215</v>
      </c>
      <c r="O139" s="24">
        <f t="shared" si="43"/>
        <v>27.37883231491351</v>
      </c>
      <c r="P139" s="24">
        <f t="shared" si="44"/>
        <v>23.031956094299279</v>
      </c>
      <c r="Q139" t="s">
        <v>396</v>
      </c>
      <c r="R139" t="s">
        <v>398</v>
      </c>
      <c r="S139" s="48" t="s">
        <v>487</v>
      </c>
      <c r="T139" s="35">
        <v>100</v>
      </c>
      <c r="U139" s="35">
        <f t="shared" si="45"/>
        <v>65.986394557823132</v>
      </c>
      <c r="V139" s="35">
        <f t="shared" si="46"/>
        <v>72.067039106145245</v>
      </c>
      <c r="W139" s="35">
        <f t="shared" si="47"/>
        <v>57.446808510638299</v>
      </c>
      <c r="X139" s="35">
        <f t="shared" si="48"/>
        <v>70.486152383216449</v>
      </c>
      <c r="Y139" s="35">
        <f t="shared" si="49"/>
        <v>76.566796931538576</v>
      </c>
      <c r="Z139" s="35">
        <f t="shared" si="50"/>
        <v>61.946566336031616</v>
      </c>
      <c r="AA139" s="35">
        <f t="shared" si="51"/>
        <v>-4.499757825393317</v>
      </c>
      <c r="AB139" s="35">
        <f t="shared" si="52"/>
        <v>-4.4997578253933312</v>
      </c>
      <c r="AC139" s="35">
        <f t="shared" si="53"/>
        <v>-4.499757825393317</v>
      </c>
      <c r="AF139">
        <v>1.93</v>
      </c>
      <c r="AG139">
        <v>1.95</v>
      </c>
      <c r="AJ139" t="s">
        <v>475</v>
      </c>
    </row>
    <row r="140" spans="1:36" ht="15" x14ac:dyDescent="0.25">
      <c r="A140">
        <v>2.94</v>
      </c>
      <c r="B140">
        <v>3.58</v>
      </c>
      <c r="C140">
        <v>2.35</v>
      </c>
      <c r="D140" s="20">
        <f t="shared" si="41"/>
        <v>4.4997578253933135E-2</v>
      </c>
      <c r="E140" s="17">
        <f>IF(OR($A140="",$B140="",$C140=""),"",A140*'MPTO_working_3-way'!$I139)</f>
        <v>3.0722928800665632</v>
      </c>
      <c r="F140" s="21">
        <f>IF(OR($A140="",$B140="",$C140=""),"",B140*'MPTO_working_3-way'!$I139)</f>
        <v>3.7410913301490809</v>
      </c>
      <c r="G140" s="22">
        <f>IF(OR($A140="",$B140="",$C140=""),"",C140*'MPTO_working_3-way'!$I139)</f>
        <v>2.455744308896743</v>
      </c>
      <c r="H140" s="17">
        <f>IF(OR($A140="",$B140="",$C140=""),"",'MPTO_working_3-way'!E139)</f>
        <v>3.0756278905513628</v>
      </c>
      <c r="I140" s="21">
        <f>IF(OR($A140="",$B140="",$C140=""),"",'MPTO_working_3-way'!F139)</f>
        <v>3.7831438940105082</v>
      </c>
      <c r="J140" s="22">
        <f>IF(OR($A140="",$B140="",$C140=""),"",'MPTO_working_3-way'!G139)</f>
        <v>2.4358594237790445</v>
      </c>
      <c r="K140" s="17">
        <f>IF(OR($A140="",$B140="",$C140=""),"",'OddsRatio_working_3-way'!H139)</f>
        <v>3.0761646723796252</v>
      </c>
      <c r="L140" s="21">
        <f>IF(OR($A140="",$B140="",$C140=""),"",'OddsRatio_working_3-way'!I139)</f>
        <v>3.7610849766698116</v>
      </c>
      <c r="M140" s="22">
        <f>IF(OR($A140="",$B140="",$C140=""),"",'OddsRatio_working_3-way'!J139)</f>
        <v>2.4447537668621102</v>
      </c>
      <c r="N140" s="23">
        <f t="shared" si="42"/>
        <v>32.548980160326849</v>
      </c>
      <c r="O140" s="24">
        <f t="shared" si="43"/>
        <v>26.730168064625953</v>
      </c>
      <c r="P140" s="24">
        <f t="shared" si="44"/>
        <v>40.720851775047201</v>
      </c>
      <c r="Q140" t="s">
        <v>401</v>
      </c>
      <c r="R140" t="s">
        <v>185</v>
      </c>
      <c r="S140" s="48" t="s">
        <v>488</v>
      </c>
      <c r="T140" s="35">
        <v>100</v>
      </c>
      <c r="U140" s="35">
        <f t="shared" si="45"/>
        <v>66.442953020134226</v>
      </c>
      <c r="V140" s="35">
        <f t="shared" si="46"/>
        <v>72.222222222222229</v>
      </c>
      <c r="W140" s="35">
        <f t="shared" si="47"/>
        <v>56.896551724137922</v>
      </c>
      <c r="X140" s="35">
        <f t="shared" si="48"/>
        <v>70.88122605363985</v>
      </c>
      <c r="Y140" s="35">
        <f t="shared" si="49"/>
        <v>76.660495255727852</v>
      </c>
      <c r="Z140" s="35">
        <f t="shared" si="50"/>
        <v>61.33482475764356</v>
      </c>
      <c r="AA140" s="35">
        <f t="shared" si="51"/>
        <v>-4.4382730335056237</v>
      </c>
      <c r="AB140" s="35">
        <f t="shared" si="52"/>
        <v>-4.4382730335056237</v>
      </c>
      <c r="AC140" s="35">
        <f t="shared" si="53"/>
        <v>-4.438273033505638</v>
      </c>
      <c r="AF140">
        <v>1.8</v>
      </c>
      <c r="AG140">
        <v>2.0299999999999998</v>
      </c>
      <c r="AJ140" t="s">
        <v>170</v>
      </c>
    </row>
    <row r="141" spans="1:36" ht="15" x14ac:dyDescent="0.25">
      <c r="A141">
        <v>2.98</v>
      </c>
      <c r="B141">
        <v>3.6</v>
      </c>
      <c r="C141">
        <v>2.3199999999999998</v>
      </c>
      <c r="D141" s="20">
        <f t="shared" si="41"/>
        <v>4.4382730335056353E-2</v>
      </c>
      <c r="E141" s="17">
        <f>IF(OR($A141="",$B141="",$C141=""),"",A141*'MPTO_working_3-way'!$I140)</f>
        <v>3.1122605363984679</v>
      </c>
      <c r="F141" s="21">
        <f>IF(OR($A141="",$B141="",$C141=""),"",B141*'MPTO_working_3-way'!$I140)</f>
        <v>3.759777829206203</v>
      </c>
      <c r="G141" s="22">
        <f>IF(OR($A141="",$B141="",$C141=""),"",C141*'MPTO_working_3-way'!$I140)</f>
        <v>2.4229679343773305</v>
      </c>
      <c r="H141" s="17">
        <f>IF(OR($A141="",$B141="",$C141=""),"",'MPTO_working_3-way'!E140)</f>
        <v>3.1174380076955965</v>
      </c>
      <c r="I141" s="21">
        <f>IF(OR($A141="",$B141="",$C141=""),"",'MPTO_working_3-way'!F140)</f>
        <v>3.8025194335348673</v>
      </c>
      <c r="J141" s="22">
        <f>IF(OR($A141="",$B141="",$C141=""),"",'MPTO_working_3-way'!G140)</f>
        <v>2.4024587378890683</v>
      </c>
      <c r="K141" s="17">
        <f>IF(OR($A141="",$B141="",$C141=""),"",'OddsRatio_working_3-way'!H140)</f>
        <v>3.1172809994769852</v>
      </c>
      <c r="L141" s="21">
        <f>IF(OR($A141="",$B141="",$C141=""),"",'OddsRatio_working_3-way'!I140)</f>
        <v>3.7802679791111937</v>
      </c>
      <c r="M141" s="22">
        <f>IF(OR($A141="",$B141="",$C141=""),"",'OddsRatio_working_3-way'!J140)</f>
        <v>2.4115206663179904</v>
      </c>
      <c r="N141" s="23">
        <f t="shared" si="42"/>
        <v>32.130986088883411</v>
      </c>
      <c r="O141" s="24">
        <f t="shared" si="43"/>
        <v>26.597316262464606</v>
      </c>
      <c r="P141" s="24">
        <f t="shared" si="44"/>
        <v>41.271697648651973</v>
      </c>
      <c r="Q141" t="s">
        <v>192</v>
      </c>
      <c r="R141" t="s">
        <v>183</v>
      </c>
      <c r="S141" s="48" t="s">
        <v>488</v>
      </c>
      <c r="T141" s="35">
        <v>100</v>
      </c>
      <c r="U141" s="35">
        <f t="shared" si="45"/>
        <v>53.051643192488264</v>
      </c>
      <c r="V141" s="35">
        <f t="shared" si="46"/>
        <v>72.222222222222229</v>
      </c>
      <c r="W141" s="35">
        <f t="shared" si="47"/>
        <v>70.238095238095241</v>
      </c>
      <c r="X141" s="35">
        <f t="shared" si="48"/>
        <v>57.539682539682538</v>
      </c>
      <c r="Y141" s="35">
        <f t="shared" si="49"/>
        <v>76.710261569416488</v>
      </c>
      <c r="Z141" s="35">
        <f t="shared" si="50"/>
        <v>74.726134585289515</v>
      </c>
      <c r="AA141" s="35">
        <f t="shared" si="51"/>
        <v>-4.4880393471942739</v>
      </c>
      <c r="AB141" s="35">
        <f t="shared" si="52"/>
        <v>-4.4880393471942597</v>
      </c>
      <c r="AC141" s="35">
        <f t="shared" si="53"/>
        <v>-4.4880393471942739</v>
      </c>
      <c r="AF141">
        <v>1.92</v>
      </c>
      <c r="AG141">
        <v>1.92</v>
      </c>
      <c r="AJ141" t="s">
        <v>170</v>
      </c>
    </row>
    <row r="142" spans="1:36" ht="15" x14ac:dyDescent="0.25">
      <c r="A142">
        <v>2.13</v>
      </c>
      <c r="B142">
        <v>3.6</v>
      </c>
      <c r="C142">
        <v>3.36</v>
      </c>
      <c r="D142" s="20">
        <f t="shared" si="41"/>
        <v>4.4880393471942837E-2</v>
      </c>
      <c r="E142" s="17">
        <f>IF(OR($A142="",$B142="",$C142=""),"",A142*'MPTO_working_3-way'!$I141)</f>
        <v>2.225595238095238</v>
      </c>
      <c r="F142" s="21">
        <f>IF(OR($A142="",$B142="",$C142=""),"",B142*'MPTO_working_3-way'!$I141)</f>
        <v>3.7615694164989941</v>
      </c>
      <c r="G142" s="22">
        <f>IF(OR($A142="",$B142="",$C142=""),"",C142*'MPTO_working_3-way'!$I141)</f>
        <v>3.5107981220657276</v>
      </c>
      <c r="H142" s="17">
        <f>IF(OR($A142="",$B142="",$C142=""),"",'MPTO_working_3-way'!E141)</f>
        <v>2.2001065704799769</v>
      </c>
      <c r="I142" s="21">
        <f>IF(OR($A142="",$B142="",$C142=""),"",'MPTO_working_3-way'!F141)</f>
        <v>3.8049195434890484</v>
      </c>
      <c r="J142" s="22">
        <f>IF(OR($A142="",$B142="",$C142=""),"",'MPTO_working_3-way'!G141)</f>
        <v>3.5378328499868177</v>
      </c>
      <c r="K142" s="17">
        <f>IF(OR($A142="",$B142="",$C142=""),"",'OddsRatio_working_3-way'!H141)</f>
        <v>2.2105158474556279</v>
      </c>
      <c r="L142" s="21">
        <f>IF(OR($A142="",$B142="",$C142=""),"",'OddsRatio_working_3-way'!I141)</f>
        <v>3.785257702110294</v>
      </c>
      <c r="M142" s="22">
        <f>IF(OR($A142="",$B142="",$C142=""),"",'OddsRatio_working_3-way'!J141)</f>
        <v>3.5281569911462674</v>
      </c>
      <c r="N142" s="23">
        <f t="shared" si="42"/>
        <v>44.931799946509763</v>
      </c>
      <c r="O142" s="24">
        <f t="shared" si="43"/>
        <v>26.584648301684943</v>
      </c>
      <c r="P142" s="24">
        <f t="shared" si="44"/>
        <v>28.483551751805297</v>
      </c>
      <c r="Q142" t="s">
        <v>184</v>
      </c>
      <c r="R142" t="s">
        <v>212</v>
      </c>
      <c r="S142" s="48" t="s">
        <v>488</v>
      </c>
      <c r="T142" s="35">
        <v>100</v>
      </c>
      <c r="U142" s="35">
        <f t="shared" si="45"/>
        <v>26.470588235294116</v>
      </c>
      <c r="V142" s="35">
        <f t="shared" si="46"/>
        <v>81.273408239700387</v>
      </c>
      <c r="W142" s="35">
        <f t="shared" si="47"/>
        <v>86.979166666666671</v>
      </c>
      <c r="X142" s="35">
        <f t="shared" si="48"/>
        <v>31.747425093632963</v>
      </c>
      <c r="Y142" s="35">
        <f t="shared" si="49"/>
        <v>86.550245098039213</v>
      </c>
      <c r="Z142" s="35">
        <f t="shared" si="50"/>
        <v>92.256003525005497</v>
      </c>
      <c r="AA142" s="35">
        <f t="shared" si="51"/>
        <v>-5.2768368583388465</v>
      </c>
      <c r="AB142" s="35">
        <f t="shared" si="52"/>
        <v>-5.2768368583388252</v>
      </c>
      <c r="AC142" s="35">
        <f t="shared" si="53"/>
        <v>-5.2768368583388252</v>
      </c>
      <c r="AF142">
        <v>1.72</v>
      </c>
      <c r="AG142">
        <v>2.15</v>
      </c>
      <c r="AJ142" t="s">
        <v>170</v>
      </c>
    </row>
    <row r="143" spans="1:36" ht="15" x14ac:dyDescent="0.25">
      <c r="A143">
        <v>1.36</v>
      </c>
      <c r="B143">
        <v>5.34</v>
      </c>
      <c r="C143">
        <v>7.68</v>
      </c>
      <c r="D143" s="20">
        <f t="shared" si="41"/>
        <v>5.2768368583388403E-2</v>
      </c>
      <c r="E143" s="17">
        <f>IF(OR($A143="",$B143="",$C143=""),"",A143*'MPTO_working_3-way'!$I142)</f>
        <v>1.4317649812734083</v>
      </c>
      <c r="F143" s="21">
        <f>IF(OR($A143="",$B143="",$C143=""),"",B143*'MPTO_working_3-way'!$I142)</f>
        <v>5.6217830882352935</v>
      </c>
      <c r="G143" s="22">
        <f>IF(OR($A143="",$B143="",$C143=""),"",C143*'MPTO_working_3-way'!$I142)</f>
        <v>8.0852610707204224</v>
      </c>
      <c r="H143" s="17">
        <f>IF(OR($A143="",$B143="",$C143=""),"",'MPTO_working_3-way'!E142)</f>
        <v>1.3933307859197308</v>
      </c>
      <c r="I143" s="21">
        <f>IF(OR($A143="",$B143="",$C143=""),"",'MPTO_working_3-way'!F142)</f>
        <v>5.8935693949455938</v>
      </c>
      <c r="J143" s="22">
        <f>IF(OR($A143="",$B143="",$C143=""),"",'MPTO_working_3-way'!G142)</f>
        <v>8.879506042019031</v>
      </c>
      <c r="K143" s="17">
        <f>IF(OR($A143="",$B143="",$C143=""),"",'OddsRatio_working_3-way'!H142)</f>
        <v>1.4042620535788803</v>
      </c>
      <c r="L143" s="21">
        <f>IF(OR($A143="",$B143="",$C143=""),"",'OddsRatio_working_3-way'!I142)</f>
        <v>5.8736036459231702</v>
      </c>
      <c r="M143" s="22">
        <f>IF(OR($A143="",$B143="",$C143=""),"",'OddsRatio_working_3-way'!J142)</f>
        <v>8.5013069941858941</v>
      </c>
      <c r="N143" s="23">
        <f t="shared" si="42"/>
        <v>69.843864955448382</v>
      </c>
      <c r="O143" s="24">
        <f t="shared" si="43"/>
        <v>17.787950625357642</v>
      </c>
      <c r="P143" s="24">
        <f t="shared" si="44"/>
        <v>12.368184419193984</v>
      </c>
      <c r="Q143" t="s">
        <v>182</v>
      </c>
      <c r="R143" t="s">
        <v>403</v>
      </c>
      <c r="S143" s="48" t="s">
        <v>488</v>
      </c>
      <c r="T143" s="35">
        <v>100</v>
      </c>
      <c r="U143" s="35">
        <f t="shared" si="45"/>
        <v>60.629921259842511</v>
      </c>
      <c r="V143" s="35">
        <f t="shared" si="46"/>
        <v>71.671388101982998</v>
      </c>
      <c r="W143" s="35">
        <f t="shared" si="47"/>
        <v>65.397923875432525</v>
      </c>
      <c r="X143" s="35">
        <f t="shared" si="48"/>
        <v>62.930688022584469</v>
      </c>
      <c r="Y143" s="35">
        <f t="shared" si="49"/>
        <v>73.972154864724942</v>
      </c>
      <c r="Z143" s="35">
        <f t="shared" si="50"/>
        <v>67.698690638174469</v>
      </c>
      <c r="AA143" s="35">
        <f t="shared" si="51"/>
        <v>-2.3007667627419579</v>
      </c>
      <c r="AB143" s="35">
        <f t="shared" si="52"/>
        <v>-2.3007667627419437</v>
      </c>
      <c r="AC143" s="35">
        <f t="shared" si="53"/>
        <v>-2.3007667627419437</v>
      </c>
      <c r="AF143">
        <v>1.57</v>
      </c>
      <c r="AG143">
        <v>2.44</v>
      </c>
      <c r="AJ143" t="s">
        <v>170</v>
      </c>
    </row>
    <row r="144" spans="1:36" ht="15" x14ac:dyDescent="0.25">
      <c r="A144">
        <v>2.54</v>
      </c>
      <c r="B144">
        <v>3.53</v>
      </c>
      <c r="C144">
        <v>2.89</v>
      </c>
      <c r="D144" s="20">
        <f t="shared" si="41"/>
        <v>2.3007667627419348E-2</v>
      </c>
      <c r="E144" s="17">
        <f>IF(OR($A144="",$B144="",$C144=""),"",A144*'MPTO_working_3-way'!$I143)</f>
        <v>2.5984394757736453</v>
      </c>
      <c r="F144" s="21">
        <f>IF(OR($A144="",$B144="",$C144=""),"",B144*'MPTO_working_3-way'!$I143)</f>
        <v>3.61121706672479</v>
      </c>
      <c r="G144" s="22">
        <f>IF(OR($A144="",$B144="",$C144=""),"",C144*'MPTO_working_3-way'!$I143)</f>
        <v>2.9564921594432421</v>
      </c>
      <c r="H144" s="17">
        <f>IF(OR($A144="",$B144="",$C144=""),"",'MPTO_working_3-way'!E143)</f>
        <v>2.5904617420728062</v>
      </c>
      <c r="I144" s="21">
        <f>IF(OR($A144="",$B144="",$C144=""),"",'MPTO_working_3-way'!F143)</f>
        <v>3.6282245861006195</v>
      </c>
      <c r="J144" s="22">
        <f>IF(OR($A144="",$B144="",$C144=""),"",'MPTO_working_3-way'!G143)</f>
        <v>2.9555059918825708</v>
      </c>
      <c r="K144" s="17">
        <f>IF(OR($A144="",$B144="",$C144=""),"",'OddsRatio_working_3-way'!H143)</f>
        <v>2.5942655020256602</v>
      </c>
      <c r="L144" s="21">
        <f>IF(OR($A144="",$B144="",$C144=""),"",'OddsRatio_working_3-way'!I143)</f>
        <v>3.6191504676135855</v>
      </c>
      <c r="M144" s="22">
        <f>IF(OR($A144="",$B144="",$C144=""),"",'OddsRatio_working_3-way'!J143)</f>
        <v>2.9565985706678557</v>
      </c>
      <c r="N144" s="23">
        <f t="shared" si="42"/>
        <v>38.484637003225387</v>
      </c>
      <c r="O144" s="24">
        <f t="shared" si="43"/>
        <v>27.691495180791076</v>
      </c>
      <c r="P144" s="24">
        <f t="shared" si="44"/>
        <v>33.823867815983554</v>
      </c>
      <c r="Q144" t="s">
        <v>229</v>
      </c>
      <c r="R144" t="s">
        <v>226</v>
      </c>
      <c r="S144" s="48" t="s">
        <v>488</v>
      </c>
      <c r="T144" s="35">
        <v>100</v>
      </c>
      <c r="U144" s="35">
        <f t="shared" si="45"/>
        <v>51.690821256038639</v>
      </c>
      <c r="V144" s="35">
        <f t="shared" si="46"/>
        <v>73.68421052631578</v>
      </c>
      <c r="W144" s="35">
        <f t="shared" si="47"/>
        <v>72.375690607734811</v>
      </c>
      <c r="X144" s="35">
        <f t="shared" si="48"/>
        <v>53.940098865949402</v>
      </c>
      <c r="Y144" s="35">
        <f t="shared" si="49"/>
        <v>75.933488136226558</v>
      </c>
      <c r="Z144" s="35">
        <f t="shared" si="50"/>
        <v>74.624968217645574</v>
      </c>
      <c r="AA144" s="35">
        <f t="shared" si="51"/>
        <v>-2.249277609910763</v>
      </c>
      <c r="AB144" s="35">
        <f t="shared" si="52"/>
        <v>-2.2492776099107772</v>
      </c>
      <c r="AC144" s="35">
        <f t="shared" si="53"/>
        <v>-2.249277609910763</v>
      </c>
      <c r="AF144">
        <v>1.95</v>
      </c>
      <c r="AG144">
        <v>1.95</v>
      </c>
      <c r="AJ144" t="s">
        <v>470</v>
      </c>
    </row>
    <row r="145" spans="1:38" ht="15" x14ac:dyDescent="0.25">
      <c r="A145">
        <v>2.0699999999999998</v>
      </c>
      <c r="B145">
        <v>3.8</v>
      </c>
      <c r="C145">
        <v>3.62</v>
      </c>
      <c r="D145" s="20">
        <f t="shared" si="41"/>
        <v>2.2492776099107603E-2</v>
      </c>
      <c r="E145" s="17">
        <f>IF(OR($A145="",$B145="",$C145=""),"",A145*'MPTO_working_3-way'!$I144)</f>
        <v>2.1165600465251524</v>
      </c>
      <c r="F145" s="21">
        <f>IF(OR($A145="",$B145="",$C145=""),"",B145*'MPTO_working_3-way'!$I144)</f>
        <v>3.8854725491766087</v>
      </c>
      <c r="G145" s="22">
        <f>IF(OR($A145="",$B145="",$C145=""),"",C145*'MPTO_working_3-way'!$I144)</f>
        <v>3.7014238494787697</v>
      </c>
      <c r="H145" s="17">
        <f>IF(OR($A145="",$B145="",$C145=""),"",'MPTO_working_3-way'!E144)</f>
        <v>2.1026328951410274</v>
      </c>
      <c r="I145" s="21">
        <f>IF(OR($A145="",$B145="",$C145=""),"",'MPTO_working_3-way'!F144)</f>
        <v>3.9114402565600654</v>
      </c>
      <c r="J145" s="22">
        <f>IF(OR($A145="",$B145="",$C145=""),"",'MPTO_working_3-way'!G144)</f>
        <v>3.7209925113862474</v>
      </c>
      <c r="K145" s="17">
        <f>IF(OR($A145="",$B145="",$C145=""),"",'OddsRatio_working_3-way'!H144)</f>
        <v>2.1082628336208016</v>
      </c>
      <c r="L145" s="21">
        <f>IF(OR($A145="",$B145="",$C145=""),"",'OddsRatio_working_3-way'!I144)</f>
        <v>3.9001270412506961</v>
      </c>
      <c r="M145" s="22">
        <f>IF(OR($A145="",$B145="",$C145=""),"",'OddsRatio_working_3-way'!J144)</f>
        <v>3.7136903028845794</v>
      </c>
      <c r="N145" s="23">
        <f t="shared" si="42"/>
        <v>47.246474374386068</v>
      </c>
      <c r="O145" s="24">
        <f t="shared" si="43"/>
        <v>25.736895251310305</v>
      </c>
      <c r="P145" s="24">
        <f t="shared" si="44"/>
        <v>27.016630374303631</v>
      </c>
      <c r="Q145" t="s">
        <v>221</v>
      </c>
      <c r="R145" t="s">
        <v>406</v>
      </c>
      <c r="S145" s="48" t="s">
        <v>488</v>
      </c>
      <c r="T145" s="35">
        <v>100</v>
      </c>
      <c r="U145" s="35">
        <f t="shared" si="45"/>
        <v>70.760233918128648</v>
      </c>
      <c r="V145" s="35">
        <f t="shared" si="46"/>
        <v>74.093264248704671</v>
      </c>
      <c r="W145" s="35">
        <f t="shared" si="47"/>
        <v>52.38095238095238</v>
      </c>
      <c r="X145" s="35">
        <f t="shared" si="48"/>
        <v>73.52578337034295</v>
      </c>
      <c r="Y145" s="35">
        <f t="shared" si="49"/>
        <v>76.858813700918958</v>
      </c>
      <c r="Z145" s="35">
        <f t="shared" si="50"/>
        <v>55.146501833166681</v>
      </c>
      <c r="AA145" s="35">
        <f t="shared" si="51"/>
        <v>-2.7655494522143016</v>
      </c>
      <c r="AB145" s="35">
        <f t="shared" si="52"/>
        <v>-2.7655494522142874</v>
      </c>
      <c r="AC145" s="35">
        <f t="shared" si="53"/>
        <v>-2.7655494522143016</v>
      </c>
      <c r="AF145">
        <v>1.63</v>
      </c>
      <c r="AG145">
        <v>2.4</v>
      </c>
      <c r="AJ145" t="s">
        <v>470</v>
      </c>
    </row>
    <row r="146" spans="1:38" ht="15" x14ac:dyDescent="0.25">
      <c r="A146">
        <v>3.42</v>
      </c>
      <c r="B146">
        <v>3.86</v>
      </c>
      <c r="C146">
        <v>2.1</v>
      </c>
      <c r="D146" s="20">
        <f t="shared" si="41"/>
        <v>2.7655494522142998E-2</v>
      </c>
      <c r="E146" s="17">
        <f>IF(OR($A146="",$B146="",$C146=""),"",A146*'MPTO_working_3-way'!$I145)</f>
        <v>3.5145817912657291</v>
      </c>
      <c r="F146" s="21">
        <f>IF(OR($A146="",$B146="",$C146=""),"",B146*'MPTO_working_3-way'!$I145)</f>
        <v>3.9667502088554718</v>
      </c>
      <c r="G146" s="22">
        <f>IF(OR($A146="",$B146="",$C146=""),"",C146*'MPTO_working_3-way'!$I145)</f>
        <v>2.1580765384965006</v>
      </c>
      <c r="H146" s="17">
        <f>IF(OR($A146="",$B146="",$C146=""),"",'MPTO_working_3-way'!E145)</f>
        <v>3.5313332755871008</v>
      </c>
      <c r="I146" s="21">
        <f>IF(OR($A146="",$B146="",$C146=""),"",'MPTO_working_3-way'!F145)</f>
        <v>4.0024197134458683</v>
      </c>
      <c r="J146" s="22">
        <f>IF(OR($A146="",$B146="",$C146=""),"",'MPTO_working_3-way'!G145)</f>
        <v>2.1414561195892983</v>
      </c>
      <c r="K146" s="17">
        <f>IF(OR($A146="",$B146="",$C146=""),"",'OddsRatio_working_3-way'!H145)</f>
        <v>3.5261629802094401</v>
      </c>
      <c r="L146" s="21">
        <f>IF(OR($A146="",$B146="",$C146=""),"",'OddsRatio_working_3-way'!I145)</f>
        <v>3.9854653402475191</v>
      </c>
      <c r="M146" s="22">
        <f>IF(OR($A146="",$B146="",$C146=""),"",'OddsRatio_working_3-way'!J145)</f>
        <v>2.1482559000952</v>
      </c>
      <c r="N146" s="23">
        <f t="shared" si="42"/>
        <v>28.452887409965882</v>
      </c>
      <c r="O146" s="24">
        <f t="shared" si="43"/>
        <v>25.209553093803972</v>
      </c>
      <c r="P146" s="24">
        <f t="shared" si="44"/>
        <v>46.337559496230149</v>
      </c>
      <c r="Q146" t="s">
        <v>413</v>
      </c>
      <c r="R146" t="s">
        <v>408</v>
      </c>
      <c r="S146" s="48" t="s">
        <v>488</v>
      </c>
      <c r="T146" s="35">
        <v>100</v>
      </c>
      <c r="U146" s="35">
        <f t="shared" si="45"/>
        <v>66.21621621621621</v>
      </c>
      <c r="V146" s="35">
        <f t="shared" si="46"/>
        <v>73.821989528795811</v>
      </c>
      <c r="W146" s="35">
        <f t="shared" si="47"/>
        <v>57.081545064377686</v>
      </c>
      <c r="X146" s="35">
        <f t="shared" si="48"/>
        <v>69.096465406826496</v>
      </c>
      <c r="Y146" s="35">
        <f t="shared" si="49"/>
        <v>76.702238719406097</v>
      </c>
      <c r="Z146" s="35">
        <f t="shared" si="50"/>
        <v>59.961794254987979</v>
      </c>
      <c r="AA146" s="35">
        <f t="shared" si="51"/>
        <v>-2.8802491906102858</v>
      </c>
      <c r="AB146" s="35">
        <f t="shared" si="52"/>
        <v>-2.8802491906102858</v>
      </c>
      <c r="AC146" s="35">
        <f t="shared" si="53"/>
        <v>-2.8802491906102929</v>
      </c>
      <c r="AF146">
        <v>1.66</v>
      </c>
      <c r="AG146">
        <v>2.31</v>
      </c>
      <c r="AJ146" t="s">
        <v>471</v>
      </c>
    </row>
    <row r="147" spans="1:38" ht="15" x14ac:dyDescent="0.25">
      <c r="A147">
        <v>2.96</v>
      </c>
      <c r="B147">
        <v>3.82</v>
      </c>
      <c r="C147">
        <v>2.33</v>
      </c>
      <c r="D147" s="20">
        <f t="shared" si="41"/>
        <v>2.8802491906102956E-2</v>
      </c>
      <c r="E147" s="17">
        <f>IF(OR($A147="",$B147="",$C147=""),"",A147*'MPTO_working_3-way'!$I146)</f>
        <v>3.0452553760420646</v>
      </c>
      <c r="F147" s="21">
        <f>IF(OR($A147="",$B147="",$C147=""),"",B147*'MPTO_working_3-way'!$I146)</f>
        <v>3.9300255190813131</v>
      </c>
      <c r="G147" s="22">
        <f>IF(OR($A147="",$B147="",$C147=""),"",C147*'MPTO_working_3-way'!$I146)</f>
        <v>2.3971098061412199</v>
      </c>
      <c r="H147" s="17">
        <f>IF(OR($A147="",$B147="",$C147=""),"",'MPTO_working_3-way'!E146)</f>
        <v>3.0465790817522245</v>
      </c>
      <c r="I147" s="21">
        <f>IF(OR($A147="",$B147="",$C147=""),"",'MPTO_working_3-way'!F146)</f>
        <v>3.9654329391714933</v>
      </c>
      <c r="J147" s="22">
        <f>IF(OR($A147="",$B147="",$C147=""),"",'MPTO_working_3-way'!G146)</f>
        <v>2.3833145934465803</v>
      </c>
      <c r="K147" s="17">
        <f>IF(OR($A147="",$B147="",$C147=""),"",'OddsRatio_working_3-way'!H146)</f>
        <v>3.0477676996285128</v>
      </c>
      <c r="L147" s="21">
        <f>IF(OR($A147="",$B147="",$C147=""),"",'OddsRatio_working_3-way'!I146)</f>
        <v>3.9462780168124518</v>
      </c>
      <c r="M147" s="22">
        <f>IF(OR($A147="",$B147="",$C147=""),"",'OddsRatio_working_3-way'!J146)</f>
        <v>2.3895566533193477</v>
      </c>
      <c r="N147" s="23">
        <f t="shared" si="42"/>
        <v>32.837968462917729</v>
      </c>
      <c r="O147" s="24">
        <f t="shared" si="43"/>
        <v>25.445127395349864</v>
      </c>
      <c r="P147" s="24">
        <f t="shared" si="44"/>
        <v>41.7169041417324</v>
      </c>
      <c r="Q147" t="s">
        <v>235</v>
      </c>
      <c r="R147" t="s">
        <v>232</v>
      </c>
      <c r="S147" s="48" t="s">
        <v>488</v>
      </c>
      <c r="T147" s="35">
        <v>100</v>
      </c>
      <c r="U147" s="35">
        <f t="shared" si="45"/>
        <v>42.857142857142854</v>
      </c>
      <c r="V147" s="35">
        <f t="shared" si="46"/>
        <v>74.619289340101517</v>
      </c>
      <c r="W147" s="35">
        <f t="shared" si="47"/>
        <v>79.674796747967477</v>
      </c>
      <c r="X147" s="35">
        <f t="shared" si="48"/>
        <v>45.705913911930992</v>
      </c>
      <c r="Y147" s="35">
        <f t="shared" si="49"/>
        <v>77.468060394889662</v>
      </c>
      <c r="Z147" s="35">
        <f t="shared" si="50"/>
        <v>82.523567802755622</v>
      </c>
      <c r="AA147" s="35">
        <f t="shared" si="51"/>
        <v>-2.8487710547881377</v>
      </c>
      <c r="AB147" s="35">
        <f t="shared" si="52"/>
        <v>-2.8487710547881449</v>
      </c>
      <c r="AC147" s="35">
        <f t="shared" si="53"/>
        <v>-2.8487710547881449</v>
      </c>
      <c r="AD147" s="36"/>
      <c r="AE147" s="36"/>
      <c r="AF147">
        <v>1.56</v>
      </c>
      <c r="AG147">
        <v>2.56</v>
      </c>
      <c r="AI147" s="36"/>
      <c r="AJ147" t="s">
        <v>471</v>
      </c>
      <c r="AK147" s="35"/>
      <c r="AL147" s="35"/>
    </row>
    <row r="148" spans="1:38" ht="15" x14ac:dyDescent="0.25">
      <c r="A148">
        <v>1.75</v>
      </c>
      <c r="B148">
        <v>3.94</v>
      </c>
      <c r="C148">
        <v>4.92</v>
      </c>
      <c r="D148" s="20">
        <f t="shared" si="41"/>
        <v>2.8487710547881351E-2</v>
      </c>
      <c r="E148" s="17">
        <f>IF(OR($A148="",$B148="",$C148=""),"",A148*'MPTO_working_3-way'!$I147)</f>
        <v>1.7998534934587924</v>
      </c>
      <c r="F148" s="21">
        <f>IF(OR($A148="",$B148="",$C148=""),"",B148*'MPTO_working_3-way'!$I147)</f>
        <v>4.0522415795586522</v>
      </c>
      <c r="G148" s="22">
        <f>IF(OR($A148="",$B148="",$C148=""),"",C148*'MPTO_working_3-way'!$I147)</f>
        <v>5.0601595358955764</v>
      </c>
      <c r="H148" s="17">
        <f>IF(OR($A148="",$B148="",$C148=""),"",'MPTO_working_3-way'!E147)</f>
        <v>1.779572637616283</v>
      </c>
      <c r="I148" s="21">
        <f>IF(OR($A148="",$B148="",$C148=""),"",'MPTO_working_3-way'!F147)</f>
        <v>4.0931401727827028</v>
      </c>
      <c r="J148" s="22">
        <f>IF(OR($A148="",$B148="",$C148=""),"",'MPTO_working_3-way'!G147)</f>
        <v>5.1611270577018642</v>
      </c>
      <c r="K148" s="17">
        <f>IF(OR($A148="",$B148="",$C148=""),"",'OddsRatio_working_3-way'!H147)</f>
        <v>1.7869436348149603</v>
      </c>
      <c r="L148" s="21">
        <f>IF(OR($A148="",$B148="",$C148=""),"",'OddsRatio_working_3-way'!I147)</f>
        <v>4.0848190484746443</v>
      </c>
      <c r="M148" s="22">
        <f>IF(OR($A148="",$B148="",$C148=""),"",'OddsRatio_working_3-way'!J147)</f>
        <v>5.1130920646328581</v>
      </c>
      <c r="N148" s="23">
        <f t="shared" si="42"/>
        <v>55.560077730454168</v>
      </c>
      <c r="O148" s="24">
        <f t="shared" si="43"/>
        <v>24.677699499567211</v>
      </c>
      <c r="P148" s="24">
        <f t="shared" si="44"/>
        <v>19.762222769978617</v>
      </c>
      <c r="Q148" t="s">
        <v>233</v>
      </c>
      <c r="R148" t="s">
        <v>412</v>
      </c>
      <c r="S148" s="48" t="s">
        <v>488</v>
      </c>
      <c r="T148" s="35">
        <v>100</v>
      </c>
      <c r="U148" s="35">
        <f t="shared" si="45"/>
        <v>27.007299270072991</v>
      </c>
      <c r="V148" s="35">
        <f t="shared" si="46"/>
        <v>81.096408317580341</v>
      </c>
      <c r="W148" s="35">
        <f t="shared" si="47"/>
        <v>89.281886387995712</v>
      </c>
      <c r="X148" s="35">
        <f t="shared" si="48"/>
        <v>29.621705294423951</v>
      </c>
      <c r="Y148" s="35">
        <f t="shared" si="49"/>
        <v>83.710814341931297</v>
      </c>
      <c r="Z148" s="35">
        <f t="shared" si="50"/>
        <v>91.896292412346668</v>
      </c>
      <c r="AA148" s="35">
        <f t="shared" si="51"/>
        <v>-2.6144060243509593</v>
      </c>
      <c r="AB148" s="35">
        <f t="shared" si="52"/>
        <v>-2.6144060243509557</v>
      </c>
      <c r="AC148" s="35">
        <f t="shared" si="53"/>
        <v>-2.6144060243509557</v>
      </c>
      <c r="AD148" s="36"/>
      <c r="AE148" s="36"/>
      <c r="AF148">
        <v>1.79</v>
      </c>
      <c r="AG148">
        <v>2.11</v>
      </c>
      <c r="AI148" s="36"/>
      <c r="AJ148" t="s">
        <v>471</v>
      </c>
      <c r="AK148" s="35"/>
      <c r="AL148" s="35"/>
    </row>
    <row r="149" spans="1:38" ht="15" x14ac:dyDescent="0.25">
      <c r="A149">
        <v>1.37</v>
      </c>
      <c r="B149">
        <v>5.29</v>
      </c>
      <c r="C149">
        <v>9.33</v>
      </c>
      <c r="D149" s="20">
        <f t="shared" si="41"/>
        <v>2.6144060243509681E-2</v>
      </c>
      <c r="E149" s="17">
        <f>IF(OR($A149="",$B149="",$C149=""),"",A149*'MPTO_working_3-way'!$I148)</f>
        <v>1.4058173625336083</v>
      </c>
      <c r="F149" s="21">
        <f>IF(OR($A149="",$B149="",$C149=""),"",B149*'MPTO_working_3-way'!$I148)</f>
        <v>5.4283020786881666</v>
      </c>
      <c r="G149" s="22">
        <f>IF(OR($A149="",$B149="",$C149=""),"",C149*'MPTO_working_3-way'!$I148)</f>
        <v>9.5739240820719456</v>
      </c>
      <c r="H149" s="17">
        <f>IF(OR($A149="",$B149="",$C149=""),"",'MPTO_working_3-way'!E148)</f>
        <v>1.386554238612296</v>
      </c>
      <c r="I149" s="21">
        <f>IF(OR($A149="",$B149="",$C149=""),"",'MPTO_working_3-way'!F148)</f>
        <v>5.5456587090523577</v>
      </c>
      <c r="J149" s="22">
        <f>IF(OR($A149="",$B149="",$C149=""),"",'MPTO_working_3-way'!G148)</f>
        <v>10.155743467706126</v>
      </c>
      <c r="K149" s="17">
        <f>IF(OR($A149="",$B149="",$C149=""),"",'OddsRatio_working_3-way'!H148)</f>
        <v>1.3924521154358995</v>
      </c>
      <c r="L149" s="21">
        <f>IF(OR($A149="",$B149="",$C149=""),"",'OddsRatio_working_3-way'!I148)</f>
        <v>5.5503231762702958</v>
      </c>
      <c r="M149" s="22">
        <f>IF(OR($A149="",$B149="",$C149=""),"",'OddsRatio_working_3-way'!J148)</f>
        <v>9.835476004273092</v>
      </c>
      <c r="N149" s="23">
        <f t="shared" si="42"/>
        <v>71.132995412559737</v>
      </c>
      <c r="O149" s="24">
        <f t="shared" si="43"/>
        <v>18.421966675842505</v>
      </c>
      <c r="P149" s="24">
        <f t="shared" si="44"/>
        <v>10.445037911597733</v>
      </c>
      <c r="Q149" t="s">
        <v>104</v>
      </c>
      <c r="R149" t="s">
        <v>97</v>
      </c>
      <c r="S149" s="48" t="s">
        <v>488</v>
      </c>
      <c r="T149" s="35">
        <v>100</v>
      </c>
      <c r="U149" s="35">
        <f t="shared" si="45"/>
        <v>59.016393442622956</v>
      </c>
      <c r="V149" s="35">
        <f t="shared" si="46"/>
        <v>71.014492753623188</v>
      </c>
      <c r="W149" s="35">
        <f t="shared" si="47"/>
        <v>67.741935483870961</v>
      </c>
      <c r="X149" s="35">
        <f t="shared" si="48"/>
        <v>61.243571762505844</v>
      </c>
      <c r="Y149" s="35">
        <f t="shared" si="49"/>
        <v>73.241671073506069</v>
      </c>
      <c r="Z149" s="35">
        <f t="shared" si="50"/>
        <v>69.969113803753856</v>
      </c>
      <c r="AA149" s="35">
        <f t="shared" si="51"/>
        <v>-2.2271783198828885</v>
      </c>
      <c r="AB149" s="35">
        <f t="shared" si="52"/>
        <v>-2.2271783198828814</v>
      </c>
      <c r="AC149" s="35">
        <f t="shared" si="53"/>
        <v>-2.2271783198828956</v>
      </c>
      <c r="AD149" s="36"/>
      <c r="AE149" s="36"/>
      <c r="AF149">
        <v>1.67</v>
      </c>
      <c r="AG149">
        <v>2.3199999999999998</v>
      </c>
      <c r="AI149" s="36"/>
      <c r="AJ149" t="s">
        <v>173</v>
      </c>
      <c r="AK149" s="35"/>
      <c r="AL149" s="35"/>
    </row>
    <row r="150" spans="1:38" ht="15" x14ac:dyDescent="0.25">
      <c r="A150">
        <v>2.44</v>
      </c>
      <c r="B150">
        <v>3.45</v>
      </c>
      <c r="C150">
        <v>3.1</v>
      </c>
      <c r="D150" s="20">
        <f t="shared" si="41"/>
        <v>2.2271783198828832E-2</v>
      </c>
      <c r="E150" s="17">
        <f>IF(OR($A150="",$B150="",$C150=""),"",A150*'MPTO_working_3-way'!$I149)</f>
        <v>2.4943431510051424</v>
      </c>
      <c r="F150" s="21">
        <f>IF(OR($A150="",$B150="",$C150=""),"",B150*'MPTO_working_3-way'!$I149)</f>
        <v>3.5268376520359594</v>
      </c>
      <c r="G150" s="22">
        <f>IF(OR($A150="",$B150="",$C150=""),"",C150*'MPTO_working_3-way'!$I149)</f>
        <v>3.1690425279163694</v>
      </c>
      <c r="H150" s="17">
        <f>IF(OR($A150="",$B150="",$C150=""),"",'MPTO_working_3-way'!E149)</f>
        <v>2.4850145061865554</v>
      </c>
      <c r="I150" s="21">
        <f>IF(OR($A150="",$B150="",$C150=""),"",'MPTO_working_3-way'!F149)</f>
        <v>3.5406859996020041</v>
      </c>
      <c r="J150" s="22">
        <f>IF(OR($A150="",$B150="",$C150=""),"",'MPTO_working_3-way'!G149)</f>
        <v>3.1730245452482082</v>
      </c>
      <c r="K150" s="17">
        <f>IF(OR($A150="",$B150="",$C150=""),"",'OddsRatio_working_3-way'!H149)</f>
        <v>2.4892173789952166</v>
      </c>
      <c r="L150" s="21">
        <f>IF(OR($A150="",$B150="",$C150=""),"",'OddsRatio_working_3-way'!I149)</f>
        <v>3.5337379017626942</v>
      </c>
      <c r="M150" s="22">
        <f>IF(OR($A150="",$B150="",$C150=""),"",'OddsRatio_working_3-way'!J149)</f>
        <v>3.1717753443680237</v>
      </c>
      <c r="N150" s="23">
        <f t="shared" si="42"/>
        <v>40.090714847996409</v>
      </c>
      <c r="O150" s="24">
        <f t="shared" si="43"/>
        <v>28.354012820032242</v>
      </c>
      <c r="P150" s="24">
        <f t="shared" si="44"/>
        <v>31.555272331971363</v>
      </c>
      <c r="Q150" t="s">
        <v>136</v>
      </c>
      <c r="R150" t="s">
        <v>138</v>
      </c>
      <c r="S150" s="48" t="s">
        <v>488</v>
      </c>
      <c r="T150" s="35">
        <v>100</v>
      </c>
      <c r="U150" s="35">
        <f t="shared" si="45"/>
        <v>71.428571428571431</v>
      </c>
      <c r="V150" s="35">
        <f t="shared" si="46"/>
        <v>72.222222222222229</v>
      </c>
      <c r="W150" s="35">
        <f t="shared" si="47"/>
        <v>54.128440366972484</v>
      </c>
      <c r="X150" s="35">
        <f t="shared" si="48"/>
        <v>73.649337410805302</v>
      </c>
      <c r="Y150" s="35">
        <f t="shared" si="49"/>
        <v>74.4429882044561</v>
      </c>
      <c r="Z150" s="35">
        <f t="shared" si="50"/>
        <v>56.349206349206348</v>
      </c>
      <c r="AA150" s="35">
        <f t="shared" si="51"/>
        <v>-2.2207659822338712</v>
      </c>
      <c r="AB150" s="35">
        <f t="shared" si="52"/>
        <v>-2.2207659822338712</v>
      </c>
      <c r="AC150" s="35">
        <f t="shared" si="53"/>
        <v>-2.2207659822338641</v>
      </c>
      <c r="AD150" s="36"/>
      <c r="AE150" s="36"/>
      <c r="AF150">
        <v>1.95</v>
      </c>
      <c r="AG150">
        <v>1.95</v>
      </c>
      <c r="AI150" s="36"/>
      <c r="AJ150" t="s">
        <v>173</v>
      </c>
      <c r="AK150" s="35"/>
      <c r="AL150" s="35"/>
    </row>
    <row r="151" spans="1:38" ht="15" x14ac:dyDescent="0.25">
      <c r="A151">
        <v>3.5</v>
      </c>
      <c r="B151">
        <v>3.6</v>
      </c>
      <c r="C151">
        <v>2.1800000000000002</v>
      </c>
      <c r="D151" s="20">
        <f t="shared" si="41"/>
        <v>2.2207659822338632E-2</v>
      </c>
      <c r="E151" s="17">
        <f>IF(OR($A151="",$B151="",$C151=""),"",A151*'MPTO_working_3-way'!$I150)</f>
        <v>3.5777268093781851</v>
      </c>
      <c r="F151" s="21">
        <f>IF(OR($A151="",$B151="",$C151=""),"",B151*'MPTO_working_3-way'!$I150)</f>
        <v>3.6799475753604192</v>
      </c>
      <c r="G151" s="22">
        <f>IF(OR($A151="",$B151="",$C151=""),"",C151*'MPTO_working_3-way'!$I150)</f>
        <v>2.2284126984126984</v>
      </c>
      <c r="H151" s="17">
        <f>IF(OR($A151="",$B151="",$C151=""),"",'MPTO_working_3-way'!E150)</f>
        <v>3.5930932240341846</v>
      </c>
      <c r="I151" s="21">
        <f>IF(OR($A151="",$B151="",$C151=""),"",'MPTO_working_3-way'!F150)</f>
        <v>3.6985637342908437</v>
      </c>
      <c r="J151" s="22">
        <f>IF(OR($A151="",$B151="",$C151=""),"",'MPTO_working_3-way'!G150)</f>
        <v>2.2157569239042756</v>
      </c>
      <c r="K151" s="17">
        <f>IF(OR($A151="",$B151="",$C151=""),"",'OddsRatio_working_3-way'!H150)</f>
        <v>3.586946445949712</v>
      </c>
      <c r="L151" s="21">
        <f>IF(OR($A151="",$B151="",$C151=""),"",'OddsRatio_working_3-way'!I150)</f>
        <v>3.6904243037876996</v>
      </c>
      <c r="M151" s="22">
        <f>IF(OR($A151="",$B151="",$C151=""),"",'OddsRatio_working_3-way'!J150)</f>
        <v>2.221038722488264</v>
      </c>
      <c r="N151" s="23">
        <f t="shared" si="42"/>
        <v>27.950708739938747</v>
      </c>
      <c r="O151" s="24">
        <f t="shared" si="43"/>
        <v>27.174300163829336</v>
      </c>
      <c r="P151" s="24">
        <f t="shared" si="44"/>
        <v>44.874991096231923</v>
      </c>
      <c r="Q151" t="s">
        <v>95</v>
      </c>
      <c r="R151" t="s">
        <v>162</v>
      </c>
      <c r="S151" s="48" t="s">
        <v>488</v>
      </c>
      <c r="T151" s="35">
        <v>100</v>
      </c>
      <c r="U151" s="35">
        <f t="shared" si="45"/>
        <v>41.176470588235297</v>
      </c>
      <c r="V151" s="35">
        <f t="shared" si="46"/>
        <v>73.333333333333329</v>
      </c>
      <c r="W151" s="35">
        <f t="shared" si="47"/>
        <v>82.90598290598291</v>
      </c>
      <c r="X151" s="35">
        <f t="shared" si="48"/>
        <v>43.760683760683762</v>
      </c>
      <c r="Y151" s="35">
        <f t="shared" si="49"/>
        <v>75.9175465057818</v>
      </c>
      <c r="Z151" s="35">
        <f t="shared" si="50"/>
        <v>85.490196078431381</v>
      </c>
      <c r="AA151" s="35">
        <f t="shared" si="51"/>
        <v>-2.5842131724484645</v>
      </c>
      <c r="AB151" s="35">
        <f t="shared" si="52"/>
        <v>-2.5842131724484716</v>
      </c>
      <c r="AC151" s="35">
        <f t="shared" si="53"/>
        <v>-2.5842131724484716</v>
      </c>
      <c r="AD151" s="36"/>
      <c r="AE151" s="36"/>
      <c r="AF151">
        <v>1.86</v>
      </c>
      <c r="AG151">
        <v>2.0499999999999998</v>
      </c>
      <c r="AI151" s="36"/>
      <c r="AJ151" t="s">
        <v>173</v>
      </c>
      <c r="AK151" s="35"/>
      <c r="AL151" s="35"/>
    </row>
    <row r="152" spans="1:38" ht="15" x14ac:dyDescent="0.25">
      <c r="A152">
        <v>1.7</v>
      </c>
      <c r="B152">
        <v>3.75</v>
      </c>
      <c r="C152">
        <v>5.85</v>
      </c>
      <c r="D152" s="20">
        <f t="shared" si="41"/>
        <v>2.5842131724484796E-2</v>
      </c>
      <c r="E152" s="17">
        <f>IF(OR($A152="",$B152="",$C152=""),"",A152*'MPTO_working_3-way'!$I151)</f>
        <v>1.743931623931624</v>
      </c>
      <c r="F152" s="21">
        <f>IF(OR($A152="",$B152="",$C152=""),"",B152*'MPTO_working_3-way'!$I151)</f>
        <v>3.846907993966818</v>
      </c>
      <c r="G152" s="22">
        <f>IF(OR($A152="",$B152="",$C152=""),"",C152*'MPTO_working_3-way'!$I151)</f>
        <v>6.001176470588236</v>
      </c>
      <c r="H152" s="17">
        <f>IF(OR($A152="",$B152="",$C152=""),"",'MPTO_working_3-way'!E151)</f>
        <v>1.7252645579136068</v>
      </c>
      <c r="I152" s="21">
        <f>IF(OR($A152="",$B152="",$C152=""),"",'MPTO_working_3-way'!F151)</f>
        <v>3.8751785946226791</v>
      </c>
      <c r="J152" s="22">
        <f>IF(OR($A152="",$B152="",$C152=""),"",'MPTO_working_3-way'!G151)</f>
        <v>6.1604377451992569</v>
      </c>
      <c r="K152" s="17">
        <f>IF(OR($A152="",$B152="",$C152=""),"",'OddsRatio_working_3-way'!H151)</f>
        <v>1.7321051317362075</v>
      </c>
      <c r="L152" s="21">
        <f>IF(OR($A152="",$B152="",$C152=""),"",'OddsRatio_working_3-way'!I151)</f>
        <v>3.8761273032493868</v>
      </c>
      <c r="M152" s="22">
        <f>IF(OR($A152="",$B152="",$C152=""),"",'OddsRatio_working_3-way'!J151)</f>
        <v>6.0724426984580102</v>
      </c>
      <c r="N152" s="23">
        <f t="shared" si="42"/>
        <v>57.341697706332084</v>
      </c>
      <c r="O152" s="24">
        <f t="shared" si="43"/>
        <v>25.994902960203881</v>
      </c>
      <c r="P152" s="24">
        <f t="shared" si="44"/>
        <v>16.663399333464024</v>
      </c>
      <c r="Q152" t="s">
        <v>140</v>
      </c>
      <c r="R152" t="s">
        <v>144</v>
      </c>
      <c r="S152" s="48" t="s">
        <v>488</v>
      </c>
      <c r="T152" s="35">
        <v>100</v>
      </c>
      <c r="U152" s="35">
        <f t="shared" si="45"/>
        <v>70.588235294117652</v>
      </c>
      <c r="V152" s="35">
        <f t="shared" si="46"/>
        <v>67.320261437908499</v>
      </c>
      <c r="W152" s="35">
        <f t="shared" si="47"/>
        <v>59.839357429718881</v>
      </c>
      <c r="X152" s="35">
        <f t="shared" si="48"/>
        <v>72.840381132372627</v>
      </c>
      <c r="Y152" s="35">
        <f t="shared" si="49"/>
        <v>69.572407276163474</v>
      </c>
      <c r="Z152" s="35">
        <f t="shared" si="50"/>
        <v>62.091503267973856</v>
      </c>
      <c r="AA152" s="35">
        <f t="shared" si="51"/>
        <v>-2.2521458382549753</v>
      </c>
      <c r="AB152" s="35">
        <f t="shared" si="52"/>
        <v>-2.2521458382549753</v>
      </c>
      <c r="AC152" s="35">
        <f t="shared" si="53"/>
        <v>-2.2521458382549753</v>
      </c>
      <c r="AD152" s="36"/>
      <c r="AE152" s="36"/>
      <c r="AF152">
        <v>1.98</v>
      </c>
      <c r="AG152">
        <v>1.93</v>
      </c>
      <c r="AI152" s="36"/>
      <c r="AJ152" t="s">
        <v>171</v>
      </c>
      <c r="AK152" s="35"/>
      <c r="AL152" s="35"/>
    </row>
    <row r="153" spans="1:38" ht="15" x14ac:dyDescent="0.25">
      <c r="A153">
        <v>3.4</v>
      </c>
      <c r="B153">
        <v>3.06</v>
      </c>
      <c r="C153">
        <v>2.4900000000000002</v>
      </c>
      <c r="D153" s="20">
        <f t="shared" si="41"/>
        <v>2.2521458382549708E-2</v>
      </c>
      <c r="E153" s="17">
        <f>IF(OR($A153="",$B153="",$C153=""),"",A153*'MPTO_working_3-way'!$I152)</f>
        <v>3.4765729585006691</v>
      </c>
      <c r="F153" s="21">
        <f>IF(OR($A153="",$B153="",$C153=""),"",B153*'MPTO_working_3-way'!$I152)</f>
        <v>3.1289156626506021</v>
      </c>
      <c r="G153" s="22">
        <f>IF(OR($A153="",$B153="",$C153=""),"",C153*'MPTO_working_3-way'!$I152)</f>
        <v>2.5460784313725489</v>
      </c>
      <c r="H153" s="17">
        <f>IF(OR($A153="",$B153="",$C153=""),"",'MPTO_working_3-way'!E152)</f>
        <v>3.489055774338309</v>
      </c>
      <c r="I153" s="21">
        <f>IF(OR($A153="",$B153="",$C153=""),"",'MPTO_working_3-way'!F152)</f>
        <v>3.1319467280499831</v>
      </c>
      <c r="J153" s="22">
        <f>IF(OR($A153="",$B153="",$C153=""),"",'MPTO_working_3-way'!G152)</f>
        <v>2.537431730384974</v>
      </c>
      <c r="K153" s="17">
        <f>IF(OR($A153="",$B153="",$C153=""),"",'OddsRatio_working_3-way'!H152)</f>
        <v>3.4827551737421616</v>
      </c>
      <c r="L153" s="21">
        <f>IF(OR($A153="",$B153="",$C153=""),"",'OddsRatio_working_3-way'!I152)</f>
        <v>3.1310315241286886</v>
      </c>
      <c r="M153" s="22">
        <f>IF(OR($A153="",$B153="",$C153=""),"",'OddsRatio_working_3-way'!J152)</f>
        <v>2.5413771703649255</v>
      </c>
      <c r="N153" s="23">
        <f t="shared" si="42"/>
        <v>28.763958413554104</v>
      </c>
      <c r="O153" s="24">
        <f t="shared" si="43"/>
        <v>31.959953792837894</v>
      </c>
      <c r="P153" s="24">
        <f t="shared" si="44"/>
        <v>39.276087793608013</v>
      </c>
      <c r="Q153" t="s">
        <v>151</v>
      </c>
      <c r="R153" t="s">
        <v>145</v>
      </c>
      <c r="S153" s="48" t="s">
        <v>488</v>
      </c>
      <c r="T153" s="35">
        <v>100</v>
      </c>
      <c r="U153" s="35">
        <f t="shared" si="45"/>
        <v>59.016393442622956</v>
      </c>
      <c r="V153" s="35">
        <f t="shared" si="46"/>
        <v>73.68421052631578</v>
      </c>
      <c r="W153" s="35">
        <f t="shared" si="47"/>
        <v>65.03496503496504</v>
      </c>
      <c r="X153" s="35">
        <f t="shared" si="48"/>
        <v>61.280824438719186</v>
      </c>
      <c r="Y153" s="35">
        <f t="shared" si="49"/>
        <v>75.948641522412018</v>
      </c>
      <c r="Z153" s="35">
        <f t="shared" si="50"/>
        <v>67.299396031061249</v>
      </c>
      <c r="AA153" s="35">
        <f t="shared" si="51"/>
        <v>-2.2644309960962303</v>
      </c>
      <c r="AB153" s="35">
        <f t="shared" si="52"/>
        <v>-2.2644309960962374</v>
      </c>
      <c r="AC153" s="35">
        <f t="shared" si="53"/>
        <v>-2.264430996096209</v>
      </c>
      <c r="AD153" s="36"/>
      <c r="AE153" s="36"/>
      <c r="AF153">
        <v>2.5299999999999998</v>
      </c>
      <c r="AG153">
        <v>1.58</v>
      </c>
      <c r="AI153" s="36"/>
      <c r="AJ153" t="s">
        <v>171</v>
      </c>
      <c r="AK153" s="35"/>
      <c r="AL153" s="35"/>
    </row>
    <row r="154" spans="1:38" s="35" customFormat="1" ht="15" x14ac:dyDescent="0.25">
      <c r="A154">
        <v>2.44</v>
      </c>
      <c r="B154">
        <v>3.8</v>
      </c>
      <c r="C154">
        <v>2.86</v>
      </c>
      <c r="D154" s="20">
        <f t="shared" si="41"/>
        <v>2.2644309960962339E-2</v>
      </c>
      <c r="E154" s="17">
        <f>IF(OR($A154="",$B154="",$C154=""),"",A154*'MPTO_working_3-way'!$I153)</f>
        <v>2.4952521163047479</v>
      </c>
      <c r="F154" s="21">
        <f>IF(OR($A154="",$B154="",$C154=""),"",B154*'MPTO_working_3-way'!$I153)</f>
        <v>3.8860483778516568</v>
      </c>
      <c r="G154" s="22">
        <f>IF(OR($A154="",$B154="",$C154=""),"",C154*'MPTO_working_3-way'!$I153)</f>
        <v>2.924762726488352</v>
      </c>
      <c r="H154" s="17">
        <f>IF(OR($A154="",$B154="",$C154=""),"",'MPTO_working_3-way'!E153)</f>
        <v>2.485781564027957</v>
      </c>
      <c r="I154" s="21">
        <f>IF(OR($A154="",$B154="",$C154=""),"",'MPTO_working_3-way'!F153)</f>
        <v>3.9122131998866965</v>
      </c>
      <c r="J154" s="22">
        <f>IF(OR($A154="",$B154="",$C154=""),"",'MPTO_working_3-way'!G153)</f>
        <v>2.92310270022399</v>
      </c>
      <c r="K154" s="17">
        <f>IF(OR($A154="",$B154="",$C154=""),"",'OddsRatio_working_3-way'!H153)</f>
        <v>2.4902918453863023</v>
      </c>
      <c r="L154" s="21">
        <f>IF(OR($A154="",$B154="",$C154=""),"",'OddsRatio_working_3-way'!I153)</f>
        <v>3.8977896993622552</v>
      </c>
      <c r="M154" s="22">
        <f>IF(OR($A154="",$B154="",$C154=""),"",'OddsRatio_working_3-way'!J153)</f>
        <v>2.9249603002906404</v>
      </c>
      <c r="N154" s="23">
        <f t="shared" si="42"/>
        <v>40.076110684996166</v>
      </c>
      <c r="O154" s="24">
        <f t="shared" si="43"/>
        <v>25.733081597734376</v>
      </c>
      <c r="P154" s="24">
        <f t="shared" si="44"/>
        <v>34.190807717269458</v>
      </c>
      <c r="Q154" t="s">
        <v>142</v>
      </c>
      <c r="R154" t="s">
        <v>146</v>
      </c>
      <c r="S154" s="48" t="s">
        <v>488</v>
      </c>
      <c r="T154" s="35">
        <v>100</v>
      </c>
      <c r="U154" s="35">
        <f t="shared" si="45"/>
        <v>54.128440366972484</v>
      </c>
      <c r="V154" s="35">
        <f t="shared" si="46"/>
        <v>69.040247678018574</v>
      </c>
      <c r="W154" s="35">
        <f t="shared" si="47"/>
        <v>74.554707379134854</v>
      </c>
      <c r="X154" s="35">
        <f t="shared" si="48"/>
        <v>56.405044942846573</v>
      </c>
      <c r="Y154" s="35">
        <f t="shared" si="49"/>
        <v>71.316852253892662</v>
      </c>
      <c r="Z154" s="35">
        <f t="shared" si="50"/>
        <v>76.831311955008943</v>
      </c>
      <c r="AA154" s="35">
        <f t="shared" si="51"/>
        <v>-2.2766045758740887</v>
      </c>
      <c r="AB154" s="35">
        <f t="shared" si="52"/>
        <v>-2.2766045758740887</v>
      </c>
      <c r="AC154" s="35">
        <f t="shared" si="53"/>
        <v>-2.2766045758740887</v>
      </c>
      <c r="AD154" s="36"/>
      <c r="AE154" s="36"/>
      <c r="AF154">
        <v>1.72</v>
      </c>
      <c r="AG154">
        <v>2.23</v>
      </c>
      <c r="AH154" s="36"/>
      <c r="AI154" s="36"/>
      <c r="AJ154" t="s">
        <v>171</v>
      </c>
    </row>
    <row r="155" spans="1:38" ht="15" x14ac:dyDescent="0.25">
      <c r="A155">
        <v>2.1800000000000002</v>
      </c>
      <c r="B155">
        <v>3.23</v>
      </c>
      <c r="C155">
        <v>3.93</v>
      </c>
      <c r="D155" s="20">
        <f t="shared" si="41"/>
        <v>2.276604575874086E-2</v>
      </c>
      <c r="E155" s="17">
        <f>IF(OR($A155="",$B155="",$C155=""),"",A155*'MPTO_working_3-way'!$I154)</f>
        <v>2.2296299797540553</v>
      </c>
      <c r="F155" s="21">
        <f>IF(OR($A155="",$B155="",$C155=""),"",B155*'MPTO_working_3-way'!$I154)</f>
        <v>3.3035343278007328</v>
      </c>
      <c r="G155" s="22">
        <f>IF(OR($A155="",$B155="",$C155=""),"",C155*'MPTO_working_3-way'!$I154)</f>
        <v>4.0194705598318521</v>
      </c>
      <c r="H155" s="17">
        <f>IF(OR($A155="",$B155="",$C155=""),"",'MPTO_working_3-way'!E154)</f>
        <v>2.2166711141725952</v>
      </c>
      <c r="I155" s="21">
        <f>IF(OR($A155="",$B155="",$C155=""),"",'MPTO_working_3-way'!F154)</f>
        <v>3.3111613411538401</v>
      </c>
      <c r="J155" s="22">
        <f>IF(OR($A155="",$B155="",$C155=""),"",'MPTO_working_3-way'!G154)</f>
        <v>4.0508093947741903</v>
      </c>
      <c r="K155" s="17">
        <f>IF(OR($A155="",$B155="",$C155=""),"",'OddsRatio_working_3-way'!H154)</f>
        <v>2.2221748702499244</v>
      </c>
      <c r="L155" s="21">
        <f>IF(OR($A155="",$B155="",$C155=""),"",'OddsRatio_working_3-way'!I154)</f>
        <v>3.3097033564892633</v>
      </c>
      <c r="M155" s="22">
        <f>IF(OR($A155="",$B155="",$C155=""),"",'OddsRatio_working_3-way'!J154)</f>
        <v>4.0347223473154905</v>
      </c>
      <c r="N155" s="23">
        <f t="shared" si="42"/>
        <v>44.85049129588343</v>
      </c>
      <c r="O155" s="24">
        <f t="shared" si="43"/>
        <v>30.270610224466221</v>
      </c>
      <c r="P155" s="24">
        <f t="shared" si="44"/>
        <v>24.878898479650349</v>
      </c>
      <c r="Q155" t="s">
        <v>149</v>
      </c>
      <c r="R155" t="s">
        <v>109</v>
      </c>
      <c r="S155" s="48" t="s">
        <v>488</v>
      </c>
      <c r="T155" s="35">
        <v>100</v>
      </c>
      <c r="U155" s="35">
        <f t="shared" si="45"/>
        <v>57.446808510638299</v>
      </c>
      <c r="V155" s="35">
        <f t="shared" si="46"/>
        <v>71.264367816091948</v>
      </c>
      <c r="W155" s="35">
        <f t="shared" si="47"/>
        <v>69.135802469135797</v>
      </c>
      <c r="X155" s="35">
        <f t="shared" si="48"/>
        <v>59.599829714772248</v>
      </c>
      <c r="Y155" s="35">
        <f t="shared" si="49"/>
        <v>73.417389020225897</v>
      </c>
      <c r="Z155" s="35">
        <f t="shared" si="50"/>
        <v>71.288823673269746</v>
      </c>
      <c r="AA155" s="35">
        <f t="shared" si="51"/>
        <v>-2.1530212041339496</v>
      </c>
      <c r="AB155" s="35">
        <f t="shared" si="52"/>
        <v>-2.1530212041339496</v>
      </c>
      <c r="AC155" s="35">
        <f t="shared" si="53"/>
        <v>-2.1530212041339496</v>
      </c>
      <c r="AD155" s="36"/>
      <c r="AE155" s="36"/>
      <c r="AF155">
        <v>2.09</v>
      </c>
      <c r="AG155">
        <v>1.82</v>
      </c>
      <c r="AI155" s="36"/>
      <c r="AJ155" t="s">
        <v>171</v>
      </c>
      <c r="AK155" s="35"/>
      <c r="AL155" s="35"/>
    </row>
    <row r="156" spans="1:38" ht="15" x14ac:dyDescent="0.25">
      <c r="A156">
        <v>2.35</v>
      </c>
      <c r="B156">
        <v>3.48</v>
      </c>
      <c r="C156">
        <v>3.24</v>
      </c>
      <c r="D156" s="20">
        <f t="shared" si="41"/>
        <v>2.1530212041339425E-2</v>
      </c>
      <c r="E156" s="17">
        <f>IF(OR($A156="",$B156="",$C156=""),"",A156*'MPTO_working_3-way'!$I155)</f>
        <v>2.4005959982971476</v>
      </c>
      <c r="F156" s="21">
        <f>IF(OR($A156="",$B156="",$C156=""),"",B156*'MPTO_working_3-way'!$I155)</f>
        <v>3.5549251379038611</v>
      </c>
      <c r="G156" s="22">
        <f>IF(OR($A156="",$B156="",$C156=""),"",C156*'MPTO_working_3-way'!$I155)</f>
        <v>3.3097578870139399</v>
      </c>
      <c r="H156" s="17">
        <f>IF(OR($A156="",$B156="",$C156=""),"",'MPTO_working_3-way'!E155)</f>
        <v>2.3903134314355206</v>
      </c>
      <c r="I156" s="21">
        <f>IF(OR($A156="",$B156="",$C156=""),"",'MPTO_working_3-way'!F155)</f>
        <v>3.569139421108213</v>
      </c>
      <c r="J156" s="22">
        <f>IF(OR($A156="",$B156="",$C156=""),"",'MPTO_working_3-way'!G155)</f>
        <v>3.3171320407018667</v>
      </c>
      <c r="K156" s="17">
        <f>IF(OR($A156="",$B156="",$C156=""),"",'OddsRatio_working_3-way'!H155)</f>
        <v>2.3948183868987276</v>
      </c>
      <c r="L156" s="21">
        <f>IF(OR($A156="",$B156="",$C156=""),"",'OddsRatio_working_3-way'!I155)</f>
        <v>3.5623330366732184</v>
      </c>
      <c r="M156" s="22">
        <f>IF(OR($A156="",$B156="",$C156=""),"",'OddsRatio_working_3-way'!J155)</f>
        <v>3.3143653234467778</v>
      </c>
      <c r="N156" s="23">
        <f t="shared" si="42"/>
        <v>41.656322042915413</v>
      </c>
      <c r="O156" s="24">
        <f t="shared" si="43"/>
        <v>28.129987586451499</v>
      </c>
      <c r="P156" s="24">
        <f t="shared" si="44"/>
        <v>30.213690370633088</v>
      </c>
      <c r="Q156" t="s">
        <v>148</v>
      </c>
      <c r="R156" t="s">
        <v>141</v>
      </c>
      <c r="S156" s="48" t="s">
        <v>488</v>
      </c>
      <c r="T156" s="35">
        <v>100</v>
      </c>
      <c r="U156" s="35">
        <f t="shared" si="45"/>
        <v>30.069930069930074</v>
      </c>
      <c r="V156" s="35">
        <f t="shared" si="46"/>
        <v>80.314960629921259</v>
      </c>
      <c r="W156" s="35">
        <f t="shared" si="47"/>
        <v>86.789960369881101</v>
      </c>
      <c r="X156" s="35">
        <f t="shared" si="48"/>
        <v>32.895079000197626</v>
      </c>
      <c r="Y156" s="35">
        <f t="shared" si="49"/>
        <v>83.140109560188819</v>
      </c>
      <c r="Z156" s="35">
        <f t="shared" si="50"/>
        <v>89.615109300148674</v>
      </c>
      <c r="AA156" s="35">
        <f t="shared" si="51"/>
        <v>-2.8251489302675523</v>
      </c>
      <c r="AB156" s="35">
        <f t="shared" si="52"/>
        <v>-2.8251489302675594</v>
      </c>
      <c r="AC156" s="35">
        <f t="shared" si="53"/>
        <v>-2.8251489302675736</v>
      </c>
      <c r="AD156" s="36"/>
      <c r="AE156" s="36"/>
      <c r="AF156">
        <v>1.88</v>
      </c>
      <c r="AG156">
        <v>2.04</v>
      </c>
      <c r="AI156" s="36"/>
      <c r="AJ156" t="s">
        <v>171</v>
      </c>
      <c r="AK156" s="35"/>
      <c r="AL156" s="35"/>
    </row>
    <row r="157" spans="1:38" ht="15" x14ac:dyDescent="0.25">
      <c r="A157">
        <v>1.43</v>
      </c>
      <c r="B157">
        <v>5.08</v>
      </c>
      <c r="C157">
        <v>7.57</v>
      </c>
      <c r="D157" s="20">
        <f t="shared" si="41"/>
        <v>2.8251489302675736E-2</v>
      </c>
      <c r="E157" s="17">
        <f>IF(OR($A157="",$B157="",$C157=""),"",A157*'MPTO_working_3-way'!$I156)</f>
        <v>1.4703996297028263</v>
      </c>
      <c r="F157" s="21">
        <f>IF(OR($A157="",$B157="",$C157=""),"",B157*'MPTO_working_3-way'!$I156)</f>
        <v>5.223517565657593</v>
      </c>
      <c r="G157" s="22">
        <f>IF(OR($A157="",$B157="",$C157=""),"",C157*'MPTO_working_3-way'!$I156)</f>
        <v>7.7838637740212553</v>
      </c>
      <c r="H157" s="17">
        <f>IF(OR($A157="",$B157="",$C157=""),"",'MPTO_working_3-way'!E156)</f>
        <v>1.4495200240731287</v>
      </c>
      <c r="I157" s="21">
        <f>IF(OR($A157="",$B157="",$C157=""),"",'MPTO_working_3-way'!F156)</f>
        <v>5.3352332283844106</v>
      </c>
      <c r="J157" s="22">
        <f>IF(OR($A157="",$B157="",$C157=""),"",'MPTO_working_3-way'!G156)</f>
        <v>8.1510730840241603</v>
      </c>
      <c r="K157" s="17">
        <f>IF(OR($A157="",$B157="",$C157=""),"",'OddsRatio_working_3-way'!H156)</f>
        <v>1.45605779165464</v>
      </c>
      <c r="L157" s="21">
        <f>IF(OR($A157="",$B157="",$C157=""),"",'OddsRatio_working_3-way'!I156)</f>
        <v>5.3272460231417043</v>
      </c>
      <c r="M157" s="22">
        <f>IF(OR($A157="",$B157="",$C157=""),"",'OddsRatio_working_3-way'!J156)</f>
        <v>7.9681388166767144</v>
      </c>
      <c r="N157" s="23">
        <f t="shared" si="42"/>
        <v>68.008722241184458</v>
      </c>
      <c r="O157" s="24">
        <f t="shared" si="43"/>
        <v>19.144187560018462</v>
      </c>
      <c r="P157" s="24">
        <f t="shared" si="44"/>
        <v>12.847090198797066</v>
      </c>
      <c r="Q157" t="s">
        <v>150</v>
      </c>
      <c r="R157" t="s">
        <v>147</v>
      </c>
      <c r="S157" s="48" t="s">
        <v>488</v>
      </c>
      <c r="T157" s="35">
        <v>100</v>
      </c>
      <c r="U157" s="35">
        <f t="shared" si="45"/>
        <v>60.784313725490193</v>
      </c>
      <c r="V157" s="35">
        <f t="shared" si="46"/>
        <v>73.118279569892465</v>
      </c>
      <c r="W157" s="35">
        <f t="shared" si="47"/>
        <v>63.898916967509031</v>
      </c>
      <c r="X157" s="35">
        <f t="shared" si="48"/>
        <v>62.982803462598504</v>
      </c>
      <c r="Y157" s="35">
        <f t="shared" si="49"/>
        <v>75.316769307000783</v>
      </c>
      <c r="Z157" s="35">
        <f t="shared" si="50"/>
        <v>66.097406704617327</v>
      </c>
      <c r="AA157" s="35">
        <f t="shared" si="51"/>
        <v>-2.1984897371083107</v>
      </c>
      <c r="AB157" s="35">
        <f t="shared" si="52"/>
        <v>-2.1984897371083179</v>
      </c>
      <c r="AC157" s="35">
        <f t="shared" si="53"/>
        <v>-2.1984897371082965</v>
      </c>
      <c r="AD157" s="36"/>
      <c r="AE157" s="36"/>
      <c r="AF157">
        <v>1.65</v>
      </c>
      <c r="AG157">
        <v>2.37</v>
      </c>
      <c r="AI157" s="36"/>
      <c r="AJ157" t="s">
        <v>171</v>
      </c>
      <c r="AK157" s="35"/>
      <c r="AL157" s="35"/>
    </row>
    <row r="158" spans="1:38" ht="15" x14ac:dyDescent="0.25">
      <c r="A158">
        <v>2.5499999999999998</v>
      </c>
      <c r="B158">
        <v>3.72</v>
      </c>
      <c r="C158">
        <v>2.77</v>
      </c>
      <c r="D158" s="20">
        <f t="shared" si="41"/>
        <v>2.1984897371083001E-2</v>
      </c>
      <c r="E158" s="17">
        <f>IF(OR($A158="",$B158="",$C158=""),"",A158*'MPTO_working_3-way'!$I157)</f>
        <v>2.6060614882962616</v>
      </c>
      <c r="F158" s="21">
        <f>IF(OR($A158="",$B158="",$C158=""),"",B158*'MPTO_working_3-way'!$I157)</f>
        <v>3.8017838182204291</v>
      </c>
      <c r="G158" s="22">
        <f>IF(OR($A158="",$B158="",$C158=""),"",C158*'MPTO_working_3-way'!$I157)</f>
        <v>2.8308981657178998</v>
      </c>
      <c r="H158" s="17">
        <f>IF(OR($A158="",$B158="",$C158=""),"",'MPTO_working_3-way'!E157)</f>
        <v>2.598559708223231</v>
      </c>
      <c r="I158" s="21">
        <f>IF(OR($A158="",$B158="",$C158=""),"",'MPTO_working_3-way'!F157)</f>
        <v>3.824254032199379</v>
      </c>
      <c r="J158" s="22">
        <f>IF(OR($A158="",$B158="",$C158=""),"",'MPTO_working_3-way'!G157)</f>
        <v>2.8273943771090142</v>
      </c>
      <c r="K158" s="17">
        <f>IF(OR($A158="",$B158="",$C158=""),"",'OddsRatio_working_3-way'!H157)</f>
        <v>2.6023283673579987</v>
      </c>
      <c r="L158" s="21">
        <f>IF(OR($A158="",$B158="",$C158=""),"",'OddsRatio_working_3-way'!I157)</f>
        <v>3.8118278446540379</v>
      </c>
      <c r="M158" s="22">
        <f>IF(OR($A158="",$B158="",$C158=""),"",'OddsRatio_working_3-way'!J157)</f>
        <v>2.8297556194991342</v>
      </c>
      <c r="N158" s="23">
        <f t="shared" si="42"/>
        <v>38.372080033067824</v>
      </c>
      <c r="O158" s="24">
        <f t="shared" si="43"/>
        <v>26.303441958151332</v>
      </c>
      <c r="P158" s="24">
        <f t="shared" si="44"/>
        <v>35.324478008780851</v>
      </c>
      <c r="Q158" t="s">
        <v>106</v>
      </c>
      <c r="R158" t="s">
        <v>91</v>
      </c>
      <c r="S158" s="48" t="s">
        <v>488</v>
      </c>
      <c r="T158" s="35">
        <v>100</v>
      </c>
      <c r="U158" s="35">
        <f t="shared" si="45"/>
        <v>21.259842519685037</v>
      </c>
      <c r="V158" s="35">
        <f t="shared" si="46"/>
        <v>81.412639405204473</v>
      </c>
      <c r="W158" s="35">
        <f t="shared" si="47"/>
        <v>90.950226244343895</v>
      </c>
      <c r="X158" s="35">
        <f t="shared" si="48"/>
        <v>27.637134350451646</v>
      </c>
      <c r="Y158" s="35">
        <f t="shared" si="49"/>
        <v>87.789931235971068</v>
      </c>
      <c r="Z158" s="35">
        <f t="shared" si="50"/>
        <v>97.327518075110504</v>
      </c>
      <c r="AA158" s="35">
        <f t="shared" si="51"/>
        <v>-6.3772918307666089</v>
      </c>
      <c r="AB158" s="35">
        <f t="shared" si="52"/>
        <v>-6.3772918307665947</v>
      </c>
      <c r="AC158" s="35">
        <f t="shared" si="53"/>
        <v>-6.3772918307666089</v>
      </c>
      <c r="AD158" s="36"/>
      <c r="AE158" s="36"/>
      <c r="AF158">
        <v>1.6</v>
      </c>
      <c r="AG158">
        <v>2.4700000000000002</v>
      </c>
      <c r="AI158" s="36"/>
      <c r="AJ158" t="s">
        <v>171</v>
      </c>
      <c r="AK158" s="35"/>
      <c r="AL158" s="35"/>
    </row>
    <row r="159" spans="1:38" ht="15" x14ac:dyDescent="0.25">
      <c r="A159">
        <v>1.27</v>
      </c>
      <c r="B159">
        <v>5.38</v>
      </c>
      <c r="C159">
        <v>11.05</v>
      </c>
      <c r="D159" s="20">
        <f t="shared" si="41"/>
        <v>6.3772918307666071E-2</v>
      </c>
      <c r="E159" s="17">
        <f>IF(OR($A159="",$B159="",$C159=""),"",A159*'MPTO_working_3-way'!$I158)</f>
        <v>1.3509916062507359</v>
      </c>
      <c r="F159" s="21">
        <f>IF(OR($A159="",$B159="",$C159=""),"",B159*'MPTO_working_3-way'!$I158)</f>
        <v>5.7230983004952432</v>
      </c>
      <c r="G159" s="22">
        <f>IF(OR($A159="",$B159="",$C159=""),"",C159*'MPTO_working_3-way'!$I158)</f>
        <v>11.75469074729971</v>
      </c>
      <c r="H159" s="17">
        <f>IF(OR($A159="",$B159="",$C159=""),"",'MPTO_working_3-way'!E158)</f>
        <v>1.3052377677839833</v>
      </c>
      <c r="I159" s="21">
        <f>IF(OR($A159="",$B159="",$C159=""),"",'MPTO_working_3-way'!F158)</f>
        <v>6.0747448816072032</v>
      </c>
      <c r="J159" s="22">
        <f>IF(OR($A159="",$B159="",$C159=""),"",'MPTO_working_3-way'!G158)</f>
        <v>14.442498308670642</v>
      </c>
      <c r="K159" s="17">
        <f>IF(OR($A159="",$B159="",$C159=""),"",'OddsRatio_working_3-way'!H158)</f>
        <v>1.3171876847725421</v>
      </c>
      <c r="L159" s="21">
        <f>IF(OR($A159="",$B159="",$C159=""),"",'OddsRatio_working_3-way'!I158)</f>
        <v>6.1454891085323462</v>
      </c>
      <c r="M159" s="22">
        <f>IF(OR($A159="",$B159="",$C159=""),"",'OddsRatio_working_3-way'!J158)</f>
        <v>12.80643048875573</v>
      </c>
      <c r="N159" s="23">
        <f t="shared" si="42"/>
        <v>74.019704887374857</v>
      </c>
      <c r="O159" s="24">
        <f t="shared" si="43"/>
        <v>17.473053012447224</v>
      </c>
      <c r="P159" s="24">
        <f t="shared" si="44"/>
        <v>8.5072421001779244</v>
      </c>
      <c r="Q159" t="s">
        <v>308</v>
      </c>
      <c r="R159" t="s">
        <v>418</v>
      </c>
      <c r="S159" s="48" t="s">
        <v>488</v>
      </c>
      <c r="T159" s="35">
        <v>100</v>
      </c>
      <c r="U159" s="35">
        <f t="shared" si="45"/>
        <v>66.996699669967001</v>
      </c>
      <c r="V159" s="35">
        <f t="shared" si="46"/>
        <v>66.101694915254228</v>
      </c>
      <c r="W159" s="35">
        <f t="shared" si="47"/>
        <v>61.538461538461533</v>
      </c>
      <c r="X159" s="35">
        <f t="shared" si="48"/>
        <v>72.359843546284225</v>
      </c>
      <c r="Y159" s="35">
        <f t="shared" si="49"/>
        <v>71.464838791571466</v>
      </c>
      <c r="Z159" s="35">
        <f t="shared" si="50"/>
        <v>66.901605414778771</v>
      </c>
      <c r="AA159" s="35">
        <f t="shared" si="51"/>
        <v>-5.3631438763172241</v>
      </c>
      <c r="AB159" s="35">
        <f t="shared" si="52"/>
        <v>-5.3631438763172383</v>
      </c>
      <c r="AC159" s="35">
        <f t="shared" si="53"/>
        <v>-5.3631438763172383</v>
      </c>
      <c r="AD159" s="36"/>
      <c r="AE159" s="36"/>
      <c r="AF159">
        <v>1.79</v>
      </c>
      <c r="AG159">
        <v>2.0099999999999998</v>
      </c>
      <c r="AI159" s="36"/>
      <c r="AJ159" t="s">
        <v>478</v>
      </c>
      <c r="AK159" s="35"/>
      <c r="AL159" s="35"/>
    </row>
    <row r="160" spans="1:38" ht="15" x14ac:dyDescent="0.25">
      <c r="A160">
        <v>3.03</v>
      </c>
      <c r="B160">
        <v>2.95</v>
      </c>
      <c r="C160">
        <v>2.6</v>
      </c>
      <c r="D160" s="20">
        <f t="shared" si="41"/>
        <v>5.3631438763172223E-2</v>
      </c>
      <c r="E160" s="17">
        <f>IF(OR($A160="",$B160="",$C160=""),"",A160*'MPTO_working_3-way'!$I159)</f>
        <v>3.1925032594524114</v>
      </c>
      <c r="F160" s="21">
        <f>IF(OR($A160="",$B160="",$C160=""),"",B160*'MPTO_working_3-way'!$I159)</f>
        <v>3.1082127443513583</v>
      </c>
      <c r="G160" s="22">
        <f>IF(OR($A160="",$B160="",$C160=""),"",C160*'MPTO_working_3-way'!$I159)</f>
        <v>2.739441740784248</v>
      </c>
      <c r="H160" s="17">
        <f>IF(OR($A160="",$B160="",$C160=""),"",'MPTO_working_3-way'!E159)</f>
        <v>3.2035279089856452</v>
      </c>
      <c r="I160" s="21">
        <f>IF(OR($A160="",$B160="",$C160=""),"",'MPTO_working_3-way'!F159)</f>
        <v>3.1142373456734984</v>
      </c>
      <c r="J160" s="22">
        <f>IF(OR($A160="",$B160="",$C160=""),"",'MPTO_working_3-way'!G159)</f>
        <v>2.7267404797196617</v>
      </c>
      <c r="K160" s="17">
        <f>IF(OR($A160="",$B160="",$C160=""),"",'OddsRatio_working_3-way'!H159)</f>
        <v>3.1982415406271496</v>
      </c>
      <c r="L160" s="21">
        <f>IF(OR($A160="",$B160="",$C160=""),"",'OddsRatio_working_3-way'!I159)</f>
        <v>3.1116113321295278</v>
      </c>
      <c r="M160" s="22">
        <f>IF(OR($A160="",$B160="",$C160=""),"",'OddsRatio_working_3-way'!J159)</f>
        <v>2.7326041699524337</v>
      </c>
      <c r="N160" s="23">
        <f t="shared" si="42"/>
        <v>31.323382271864091</v>
      </c>
      <c r="O160" s="24">
        <f t="shared" si="43"/>
        <v>32.172829926694305</v>
      </c>
      <c r="P160" s="24">
        <f t="shared" si="44"/>
        <v>36.503787801441611</v>
      </c>
      <c r="Q160" t="s">
        <v>307</v>
      </c>
      <c r="R160" t="s">
        <v>422</v>
      </c>
      <c r="S160" s="48" t="s">
        <v>488</v>
      </c>
      <c r="T160" s="35">
        <v>100</v>
      </c>
      <c r="U160" s="35">
        <f t="shared" si="45"/>
        <v>55.55555555555555</v>
      </c>
      <c r="V160" s="35">
        <f t="shared" si="46"/>
        <v>67.426710097719877</v>
      </c>
      <c r="W160" s="35">
        <f t="shared" si="47"/>
        <v>71.509971509971507</v>
      </c>
      <c r="X160" s="35">
        <f t="shared" si="48"/>
        <v>61.063318392308631</v>
      </c>
      <c r="Y160" s="35">
        <f t="shared" si="49"/>
        <v>72.934472934472922</v>
      </c>
      <c r="Z160" s="35">
        <f t="shared" si="50"/>
        <v>77.017734346724581</v>
      </c>
      <c r="AA160" s="35">
        <f t="shared" si="51"/>
        <v>-5.5077628367530806</v>
      </c>
      <c r="AB160" s="35">
        <f t="shared" si="52"/>
        <v>-5.5077628367530451</v>
      </c>
      <c r="AC160" s="35">
        <f t="shared" si="53"/>
        <v>-5.5077628367530735</v>
      </c>
      <c r="AD160" s="36"/>
      <c r="AE160" s="36"/>
      <c r="AF160">
        <v>2.4500000000000002</v>
      </c>
      <c r="AG160">
        <v>1.54</v>
      </c>
      <c r="AI160" s="36"/>
      <c r="AJ160" t="s">
        <v>478</v>
      </c>
      <c r="AK160" s="35"/>
      <c r="AL160" s="35"/>
    </row>
    <row r="161" spans="1:38" ht="15" x14ac:dyDescent="0.25">
      <c r="A161">
        <v>2.25</v>
      </c>
      <c r="B161">
        <v>3.07</v>
      </c>
      <c r="C161">
        <v>3.51</v>
      </c>
      <c r="D161" s="20">
        <f t="shared" si="41"/>
        <v>5.5077628367530718E-2</v>
      </c>
      <c r="E161" s="17">
        <f>IF(OR($A161="",$B161="",$C161=""),"",A161*'MPTO_working_3-way'!$I160)</f>
        <v>2.3739246638269442</v>
      </c>
      <c r="F161" s="21">
        <f>IF(OR($A161="",$B161="",$C161=""),"",B161*'MPTO_working_3-way'!$I160)</f>
        <v>3.2390883190883191</v>
      </c>
      <c r="G161" s="22">
        <f>IF(OR($A161="",$B161="",$C161=""),"",C161*'MPTO_working_3-way'!$I160)</f>
        <v>3.7033224755700327</v>
      </c>
      <c r="H161" s="17">
        <f>IF(OR($A161="",$B161="",$C161=""),"",'MPTO_working_3-way'!E160)</f>
        <v>2.3469482579624081</v>
      </c>
      <c r="I161" s="21">
        <f>IF(OR($A161="",$B161="",$C161=""),"",'MPTO_working_3-way'!F160)</f>
        <v>3.2533688924671664</v>
      </c>
      <c r="J161" s="22">
        <f>IF(OR($A161="",$B161="",$C161=""),"",'MPTO_working_3-way'!G160)</f>
        <v>3.7517669587419489</v>
      </c>
      <c r="K161" s="17">
        <f>IF(OR($A161="",$B161="",$C161=""),"",'OddsRatio_working_3-way'!H160)</f>
        <v>2.358439992373552</v>
      </c>
      <c r="L161" s="21">
        <f>IF(OR($A161="",$B161="",$C161=""),"",'OddsRatio_working_3-way'!I160)</f>
        <v>3.2495766273706024</v>
      </c>
      <c r="M161" s="22">
        <f>IF(OR($A161="",$B161="",$C161=""),"",'OddsRatio_working_3-way'!J160)</f>
        <v>3.7277475046860915</v>
      </c>
      <c r="N161" s="23">
        <f t="shared" si="42"/>
        <v>42.124335925131049</v>
      </c>
      <c r="O161" s="24">
        <f t="shared" si="43"/>
        <v>30.872884635682368</v>
      </c>
      <c r="P161" s="24">
        <f t="shared" si="44"/>
        <v>27.002779439186575</v>
      </c>
      <c r="Q161" t="s">
        <v>310</v>
      </c>
      <c r="R161" t="s">
        <v>420</v>
      </c>
      <c r="S161" s="48" t="s">
        <v>488</v>
      </c>
      <c r="T161" s="35">
        <v>100</v>
      </c>
      <c r="U161" s="35">
        <f t="shared" si="45"/>
        <v>25.925925925925924</v>
      </c>
      <c r="V161" s="35">
        <f t="shared" si="46"/>
        <v>82.394366197183103</v>
      </c>
      <c r="W161" s="35">
        <f t="shared" si="47"/>
        <v>89.373007438894788</v>
      </c>
      <c r="X161" s="35">
        <f t="shared" si="48"/>
        <v>28.232626363922108</v>
      </c>
      <c r="Y161" s="35">
        <f t="shared" si="49"/>
        <v>84.701066635179274</v>
      </c>
      <c r="Z161" s="35">
        <f t="shared" si="50"/>
        <v>91.679707876890973</v>
      </c>
      <c r="AA161" s="35">
        <f t="shared" si="51"/>
        <v>-2.3067004379961844</v>
      </c>
      <c r="AB161" s="35">
        <f t="shared" si="52"/>
        <v>-2.3067004379961702</v>
      </c>
      <c r="AC161" s="35">
        <f t="shared" si="53"/>
        <v>-2.3067004379961844</v>
      </c>
      <c r="AD161" s="36"/>
      <c r="AE161" s="36"/>
      <c r="AF161">
        <v>2.42</v>
      </c>
      <c r="AG161">
        <v>1.56</v>
      </c>
      <c r="AI161" s="36"/>
      <c r="AJ161" t="s">
        <v>478</v>
      </c>
      <c r="AK161" s="35"/>
      <c r="AL161" s="35"/>
    </row>
    <row r="162" spans="1:38" ht="15" x14ac:dyDescent="0.25">
      <c r="A162">
        <v>1.35</v>
      </c>
      <c r="B162">
        <v>5.68</v>
      </c>
      <c r="C162">
        <v>9.41</v>
      </c>
      <c r="D162" s="20">
        <f t="shared" si="41"/>
        <v>2.3067004379961675E-2</v>
      </c>
      <c r="E162" s="17">
        <f>IF(OR($A162="",$B162="",$C162=""),"",A162*'MPTO_working_3-way'!$I161)</f>
        <v>1.3811404559129483</v>
      </c>
      <c r="F162" s="21">
        <f>IF(OR($A162="",$B162="",$C162=""),"",B162*'MPTO_working_3-way'!$I161)</f>
        <v>5.8110205848781824</v>
      </c>
      <c r="G162" s="22">
        <f>IF(OR($A162="",$B162="",$C162=""),"",C162*'MPTO_working_3-way'!$I161)</f>
        <v>9.6270605112154399</v>
      </c>
      <c r="H162" s="17">
        <f>IF(OR($A162="",$B162="",$C162=""),"",'MPTO_working_3-way'!E161)</f>
        <v>1.3641601900858562</v>
      </c>
      <c r="I162" s="21">
        <f>IF(OR($A162="",$B162="",$C162=""),"",'MPTO_working_3-way'!F161)</f>
        <v>5.9393943052311773</v>
      </c>
      <c r="J162" s="22">
        <f>IF(OR($A162="",$B162="",$C162=""),"",'MPTO_working_3-way'!G161)</f>
        <v>10.143950349538271</v>
      </c>
      <c r="K162" s="17">
        <f>IF(OR($A162="",$B162="",$C162=""),"",'OddsRatio_working_3-way'!H161)</f>
        <v>1.369285943541058</v>
      </c>
      <c r="L162" s="21">
        <f>IF(OR($A162="",$B162="",$C162=""),"",'OddsRatio_working_3-way'!I161)</f>
        <v>5.9378806164918636</v>
      </c>
      <c r="M162" s="22">
        <f>IF(OR($A162="",$B162="",$C162=""),"",'OddsRatio_working_3-way'!J161)</f>
        <v>9.8734136719437107</v>
      </c>
      <c r="N162" s="23">
        <f t="shared" si="42"/>
        <v>72.403932251697711</v>
      </c>
      <c r="O162" s="24">
        <f t="shared" si="43"/>
        <v>17.20868108094928</v>
      </c>
      <c r="P162" s="24">
        <f t="shared" si="44"/>
        <v>10.387386667353018</v>
      </c>
      <c r="Q162" t="s">
        <v>158</v>
      </c>
      <c r="R162" t="s">
        <v>167</v>
      </c>
      <c r="S162" s="48" t="s">
        <v>488</v>
      </c>
      <c r="T162" s="35">
        <v>100</v>
      </c>
      <c r="U162" s="35">
        <f t="shared" si="45"/>
        <v>67.426710097719877</v>
      </c>
      <c r="V162" s="35">
        <f t="shared" si="46"/>
        <v>70.326409495548958</v>
      </c>
      <c r="W162" s="35">
        <f t="shared" si="47"/>
        <v>60</v>
      </c>
      <c r="X162" s="35">
        <f t="shared" si="48"/>
        <v>69.673590504451028</v>
      </c>
      <c r="Y162" s="35">
        <f t="shared" si="49"/>
        <v>72.573289902280138</v>
      </c>
      <c r="Z162" s="35">
        <f t="shared" si="50"/>
        <v>62.246880406731165</v>
      </c>
      <c r="AA162" s="35">
        <f t="shared" si="51"/>
        <v>-2.246880406731151</v>
      </c>
      <c r="AB162" s="35">
        <f t="shared" si="52"/>
        <v>-2.2468804067311794</v>
      </c>
      <c r="AC162" s="35">
        <f t="shared" si="53"/>
        <v>-2.2468804067311652</v>
      </c>
      <c r="AD162" s="36"/>
      <c r="AE162" s="36"/>
      <c r="AF162">
        <v>1.59</v>
      </c>
      <c r="AG162">
        <v>2.5099999999999998</v>
      </c>
      <c r="AI162" s="36"/>
      <c r="AJ162" t="s">
        <v>175</v>
      </c>
      <c r="AK162" s="35"/>
      <c r="AL162" s="35"/>
    </row>
    <row r="163" spans="1:38" ht="15" x14ac:dyDescent="0.25">
      <c r="A163">
        <v>3.07</v>
      </c>
      <c r="B163">
        <v>3.37</v>
      </c>
      <c r="C163">
        <v>2.5</v>
      </c>
      <c r="D163" s="20">
        <f t="shared" si="41"/>
        <v>2.2468804067311776E-2</v>
      </c>
      <c r="E163" s="17">
        <f>IF(OR($A163="",$B163="",$C163=""),"",A163*'MPTO_working_3-way'!$I162)</f>
        <v>3.1389792284866469</v>
      </c>
      <c r="F163" s="21">
        <f>IF(OR($A163="",$B163="",$C163=""),"",B163*'MPTO_working_3-way'!$I162)</f>
        <v>3.4457198697068407</v>
      </c>
      <c r="G163" s="22">
        <f>IF(OR($A163="",$B163="",$C163=""),"",C163*'MPTO_working_3-way'!$I162)</f>
        <v>2.5561720101682797</v>
      </c>
      <c r="H163" s="17">
        <f>IF(OR($A163="",$B163="",$C163=""),"",'MPTO_working_3-way'!E162)</f>
        <v>3.1422499934194139</v>
      </c>
      <c r="I163" s="21">
        <f>IF(OR($A163="",$B163="",$C163=""),"",'MPTO_working_3-way'!F162)</f>
        <v>3.4572611205296777</v>
      </c>
      <c r="J163" s="22">
        <f>IF(OR($A163="",$B163="",$C163=""),"",'MPTO_working_3-way'!G162)</f>
        <v>2.5477032034160145</v>
      </c>
      <c r="K163" s="17">
        <f>IF(OR($A163="",$B163="",$C163=""),"",'OddsRatio_working_3-way'!H162)</f>
        <v>3.1411645200578819</v>
      </c>
      <c r="L163" s="21">
        <f>IF(OR($A163="",$B163="",$C163=""),"",'OddsRatio_working_3-way'!I162)</f>
        <v>3.4514782186169959</v>
      </c>
      <c r="M163" s="22">
        <f>IF(OR($A163="",$B163="",$C163=""),"",'OddsRatio_working_3-way'!J162)</f>
        <v>2.5515684927955666</v>
      </c>
      <c r="N163" s="23">
        <f t="shared" si="42"/>
        <v>31.857490196968151</v>
      </c>
      <c r="O163" s="24">
        <f t="shared" si="43"/>
        <v>29.021511841154958</v>
      </c>
      <c r="P163" s="24">
        <f t="shared" si="44"/>
        <v>39.120997961876881</v>
      </c>
      <c r="Q163" t="s">
        <v>160</v>
      </c>
      <c r="R163" t="s">
        <v>155</v>
      </c>
      <c r="S163" s="48" t="s">
        <v>488</v>
      </c>
      <c r="T163" s="35">
        <v>100</v>
      </c>
      <c r="U163" s="35">
        <f t="shared" si="45"/>
        <v>57.805907172995774</v>
      </c>
      <c r="V163" s="35">
        <f t="shared" si="46"/>
        <v>70.149253731343279</v>
      </c>
      <c r="W163" s="35">
        <f t="shared" si="47"/>
        <v>69.78851963746223</v>
      </c>
      <c r="X163" s="35">
        <f t="shared" si="48"/>
        <v>60.06222663119447</v>
      </c>
      <c r="Y163" s="35">
        <f t="shared" si="49"/>
        <v>72.405573189541968</v>
      </c>
      <c r="Z163" s="35">
        <f t="shared" si="50"/>
        <v>72.044839095660933</v>
      </c>
      <c r="AA163" s="35">
        <f t="shared" si="51"/>
        <v>-2.2563194581986963</v>
      </c>
      <c r="AB163" s="35">
        <f t="shared" si="52"/>
        <v>-2.2563194581986892</v>
      </c>
      <c r="AC163" s="35">
        <f t="shared" si="53"/>
        <v>-2.2563194581987034</v>
      </c>
      <c r="AD163" s="36"/>
      <c r="AE163" s="36"/>
      <c r="AF163">
        <v>1.95</v>
      </c>
      <c r="AG163">
        <v>1.95</v>
      </c>
      <c r="AI163" s="36"/>
      <c r="AJ163" t="s">
        <v>175</v>
      </c>
      <c r="AK163" s="35"/>
      <c r="AL163" s="35"/>
    </row>
    <row r="164" spans="1:38" ht="15" x14ac:dyDescent="0.25">
      <c r="A164">
        <v>2.37</v>
      </c>
      <c r="B164">
        <v>3.35</v>
      </c>
      <c r="C164">
        <v>3.31</v>
      </c>
      <c r="D164" s="20">
        <f t="shared" si="41"/>
        <v>2.2563194581986856E-2</v>
      </c>
      <c r="E164" s="17">
        <f>IF(OR($A164="",$B164="",$C164=""),"",A164*'MPTO_working_3-way'!$I163)</f>
        <v>2.423474771159309</v>
      </c>
      <c r="F164" s="21">
        <f>IF(OR($A164="",$B164="",$C164=""),"",B164*'MPTO_working_3-way'!$I163)</f>
        <v>3.4255867018496562</v>
      </c>
      <c r="G164" s="22">
        <f>IF(OR($A164="",$B164="",$C164=""),"",C164*'MPTO_working_3-way'!$I163)</f>
        <v>3.3846841740663764</v>
      </c>
      <c r="H164" s="17">
        <f>IF(OR($A164="",$B164="",$C164=""),"",'MPTO_working_3-way'!E163)</f>
        <v>2.4130117503855302</v>
      </c>
      <c r="I164" s="21">
        <f>IF(OR($A164="",$B164="",$C164=""),"",'MPTO_working_3-way'!F163)</f>
        <v>3.4365867527536222</v>
      </c>
      <c r="J164" s="22">
        <f>IF(OR($A164="",$B164="",$C164=""),"",'MPTO_working_3-way'!G163)</f>
        <v>3.3945052742572881</v>
      </c>
      <c r="K164" s="17">
        <f>IF(OR($A164="",$B164="",$C164=""),"",'OddsRatio_working_3-way'!H163)</f>
        <v>2.417602236641907</v>
      </c>
      <c r="L164" s="21">
        <f>IF(OR($A164="",$B164="",$C164=""),"",'OddsRatio_working_3-way'!I163)</f>
        <v>3.4316534716120297</v>
      </c>
      <c r="M164" s="22">
        <f>IF(OR($A164="",$B164="",$C164=""),"",'OddsRatio_working_3-way'!J163)</f>
        <v>3.390263625286718</v>
      </c>
      <c r="N164" s="23">
        <f t="shared" si="42"/>
        <v>41.263066234505651</v>
      </c>
      <c r="O164" s="24">
        <f t="shared" si="43"/>
        <v>29.192079694262208</v>
      </c>
      <c r="P164" s="24">
        <f t="shared" si="44"/>
        <v>29.544854071232145</v>
      </c>
      <c r="Q164" t="s">
        <v>133</v>
      </c>
      <c r="R164" t="s">
        <v>157</v>
      </c>
      <c r="S164" s="48" t="s">
        <v>488</v>
      </c>
      <c r="T164" s="35">
        <v>100</v>
      </c>
      <c r="U164" s="35">
        <f t="shared" si="45"/>
        <v>63.369963369963365</v>
      </c>
      <c r="V164" s="35">
        <f t="shared" si="46"/>
        <v>72.14484679665739</v>
      </c>
      <c r="W164" s="35">
        <f t="shared" si="47"/>
        <v>62.264150943396231</v>
      </c>
      <c r="X164" s="35">
        <f t="shared" si="48"/>
        <v>65.591002259946393</v>
      </c>
      <c r="Y164" s="35">
        <f t="shared" si="49"/>
        <v>74.365885686640397</v>
      </c>
      <c r="Z164" s="35">
        <f t="shared" si="50"/>
        <v>64.485189833379252</v>
      </c>
      <c r="AA164" s="35">
        <f t="shared" si="51"/>
        <v>-2.2210388899830278</v>
      </c>
      <c r="AB164" s="35">
        <f t="shared" si="52"/>
        <v>-2.2210388899830065</v>
      </c>
      <c r="AC164" s="35">
        <f t="shared" si="53"/>
        <v>-2.2210388899830207</v>
      </c>
      <c r="AD164" s="36"/>
      <c r="AE164" s="36"/>
      <c r="AF164">
        <v>2.0299999999999998</v>
      </c>
      <c r="AG164">
        <v>1.88</v>
      </c>
      <c r="AI164" s="36"/>
      <c r="AJ164" t="s">
        <v>175</v>
      </c>
      <c r="AK164" s="35"/>
      <c r="AL164" s="35"/>
    </row>
    <row r="165" spans="1:38" ht="15" x14ac:dyDescent="0.25">
      <c r="A165">
        <v>2.73</v>
      </c>
      <c r="B165">
        <v>3.59</v>
      </c>
      <c r="C165">
        <v>2.65</v>
      </c>
      <c r="D165" s="20">
        <f t="shared" si="41"/>
        <v>2.2210388899830402E-2</v>
      </c>
      <c r="E165" s="17">
        <f>IF(OR($A165="",$B165="",$C165=""),"",A165*'MPTO_working_3-way'!$I164)</f>
        <v>2.790634361696537</v>
      </c>
      <c r="F165" s="21">
        <f>IF(OR($A165="",$B165="",$C165=""),"",B165*'MPTO_working_3-way'!$I164)</f>
        <v>3.6697352961503911</v>
      </c>
      <c r="G165" s="22">
        <f>IF(OR($A165="",$B165="",$C165=""),"",C165*'MPTO_working_3-way'!$I164)</f>
        <v>2.7088575305845506</v>
      </c>
      <c r="H165" s="17">
        <f>IF(OR($A165="",$B165="",$C165=""),"",'MPTO_working_3-way'!E164)</f>
        <v>2.786315487013411</v>
      </c>
      <c r="I165" s="21">
        <f>IF(OR($A165="",$B165="",$C165=""),"",'MPTO_working_3-way'!F164)</f>
        <v>3.6880218378157839</v>
      </c>
      <c r="J165" s="22">
        <f>IF(OR($A165="",$B165="",$C165=""),"",'MPTO_working_3-way'!G164)</f>
        <v>2.7030312481190544</v>
      </c>
      <c r="K165" s="17">
        <f>IF(OR($A165="",$B165="",$C165=""),"",'OddsRatio_working_3-way'!H164)</f>
        <v>2.7887998312957856</v>
      </c>
      <c r="L165" s="21">
        <f>IF(OR($A165="",$B165="",$C165=""),"",'OddsRatio_working_3-way'!I164)</f>
        <v>3.6780298052347304</v>
      </c>
      <c r="M165" s="22">
        <f>IF(OR($A165="",$B165="",$C165=""),"",'OddsRatio_working_3-way'!J164)</f>
        <v>2.706080763952627</v>
      </c>
      <c r="N165" s="23">
        <f t="shared" si="42"/>
        <v>35.834146304715482</v>
      </c>
      <c r="O165" s="24">
        <f t="shared" si="43"/>
        <v>27.249921841747426</v>
      </c>
      <c r="P165" s="24">
        <f t="shared" si="44"/>
        <v>36.915931853537074</v>
      </c>
      <c r="Q165" t="s">
        <v>132</v>
      </c>
      <c r="R165" t="s">
        <v>128</v>
      </c>
      <c r="S165" s="48" t="s">
        <v>488</v>
      </c>
      <c r="T165" s="35">
        <v>100</v>
      </c>
      <c r="U165" s="35">
        <f t="shared" si="45"/>
        <v>37.888198757763973</v>
      </c>
      <c r="V165" s="35">
        <f t="shared" si="46"/>
        <v>77.011494252873561</v>
      </c>
      <c r="W165" s="35">
        <f t="shared" si="47"/>
        <v>82.57839721254355</v>
      </c>
      <c r="X165" s="35">
        <f t="shared" si="48"/>
        <v>40.410108534582882</v>
      </c>
      <c r="Y165" s="35">
        <f t="shared" si="49"/>
        <v>79.533404029692463</v>
      </c>
      <c r="Z165" s="35">
        <f t="shared" si="50"/>
        <v>85.100306989362466</v>
      </c>
      <c r="AA165" s="35">
        <f t="shared" si="51"/>
        <v>-2.5219097768189087</v>
      </c>
      <c r="AB165" s="35">
        <f t="shared" si="52"/>
        <v>-2.5219097768189016</v>
      </c>
      <c r="AC165" s="35">
        <f t="shared" si="53"/>
        <v>-2.5219097768189158</v>
      </c>
      <c r="AD165" s="36"/>
      <c r="AE165" s="36"/>
      <c r="AF165">
        <v>1.71</v>
      </c>
      <c r="AG165">
        <v>2.25</v>
      </c>
      <c r="AI165" s="36"/>
      <c r="AJ165" t="s">
        <v>175</v>
      </c>
      <c r="AK165" s="35"/>
      <c r="AL165" s="35"/>
    </row>
    <row r="166" spans="1:38" ht="15" x14ac:dyDescent="0.25">
      <c r="A166">
        <v>1.61</v>
      </c>
      <c r="B166">
        <v>4.3499999999999996</v>
      </c>
      <c r="C166">
        <v>5.74</v>
      </c>
      <c r="D166" s="20">
        <f t="shared" si="41"/>
        <v>2.5219097768188981E-2</v>
      </c>
      <c r="E166" s="17">
        <f>IF(OR($A166="",$B166="",$C166=""),"",A166*'MPTO_working_3-way'!$I165)</f>
        <v>1.6506027474067844</v>
      </c>
      <c r="F166" s="21">
        <f>IF(OR($A166="",$B166="",$C166=""),"",B166*'MPTO_working_3-way'!$I165)</f>
        <v>4.459703075291622</v>
      </c>
      <c r="G166" s="22">
        <f>IF(OR($A166="",$B166="",$C166=""),"",C166*'MPTO_working_3-way'!$I165)</f>
        <v>5.8847576211894053</v>
      </c>
      <c r="H166" s="17">
        <f>IF(OR($A166="",$B166="",$C166=""),"",'MPTO_working_3-way'!E165)</f>
        <v>1.6320891004976237</v>
      </c>
      <c r="I166" s="21">
        <f>IF(OR($A166="",$B166="",$C166=""),"",'MPTO_working_3-way'!F165)</f>
        <v>4.5151070426152504</v>
      </c>
      <c r="J166" s="22">
        <f>IF(OR($A166="",$B166="",$C166=""),"",'MPTO_working_3-way'!G165)</f>
        <v>6.0310116324251641</v>
      </c>
      <c r="K166" s="17">
        <f>IF(OR($A166="",$B166="",$C166=""),"",'OddsRatio_working_3-way'!H165)</f>
        <v>1.6384528464032981</v>
      </c>
      <c r="L166" s="21">
        <f>IF(OR($A166="",$B166="",$C166=""),"",'OddsRatio_working_3-way'!I165)</f>
        <v>4.5062574351656526</v>
      </c>
      <c r="M166" s="22">
        <f>IF(OR($A166="",$B166="",$C166=""),"",'OddsRatio_working_3-way'!J165)</f>
        <v>5.9610926097567747</v>
      </c>
      <c r="N166" s="23">
        <f t="shared" si="42"/>
        <v>60.583929208349609</v>
      </c>
      <c r="O166" s="24">
        <f t="shared" si="43"/>
        <v>22.423017477113305</v>
      </c>
      <c r="P166" s="24">
        <f t="shared" si="44"/>
        <v>16.993053314537086</v>
      </c>
      <c r="Q166" t="s">
        <v>127</v>
      </c>
      <c r="R166" t="s">
        <v>161</v>
      </c>
      <c r="S166" s="48" t="s">
        <v>488</v>
      </c>
      <c r="T166" s="35">
        <v>100</v>
      </c>
      <c r="U166" s="35">
        <f t="shared" si="45"/>
        <v>30.555555555555554</v>
      </c>
      <c r="V166" s="35">
        <f t="shared" si="46"/>
        <v>79.423868312757207</v>
      </c>
      <c r="W166" s="35">
        <f t="shared" si="47"/>
        <v>87.623762376237622</v>
      </c>
      <c r="X166" s="35">
        <f t="shared" si="48"/>
        <v>32.952369311005171</v>
      </c>
      <c r="Y166" s="35">
        <f t="shared" si="49"/>
        <v>81.820682068206821</v>
      </c>
      <c r="Z166" s="35">
        <f t="shared" si="50"/>
        <v>90.020576131687235</v>
      </c>
      <c r="AA166" s="35">
        <f t="shared" si="51"/>
        <v>-2.3968137554496174</v>
      </c>
      <c r="AB166" s="35">
        <f t="shared" si="52"/>
        <v>-2.3968137554496138</v>
      </c>
      <c r="AC166" s="35">
        <f t="shared" si="53"/>
        <v>-2.3968137554496138</v>
      </c>
      <c r="AD166" s="36"/>
      <c r="AE166" s="36"/>
      <c r="AF166">
        <v>1.7</v>
      </c>
      <c r="AG166">
        <v>2.27</v>
      </c>
      <c r="AI166" s="36"/>
      <c r="AJ166" t="s">
        <v>175</v>
      </c>
      <c r="AK166" s="35"/>
      <c r="AL166" s="35"/>
    </row>
    <row r="167" spans="1:38" ht="15" x14ac:dyDescent="0.25">
      <c r="A167">
        <v>1.44</v>
      </c>
      <c r="B167">
        <v>4.8600000000000003</v>
      </c>
      <c r="C167">
        <v>8.08</v>
      </c>
      <c r="D167" s="20">
        <f t="shared" si="41"/>
        <v>2.3968137554496227E-2</v>
      </c>
      <c r="E167" s="17">
        <f>IF(OR($A167="",$B167="",$C167=""),"",A167*'MPTO_working_3-way'!$I166)</f>
        <v>1.4745141180784744</v>
      </c>
      <c r="F167" s="21">
        <f>IF(OR($A167="",$B167="",$C167=""),"",B167*'MPTO_working_3-way'!$I166)</f>
        <v>4.9764851485148522</v>
      </c>
      <c r="G167" s="22">
        <f>IF(OR($A167="",$B167="",$C167=""),"",C167*'MPTO_working_3-way'!$I166)</f>
        <v>8.2736625514403297</v>
      </c>
      <c r="H167" s="17">
        <f>IF(OR($A167="",$B167="",$C167=""),"",'MPTO_working_3-way'!E166)</f>
        <v>1.4567595908434405</v>
      </c>
      <c r="I167" s="21">
        <f>IF(OR($A167="",$B167="",$C167=""),"",'MPTO_working_3-way'!F166)</f>
        <v>5.0563290813260773</v>
      </c>
      <c r="J167" s="22">
        <f>IF(OR($A167="",$B167="",$C167=""),"",'MPTO_working_3-way'!G166)</f>
        <v>8.6375927500953189</v>
      </c>
      <c r="K167" s="17">
        <f>IF(OR($A167="",$B167="",$C167=""),"",'OddsRatio_working_3-way'!H166)</f>
        <v>1.4624478760790594</v>
      </c>
      <c r="L167" s="21">
        <f>IF(OR($A167="",$B167="",$C167=""),"",'OddsRatio_working_3-way'!I166)</f>
        <v>5.0569290946935652</v>
      </c>
      <c r="M167" s="22">
        <f>IF(OR($A167="",$B167="",$C167=""),"",'OddsRatio_working_3-way'!J166)</f>
        <v>8.4412067332721357</v>
      </c>
      <c r="N167" s="23">
        <f t="shared" si="42"/>
        <v>67.818950509823424</v>
      </c>
      <c r="O167" s="24">
        <f t="shared" si="43"/>
        <v>20.094503854762493</v>
      </c>
      <c r="P167" s="24">
        <f t="shared" si="44"/>
        <v>12.086545635414076</v>
      </c>
      <c r="Q167" t="s">
        <v>169</v>
      </c>
      <c r="R167" t="s">
        <v>129</v>
      </c>
      <c r="S167" s="48" t="s">
        <v>488</v>
      </c>
      <c r="T167" s="35">
        <v>100</v>
      </c>
      <c r="U167" s="35">
        <f t="shared" si="45"/>
        <v>60.629921259842511</v>
      </c>
      <c r="V167" s="35">
        <f t="shared" si="46"/>
        <v>68.847352024922117</v>
      </c>
      <c r="W167" s="35">
        <f t="shared" si="47"/>
        <v>67.845659163987136</v>
      </c>
      <c r="X167" s="35">
        <f t="shared" si="48"/>
        <v>63.306988811090733</v>
      </c>
      <c r="Y167" s="35">
        <f t="shared" si="49"/>
        <v>71.524419576170345</v>
      </c>
      <c r="Z167" s="35">
        <f t="shared" si="50"/>
        <v>70.522726715235365</v>
      </c>
      <c r="AA167" s="35">
        <f t="shared" si="51"/>
        <v>-2.6770675512482214</v>
      </c>
      <c r="AB167" s="35">
        <f t="shared" si="52"/>
        <v>-2.6770675512482285</v>
      </c>
      <c r="AC167" s="35">
        <f t="shared" si="53"/>
        <v>-2.6770675512482285</v>
      </c>
      <c r="AD167" s="36"/>
      <c r="AE167" s="36"/>
      <c r="AF167">
        <v>1.82</v>
      </c>
      <c r="AG167">
        <v>2.09</v>
      </c>
      <c r="AI167" s="36"/>
      <c r="AJ167" t="s">
        <v>175</v>
      </c>
      <c r="AK167" s="35"/>
      <c r="AL167" s="35"/>
    </row>
    <row r="168" spans="1:38" ht="15" x14ac:dyDescent="0.25">
      <c r="A168">
        <v>2.54</v>
      </c>
      <c r="B168">
        <v>3.21</v>
      </c>
      <c r="C168">
        <v>3.11</v>
      </c>
      <c r="D168" s="20">
        <f t="shared" si="41"/>
        <v>2.6770675512482356E-2</v>
      </c>
      <c r="E168" s="17">
        <f>IF(OR($A168="",$B168="",$C168=""),"",A168*'MPTO_working_3-way'!$I167)</f>
        <v>2.607997515801705</v>
      </c>
      <c r="F168" s="21">
        <f>IF(OR($A168="",$B168="",$C168=""),"",B168*'MPTO_working_3-way'!$I167)</f>
        <v>3.2959338683950685</v>
      </c>
      <c r="G168" s="22">
        <f>IF(OR($A168="",$B168="",$C168=""),"",C168*'MPTO_working_3-way'!$I167)</f>
        <v>3.19325680084382</v>
      </c>
      <c r="H168" s="17">
        <f>IF(OR($A168="",$B168="",$C168=""),"",'MPTO_working_3-way'!E167)</f>
        <v>2.5989063928380527</v>
      </c>
      <c r="I168" s="21">
        <f>IF(OR($A168="",$B168="",$C168=""),"",'MPTO_working_3-way'!F167)</f>
        <v>3.304660760974647</v>
      </c>
      <c r="J168" s="22">
        <f>IF(OR($A168="",$B168="",$C168=""),"",'MPTO_working_3-way'!G167)</f>
        <v>3.198773207973602</v>
      </c>
      <c r="K168" s="17">
        <f>IF(OR($A168="",$B168="",$C168=""),"",'OddsRatio_working_3-way'!H167)</f>
        <v>2.6030600284332648</v>
      </c>
      <c r="L168" s="21">
        <f>IF(OR($A168="",$B168="",$C168=""),"",'OddsRatio_working_3-way'!I167)</f>
        <v>3.3004952356087762</v>
      </c>
      <c r="M168" s="22">
        <f>IF(OR($A168="",$B168="",$C168=""),"",'OddsRatio_working_3-way'!J167)</f>
        <v>3.1964004285676544</v>
      </c>
      <c r="N168" s="23">
        <f t="shared" si="42"/>
        <v>38.343594805633757</v>
      </c>
      <c r="O168" s="24">
        <f t="shared" si="43"/>
        <v>30.3404145814049</v>
      </c>
      <c r="P168" s="24">
        <f t="shared" si="44"/>
        <v>31.315990612961329</v>
      </c>
      <c r="Q168" t="s">
        <v>315</v>
      </c>
      <c r="R168" t="s">
        <v>324</v>
      </c>
      <c r="S168" s="48" t="s">
        <v>488</v>
      </c>
      <c r="T168" s="35">
        <v>100</v>
      </c>
      <c r="U168" s="35">
        <f t="shared" si="45"/>
        <v>47.916666666666671</v>
      </c>
      <c r="V168" s="35">
        <f t="shared" si="46"/>
        <v>74.747474747474755</v>
      </c>
      <c r="W168" s="35">
        <f t="shared" si="47"/>
        <v>74.424552429667528</v>
      </c>
      <c r="X168" s="35">
        <f t="shared" si="48"/>
        <v>50.827972822857738</v>
      </c>
      <c r="Y168" s="35">
        <f t="shared" si="49"/>
        <v>77.658780903665829</v>
      </c>
      <c r="Z168" s="35">
        <f t="shared" si="50"/>
        <v>77.335858585858588</v>
      </c>
      <c r="AA168" s="35">
        <f t="shared" si="51"/>
        <v>-2.9113061561910669</v>
      </c>
      <c r="AB168" s="35">
        <f t="shared" si="52"/>
        <v>-2.911306156191074</v>
      </c>
      <c r="AC168" s="35">
        <f t="shared" si="53"/>
        <v>-2.9113061561910598</v>
      </c>
      <c r="AD168" s="36"/>
      <c r="AE168" s="36"/>
      <c r="AF168">
        <v>2.06</v>
      </c>
      <c r="AG168">
        <v>1.83</v>
      </c>
      <c r="AI168" s="36"/>
      <c r="AJ168" t="s">
        <v>472</v>
      </c>
      <c r="AK168" s="35"/>
      <c r="AL168" s="35"/>
    </row>
    <row r="169" spans="1:38" ht="15" x14ac:dyDescent="0.25">
      <c r="A169">
        <v>1.92</v>
      </c>
      <c r="B169">
        <v>3.96</v>
      </c>
      <c r="C169">
        <v>3.91</v>
      </c>
      <c r="D169" s="20">
        <f t="shared" si="41"/>
        <v>2.9113061561910625E-2</v>
      </c>
      <c r="E169" s="17">
        <f>IF(OR($A169="",$B169="",$C169=""),"",A169*'MPTO_working_3-way'!$I168)</f>
        <v>1.9758970781988683</v>
      </c>
      <c r="F169" s="21">
        <f>IF(OR($A169="",$B169="",$C169=""),"",B169*'MPTO_working_3-way'!$I168)</f>
        <v>4.0752877237851663</v>
      </c>
      <c r="G169" s="22">
        <f>IF(OR($A169="",$B169="",$C169=""),"",C169*'MPTO_working_3-way'!$I168)</f>
        <v>4.0238320707070709</v>
      </c>
      <c r="H169" s="17">
        <f>IF(OR($A169="",$B169="",$C169=""),"",'MPTO_working_3-way'!E168)</f>
        <v>1.9564533418132577</v>
      </c>
      <c r="I169" s="21">
        <f>IF(OR($A169="",$B169="",$C169=""),"",'MPTO_working_3-way'!F168)</f>
        <v>4.1182616713471001</v>
      </c>
      <c r="J169" s="22">
        <f>IF(OR($A169="",$B169="",$C169=""),"",'MPTO_working_3-way'!G168)</f>
        <v>4.0642125778432039</v>
      </c>
      <c r="K169" s="17">
        <f>IF(OR($A169="",$B169="",$C169=""),"",'OddsRatio_working_3-way'!H168)</f>
        <v>1.9639040899187976</v>
      </c>
      <c r="L169" s="21">
        <f>IF(OR($A169="",$B169="",$C169=""),"",'OddsRatio_working_3-way'!I168)</f>
        <v>4.1012566371300467</v>
      </c>
      <c r="M169" s="22">
        <f>IF(OR($A169="",$B169="",$C169=""),"",'OddsRatio_working_3-way'!J168)</f>
        <v>4.0488705452866336</v>
      </c>
      <c r="N169" s="23">
        <f t="shared" si="42"/>
        <v>50.609923514414604</v>
      </c>
      <c r="O169" s="24">
        <f t="shared" si="43"/>
        <v>24.538144734261618</v>
      </c>
      <c r="P169" s="24">
        <f t="shared" si="44"/>
        <v>24.851931751323789</v>
      </c>
      <c r="Q169" t="s">
        <v>202</v>
      </c>
      <c r="R169" t="s">
        <v>430</v>
      </c>
      <c r="S169" s="48" t="s">
        <v>488</v>
      </c>
      <c r="T169" s="35">
        <v>100</v>
      </c>
      <c r="U169" s="35">
        <f t="shared" si="45"/>
        <v>54.128440366972484</v>
      </c>
      <c r="V169" s="35">
        <f t="shared" si="46"/>
        <v>73.333333333333329</v>
      </c>
      <c r="W169" s="35">
        <f t="shared" si="47"/>
        <v>69.78851963746223</v>
      </c>
      <c r="X169" s="35">
        <f t="shared" si="48"/>
        <v>56.878147029204428</v>
      </c>
      <c r="Y169" s="35">
        <f t="shared" si="49"/>
        <v>76.083039995565287</v>
      </c>
      <c r="Z169" s="35">
        <f t="shared" si="50"/>
        <v>72.538226299694188</v>
      </c>
      <c r="AA169" s="35">
        <f t="shared" si="51"/>
        <v>-2.7497066622319437</v>
      </c>
      <c r="AB169" s="35">
        <f t="shared" si="52"/>
        <v>-2.7497066622319579</v>
      </c>
      <c r="AC169" s="35">
        <f t="shared" si="53"/>
        <v>-2.7497066622319579</v>
      </c>
      <c r="AD169" s="36"/>
      <c r="AE169" s="36"/>
      <c r="AF169">
        <v>1.65</v>
      </c>
      <c r="AG169">
        <v>2.33</v>
      </c>
      <c r="AI169" s="36"/>
      <c r="AJ169" t="s">
        <v>176</v>
      </c>
      <c r="AK169" s="35"/>
      <c r="AL169" s="35"/>
    </row>
    <row r="170" spans="1:38" ht="15" x14ac:dyDescent="0.25">
      <c r="A170">
        <v>2.1800000000000002</v>
      </c>
      <c r="B170">
        <v>3.75</v>
      </c>
      <c r="C170">
        <v>3.31</v>
      </c>
      <c r="D170" s="20">
        <f t="shared" si="41"/>
        <v>2.7497066622319544E-2</v>
      </c>
      <c r="E170" s="17">
        <f>IF(OR($A170="",$B170="",$C170=""),"",A170*'MPTO_working_3-way'!$I169)</f>
        <v>2.2399436052366566</v>
      </c>
      <c r="F170" s="21">
        <f>IF(OR($A170="",$B170="",$C170=""),"",B170*'MPTO_working_3-way'!$I169)</f>
        <v>3.8531139998336981</v>
      </c>
      <c r="G170" s="22">
        <f>IF(OR($A170="",$B170="",$C170=""),"",C170*'MPTO_working_3-way'!$I169)</f>
        <v>3.4010152905198776</v>
      </c>
      <c r="H170" s="17">
        <f>IF(OR($A170="",$B170="",$C170=""),"",'MPTO_working_3-way'!E169)</f>
        <v>2.224447126813168</v>
      </c>
      <c r="I170" s="21">
        <f>IF(OR($A170="",$B170="",$C170=""),"",'MPTO_working_3-way'!F169)</f>
        <v>3.8834803990747893</v>
      </c>
      <c r="J170" s="22">
        <f>IF(OR($A170="",$B170="",$C170=""),"",'MPTO_working_3-way'!G169)</f>
        <v>3.4135621158952856</v>
      </c>
      <c r="K170" s="17">
        <f>IF(OR($A170="",$B170="",$C170=""),"",'OddsRatio_working_3-way'!H169)</f>
        <v>2.2309482231839213</v>
      </c>
      <c r="L170" s="21">
        <f>IF(OR($A170="",$B170="",$C170=""),"",'OddsRatio_working_3-way'!I169)</f>
        <v>3.868735265894732</v>
      </c>
      <c r="M170" s="22">
        <f>IF(OR($A170="",$B170="",$C170=""),"",'OddsRatio_working_3-way'!J169)</f>
        <v>3.409737623351575</v>
      </c>
      <c r="N170" s="23">
        <f t="shared" si="42"/>
        <v>44.643981110155991</v>
      </c>
      <c r="O170" s="24">
        <f t="shared" si="43"/>
        <v>25.953034352037353</v>
      </c>
      <c r="P170" s="24">
        <f t="shared" si="44"/>
        <v>29.402984537806663</v>
      </c>
      <c r="Q170" t="s">
        <v>329</v>
      </c>
      <c r="R170" t="s">
        <v>429</v>
      </c>
      <c r="S170" s="48" t="s">
        <v>488</v>
      </c>
      <c r="T170" s="35">
        <v>100</v>
      </c>
      <c r="U170" s="35">
        <f t="shared" si="45"/>
        <v>13.793103448275851</v>
      </c>
      <c r="V170" s="35">
        <f t="shared" si="46"/>
        <v>88.151658767772517</v>
      </c>
      <c r="W170" s="35">
        <f t="shared" si="47"/>
        <v>94.422755158951489</v>
      </c>
      <c r="X170" s="35">
        <f t="shared" si="48"/>
        <v>17.425586073276012</v>
      </c>
      <c r="Y170" s="35">
        <f t="shared" si="49"/>
        <v>91.784141392772668</v>
      </c>
      <c r="Z170" s="35">
        <f t="shared" si="50"/>
        <v>98.055237783951625</v>
      </c>
      <c r="AA170" s="35">
        <f t="shared" si="51"/>
        <v>-3.6324826250001614</v>
      </c>
      <c r="AB170" s="35">
        <f t="shared" si="52"/>
        <v>-3.6324826250001507</v>
      </c>
      <c r="AC170" s="35">
        <f t="shared" si="53"/>
        <v>-3.6324826250001365</v>
      </c>
      <c r="AD170" s="36"/>
      <c r="AE170" s="36"/>
      <c r="AF170">
        <v>1.75</v>
      </c>
      <c r="AG170">
        <v>2.17</v>
      </c>
      <c r="AI170" s="36"/>
      <c r="AJ170" t="s">
        <v>176</v>
      </c>
      <c r="AK170" s="35"/>
      <c r="AL170" s="35"/>
    </row>
    <row r="171" spans="1:38" ht="15" x14ac:dyDescent="0.25">
      <c r="A171">
        <v>1.1599999999999999</v>
      </c>
      <c r="B171">
        <v>8.44</v>
      </c>
      <c r="C171">
        <v>17.93</v>
      </c>
      <c r="D171" s="20">
        <f t="shared" si="41"/>
        <v>3.6324826250001552E-2</v>
      </c>
      <c r="E171" s="17">
        <f>IF(OR($A171="",$B171="",$C171=""),"",A171*'MPTO_working_3-way'!$I170)</f>
        <v>1.2021367984500018</v>
      </c>
      <c r="F171" s="21">
        <f>IF(OR($A171="",$B171="",$C171=""),"",B171*'MPTO_working_3-way'!$I170)</f>
        <v>8.7465815335500121</v>
      </c>
      <c r="G171" s="22">
        <f>IF(OR($A171="",$B171="",$C171=""),"",C171*'MPTO_working_3-way'!$I170)</f>
        <v>18.581304134662528</v>
      </c>
      <c r="H171" s="17">
        <f>IF(OR($A171="",$B171="",$C171=""),"",'MPTO_working_3-way'!E170)</f>
        <v>1.1765249989169169</v>
      </c>
      <c r="I171" s="21">
        <f>IF(OR($A171="",$B171="",$C171=""),"",'MPTO_working_3-way'!F170)</f>
        <v>9.4006929541002897</v>
      </c>
      <c r="J171" s="22">
        <f>IF(OR($A171="",$B171="",$C171=""),"",'MPTO_working_3-way'!G170)</f>
        <v>22.902071227630483</v>
      </c>
      <c r="K171" s="17">
        <f>IF(OR($A171="",$B171="",$C171=""),"",'OddsRatio_working_3-way'!H170)</f>
        <v>1.1827128712266655</v>
      </c>
      <c r="L171" s="21">
        <f>IF(OR($A171="",$B171="",$C171=""),"",'OddsRatio_working_3-way'!I170)</f>
        <v>9.4961485120399391</v>
      </c>
      <c r="M171" s="22">
        <f>IF(OR($A171="",$B171="",$C171=""),"",'OddsRatio_working_3-way'!J170)</f>
        <v>20.333305686671522</v>
      </c>
      <c r="N171" s="23">
        <f t="shared" si="42"/>
        <v>83.185208313177768</v>
      </c>
      <c r="O171" s="24">
        <f t="shared" si="43"/>
        <v>11.433038109394102</v>
      </c>
      <c r="P171" s="24">
        <f t="shared" si="44"/>
        <v>5.3817535774281211</v>
      </c>
      <c r="Q171" t="s">
        <v>187</v>
      </c>
      <c r="R171" t="s">
        <v>426</v>
      </c>
      <c r="S171" s="48" t="s">
        <v>488</v>
      </c>
      <c r="T171" s="35">
        <v>100</v>
      </c>
      <c r="U171" s="35">
        <f t="shared" si="45"/>
        <v>52.38095238095238</v>
      </c>
      <c r="V171" s="35">
        <f t="shared" si="46"/>
        <v>72.67759562841529</v>
      </c>
      <c r="W171" s="35">
        <f t="shared" si="47"/>
        <v>71.988795518207283</v>
      </c>
      <c r="X171" s="35">
        <f t="shared" si="48"/>
        <v>55.333608853377413</v>
      </c>
      <c r="Y171" s="35">
        <f t="shared" si="49"/>
        <v>75.630252100840337</v>
      </c>
      <c r="Z171" s="35">
        <f t="shared" si="50"/>
        <v>74.941451990632316</v>
      </c>
      <c r="AA171" s="35">
        <f t="shared" si="51"/>
        <v>-2.9526564724250335</v>
      </c>
      <c r="AB171" s="35">
        <f t="shared" si="52"/>
        <v>-2.9526564724250477</v>
      </c>
      <c r="AC171" s="35">
        <f t="shared" si="53"/>
        <v>-2.9526564724250335</v>
      </c>
      <c r="AD171" s="36"/>
      <c r="AE171" s="36"/>
      <c r="AF171">
        <v>1.32</v>
      </c>
      <c r="AG171">
        <v>3.49</v>
      </c>
      <c r="AI171" s="36"/>
      <c r="AJ171" t="s">
        <v>176</v>
      </c>
      <c r="AK171" s="35"/>
      <c r="AL171" s="35"/>
    </row>
    <row r="172" spans="1:38" ht="15" x14ac:dyDescent="0.25">
      <c r="A172">
        <v>2.1</v>
      </c>
      <c r="B172">
        <v>3.66</v>
      </c>
      <c r="C172">
        <v>3.57</v>
      </c>
      <c r="D172" s="20">
        <f t="shared" si="41"/>
        <v>2.9526564724250193E-2</v>
      </c>
      <c r="E172" s="17">
        <f>IF(OR($A172="",$B172="",$C172=""),"",A172*'MPTO_working_3-way'!$I171)</f>
        <v>2.1620057859209254</v>
      </c>
      <c r="F172" s="21">
        <f>IF(OR($A172="",$B172="",$C172=""),"",B172*'MPTO_working_3-way'!$I171)</f>
        <v>3.7680672268907558</v>
      </c>
      <c r="G172" s="22">
        <f>IF(OR($A172="",$B172="",$C172=""),"",C172*'MPTO_working_3-way'!$I171)</f>
        <v>3.6754098360655729</v>
      </c>
      <c r="H172" s="17">
        <f>IF(OR($A172="",$B172="",$C172=""),"",'MPTO_working_3-way'!E171)</f>
        <v>2.1443200840253387</v>
      </c>
      <c r="I172" s="21">
        <f>IF(OR($A172="",$B172="",$C172=""),"",'MPTO_working_3-way'!F171)</f>
        <v>3.7967687569012605</v>
      </c>
      <c r="J172" s="22">
        <f>IF(OR($A172="",$B172="",$C172=""),"",'MPTO_working_3-way'!G171)</f>
        <v>3.7000056634762406</v>
      </c>
      <c r="K172" s="17">
        <f>IF(OR($A172="",$B172="",$C172=""),"",'OddsRatio_working_3-way'!H171)</f>
        <v>2.1515075035176388</v>
      </c>
      <c r="L172" s="21">
        <f>IF(OR($A172="",$B172="",$C172=""),"",'OddsRatio_working_3-way'!I171)</f>
        <v>3.7845545085062917</v>
      </c>
      <c r="M172" s="22">
        <f>IF(OR($A172="",$B172="",$C172=""),"",'OddsRatio_working_3-way'!J171)</f>
        <v>3.6903402582184848</v>
      </c>
      <c r="N172" s="23">
        <f t="shared" si="42"/>
        <v>46.253345227475471</v>
      </c>
      <c r="O172" s="24">
        <f t="shared" si="43"/>
        <v>26.538804638715437</v>
      </c>
      <c r="P172" s="24">
        <f t="shared" si="44"/>
        <v>27.207850133809103</v>
      </c>
      <c r="Q172" t="s">
        <v>190</v>
      </c>
      <c r="R172" t="s">
        <v>189</v>
      </c>
      <c r="S172" s="48" t="s">
        <v>488</v>
      </c>
      <c r="T172" s="35">
        <v>100</v>
      </c>
      <c r="U172" s="35">
        <f t="shared" si="45"/>
        <v>21.875</v>
      </c>
      <c r="V172" s="35">
        <f t="shared" si="46"/>
        <v>83.633387888707034</v>
      </c>
      <c r="W172" s="35">
        <f t="shared" si="47"/>
        <v>90.900818926296623</v>
      </c>
      <c r="X172" s="35">
        <f t="shared" si="48"/>
        <v>25.465793184996325</v>
      </c>
      <c r="Y172" s="35">
        <f t="shared" si="49"/>
        <v>87.224181073703363</v>
      </c>
      <c r="Z172" s="35">
        <f t="shared" si="50"/>
        <v>94.491612111292952</v>
      </c>
      <c r="AA172" s="35">
        <f t="shared" si="51"/>
        <v>-3.5907931849963255</v>
      </c>
      <c r="AB172" s="35">
        <f t="shared" si="52"/>
        <v>-3.590793184996329</v>
      </c>
      <c r="AC172" s="35">
        <f t="shared" si="53"/>
        <v>-3.590793184996329</v>
      </c>
      <c r="AD172" s="36"/>
      <c r="AE172" s="36"/>
      <c r="AF172">
        <v>1.8</v>
      </c>
      <c r="AG172">
        <v>2.09</v>
      </c>
      <c r="AI172" s="36"/>
      <c r="AJ172" t="s">
        <v>176</v>
      </c>
      <c r="AK172" s="35"/>
      <c r="AL172" s="35"/>
    </row>
    <row r="173" spans="1:38" ht="15" x14ac:dyDescent="0.25">
      <c r="A173">
        <v>1.28</v>
      </c>
      <c r="B173">
        <v>6.11</v>
      </c>
      <c r="C173">
        <v>10.99</v>
      </c>
      <c r="D173" s="20">
        <f t="shared" si="41"/>
        <v>3.5907931849963326E-2</v>
      </c>
      <c r="E173" s="17">
        <f>IF(OR($A173="",$B173="",$C173=""),"",A173*'MPTO_working_3-way'!$I172)</f>
        <v>1.325962152767953</v>
      </c>
      <c r="F173" s="21">
        <f>IF(OR($A173="",$B173="",$C173=""),"",B173*'MPTO_working_3-way'!$I172)</f>
        <v>6.3293974636032759</v>
      </c>
      <c r="G173" s="22">
        <f>IF(OR($A173="",$B173="",$C173=""),"",C173*'MPTO_working_3-way'!$I172)</f>
        <v>11.384628171031098</v>
      </c>
      <c r="H173" s="17">
        <f>IF(OR($A173="",$B173="",$C173=""),"",'MPTO_working_3-way'!E172)</f>
        <v>1.2999156404167622</v>
      </c>
      <c r="I173" s="21">
        <f>IF(OR($A173="",$B173="",$C173=""),"",'MPTO_working_3-way'!F172)</f>
        <v>6.5920964107848166</v>
      </c>
      <c r="J173" s="22">
        <f>IF(OR($A173="",$B173="",$C173=""),"",'MPTO_working_3-way'!G172)</f>
        <v>12.654623663850753</v>
      </c>
      <c r="K173" s="17">
        <f>IF(OR($A173="",$B173="",$C173=""),"",'OddsRatio_working_3-way'!H172)</f>
        <v>1.3071769278264831</v>
      </c>
      <c r="L173" s="21">
        <f>IF(OR($A173="",$B173="",$C173=""),"",'OddsRatio_working_3-way'!I172)</f>
        <v>6.6059789328333203</v>
      </c>
      <c r="M173" s="22">
        <f>IF(OR($A173="",$B173="",$C173=""),"",'OddsRatio_working_3-way'!J172)</f>
        <v>11.95963396066632</v>
      </c>
      <c r="N173" s="23">
        <f t="shared" si="42"/>
        <v>75.416933877976433</v>
      </c>
      <c r="O173" s="24">
        <f t="shared" si="43"/>
        <v>15.799292203569532</v>
      </c>
      <c r="P173" s="24">
        <f t="shared" si="44"/>
        <v>8.7837739184540329</v>
      </c>
      <c r="Q173" t="s">
        <v>332</v>
      </c>
      <c r="R173" t="s">
        <v>330</v>
      </c>
      <c r="S173" s="48" t="s">
        <v>488</v>
      </c>
      <c r="T173" s="35">
        <v>100</v>
      </c>
      <c r="U173" s="35">
        <f t="shared" si="45"/>
        <v>66.329966329966325</v>
      </c>
      <c r="V173" s="35">
        <f t="shared" si="46"/>
        <v>67.532467532467535</v>
      </c>
      <c r="W173" s="35">
        <f t="shared" si="47"/>
        <v>63.369963369963365</v>
      </c>
      <c r="X173" s="35">
        <f t="shared" si="48"/>
        <v>69.097569097569107</v>
      </c>
      <c r="Y173" s="35">
        <f t="shared" si="49"/>
        <v>70.300070300070288</v>
      </c>
      <c r="Z173" s="35">
        <f t="shared" si="50"/>
        <v>66.137566137566139</v>
      </c>
      <c r="AA173" s="35">
        <f t="shared" si="51"/>
        <v>-2.7676027676027815</v>
      </c>
      <c r="AB173" s="35">
        <f t="shared" si="52"/>
        <v>-2.767602767602753</v>
      </c>
      <c r="AC173" s="35">
        <f t="shared" si="53"/>
        <v>-2.7676027676027743</v>
      </c>
      <c r="AD173" s="36"/>
      <c r="AE173" s="36"/>
      <c r="AF173">
        <v>1.47</v>
      </c>
      <c r="AG173">
        <v>2.77</v>
      </c>
      <c r="AI173" s="36"/>
      <c r="AJ173" t="s">
        <v>176</v>
      </c>
      <c r="AK173" s="35"/>
      <c r="AL173" s="35"/>
    </row>
    <row r="174" spans="1:38" ht="15" x14ac:dyDescent="0.25">
      <c r="A174">
        <v>2.97</v>
      </c>
      <c r="B174">
        <v>3.08</v>
      </c>
      <c r="C174">
        <v>2.73</v>
      </c>
      <c r="D174" s="20">
        <f t="shared" si="41"/>
        <v>2.7676027676027726E-2</v>
      </c>
      <c r="E174" s="17">
        <f>IF(OR($A174="",$B174="",$C174=""),"",A174*'MPTO_working_3-way'!$I173)</f>
        <v>3.0521978021978025</v>
      </c>
      <c r="F174" s="21">
        <f>IF(OR($A174="",$B174="",$C174=""),"",B174*'MPTO_working_3-way'!$I173)</f>
        <v>3.1652421652421654</v>
      </c>
      <c r="G174" s="22">
        <f>IF(OR($A174="",$B174="",$C174=""),"",C174*'MPTO_working_3-way'!$I173)</f>
        <v>2.8055555555555558</v>
      </c>
      <c r="H174" s="17">
        <f>IF(OR($A174="",$B174="",$C174=""),"",'MPTO_working_3-way'!E173)</f>
        <v>3.0536682735763785</v>
      </c>
      <c r="I174" s="21">
        <f>IF(OR($A174="",$B174="",$C174=""),"",'MPTO_working_3-way'!F173)</f>
        <v>3.1700746764671388</v>
      </c>
      <c r="J174" s="22">
        <f>IF(OR($A174="",$B174="",$C174=""),"",'MPTO_working_3-way'!G173)</f>
        <v>2.8005319148936172</v>
      </c>
      <c r="K174" s="17">
        <f>IF(OR($A174="",$B174="",$C174=""),"",'OddsRatio_working_3-way'!H173)</f>
        <v>3.0530446808670195</v>
      </c>
      <c r="L174" s="21">
        <f>IF(OR($A174="",$B174="",$C174=""),"",'OddsRatio_working_3-way'!I173)</f>
        <v>3.1676816935042638</v>
      </c>
      <c r="M174" s="22">
        <f>IF(OR($A174="",$B174="",$C174=""),"",'OddsRatio_working_3-way'!J173)</f>
        <v>2.8029275623857579</v>
      </c>
      <c r="N174" s="23">
        <f t="shared" si="42"/>
        <v>32.763276327632759</v>
      </c>
      <c r="O174" s="24">
        <f t="shared" si="43"/>
        <v>31.59315931593159</v>
      </c>
      <c r="P174" s="24">
        <f t="shared" si="44"/>
        <v>35.64356435643564</v>
      </c>
      <c r="Q174" t="s">
        <v>178</v>
      </c>
      <c r="R174" t="s">
        <v>431</v>
      </c>
      <c r="S174" s="48" t="s">
        <v>488</v>
      </c>
      <c r="T174" s="35">
        <v>100</v>
      </c>
      <c r="U174" s="35">
        <f t="shared" si="45"/>
        <v>63.768115942028999</v>
      </c>
      <c r="V174" s="35">
        <f t="shared" si="46"/>
        <v>68.652037617554868</v>
      </c>
      <c r="W174" s="35">
        <f t="shared" si="47"/>
        <v>64.912280701754383</v>
      </c>
      <c r="X174" s="35">
        <f t="shared" si="48"/>
        <v>66.435681680690763</v>
      </c>
      <c r="Y174" s="35">
        <f t="shared" si="49"/>
        <v>71.319603356216632</v>
      </c>
      <c r="Z174" s="35">
        <f t="shared" si="50"/>
        <v>67.579846440416162</v>
      </c>
      <c r="AA174" s="35">
        <f t="shared" si="51"/>
        <v>-2.6675657386617644</v>
      </c>
      <c r="AB174" s="35">
        <f t="shared" si="52"/>
        <v>-2.6675657386617644</v>
      </c>
      <c r="AC174" s="35">
        <f t="shared" si="53"/>
        <v>-2.6675657386617786</v>
      </c>
      <c r="AD174" s="36"/>
      <c r="AE174" s="36"/>
      <c r="AF174">
        <v>2.5299999999999998</v>
      </c>
      <c r="AG174">
        <v>1.57</v>
      </c>
      <c r="AI174" s="36"/>
      <c r="AJ174" t="s">
        <v>172</v>
      </c>
      <c r="AK174" s="35"/>
      <c r="AL174" s="35"/>
    </row>
    <row r="175" spans="1:38" ht="15" x14ac:dyDescent="0.25">
      <c r="A175">
        <v>2.76</v>
      </c>
      <c r="B175">
        <v>3.19</v>
      </c>
      <c r="C175">
        <v>2.85</v>
      </c>
      <c r="D175" s="20">
        <f t="shared" si="41"/>
        <v>2.6675657386617813E-2</v>
      </c>
      <c r="E175" s="17">
        <f>IF(OR($A175="",$B175="",$C175=""),"",A175*'MPTO_working_3-way'!$I174)</f>
        <v>2.8336248143870648</v>
      </c>
      <c r="F175" s="21">
        <f>IF(OR($A175="",$B175="",$C175=""),"",B175*'MPTO_working_3-way'!$I174)</f>
        <v>3.2750953470633108</v>
      </c>
      <c r="G175" s="22">
        <f>IF(OR($A175="",$B175="",$C175=""),"",C175*'MPTO_working_3-way'!$I174)</f>
        <v>2.9260256235518609</v>
      </c>
      <c r="H175" s="17">
        <f>IF(OR($A175="",$B175="",$C175=""),"",'MPTO_working_3-way'!E174)</f>
        <v>2.8294389730706171</v>
      </c>
      <c r="I175" s="21">
        <f>IF(OR($A175="",$B175="",$C175=""),"",'MPTO_working_3-way'!F174)</f>
        <v>3.2831262560710104</v>
      </c>
      <c r="J175" s="22">
        <f>IF(OR($A175="",$B175="",$C175=""),"",'MPTO_working_3-way'!G174)</f>
        <v>2.9241022318348784</v>
      </c>
      <c r="K175" s="17">
        <f>IF(OR($A175="",$B175="",$C175=""),"",'OddsRatio_working_3-way'!H174)</f>
        <v>2.8315157231689807</v>
      </c>
      <c r="L175" s="21">
        <f>IF(OR($A175="",$B175="",$C175=""),"",'OddsRatio_working_3-way'!I174)</f>
        <v>3.2789883146250394</v>
      </c>
      <c r="M175" s="22">
        <f>IF(OR($A175="",$B175="",$C175=""),"",'OddsRatio_working_3-way'!J174)</f>
        <v>2.9251727771946676</v>
      </c>
      <c r="N175" s="23">
        <f t="shared" si="42"/>
        <v>35.290487114692624</v>
      </c>
      <c r="O175" s="24">
        <f t="shared" si="43"/>
        <v>30.53346220581556</v>
      </c>
      <c r="P175" s="24">
        <f t="shared" si="44"/>
        <v>34.176050679491802</v>
      </c>
      <c r="Q175" t="s">
        <v>432</v>
      </c>
      <c r="R175" t="s">
        <v>461</v>
      </c>
      <c r="S175" s="48" t="s">
        <v>488</v>
      </c>
      <c r="T175" s="35">
        <v>100</v>
      </c>
      <c r="U175" s="35">
        <f t="shared" si="45"/>
        <v>65.986394557823132</v>
      </c>
      <c r="V175" s="35">
        <f t="shared" si="46"/>
        <v>67.741935483870961</v>
      </c>
      <c r="W175" s="35">
        <f t="shared" si="47"/>
        <v>63.63636363636364</v>
      </c>
      <c r="X175" s="35">
        <f t="shared" si="48"/>
        <v>68.621700879765399</v>
      </c>
      <c r="Y175" s="35">
        <f t="shared" si="49"/>
        <v>70.377241805813242</v>
      </c>
      <c r="Z175" s="35">
        <f t="shared" si="50"/>
        <v>66.271669958305907</v>
      </c>
      <c r="AA175" s="35">
        <f t="shared" si="51"/>
        <v>-2.6353063219422665</v>
      </c>
      <c r="AB175" s="35">
        <f t="shared" si="52"/>
        <v>-2.6353063219422808</v>
      </c>
      <c r="AC175" s="35">
        <f t="shared" si="53"/>
        <v>-2.6353063219422665</v>
      </c>
      <c r="AD175" s="36"/>
      <c r="AE175" s="36"/>
      <c r="AF175">
        <v>2.37</v>
      </c>
      <c r="AG175">
        <v>1.63</v>
      </c>
      <c r="AI175" s="36"/>
      <c r="AJ175" t="s">
        <v>172</v>
      </c>
      <c r="AK175" s="35"/>
      <c r="AL175" s="35"/>
    </row>
    <row r="176" spans="1:38" ht="15" x14ac:dyDescent="0.25">
      <c r="A176">
        <v>2.94</v>
      </c>
      <c r="B176">
        <v>3.1</v>
      </c>
      <c r="C176">
        <v>2.75</v>
      </c>
      <c r="D176" s="20">
        <f t="shared" si="41"/>
        <v>2.6353063219422657E-2</v>
      </c>
      <c r="E176" s="17">
        <f>IF(OR($A176="",$B176="",$C176=""),"",A176*'MPTO_working_3-way'!$I175)</f>
        <v>3.0174780058651027</v>
      </c>
      <c r="F176" s="21">
        <f>IF(OR($A176="",$B176="",$C176=""),"",B176*'MPTO_working_3-way'!$I175)</f>
        <v>3.1816944959802105</v>
      </c>
      <c r="G176" s="22">
        <f>IF(OR($A176="",$B176="",$C176=""),"",C176*'MPTO_working_3-way'!$I175)</f>
        <v>2.8224709238534125</v>
      </c>
      <c r="H176" s="17">
        <f>IF(OR($A176="",$B176="",$C176=""),"",'MPTO_working_3-way'!E175)</f>
        <v>3.017941359449317</v>
      </c>
      <c r="I176" s="21">
        <f>IF(OR($A176="",$B176="",$C176=""),"",'MPTO_working_3-way'!F175)</f>
        <v>3.1867808175634158</v>
      </c>
      <c r="J176" s="22">
        <f>IF(OR($A176="",$B176="",$C176=""),"",'MPTO_working_3-way'!G175)</f>
        <v>2.8180761951164666</v>
      </c>
      <c r="K176" s="17">
        <f>IF(OR($A176="",$B176="",$C176=""),"",'OddsRatio_working_3-way'!H175)</f>
        <v>3.017810495328979</v>
      </c>
      <c r="L176" s="21">
        <f>IF(OR($A176="",$B176="",$C176=""),"",'OddsRatio_working_3-way'!I175)</f>
        <v>3.1842278557684831</v>
      </c>
      <c r="M176" s="22">
        <f>IF(OR($A176="",$B176="",$C176=""),"",'OddsRatio_working_3-way'!J175)</f>
        <v>2.820189879807069</v>
      </c>
      <c r="N176" s="23">
        <f t="shared" si="42"/>
        <v>33.140258124708446</v>
      </c>
      <c r="O176" s="24">
        <f t="shared" si="43"/>
        <v>31.429793189239618</v>
      </c>
      <c r="P176" s="24">
        <f t="shared" si="44"/>
        <v>35.429948686051929</v>
      </c>
      <c r="Q176" t="s">
        <v>434</v>
      </c>
      <c r="R176" t="s">
        <v>335</v>
      </c>
      <c r="S176" s="48" t="s">
        <v>488</v>
      </c>
      <c r="T176" s="35">
        <v>100</v>
      </c>
      <c r="U176" s="35">
        <f t="shared" si="45"/>
        <v>83.164983164983155</v>
      </c>
      <c r="V176" s="35">
        <f t="shared" si="46"/>
        <v>75.186104218362274</v>
      </c>
      <c r="W176" s="35">
        <f t="shared" si="47"/>
        <v>38.650306748466257</v>
      </c>
      <c r="X176" s="35">
        <f t="shared" si="48"/>
        <v>86.163589033171462</v>
      </c>
      <c r="Y176" s="35">
        <f t="shared" si="49"/>
        <v>78.184710086550581</v>
      </c>
      <c r="Z176" s="35">
        <f t="shared" si="50"/>
        <v>41.648912616654549</v>
      </c>
      <c r="AA176" s="35">
        <f t="shared" si="51"/>
        <v>-2.9986058681883065</v>
      </c>
      <c r="AB176" s="35">
        <f t="shared" si="52"/>
        <v>-2.9986058681883065</v>
      </c>
      <c r="AC176" s="35">
        <f t="shared" si="53"/>
        <v>-2.9986058681882923</v>
      </c>
      <c r="AD176" s="36"/>
      <c r="AE176" s="36"/>
      <c r="AF176">
        <v>2.2599999999999998</v>
      </c>
      <c r="AG176">
        <v>1.69</v>
      </c>
      <c r="AI176" s="36"/>
      <c r="AJ176" t="s">
        <v>172</v>
      </c>
      <c r="AK176" s="35"/>
      <c r="AL176" s="35"/>
    </row>
    <row r="177" spans="1:38" s="35" customFormat="1" ht="15" x14ac:dyDescent="0.25">
      <c r="A177">
        <v>5.94</v>
      </c>
      <c r="B177">
        <v>4.03</v>
      </c>
      <c r="C177">
        <v>1.63</v>
      </c>
      <c r="D177" s="20">
        <f t="shared" si="41"/>
        <v>2.9986058681882977E-2</v>
      </c>
      <c r="E177" s="17">
        <f>IF(OR($A177="",$B177="",$C177=""),"",A177*'MPTO_working_3-way'!$I176)</f>
        <v>6.1181171885703849</v>
      </c>
      <c r="F177" s="21">
        <f>IF(OR($A177="",$B177="",$C177=""),"",B177*'MPTO_working_3-way'!$I176)</f>
        <v>4.1508438164879884</v>
      </c>
      <c r="G177" s="22">
        <f>IF(OR($A177="",$B177="",$C177=""),"",C177*'MPTO_working_3-way'!$I176)</f>
        <v>1.6788772756514692</v>
      </c>
      <c r="H177" s="17">
        <f>IF(OR($A177="",$B177="",$C177=""),"",'MPTO_working_3-way'!E176)</f>
        <v>6.3149326853059771</v>
      </c>
      <c r="I177" s="21">
        <f>IF(OR($A177="",$B177="",$C177=""),"",'MPTO_working_3-way'!F176)</f>
        <v>4.1991469824511389</v>
      </c>
      <c r="J177" s="22">
        <f>IF(OR($A177="",$B177="",$C177=""),"",'MPTO_working_3-way'!G176)</f>
        <v>1.6569964914215765</v>
      </c>
      <c r="K177" s="17">
        <f>IF(OR($A177="",$B177="",$C177=""),"",'OddsRatio_working_3-way'!H176)</f>
        <v>6.2116878606995831</v>
      </c>
      <c r="L177" s="21">
        <f>IF(OR($A177="",$B177="",$C177=""),"",'OddsRatio_working_3-way'!I176)</f>
        <v>4.1966425542347645</v>
      </c>
      <c r="M177" s="22">
        <f>IF(OR($A177="",$B177="",$C177=""),"",'OddsRatio_working_3-way'!J176)</f>
        <v>1.6646484518705946</v>
      </c>
      <c r="N177" s="23">
        <f t="shared" si="42"/>
        <v>16.344897771297333</v>
      </c>
      <c r="O177" s="24">
        <f t="shared" si="43"/>
        <v>24.091487037594582</v>
      </c>
      <c r="P177" s="24">
        <f t="shared" si="44"/>
        <v>59.563615191108084</v>
      </c>
      <c r="Q177" t="s">
        <v>463</v>
      </c>
      <c r="R177" t="s">
        <v>333</v>
      </c>
      <c r="S177" s="48" t="s">
        <v>488</v>
      </c>
      <c r="T177" s="35">
        <v>100</v>
      </c>
      <c r="U177" s="35">
        <f t="shared" si="45"/>
        <v>48.186528497409334</v>
      </c>
      <c r="V177" s="35">
        <f t="shared" si="46"/>
        <v>71.671388101982998</v>
      </c>
      <c r="W177" s="35">
        <f t="shared" si="47"/>
        <v>76.525821596244128</v>
      </c>
      <c r="X177" s="35">
        <f t="shared" si="48"/>
        <v>51.802790301772859</v>
      </c>
      <c r="Y177" s="35">
        <f t="shared" si="49"/>
        <v>75.287649906346559</v>
      </c>
      <c r="Z177" s="35">
        <f t="shared" si="50"/>
        <v>80.142083400607675</v>
      </c>
      <c r="AA177" s="35">
        <f t="shared" si="51"/>
        <v>-3.6162618043635248</v>
      </c>
      <c r="AB177" s="35">
        <f t="shared" si="52"/>
        <v>-3.6162618043635604</v>
      </c>
      <c r="AC177" s="35">
        <f t="shared" si="53"/>
        <v>-3.6162618043635462</v>
      </c>
      <c r="AD177" s="36"/>
      <c r="AE177" s="36"/>
      <c r="AF177">
        <v>1.87</v>
      </c>
      <c r="AG177">
        <v>2.0299999999999998</v>
      </c>
      <c r="AH177" s="36"/>
      <c r="AI177" s="36"/>
      <c r="AJ177" t="s">
        <v>172</v>
      </c>
    </row>
    <row r="178" spans="1:38" s="35" customFormat="1" ht="15" x14ac:dyDescent="0.25">
      <c r="A178">
        <v>1.93</v>
      </c>
      <c r="B178">
        <v>3.53</v>
      </c>
      <c r="C178">
        <v>4.26</v>
      </c>
      <c r="D178" s="20">
        <f t="shared" si="41"/>
        <v>3.6162618043635408E-2</v>
      </c>
      <c r="E178" s="17">
        <f>IF(OR($A178="",$B178="",$C178=""),"",A178*'MPTO_working_3-way'!$I177)</f>
        <v>1.9997938528242163</v>
      </c>
      <c r="F178" s="21">
        <f>IF(OR($A178="",$B178="",$C178=""),"",B178*'MPTO_working_3-way'!$I177)</f>
        <v>3.6576540416940326</v>
      </c>
      <c r="G178" s="22">
        <f>IF(OR($A178="",$B178="",$C178=""),"",C178*'MPTO_working_3-way'!$I177)</f>
        <v>4.4140527528658868</v>
      </c>
      <c r="H178" s="17">
        <f>IF(OR($A178="",$B178="",$C178=""),"",'MPTO_working_3-way'!E177)</f>
        <v>1.9759701908961482</v>
      </c>
      <c r="I178" s="21">
        <f>IF(OR($A178="",$B178="",$C178=""),"",'MPTO_working_3-way'!F177)</f>
        <v>3.6868817871248694</v>
      </c>
      <c r="J178" s="22">
        <f>IF(OR($A178="",$B178="",$C178=""),"",'MPTO_working_3-way'!G177)</f>
        <v>4.4905962374634809</v>
      </c>
      <c r="K178" s="17">
        <f>IF(OR($A178="",$B178="",$C178=""),"",'OddsRatio_working_3-way'!H177)</f>
        <v>1.9851952260864556</v>
      </c>
      <c r="L178" s="21">
        <f>IF(OR($A178="",$B178="",$C178=""),"",'OddsRatio_working_3-way'!I177)</f>
        <v>3.6801547548373486</v>
      </c>
      <c r="M178" s="22">
        <f>IF(OR($A178="",$B178="",$C178=""),"",'OddsRatio_working_3-way'!J177)</f>
        <v>4.4534800398299428</v>
      </c>
      <c r="N178" s="23">
        <f t="shared" si="42"/>
        <v>50.005154210657579</v>
      </c>
      <c r="O178" s="24">
        <f t="shared" si="43"/>
        <v>27.339928506110233</v>
      </c>
      <c r="P178" s="24">
        <f t="shared" si="44"/>
        <v>22.654917283232191</v>
      </c>
      <c r="Q178" t="s">
        <v>342</v>
      </c>
      <c r="R178" t="s">
        <v>348</v>
      </c>
      <c r="S178" s="48" t="s">
        <v>488</v>
      </c>
      <c r="T178" s="35">
        <v>100</v>
      </c>
      <c r="U178" s="35">
        <f t="shared" si="45"/>
        <v>21.875</v>
      </c>
      <c r="V178" s="35">
        <f t="shared" si="46"/>
        <v>83.844911147011302</v>
      </c>
      <c r="W178" s="35">
        <f t="shared" si="47"/>
        <v>91.36442141623489</v>
      </c>
      <c r="X178" s="35">
        <f t="shared" si="48"/>
        <v>24.790667436753804</v>
      </c>
      <c r="Y178" s="35">
        <f t="shared" si="49"/>
        <v>86.76057858376511</v>
      </c>
      <c r="Z178" s="35">
        <f t="shared" si="50"/>
        <v>94.280088852988683</v>
      </c>
      <c r="AA178" s="35">
        <f t="shared" si="51"/>
        <v>-2.9156674367538038</v>
      </c>
      <c r="AB178" s="35">
        <f t="shared" si="52"/>
        <v>-2.9156674367538074</v>
      </c>
      <c r="AC178" s="35">
        <f t="shared" si="53"/>
        <v>-2.9156674367537931</v>
      </c>
      <c r="AD178" s="36"/>
      <c r="AE178" s="36"/>
      <c r="AF178">
        <v>1.98</v>
      </c>
      <c r="AG178">
        <v>1.91</v>
      </c>
      <c r="AH178" s="36"/>
      <c r="AI178" s="36"/>
      <c r="AJ178" t="s">
        <v>479</v>
      </c>
    </row>
    <row r="179" spans="1:38" ht="15" x14ac:dyDescent="0.25">
      <c r="A179">
        <v>1.28</v>
      </c>
      <c r="B179">
        <v>6.19</v>
      </c>
      <c r="C179">
        <v>11.58</v>
      </c>
      <c r="D179" s="20">
        <f t="shared" si="41"/>
        <v>2.9156674367537994E-2</v>
      </c>
      <c r="E179" s="17">
        <f>IF(OR($A179="",$B179="",$C179=""),"",A179*'MPTO_working_3-way'!$I178)</f>
        <v>1.3173205431904487</v>
      </c>
      <c r="F179" s="21">
        <f>IF(OR($A179="",$B179="",$C179=""),"",B179*'MPTO_working_3-way'!$I178)</f>
        <v>6.3704798143350603</v>
      </c>
      <c r="G179" s="22">
        <f>IF(OR($A179="",$B179="",$C179=""),"",C179*'MPTO_working_3-way'!$I178)</f>
        <v>11.917634289176091</v>
      </c>
      <c r="H179" s="17">
        <f>IF(OR($A179="",$B179="",$C179=""),"",'MPTO_working_3-way'!E178)</f>
        <v>1.296124017457905</v>
      </c>
      <c r="I179" s="21">
        <f>IF(OR($A179="",$B179="",$C179=""),"",'MPTO_working_3-way'!F178)</f>
        <v>6.5862270092670245</v>
      </c>
      <c r="J179" s="22">
        <f>IF(OR($A179="",$B179="",$C179=""),"",'MPTO_working_3-way'!G178)</f>
        <v>13.048545456683023</v>
      </c>
      <c r="K179" s="17">
        <f>IF(OR($A179="",$B179="",$C179=""),"",'OddsRatio_working_3-way'!H178)</f>
        <v>1.3021483255488646</v>
      </c>
      <c r="L179" s="21">
        <f>IF(OR($A179="",$B179="",$C179=""),"",'OddsRatio_working_3-way'!I178)</f>
        <v>6.6005350342807425</v>
      </c>
      <c r="M179" s="22">
        <f>IF(OR($A179="",$B179="",$C179=""),"",'OddsRatio_working_3-way'!J178)</f>
        <v>12.416890301096387</v>
      </c>
      <c r="N179" s="23">
        <f t="shared" si="42"/>
        <v>75.911668209324148</v>
      </c>
      <c r="O179" s="24">
        <f t="shared" si="43"/>
        <v>15.697404734722925</v>
      </c>
      <c r="P179" s="24">
        <f t="shared" si="44"/>
        <v>8.3909270559529272</v>
      </c>
      <c r="Q179" t="s">
        <v>379</v>
      </c>
      <c r="R179" t="s">
        <v>377</v>
      </c>
      <c r="S179" s="48" t="s">
        <v>488</v>
      </c>
      <c r="T179" s="35">
        <v>100</v>
      </c>
      <c r="U179" s="35">
        <f t="shared" si="45"/>
        <v>76.798143851508115</v>
      </c>
      <c r="V179" s="35">
        <f t="shared" si="46"/>
        <v>71.751412429378533</v>
      </c>
      <c r="W179" s="35">
        <f t="shared" si="47"/>
        <v>48.979591836734699</v>
      </c>
      <c r="X179" s="35">
        <f t="shared" si="48"/>
        <v>79.268995733886769</v>
      </c>
      <c r="Y179" s="35">
        <f t="shared" si="49"/>
        <v>74.222264311757186</v>
      </c>
      <c r="Z179" s="35">
        <f t="shared" si="50"/>
        <v>51.450443719113345</v>
      </c>
      <c r="AA179" s="35">
        <f t="shared" si="51"/>
        <v>-2.4708518823786534</v>
      </c>
      <c r="AB179" s="35">
        <f t="shared" si="52"/>
        <v>-2.4708518823786534</v>
      </c>
      <c r="AC179" s="35">
        <f t="shared" si="53"/>
        <v>-2.4708518823786463</v>
      </c>
      <c r="AD179" s="36"/>
      <c r="AE179" s="36"/>
      <c r="AF179">
        <v>1.53</v>
      </c>
      <c r="AG179">
        <v>2.63</v>
      </c>
      <c r="AI179" s="36"/>
      <c r="AJ179" t="s">
        <v>473</v>
      </c>
      <c r="AK179" s="35"/>
      <c r="AL179" s="35"/>
    </row>
    <row r="180" spans="1:38" ht="15" x14ac:dyDescent="0.25">
      <c r="A180">
        <v>4.3099999999999996</v>
      </c>
      <c r="B180">
        <v>3.54</v>
      </c>
      <c r="C180">
        <v>1.96</v>
      </c>
      <c r="D180" s="20">
        <f t="shared" si="41"/>
        <v>2.4708518823786552E-2</v>
      </c>
      <c r="E180" s="17">
        <f>IF(OR($A180="",$B180="",$C180=""),"",A180*'MPTO_working_3-way'!$I179)</f>
        <v>4.4164937161305193</v>
      </c>
      <c r="F180" s="21">
        <f>IF(OR($A180="",$B180="",$C180=""),"",B180*'MPTO_working_3-way'!$I179)</f>
        <v>3.6274681566362044</v>
      </c>
      <c r="G180" s="22">
        <f>IF(OR($A180="",$B180="",$C180=""),"",C180*'MPTO_working_3-way'!$I179)</f>
        <v>2.0084286968946214</v>
      </c>
      <c r="H180" s="17">
        <f>IF(OR($A180="",$B180="",$C180=""),"",'MPTO_working_3-way'!E179)</f>
        <v>4.4686268946714494</v>
      </c>
      <c r="I180" s="21">
        <f>IF(OR($A180="",$B180="",$C180=""),"",'MPTO_working_3-way'!F179)</f>
        <v>3.6463120649470917</v>
      </c>
      <c r="J180" s="22">
        <f>IF(OR($A180="",$B180="",$C180=""),"",'MPTO_working_3-way'!G179)</f>
        <v>1.9921592250926112</v>
      </c>
      <c r="K180" s="17">
        <f>IF(OR($A180="",$B180="",$C180=""),"",'OddsRatio_working_3-way'!H179)</f>
        <v>4.4429986361963971</v>
      </c>
      <c r="L180" s="21">
        <f>IF(OR($A180="",$B180="",$C180=""),"",'OddsRatio_working_3-way'!I179)</f>
        <v>3.6420593764165718</v>
      </c>
      <c r="M180" s="22">
        <f>IF(OR($A180="",$B180="",$C180=""),"",'OddsRatio_working_3-way'!J179)</f>
        <v>1.9985736225826407</v>
      </c>
      <c r="N180" s="23">
        <f t="shared" si="42"/>
        <v>22.642396078764111</v>
      </c>
      <c r="O180" s="24">
        <f t="shared" si="43"/>
        <v>27.56743703374952</v>
      </c>
      <c r="P180" s="24">
        <f t="shared" si="44"/>
        <v>49.790166887486379</v>
      </c>
      <c r="Q180" t="s">
        <v>442</v>
      </c>
      <c r="R180" t="s">
        <v>439</v>
      </c>
      <c r="S180" s="48" t="s">
        <v>488</v>
      </c>
      <c r="T180" s="35">
        <v>100</v>
      </c>
      <c r="U180" s="35">
        <f t="shared" si="45"/>
        <v>74.874371859296474</v>
      </c>
      <c r="V180" s="35">
        <f t="shared" si="46"/>
        <v>67.948717948717942</v>
      </c>
      <c r="W180" s="35">
        <f t="shared" si="47"/>
        <v>54.954954954954964</v>
      </c>
      <c r="X180" s="35">
        <f t="shared" si="48"/>
        <v>77.096327096327087</v>
      </c>
      <c r="Y180" s="35">
        <f t="shared" si="49"/>
        <v>70.170673185748555</v>
      </c>
      <c r="Z180" s="35">
        <f t="shared" si="50"/>
        <v>57.176910191985563</v>
      </c>
      <c r="AA180" s="35">
        <f t="shared" si="51"/>
        <v>-2.2219552370306133</v>
      </c>
      <c r="AB180" s="35">
        <f t="shared" si="52"/>
        <v>-2.2219552370306133</v>
      </c>
      <c r="AC180" s="35">
        <f t="shared" si="53"/>
        <v>-2.2219552370305991</v>
      </c>
      <c r="AD180" s="36"/>
      <c r="AE180" s="36"/>
      <c r="AF180">
        <v>2.2599999999999998</v>
      </c>
      <c r="AG180">
        <v>1.7</v>
      </c>
      <c r="AI180" s="36"/>
      <c r="AJ180" t="s">
        <v>473</v>
      </c>
      <c r="AK180" s="35"/>
      <c r="AL180" s="35"/>
    </row>
    <row r="181" spans="1:38" s="35" customFormat="1" ht="15" x14ac:dyDescent="0.25">
      <c r="A181">
        <v>3.98</v>
      </c>
      <c r="B181">
        <v>3.12</v>
      </c>
      <c r="C181">
        <v>2.2200000000000002</v>
      </c>
      <c r="D181" s="20">
        <f t="shared" si="41"/>
        <v>2.221955237030615E-2</v>
      </c>
      <c r="E181" s="17">
        <f>IF(OR($A181="",$B181="",$C181=""),"",A181*'MPTO_working_3-way'!$I180)</f>
        <v>4.0684338184338182</v>
      </c>
      <c r="F181" s="21">
        <f>IF(OR($A181="",$B181="",$C181=""),"",B181*'MPTO_working_3-way'!$I180)</f>
        <v>3.1893250033953553</v>
      </c>
      <c r="G181" s="22">
        <f>IF(OR($A181="",$B181="",$C181=""),"",C181*'MPTO_working_3-way'!$I180)</f>
        <v>2.2693274062620801</v>
      </c>
      <c r="H181" s="17">
        <f>IF(OR($A181="",$B181="",$C181=""),"",'MPTO_working_3-way'!E180)</f>
        <v>4.1008856592699088</v>
      </c>
      <c r="I181" s="21">
        <f>IF(OR($A181="",$B181="",$C181=""),"",'MPTO_working_3-way'!F180)</f>
        <v>3.1938034790087939</v>
      </c>
      <c r="J181" s="22">
        <f>IF(OR($A181="",$B181="",$C181=""),"",'MPTO_working_3-way'!G180)</f>
        <v>2.2571125017849214</v>
      </c>
      <c r="K181" s="17">
        <f>IF(OR($A181="",$B181="",$C181=""),"",'OddsRatio_working_3-way'!H180)</f>
        <v>4.0836194644249684</v>
      </c>
      <c r="L181" s="21">
        <f>IF(OR($A181="",$B181="",$C181=""),"",'OddsRatio_working_3-way'!I180)</f>
        <v>3.1937158605976288</v>
      </c>
      <c r="M181" s="22">
        <f>IF(OR($A181="",$B181="",$C181=""),"",'OddsRatio_working_3-way'!J180)</f>
        <v>2.2624213914759936</v>
      </c>
      <c r="N181" s="23">
        <f t="shared" si="42"/>
        <v>24.579483030277224</v>
      </c>
      <c r="O181" s="24">
        <f t="shared" si="43"/>
        <v>31.354596942469019</v>
      </c>
      <c r="P181" s="24">
        <f t="shared" si="44"/>
        <v>44.065920027253753</v>
      </c>
      <c r="Q181" t="s">
        <v>444</v>
      </c>
      <c r="R181" t="s">
        <v>381</v>
      </c>
      <c r="S181" s="48" t="s">
        <v>488</v>
      </c>
      <c r="T181" s="35">
        <v>100</v>
      </c>
      <c r="U181" s="35">
        <f t="shared" si="45"/>
        <v>66.101694915254228</v>
      </c>
      <c r="V181" s="35">
        <f t="shared" si="46"/>
        <v>71.751412429378533</v>
      </c>
      <c r="W181" s="35">
        <f t="shared" si="47"/>
        <v>60</v>
      </c>
      <c r="X181" s="35">
        <f t="shared" si="48"/>
        <v>68.248587570621467</v>
      </c>
      <c r="Y181" s="35">
        <f t="shared" si="49"/>
        <v>73.898305084745758</v>
      </c>
      <c r="Z181" s="35">
        <f t="shared" si="50"/>
        <v>62.146892655367239</v>
      </c>
      <c r="AA181" s="35">
        <f t="shared" si="51"/>
        <v>-2.1468926553672389</v>
      </c>
      <c r="AB181" s="35">
        <f t="shared" si="52"/>
        <v>-2.1468926553672247</v>
      </c>
      <c r="AC181" s="35">
        <f t="shared" si="53"/>
        <v>-2.1468926553672389</v>
      </c>
      <c r="AD181" s="36"/>
      <c r="AE181" s="36"/>
      <c r="AF181">
        <v>2.71</v>
      </c>
      <c r="AG181">
        <v>1.52</v>
      </c>
      <c r="AH181" s="36"/>
      <c r="AI181" s="36"/>
      <c r="AJ181" t="s">
        <v>473</v>
      </c>
    </row>
    <row r="182" spans="1:38" s="35" customFormat="1" ht="15" x14ac:dyDescent="0.25">
      <c r="A182">
        <v>2.95</v>
      </c>
      <c r="B182">
        <v>3.54</v>
      </c>
      <c r="C182">
        <v>2.5</v>
      </c>
      <c r="D182" s="20">
        <f t="shared" si="41"/>
        <v>2.1468926553672496E-2</v>
      </c>
      <c r="E182" s="17">
        <f>IF(OR($A182="",$B182="",$C182=""),"",A182*'MPTO_working_3-way'!$I181)</f>
        <v>3.0133333333333341</v>
      </c>
      <c r="F182" s="21">
        <f>IF(OR($A182="",$B182="",$C182=""),"",B182*'MPTO_working_3-way'!$I181)</f>
        <v>3.6160000000000005</v>
      </c>
      <c r="G182" s="22">
        <f>IF(OR($A182="",$B182="",$C182=""),"",C182*'MPTO_working_3-way'!$I181)</f>
        <v>2.5536723163841812</v>
      </c>
      <c r="H182" s="17">
        <f>IF(OR($A182="",$B182="",$C182=""),"",'MPTO_working_3-way'!E181)</f>
        <v>3.0136208853575495</v>
      </c>
      <c r="I182" s="21">
        <f>IF(OR($A182="",$B182="",$C182=""),"",'MPTO_working_3-way'!F181)</f>
        <v>3.6320109439124497</v>
      </c>
      <c r="J182" s="22">
        <f>IF(OR($A182="",$B182="",$C182=""),"",'MPTO_working_3-way'!G181)</f>
        <v>2.5455417066155324</v>
      </c>
      <c r="K182" s="17">
        <f>IF(OR($A182="",$B182="",$C182=""),"",'OddsRatio_working_3-way'!H181)</f>
        <v>3.0141428851002821</v>
      </c>
      <c r="L182" s="21">
        <f>IF(OR($A182="",$B182="",$C182=""),"",'OddsRatio_working_3-way'!I181)</f>
        <v>3.6235502195665212</v>
      </c>
      <c r="M182" s="22">
        <f>IF(OR($A182="",$B182="",$C182=""),"",'OddsRatio_working_3-way'!J181)</f>
        <v>2.5493406808463699</v>
      </c>
      <c r="N182" s="23">
        <f t="shared" si="42"/>
        <v>33.185840707964594</v>
      </c>
      <c r="O182" s="24">
        <f t="shared" si="43"/>
        <v>27.654867256637168</v>
      </c>
      <c r="P182" s="24">
        <f t="shared" si="44"/>
        <v>39.159292035398224</v>
      </c>
      <c r="Q182" t="s">
        <v>380</v>
      </c>
      <c r="R182" t="s">
        <v>441</v>
      </c>
      <c r="S182" s="48" t="s">
        <v>488</v>
      </c>
      <c r="T182" s="35">
        <v>100</v>
      </c>
      <c r="U182" s="35">
        <f t="shared" si="45"/>
        <v>35.483870967741936</v>
      </c>
      <c r="V182" s="35">
        <f t="shared" si="46"/>
        <v>74.160206718346245</v>
      </c>
      <c r="W182" s="35">
        <f t="shared" si="47"/>
        <v>85.91549295774648</v>
      </c>
      <c r="X182" s="35">
        <f t="shared" si="48"/>
        <v>39.924300323907268</v>
      </c>
      <c r="Y182" s="35">
        <f t="shared" si="49"/>
        <v>78.600636074511584</v>
      </c>
      <c r="Z182" s="35">
        <f t="shared" si="50"/>
        <v>90.355922313911805</v>
      </c>
      <c r="AA182" s="35">
        <f t="shared" si="51"/>
        <v>-4.4404293561653319</v>
      </c>
      <c r="AB182" s="35">
        <f t="shared" si="52"/>
        <v>-4.440429356165339</v>
      </c>
      <c r="AC182" s="35">
        <f t="shared" si="53"/>
        <v>-4.4404293561653247</v>
      </c>
      <c r="AD182" s="36"/>
      <c r="AE182" s="36"/>
      <c r="AF182">
        <v>1.88</v>
      </c>
      <c r="AG182">
        <v>2.04</v>
      </c>
      <c r="AH182" s="36"/>
      <c r="AI182" s="36"/>
      <c r="AJ182" t="s">
        <v>473</v>
      </c>
    </row>
    <row r="183" spans="1:38" ht="15" x14ac:dyDescent="0.25">
      <c r="A183">
        <v>1.55</v>
      </c>
      <c r="B183">
        <v>3.87</v>
      </c>
      <c r="C183">
        <v>7.1</v>
      </c>
      <c r="D183" s="20">
        <f t="shared" si="41"/>
        <v>4.4404293561653319E-2</v>
      </c>
      <c r="E183" s="17">
        <f>IF(OR($A183="",$B183="",$C183=""),"",A183*'MPTO_working_3-way'!$I182)</f>
        <v>1.6188266550205628</v>
      </c>
      <c r="F183" s="21">
        <f>IF(OR($A183="",$B183="",$C183=""),"",B183*'MPTO_working_3-way'!$I182)</f>
        <v>4.0418446160835986</v>
      </c>
      <c r="G183" s="22">
        <f>IF(OR($A183="",$B183="",$C183=""),"",C183*'MPTO_working_3-way'!$I182)</f>
        <v>7.4152704842877384</v>
      </c>
      <c r="H183" s="17">
        <f>IF(OR($A183="",$B183="",$C183=""),"",'MPTO_working_3-way'!E182)</f>
        <v>1.5863954303366596</v>
      </c>
      <c r="I183" s="21">
        <f>IF(OR($A183="",$B183="",$C183=""),"",'MPTO_working_3-way'!F182)</f>
        <v>4.1051492665592466</v>
      </c>
      <c r="J183" s="22">
        <f>IF(OR($A183="",$B183="",$C183=""),"",'MPTO_working_3-way'!G182)</f>
        <v>7.9337601331317309</v>
      </c>
      <c r="K183" s="17">
        <f>IF(OR($A183="",$B183="",$C183=""),"",'OddsRatio_working_3-way'!H182)</f>
        <v>1.5974311894033155</v>
      </c>
      <c r="L183" s="21">
        <f>IF(OR($A183="",$B183="",$C183=""),"",'OddsRatio_working_3-way'!I182)</f>
        <v>4.1175045701591184</v>
      </c>
      <c r="M183" s="22">
        <f>IF(OR($A183="",$B183="",$C183=""),"",'OddsRatio_working_3-way'!J182)</f>
        <v>7.6260550097458637</v>
      </c>
      <c r="N183" s="23">
        <f t="shared" si="42"/>
        <v>61.773136542979501</v>
      </c>
      <c r="O183" s="24">
        <f t="shared" si="43"/>
        <v>24.741178718764402</v>
      </c>
      <c r="P183" s="24">
        <f t="shared" si="44"/>
        <v>13.48568473825609</v>
      </c>
      <c r="Q183" t="s">
        <v>390</v>
      </c>
      <c r="R183" t="s">
        <v>392</v>
      </c>
      <c r="S183" s="48" t="s">
        <v>488</v>
      </c>
      <c r="T183" s="35">
        <v>100</v>
      </c>
      <c r="U183" s="35">
        <f t="shared" si="45"/>
        <v>66.777408637873762</v>
      </c>
      <c r="V183" s="35">
        <f t="shared" si="46"/>
        <v>65.986394557823132</v>
      </c>
      <c r="W183" s="35">
        <f t="shared" si="47"/>
        <v>63.369963369963365</v>
      </c>
      <c r="X183" s="35">
        <f t="shared" si="48"/>
        <v>70.643642072213495</v>
      </c>
      <c r="Y183" s="35">
        <f t="shared" si="49"/>
        <v>69.85262799216288</v>
      </c>
      <c r="Z183" s="35">
        <f t="shared" si="50"/>
        <v>67.23619680430312</v>
      </c>
      <c r="AA183" s="35">
        <f t="shared" si="51"/>
        <v>-3.8662334343397333</v>
      </c>
      <c r="AB183" s="35">
        <f t="shared" si="52"/>
        <v>-3.8662334343397475</v>
      </c>
      <c r="AC183" s="35">
        <f t="shared" si="53"/>
        <v>-3.8662334343397546</v>
      </c>
      <c r="AD183" s="36"/>
      <c r="AE183" s="36"/>
      <c r="AF183">
        <v>2.2799999999999998</v>
      </c>
      <c r="AG183">
        <v>1.66</v>
      </c>
      <c r="AI183" s="36"/>
      <c r="AJ183" t="s">
        <v>474</v>
      </c>
      <c r="AK183" s="35"/>
      <c r="AL183" s="35"/>
    </row>
    <row r="184" spans="1:38" ht="15" x14ac:dyDescent="0.25">
      <c r="A184">
        <v>3.01</v>
      </c>
      <c r="B184">
        <v>2.94</v>
      </c>
      <c r="C184">
        <v>2.73</v>
      </c>
      <c r="D184" s="20">
        <f t="shared" si="41"/>
        <v>3.8662334343397387E-2</v>
      </c>
      <c r="E184" s="17">
        <f>IF(OR($A184="",$B184="",$C184=""),"",A184*'MPTO_working_3-way'!$I183)</f>
        <v>3.1263736263736259</v>
      </c>
      <c r="F184" s="21">
        <f>IF(OR($A184="",$B184="",$C184=""),"",B184*'MPTO_working_3-way'!$I183)</f>
        <v>3.0536672629695882</v>
      </c>
      <c r="G184" s="22">
        <f>IF(OR($A184="",$B184="",$C184=""),"",C184*'MPTO_working_3-way'!$I183)</f>
        <v>2.8355481727574747</v>
      </c>
      <c r="H184" s="17">
        <f>IF(OR($A184="",$B184="",$C184=""),"",'MPTO_working_3-way'!E183)</f>
        <v>3.1314736481079222</v>
      </c>
      <c r="I184" s="21">
        <f>IF(OR($A184="",$B184="",$C184=""),"",'MPTO_working_3-way'!F183)</f>
        <v>3.0557807444870031</v>
      </c>
      <c r="J184" s="22">
        <f>IF(OR($A184="",$B184="",$C184=""),"",'MPTO_working_3-way'!G183)</f>
        <v>2.8295513239902204</v>
      </c>
      <c r="K184" s="17">
        <f>IF(OR($A184="",$B184="",$C184=""),"",'OddsRatio_working_3-way'!H183)</f>
        <v>3.1289784260388354</v>
      </c>
      <c r="L184" s="21">
        <f>IF(OR($A184="",$B184="",$C184=""),"",'OddsRatio_working_3-way'!I183)</f>
        <v>3.0548348987638514</v>
      </c>
      <c r="M184" s="22">
        <f>IF(OR($A184="",$B184="",$C184=""),"",'OddsRatio_working_3-way'!J183)</f>
        <v>2.832404316938899</v>
      </c>
      <c r="N184" s="23">
        <f t="shared" si="42"/>
        <v>31.985940246045697</v>
      </c>
      <c r="O184" s="24">
        <f t="shared" si="43"/>
        <v>32.747510251903925</v>
      </c>
      <c r="P184" s="24">
        <f t="shared" si="44"/>
        <v>35.266549502050388</v>
      </c>
      <c r="Q184" t="s">
        <v>452</v>
      </c>
      <c r="R184" t="s">
        <v>391</v>
      </c>
      <c r="S184" s="48" t="s">
        <v>488</v>
      </c>
      <c r="T184" s="35">
        <v>100</v>
      </c>
      <c r="U184" s="35">
        <f t="shared" si="45"/>
        <v>55.55555555555555</v>
      </c>
      <c r="V184" s="35">
        <f t="shared" si="46"/>
        <v>70.501474926253692</v>
      </c>
      <c r="W184" s="35">
        <f t="shared" si="47"/>
        <v>70.059880239520965</v>
      </c>
      <c r="X184" s="35">
        <f t="shared" si="48"/>
        <v>59.438644834225364</v>
      </c>
      <c r="Y184" s="35">
        <f t="shared" si="49"/>
        <v>74.384564204923493</v>
      </c>
      <c r="Z184" s="35">
        <f t="shared" si="50"/>
        <v>73.94296951819075</v>
      </c>
      <c r="AA184" s="35">
        <f t="shared" si="51"/>
        <v>-3.8830892786698143</v>
      </c>
      <c r="AB184" s="35">
        <f t="shared" si="52"/>
        <v>-3.8830892786698001</v>
      </c>
      <c r="AC184" s="35">
        <f t="shared" si="53"/>
        <v>-3.8830892786697859</v>
      </c>
      <c r="AD184" s="36"/>
      <c r="AE184" s="36"/>
      <c r="AF184">
        <v>2.4900000000000002</v>
      </c>
      <c r="AG184">
        <v>1.56</v>
      </c>
      <c r="AI184" s="36"/>
      <c r="AJ184" t="s">
        <v>474</v>
      </c>
      <c r="AK184" s="35"/>
      <c r="AL184" s="35"/>
    </row>
    <row r="185" spans="1:38" s="35" customFormat="1" ht="17.25" customHeight="1" x14ac:dyDescent="0.25">
      <c r="A185">
        <v>2.25</v>
      </c>
      <c r="B185">
        <v>3.39</v>
      </c>
      <c r="C185">
        <v>3.34</v>
      </c>
      <c r="D185" s="20">
        <f t="shared" si="41"/>
        <v>3.8830892786697824E-2</v>
      </c>
      <c r="E185" s="17">
        <f>IF(OR($A185="",$B185="",$C185=""),"",A185*'MPTO_working_3-way'!$I184)</f>
        <v>2.3373695087700703</v>
      </c>
      <c r="F185" s="21">
        <f>IF(OR($A185="",$B185="",$C185=""),"",B185*'MPTO_working_3-way'!$I184)</f>
        <v>3.5216367265469057</v>
      </c>
      <c r="G185" s="22">
        <f>IF(OR($A185="",$B185="",$C185=""),"",C185*'MPTO_working_3-way'!$I184)</f>
        <v>3.4696951819075705</v>
      </c>
      <c r="H185" s="17">
        <f>IF(OR($A185="",$B185="",$C185=""),"",'MPTO_working_3-way'!E184)</f>
        <v>2.317492733913407</v>
      </c>
      <c r="I185" s="21">
        <f>IF(OR($A185="",$B185="",$C185=""),"",'MPTO_working_3-way'!F184)</f>
        <v>3.5455760064020034</v>
      </c>
      <c r="J185" s="22">
        <f>IF(OR($A185="",$B185="",$C185=""),"",'MPTO_working_3-way'!G184)</f>
        <v>3.4909184337638304</v>
      </c>
      <c r="K185" s="17">
        <f>IF(OR($A185="",$B185="",$C185=""),"",'OddsRatio_working_3-way'!H184)</f>
        <v>2.3259023123643132</v>
      </c>
      <c r="L185" s="21">
        <f>IF(OR($A185="",$B185="",$C185=""),"",'OddsRatio_working_3-way'!I184)</f>
        <v>3.5351252212405666</v>
      </c>
      <c r="M185" s="22">
        <f>IF(OR($A185="",$B185="",$C185=""),"",'OddsRatio_working_3-way'!J184)</f>
        <v>3.4820891287459936</v>
      </c>
      <c r="N185" s="23">
        <f t="shared" si="42"/>
        <v>42.783137037079022</v>
      </c>
      <c r="O185" s="24">
        <f t="shared" si="43"/>
        <v>28.395887413990508</v>
      </c>
      <c r="P185" s="24">
        <f t="shared" si="44"/>
        <v>28.820975548930484</v>
      </c>
      <c r="Q185" t="s">
        <v>388</v>
      </c>
      <c r="R185" t="s">
        <v>445</v>
      </c>
      <c r="S185" s="48" t="s">
        <v>488</v>
      </c>
      <c r="T185" s="35">
        <v>100</v>
      </c>
      <c r="U185" s="35">
        <f t="shared" si="45"/>
        <v>59.677419354838712</v>
      </c>
      <c r="V185" s="35">
        <f t="shared" si="46"/>
        <v>67.637540453074436</v>
      </c>
      <c r="W185" s="35">
        <f t="shared" si="47"/>
        <v>68.847352024922117</v>
      </c>
      <c r="X185" s="35">
        <f t="shared" si="48"/>
        <v>63.515107522003447</v>
      </c>
      <c r="Y185" s="35">
        <f t="shared" si="49"/>
        <v>71.475228620239179</v>
      </c>
      <c r="Z185" s="35">
        <f t="shared" si="50"/>
        <v>72.685040192086859</v>
      </c>
      <c r="AA185" s="35">
        <f t="shared" si="51"/>
        <v>-3.8376881671647354</v>
      </c>
      <c r="AB185" s="35">
        <f t="shared" si="52"/>
        <v>-3.8376881671647425</v>
      </c>
      <c r="AC185" s="35">
        <f t="shared" si="53"/>
        <v>-3.8376881671647425</v>
      </c>
      <c r="AD185" s="36"/>
      <c r="AE185" s="36"/>
      <c r="AF185">
        <v>2.04</v>
      </c>
      <c r="AG185">
        <v>1.82</v>
      </c>
      <c r="AH185" s="36"/>
      <c r="AI185" s="36"/>
      <c r="AJ185" t="s">
        <v>474</v>
      </c>
    </row>
    <row r="186" spans="1:38" s="35" customFormat="1" ht="15" x14ac:dyDescent="0.25">
      <c r="A186">
        <v>2.48</v>
      </c>
      <c r="B186">
        <v>3.09</v>
      </c>
      <c r="C186">
        <v>3.21</v>
      </c>
      <c r="D186" s="20">
        <f t="shared" si="41"/>
        <v>3.8376881671647434E-2</v>
      </c>
      <c r="E186" s="17">
        <f>IF(OR($A186="",$B186="",$C186=""),"",A186*'MPTO_working_3-way'!$I185)</f>
        <v>2.5751746665456858</v>
      </c>
      <c r="F186" s="21">
        <f>IF(OR($A186="",$B186="",$C186=""),"",B186*'MPTO_working_3-way'!$I185)</f>
        <v>3.2085845643653905</v>
      </c>
      <c r="G186" s="22">
        <f>IF(OR($A186="",$B186="",$C186=""),"",C186*'MPTO_working_3-way'!$I185)</f>
        <v>3.3331897901659882</v>
      </c>
      <c r="H186" s="17">
        <f>IF(OR($A186="",$B186="",$C186=""),"",'MPTO_working_3-way'!E185)</f>
        <v>2.5612555475590741</v>
      </c>
      <c r="I186" s="21">
        <f>IF(OR($A186="",$B186="",$C186=""),"",'MPTO_working_3-way'!F185)</f>
        <v>3.2171688557496583</v>
      </c>
      <c r="J186" s="22">
        <f>IF(OR($A186="",$B186="",$C186=""),"",'MPTO_working_3-way'!G185)</f>
        <v>3.3474575302468903</v>
      </c>
      <c r="K186" s="17">
        <f>IF(OR($A186="",$B186="",$C186=""),"",'OddsRatio_working_3-way'!H185)</f>
        <v>2.5675167018771252</v>
      </c>
      <c r="L186" s="21">
        <f>IF(OR($A186="",$B186="",$C186=""),"",'OddsRatio_working_3-way'!I185)</f>
        <v>3.2135877749481012</v>
      </c>
      <c r="M186" s="22">
        <f>IF(OR($A186="",$B186="",$C186=""),"",'OddsRatio_working_3-way'!J185)</f>
        <v>3.3406837237489508</v>
      </c>
      <c r="N186" s="23">
        <f t="shared" si="42"/>
        <v>38.832317395440604</v>
      </c>
      <c r="O186" s="24">
        <f t="shared" si="43"/>
        <v>31.166390660418351</v>
      </c>
      <c r="P186" s="24">
        <f t="shared" si="44"/>
        <v>30.001291944141034</v>
      </c>
      <c r="Q186" t="s">
        <v>389</v>
      </c>
      <c r="R186" t="s">
        <v>453</v>
      </c>
      <c r="S186" s="48" t="s">
        <v>488</v>
      </c>
      <c r="T186" s="35">
        <v>100</v>
      </c>
      <c r="U186" s="35">
        <f t="shared" si="45"/>
        <v>50.980392156862742</v>
      </c>
      <c r="V186" s="35">
        <f t="shared" si="46"/>
        <v>69.418960244648318</v>
      </c>
      <c r="W186" s="35">
        <f t="shared" si="47"/>
        <v>75.609756097560975</v>
      </c>
      <c r="X186" s="35">
        <f t="shared" si="48"/>
        <v>54.971283657790707</v>
      </c>
      <c r="Y186" s="35">
        <f t="shared" si="49"/>
        <v>73.409851745576276</v>
      </c>
      <c r="Z186" s="35">
        <f t="shared" si="50"/>
        <v>79.600647598488933</v>
      </c>
      <c r="AA186" s="35">
        <f t="shared" si="51"/>
        <v>-3.9908915009279653</v>
      </c>
      <c r="AB186" s="35">
        <f t="shared" si="52"/>
        <v>-3.9908915009279582</v>
      </c>
      <c r="AC186" s="35">
        <f t="shared" si="53"/>
        <v>-3.9908915009279582</v>
      </c>
      <c r="AD186" s="36"/>
      <c r="AE186" s="36"/>
      <c r="AF186">
        <v>2.27</v>
      </c>
      <c r="AG186">
        <v>1.66</v>
      </c>
      <c r="AH186" s="36"/>
      <c r="AI186" s="36"/>
      <c r="AJ186" t="s">
        <v>474</v>
      </c>
    </row>
    <row r="187" spans="1:38" ht="15" x14ac:dyDescent="0.25">
      <c r="A187">
        <v>2.04</v>
      </c>
      <c r="B187">
        <v>3.27</v>
      </c>
      <c r="C187">
        <v>4.0999999999999996</v>
      </c>
      <c r="D187" s="20">
        <f t="shared" si="41"/>
        <v>3.9908915009279511E-2</v>
      </c>
      <c r="E187" s="17">
        <f>IF(OR($A187="",$B187="",$C187=""),"",A187*'MPTO_working_3-way'!$I186)</f>
        <v>2.1214141866189302</v>
      </c>
      <c r="F187" s="21">
        <f>IF(OR($A187="",$B187="",$C187=""),"",B187*'MPTO_working_3-way'!$I186)</f>
        <v>3.4005021520803442</v>
      </c>
      <c r="G187" s="22">
        <f>IF(OR($A187="",$B187="",$C187=""),"",C187*'MPTO_working_3-way'!$I186)</f>
        <v>4.2636265515380458</v>
      </c>
      <c r="H187" s="17">
        <f>IF(OR($A187="",$B187="",$C187=""),"",'MPTO_working_3-way'!E186)</f>
        <v>2.0969059645055337</v>
      </c>
      <c r="I187" s="21">
        <f>IF(OR($A187="",$B187="",$C187=""),"",'MPTO_working_3-way'!F186)</f>
        <v>3.4187166256674861</v>
      </c>
      <c r="J187" s="22">
        <f>IF(OR($A187="",$B187="",$C187=""),"",'MPTO_working_3-way'!G186)</f>
        <v>4.336523459796795</v>
      </c>
      <c r="K187" s="17">
        <f>IF(OR($A187="",$B187="",$C187=""),"",'OddsRatio_working_3-way'!H186)</f>
        <v>2.1068285073617905</v>
      </c>
      <c r="L187" s="21">
        <f>IF(OR($A187="",$B187="",$C187=""),"",'OddsRatio_working_3-way'!I186)</f>
        <v>3.4158660689531386</v>
      </c>
      <c r="M187" s="22">
        <f>IF(OR($A187="",$B187="",$C187=""),"",'OddsRatio_working_3-way'!J186)</f>
        <v>4.2992003584822598</v>
      </c>
      <c r="N187" s="23">
        <f t="shared" si="42"/>
        <v>47.138366770035653</v>
      </c>
      <c r="O187" s="24">
        <f t="shared" si="43"/>
        <v>29.407421471214899</v>
      </c>
      <c r="P187" s="24">
        <f t="shared" si="44"/>
        <v>23.454211758749448</v>
      </c>
      <c r="Q187" t="s">
        <v>451</v>
      </c>
      <c r="R187" t="s">
        <v>447</v>
      </c>
      <c r="S187" s="48" t="s">
        <v>488</v>
      </c>
      <c r="T187" s="35">
        <v>100</v>
      </c>
      <c r="U187" s="35">
        <f t="shared" si="45"/>
        <v>44.444444444444443</v>
      </c>
      <c r="V187" s="35">
        <f t="shared" si="46"/>
        <v>74.683544303797461</v>
      </c>
      <c r="W187" s="35">
        <f t="shared" si="47"/>
        <v>77.827050997782706</v>
      </c>
      <c r="X187" s="35">
        <f t="shared" si="48"/>
        <v>47.489404698419825</v>
      </c>
      <c r="Y187" s="35">
        <f t="shared" si="49"/>
        <v>77.728504557772851</v>
      </c>
      <c r="Z187" s="35">
        <f t="shared" si="50"/>
        <v>80.872011251758096</v>
      </c>
      <c r="AA187" s="35">
        <f t="shared" si="51"/>
        <v>-3.0449602539753826</v>
      </c>
      <c r="AB187" s="35">
        <f t="shared" si="52"/>
        <v>-3.0449602539753897</v>
      </c>
      <c r="AC187" s="35">
        <f t="shared" si="53"/>
        <v>-3.0449602539753897</v>
      </c>
      <c r="AD187" s="36"/>
      <c r="AE187" s="36"/>
      <c r="AF187">
        <v>2.21</v>
      </c>
      <c r="AG187">
        <v>1.69</v>
      </c>
      <c r="AH187" s="41"/>
      <c r="AI187" s="36"/>
      <c r="AJ187" t="s">
        <v>474</v>
      </c>
      <c r="AK187" s="35"/>
      <c r="AL187" s="35"/>
    </row>
    <row r="188" spans="1:38" s="35" customFormat="1" ht="15" x14ac:dyDescent="0.25">
      <c r="A188">
        <v>1.8</v>
      </c>
      <c r="B188">
        <v>3.95</v>
      </c>
      <c r="C188">
        <v>4.51</v>
      </c>
      <c r="D188" s="20">
        <f t="shared" si="41"/>
        <v>3.0449602539753817E-2</v>
      </c>
      <c r="E188" s="17">
        <f>IF(OR($A188="",$B188="",$C188=""),"",A188*'MPTO_working_3-way'!$I187)</f>
        <v>1.8548092845715569</v>
      </c>
      <c r="F188" s="21">
        <f>IF(OR($A188="",$B188="",$C188=""),"",B188*'MPTO_working_3-way'!$I187)</f>
        <v>4.0702759300320279</v>
      </c>
      <c r="G188" s="22">
        <f>IF(OR($A188="",$B188="",$C188=""),"",C188*'MPTO_working_3-way'!$I187)</f>
        <v>4.6473277074542896</v>
      </c>
      <c r="H188" s="17">
        <f>IF(OR($A188="",$B188="",$C188=""),"",'MPTO_working_3-way'!E187)</f>
        <v>1.8334975632348656</v>
      </c>
      <c r="I188" s="21">
        <f>IF(OR($A188="",$B188="",$C188=""),"",'MPTO_working_3-way'!F187)</f>
        <v>4.1149775853808785</v>
      </c>
      <c r="J188" s="22">
        <f>IF(OR($A188="",$B188="",$C188=""),"",'MPTO_working_3-way'!G187)</f>
        <v>4.7263530775882394</v>
      </c>
      <c r="K188" s="17">
        <f>IF(OR($A188="",$B188="",$C188=""),"",'OddsRatio_working_3-way'!H187)</f>
        <v>1.8413357732737128</v>
      </c>
      <c r="L188" s="21">
        <f>IF(OR($A188="",$B188="",$C188=""),"",'OddsRatio_working_3-way'!I187)</f>
        <v>4.1024256639468168</v>
      </c>
      <c r="M188" s="22">
        <f>IF(OR($A188="",$B188="",$C188=""),"",'OddsRatio_working_3-way'!J187)</f>
        <v>4.6913607052384148</v>
      </c>
      <c r="N188" s="23">
        <f t="shared" si="42"/>
        <v>53.913898766739798</v>
      </c>
      <c r="O188" s="24">
        <f t="shared" si="43"/>
        <v>24.568358931678898</v>
      </c>
      <c r="P188" s="24">
        <f t="shared" si="44"/>
        <v>21.517742301581297</v>
      </c>
      <c r="Q188" t="s">
        <v>395</v>
      </c>
      <c r="R188" t="s">
        <v>484</v>
      </c>
      <c r="S188" s="48" t="s">
        <v>488</v>
      </c>
      <c r="T188" s="35">
        <v>100</v>
      </c>
      <c r="U188" s="35">
        <f t="shared" si="45"/>
        <v>44.751381215469614</v>
      </c>
      <c r="V188" s="35">
        <f t="shared" si="46"/>
        <v>74.811083123425689</v>
      </c>
      <c r="W188" s="35">
        <f t="shared" si="47"/>
        <v>77.678571428571431</v>
      </c>
      <c r="X188" s="35">
        <f t="shared" si="48"/>
        <v>47.51034544800288</v>
      </c>
      <c r="Y188" s="35">
        <f t="shared" si="49"/>
        <v>77.570047355958962</v>
      </c>
      <c r="Z188" s="35">
        <f t="shared" si="50"/>
        <v>80.437535661104704</v>
      </c>
      <c r="AA188" s="35">
        <f t="shared" si="51"/>
        <v>-2.7589642325332662</v>
      </c>
      <c r="AB188" s="35">
        <f t="shared" si="52"/>
        <v>-2.7589642325332733</v>
      </c>
      <c r="AC188" s="35">
        <f t="shared" si="53"/>
        <v>-2.7589642325332733</v>
      </c>
      <c r="AD188" s="36"/>
      <c r="AE188" s="36"/>
      <c r="AF188">
        <v>1.85</v>
      </c>
      <c r="AG188">
        <v>2.0499999999999998</v>
      </c>
      <c r="AH188" s="41"/>
      <c r="AI188" s="36"/>
      <c r="AJ188" t="s">
        <v>475</v>
      </c>
    </row>
    <row r="189" spans="1:38" ht="15" x14ac:dyDescent="0.25">
      <c r="A189">
        <v>1.81</v>
      </c>
      <c r="B189">
        <v>3.97</v>
      </c>
      <c r="C189">
        <v>4.4800000000000004</v>
      </c>
      <c r="D189" s="20">
        <f t="shared" si="41"/>
        <v>2.7589642325332786E-2</v>
      </c>
      <c r="E189" s="17">
        <f>IF(OR($A189="",$B189="",$C189=""),"",A189*'MPTO_working_3-way'!$I188)</f>
        <v>1.8599372526088525</v>
      </c>
      <c r="F189" s="21">
        <f>IF(OR($A189="",$B189="",$C189=""),"",B189*'MPTO_working_3-way'!$I188)</f>
        <v>4.0795308800315713</v>
      </c>
      <c r="G189" s="22">
        <f>IF(OR($A189="",$B189="",$C189=""),"",C189*'MPTO_working_3-way'!$I188)</f>
        <v>4.6036015976174909</v>
      </c>
      <c r="H189" s="17">
        <f>IF(OR($A189="",$B189="",$C189=""),"",'MPTO_working_3-way'!E188)</f>
        <v>1.840638815158069</v>
      </c>
      <c r="I189" s="21">
        <f>IF(OR($A189="",$B189="",$C189=""),"",'MPTO_working_3-way'!F188)</f>
        <v>4.1204384152459266</v>
      </c>
      <c r="J189" s="22">
        <f>IF(OR($A189="",$B189="",$C189=""),"",'MPTO_working_3-way'!G188)</f>
        <v>4.6725098960101299</v>
      </c>
      <c r="K189" s="17">
        <f>IF(OR($A189="",$B189="",$C189=""),"",'OddsRatio_working_3-way'!H188)</f>
        <v>1.8477744099356099</v>
      </c>
      <c r="L189" s="21">
        <f>IF(OR($A189="",$B189="",$C189=""),"",'OddsRatio_working_3-way'!I188)</f>
        <v>4.1085061697639045</v>
      </c>
      <c r="M189" s="22">
        <f>IF(OR($A189="",$B189="",$C189=""),"",'OddsRatio_working_3-way'!J188)</f>
        <v>4.6422900575011408</v>
      </c>
      <c r="N189" s="23">
        <f t="shared" si="42"/>
        <v>53.765254639496241</v>
      </c>
      <c r="O189" s="24">
        <f t="shared" si="43"/>
        <v>24.512622392314409</v>
      </c>
      <c r="P189" s="24">
        <f t="shared" si="44"/>
        <v>21.722122968189332</v>
      </c>
      <c r="Q189" t="s">
        <v>469</v>
      </c>
      <c r="R189" t="s">
        <v>210</v>
      </c>
      <c r="S189" s="48" t="s">
        <v>488</v>
      </c>
      <c r="T189" s="35">
        <v>100</v>
      </c>
      <c r="U189" s="35">
        <f t="shared" si="45"/>
        <v>76.24703087885986</v>
      </c>
      <c r="V189" s="35">
        <f t="shared" si="46"/>
        <v>75.609756097560975</v>
      </c>
      <c r="W189" s="35">
        <f t="shared" si="47"/>
        <v>45.355191256830594</v>
      </c>
      <c r="X189" s="35">
        <f t="shared" si="48"/>
        <v>79.035052645608417</v>
      </c>
      <c r="Y189" s="35">
        <f t="shared" si="49"/>
        <v>78.397777864309532</v>
      </c>
      <c r="Z189" s="35">
        <f t="shared" si="50"/>
        <v>48.143213023579165</v>
      </c>
      <c r="AA189" s="35">
        <f t="shared" si="51"/>
        <v>-2.7880217667485567</v>
      </c>
      <c r="AB189" s="35">
        <f t="shared" si="52"/>
        <v>-2.7880217667485567</v>
      </c>
      <c r="AC189" s="35">
        <f t="shared" si="53"/>
        <v>-2.7880217667485709</v>
      </c>
      <c r="AD189" s="36"/>
      <c r="AE189" s="36"/>
      <c r="AF189">
        <v>1.78</v>
      </c>
      <c r="AG189">
        <v>2.13</v>
      </c>
      <c r="AH189" s="41"/>
      <c r="AI189" s="36"/>
      <c r="AJ189" t="s">
        <v>475</v>
      </c>
      <c r="AK189" s="35"/>
      <c r="AL189" s="35"/>
    </row>
    <row r="190" spans="1:38" ht="15" x14ac:dyDescent="0.25">
      <c r="A190">
        <v>4.21</v>
      </c>
      <c r="B190">
        <v>4.0999999999999996</v>
      </c>
      <c r="C190">
        <v>1.83</v>
      </c>
      <c r="D190" s="20">
        <f t="shared" si="41"/>
        <v>2.7880217667485496E-2</v>
      </c>
      <c r="E190" s="17">
        <f>IF(OR($A190="",$B190="",$C190=""),"",A190*'MPTO_working_3-way'!$I189)</f>
        <v>4.3273757163801143</v>
      </c>
      <c r="F190" s="21">
        <f>IF(OR($A190="",$B190="",$C190=""),"",B190*'MPTO_working_3-way'!$I189)</f>
        <v>4.2143088924366898</v>
      </c>
      <c r="G190" s="22">
        <f>IF(OR($A190="",$B190="",$C190=""),"",C190*'MPTO_working_3-way'!$I189)</f>
        <v>1.8810207983314986</v>
      </c>
      <c r="H190" s="17">
        <f>IF(OR($A190="",$B190="",$C190=""),"",'MPTO_working_3-way'!E189)</f>
        <v>4.3814242708521629</v>
      </c>
      <c r="I190" s="21">
        <f>IF(OR($A190="",$B190="",$C190=""),"",'MPTO_working_3-way'!F189)</f>
        <v>4.2624104734432837</v>
      </c>
      <c r="J190" s="22">
        <f>IF(OR($A190="",$B190="",$C190=""),"",'MPTO_working_3-way'!G189)</f>
        <v>1.8616611459632593</v>
      </c>
      <c r="K190" s="17">
        <f>IF(OR($A190="",$B190="",$C190=""),"",'OddsRatio_working_3-way'!H189)</f>
        <v>4.3602433533759255</v>
      </c>
      <c r="L190" s="21">
        <f>IF(OR($A190="",$B190="",$C190=""),"",'OddsRatio_working_3-way'!I189)</f>
        <v>4.2450948272477778</v>
      </c>
      <c r="M190" s="22">
        <f>IF(OR($A190="",$B190="",$C190=""),"",'OddsRatio_working_3-way'!J189)</f>
        <v>1.8688479698760185</v>
      </c>
      <c r="N190" s="23">
        <f t="shared" si="42"/>
        <v>23.108693710480686</v>
      </c>
      <c r="O190" s="24">
        <f t="shared" si="43"/>
        <v>23.728683053932613</v>
      </c>
      <c r="P190" s="24">
        <f t="shared" si="44"/>
        <v>53.162623235586715</v>
      </c>
      <c r="Q190" t="s">
        <v>460</v>
      </c>
      <c r="R190" t="s">
        <v>468</v>
      </c>
      <c r="S190" s="48" t="s">
        <v>488</v>
      </c>
      <c r="T190" s="35">
        <v>100</v>
      </c>
      <c r="U190" s="35">
        <f t="shared" si="45"/>
        <v>61.685823754789276</v>
      </c>
      <c r="V190" s="35">
        <f t="shared" si="46"/>
        <v>70.059880239520965</v>
      </c>
      <c r="W190" s="35">
        <f t="shared" si="47"/>
        <v>65.517241379310349</v>
      </c>
      <c r="X190" s="35">
        <f t="shared" si="48"/>
        <v>64.422878381168701</v>
      </c>
      <c r="Y190" s="35">
        <f t="shared" si="49"/>
        <v>72.796934865900383</v>
      </c>
      <c r="Z190" s="35">
        <f t="shared" si="50"/>
        <v>68.254296005689781</v>
      </c>
      <c r="AA190" s="35">
        <f t="shared" si="51"/>
        <v>-2.7370546263794253</v>
      </c>
      <c r="AB190" s="35">
        <f t="shared" si="52"/>
        <v>-2.7370546263794182</v>
      </c>
      <c r="AC190" s="35">
        <f t="shared" si="53"/>
        <v>-2.7370546263794324</v>
      </c>
      <c r="AD190" s="36"/>
      <c r="AE190" s="36"/>
      <c r="AF190">
        <v>1.7</v>
      </c>
      <c r="AG190">
        <v>2.25</v>
      </c>
      <c r="AH190" s="41"/>
      <c r="AI190" s="36"/>
      <c r="AJ190" t="s">
        <v>475</v>
      </c>
      <c r="AK190" s="35"/>
      <c r="AL190" s="35"/>
    </row>
    <row r="191" spans="1:38" ht="15" x14ac:dyDescent="0.25">
      <c r="A191">
        <v>2.61</v>
      </c>
      <c r="B191">
        <v>3.34</v>
      </c>
      <c r="C191">
        <v>2.9</v>
      </c>
      <c r="D191" s="20">
        <f t="shared" si="41"/>
        <v>2.7370546263794315E-2</v>
      </c>
      <c r="E191" s="17">
        <f>IF(OR($A191="",$B191="",$C191=""),"",A191*'MPTO_working_3-way'!$I190)</f>
        <v>2.681437125748503</v>
      </c>
      <c r="F191" s="21">
        <f>IF(OR($A191="",$B191="",$C191=""),"",B191*'MPTO_working_3-way'!$I190)</f>
        <v>3.4314176245210728</v>
      </c>
      <c r="G191" s="22">
        <f>IF(OR($A191="",$B191="",$C191=""),"",C191*'MPTO_working_3-way'!$I190)</f>
        <v>2.9793745841650034</v>
      </c>
      <c r="H191" s="17">
        <f>IF(OR($A191="",$B191="",$C191=""),"",'MPTO_working_3-way'!E190)</f>
        <v>2.673666346330791</v>
      </c>
      <c r="I191" s="21">
        <f>IF(OR($A191="",$B191="",$C191=""),"",'MPTO_working_3-way'!F190)</f>
        <v>3.4449772110546144</v>
      </c>
      <c r="J191" s="22">
        <f>IF(OR($A191="",$B191="",$C191=""),"",'MPTO_working_3-way'!G190)</f>
        <v>2.9788140419618654</v>
      </c>
      <c r="K191" s="17">
        <f>IF(OR($A191="",$B191="",$C191=""),"",'OddsRatio_working_3-way'!H190)</f>
        <v>2.6773723252859356</v>
      </c>
      <c r="L191" s="21">
        <f>IF(OR($A191="",$B191="",$C191=""),"",'OddsRatio_working_3-way'!I190)</f>
        <v>3.4379200255708628</v>
      </c>
      <c r="M191" s="22">
        <f>IF(OR($A191="",$B191="",$C191=""),"",'OddsRatio_working_3-way'!J190)</f>
        <v>2.9795077130703591</v>
      </c>
      <c r="N191" s="23">
        <f t="shared" si="42"/>
        <v>37.29343456900402</v>
      </c>
      <c r="O191" s="24">
        <f t="shared" si="43"/>
        <v>29.142474318892365</v>
      </c>
      <c r="P191" s="24">
        <f t="shared" si="44"/>
        <v>33.564091112103618</v>
      </c>
      <c r="Q191" t="s">
        <v>397</v>
      </c>
      <c r="R191" t="s">
        <v>459</v>
      </c>
      <c r="S191" s="48" t="s">
        <v>488</v>
      </c>
      <c r="T191" s="35">
        <v>100</v>
      </c>
      <c r="U191" s="35">
        <f t="shared" si="45"/>
        <v>43.502824858757066</v>
      </c>
      <c r="V191" s="35">
        <f t="shared" si="46"/>
        <v>75.728155339805824</v>
      </c>
      <c r="W191" s="35">
        <f t="shared" si="47"/>
        <v>78.448275862068954</v>
      </c>
      <c r="X191" s="35">
        <f t="shared" si="48"/>
        <v>45.823568798125216</v>
      </c>
      <c r="Y191" s="35">
        <f t="shared" si="49"/>
        <v>78.04889927917398</v>
      </c>
      <c r="Z191" s="35">
        <f t="shared" si="50"/>
        <v>80.769019801437111</v>
      </c>
      <c r="AA191" s="35">
        <f t="shared" si="51"/>
        <v>-2.3207439393681497</v>
      </c>
      <c r="AB191" s="35">
        <f t="shared" si="52"/>
        <v>-2.3207439393681568</v>
      </c>
      <c r="AC191" s="35">
        <f t="shared" si="53"/>
        <v>-2.3207439393681568</v>
      </c>
      <c r="AD191" s="36"/>
      <c r="AE191" s="36"/>
      <c r="AF191">
        <v>1.9</v>
      </c>
      <c r="AG191">
        <v>1.99</v>
      </c>
      <c r="AH191" s="41"/>
      <c r="AI191" s="36"/>
      <c r="AJ191" t="s">
        <v>475</v>
      </c>
      <c r="AK191" s="35"/>
      <c r="AL191" s="35"/>
    </row>
    <row r="192" spans="1:38" ht="15" x14ac:dyDescent="0.25">
      <c r="A192">
        <v>1.77</v>
      </c>
      <c r="B192">
        <v>4.12</v>
      </c>
      <c r="C192">
        <v>4.6399999999999997</v>
      </c>
      <c r="D192" s="20">
        <f t="shared" si="41"/>
        <v>2.3207439393681417E-2</v>
      </c>
      <c r="E192" s="17">
        <f>IF(OR($A192="",$B192="",$C192=""),"",A192*'MPTO_working_3-way'!$I191)</f>
        <v>1.811077167726816</v>
      </c>
      <c r="F192" s="21">
        <f>IF(OR($A192="",$B192="",$C192=""),"",B192*'MPTO_working_3-way'!$I191)</f>
        <v>4.2156146503019674</v>
      </c>
      <c r="G192" s="22">
        <f>IF(OR($A192="",$B192="",$C192=""),"",C192*'MPTO_working_3-way'!$I191)</f>
        <v>4.7476825187866813</v>
      </c>
      <c r="H192" s="17">
        <f>IF(OR($A192="",$B192="",$C192=""),"",'MPTO_working_3-way'!E191)</f>
        <v>1.7945719780466896</v>
      </c>
      <c r="I192" s="21">
        <f>IF(OR($A192="",$B192="",$C192=""),"",'MPTO_working_3-way'!F191)</f>
        <v>4.2556336407925555</v>
      </c>
      <c r="J192" s="22">
        <f>IF(OR($A192="",$B192="",$C192=""),"",'MPTO_working_3-way'!G191)</f>
        <v>4.8127496688781903</v>
      </c>
      <c r="K192" s="17">
        <f>IF(OR($A192="",$B192="",$C192=""),"",'OddsRatio_working_3-way'!H191)</f>
        <v>1.8005990281378395</v>
      </c>
      <c r="L192" s="21">
        <f>IF(OR($A192="",$B192="",$C192=""),"",'OddsRatio_working_3-way'!I191)</f>
        <v>4.2439856724546194</v>
      </c>
      <c r="M192" s="22">
        <f>IF(OR($A192="",$B192="",$C192=""),"",'OddsRatio_working_3-way'!J191)</f>
        <v>4.7846499511970562</v>
      </c>
      <c r="N192" s="23">
        <f t="shared" si="42"/>
        <v>55.215758766102482</v>
      </c>
      <c r="O192" s="24">
        <f t="shared" si="43"/>
        <v>23.721333256311016</v>
      </c>
      <c r="P192" s="24">
        <f t="shared" si="44"/>
        <v>21.062907977586509</v>
      </c>
      <c r="Q192" t="s">
        <v>134</v>
      </c>
      <c r="R192" t="s">
        <v>98</v>
      </c>
      <c r="S192" s="48" t="s">
        <v>489</v>
      </c>
      <c r="T192" s="35">
        <v>100</v>
      </c>
      <c r="U192" s="35">
        <f t="shared" si="45"/>
        <v>51.92307692307692</v>
      </c>
      <c r="V192" s="35">
        <f t="shared" si="46"/>
        <v>69.78851963746223</v>
      </c>
      <c r="W192" s="35">
        <f t="shared" si="47"/>
        <v>73.753280839895012</v>
      </c>
      <c r="X192" s="35">
        <f t="shared" si="48"/>
        <v>56.458199522642751</v>
      </c>
      <c r="Y192" s="35">
        <f t="shared" si="49"/>
        <v>74.323642237028054</v>
      </c>
      <c r="Z192" s="35">
        <f t="shared" si="50"/>
        <v>78.288403439460836</v>
      </c>
      <c r="AA192" s="35">
        <f t="shared" si="51"/>
        <v>-4.5351225995658311</v>
      </c>
      <c r="AB192" s="35">
        <f t="shared" si="52"/>
        <v>-4.535122599565824</v>
      </c>
      <c r="AC192" s="35">
        <f t="shared" si="53"/>
        <v>-4.535122599565824</v>
      </c>
      <c r="AD192" s="36"/>
      <c r="AE192" s="36"/>
      <c r="AF192">
        <v>1.67</v>
      </c>
      <c r="AG192">
        <v>2.33</v>
      </c>
      <c r="AH192" s="41"/>
      <c r="AI192" s="36"/>
      <c r="AJ192" t="s">
        <v>173</v>
      </c>
      <c r="AK192" s="35"/>
      <c r="AL192" s="35"/>
    </row>
    <row r="193" spans="1:38" s="35" customFormat="1" ht="15" x14ac:dyDescent="0.25">
      <c r="A193">
        <v>2.08</v>
      </c>
      <c r="B193">
        <v>3.31</v>
      </c>
      <c r="C193">
        <v>3.81</v>
      </c>
      <c r="D193" s="20">
        <f t="shared" si="41"/>
        <v>4.5351225995658329E-2</v>
      </c>
      <c r="E193" s="17">
        <f>IF(OR($A193="",$B193="",$C193=""),"",A193*'MPTO_working_3-way'!$I192)</f>
        <v>2.1743305500709695</v>
      </c>
      <c r="F193" s="21">
        <f>IF(OR($A193="",$B193="",$C193=""),"",B193*'MPTO_working_3-way'!$I192)</f>
        <v>3.4601125580456293</v>
      </c>
      <c r="G193" s="22">
        <f>IF(OR($A193="",$B193="",$C193=""),"",C193*'MPTO_working_3-way'!$I192)</f>
        <v>3.9827881710434583</v>
      </c>
      <c r="H193" s="17">
        <f>IF(OR($A193="",$B193="",$C193=""),"",'MPTO_working_3-way'!E192)</f>
        <v>2.1475257621449022</v>
      </c>
      <c r="I193" s="21">
        <f>IF(OR($A193="",$B193="",$C193=""),"",'MPTO_working_3-way'!F192)</f>
        <v>3.4843481373391687</v>
      </c>
      <c r="J193" s="22">
        <f>IF(OR($A193="",$B193="",$C193=""),"",'MPTO_working_3-way'!G192)</f>
        <v>4.0428523547238226</v>
      </c>
      <c r="K193" s="17">
        <f>IF(OR($A193="",$B193="",$C193=""),"",'OddsRatio_working_3-way'!H192)</f>
        <v>2.1583681907594761</v>
      </c>
      <c r="L193" s="21">
        <f>IF(OR($A193="",$B193="",$C193=""),"",'OddsRatio_working_3-way'!I192)</f>
        <v>3.477620852457767</v>
      </c>
      <c r="M193" s="22">
        <f>IF(OR($A193="",$B193="",$C193=""),"",'OddsRatio_working_3-way'!J192)</f>
        <v>4.0139024222538211</v>
      </c>
      <c r="N193" s="23">
        <f t="shared" si="42"/>
        <v>45.991167256853394</v>
      </c>
      <c r="O193" s="24">
        <f t="shared" si="43"/>
        <v>28.900793925756812</v>
      </c>
      <c r="P193" s="24">
        <f t="shared" si="44"/>
        <v>25.108038817389783</v>
      </c>
      <c r="Q193" t="s">
        <v>118</v>
      </c>
      <c r="R193" t="s">
        <v>485</v>
      </c>
      <c r="S193" s="48" t="s">
        <v>489</v>
      </c>
      <c r="T193" s="35">
        <v>100</v>
      </c>
      <c r="U193" s="35">
        <f t="shared" si="45"/>
        <v>15.254237288135595</v>
      </c>
      <c r="V193" s="35">
        <f t="shared" si="46"/>
        <v>84.98498498498499</v>
      </c>
      <c r="W193" s="35">
        <f t="shared" si="47"/>
        <v>92.992291520672737</v>
      </c>
      <c r="X193" s="35">
        <f t="shared" si="48"/>
        <v>22.022723494342276</v>
      </c>
      <c r="Y193" s="35">
        <f t="shared" si="49"/>
        <v>91.753471191191665</v>
      </c>
      <c r="Z193" s="35">
        <f t="shared" si="50"/>
        <v>99.760777726879439</v>
      </c>
      <c r="AA193" s="35">
        <f t="shared" si="51"/>
        <v>-6.7684862062066813</v>
      </c>
      <c r="AB193" s="35">
        <f t="shared" si="52"/>
        <v>-6.7684862062066742</v>
      </c>
      <c r="AC193" s="35">
        <f t="shared" si="53"/>
        <v>-6.7684862062067026</v>
      </c>
      <c r="AD193" s="36"/>
      <c r="AE193" s="36"/>
      <c r="AF193">
        <v>2.13</v>
      </c>
      <c r="AG193">
        <v>1.74</v>
      </c>
      <c r="AH193" s="41"/>
      <c r="AI193" s="36"/>
      <c r="AJ193" t="s">
        <v>174</v>
      </c>
    </row>
    <row r="194" spans="1:38" s="35" customFormat="1" ht="15" x14ac:dyDescent="0.25">
      <c r="A194">
        <v>1.18</v>
      </c>
      <c r="B194">
        <v>6.66</v>
      </c>
      <c r="C194">
        <v>14.27</v>
      </c>
      <c r="D194" s="20">
        <f t="shared" si="41"/>
        <v>6.7684862062066919E-2</v>
      </c>
      <c r="E194" s="17">
        <f>IF(OR($A194="",$B194="",$C194=""),"",A194*'MPTO_working_3-way'!$I193)</f>
        <v>1.259868137233239</v>
      </c>
      <c r="F194" s="21">
        <f>IF(OR($A194="",$B194="",$C194=""),"",B194*'MPTO_working_3-way'!$I193)</f>
        <v>7.1107811813333655</v>
      </c>
      <c r="G194" s="22">
        <f>IF(OR($A194="",$B194="",$C194=""),"",C194*'MPTO_working_3-way'!$I193)</f>
        <v>15.235862981625694</v>
      </c>
      <c r="H194" s="17">
        <f>IF(OR($A194="",$B194="",$C194=""),"",'MPTO_working_3-way'!E193)</f>
        <v>1.2122740226689377</v>
      </c>
      <c r="I194" s="21">
        <f>IF(OR($A194="",$B194="",$C194=""),"",'MPTO_working_3-way'!F193)</f>
        <v>7.8376951612378711</v>
      </c>
      <c r="J194" s="22">
        <f>IF(OR($A194="",$B194="",$C194=""),"",'MPTO_working_3-way'!G193)</f>
        <v>21.045779912217526</v>
      </c>
      <c r="K194" s="17">
        <f>IF(OR($A194="",$B194="",$C194=""),"",'OddsRatio_working_3-way'!H193)</f>
        <v>1.22286569568345</v>
      </c>
      <c r="L194" s="21">
        <f>IF(OR($A194="",$B194="",$C194=""),"",'OddsRatio_working_3-way'!I193)</f>
        <v>8.0078879864907169</v>
      </c>
      <c r="M194" s="22">
        <f>IF(OR($A194="",$B194="",$C194=""),"",'OddsRatio_working_3-way'!J193)</f>
        <v>17.43015434288548</v>
      </c>
      <c r="N194" s="23">
        <f t="shared" si="42"/>
        <v>79.373386027213286</v>
      </c>
      <c r="O194" s="24">
        <f t="shared" si="43"/>
        <v>14.063152479296049</v>
      </c>
      <c r="P194" s="24">
        <f t="shared" si="44"/>
        <v>6.5634614934906574</v>
      </c>
      <c r="Q194" t="s">
        <v>423</v>
      </c>
      <c r="R194" t="s">
        <v>306</v>
      </c>
      <c r="S194" s="48" t="s">
        <v>489</v>
      </c>
      <c r="T194" s="35">
        <v>100</v>
      </c>
      <c r="U194" s="35">
        <f t="shared" si="45"/>
        <v>79.079497907949786</v>
      </c>
      <c r="V194" s="35">
        <f t="shared" si="46"/>
        <v>75</v>
      </c>
      <c r="W194" s="35">
        <f t="shared" si="47"/>
        <v>43.502824858757066</v>
      </c>
      <c r="X194" s="35">
        <f t="shared" si="48"/>
        <v>81.497175141242934</v>
      </c>
      <c r="Y194" s="35">
        <f t="shared" si="49"/>
        <v>77.417677233293148</v>
      </c>
      <c r="Z194" s="35">
        <f t="shared" si="50"/>
        <v>45.920502092050206</v>
      </c>
      <c r="AA194" s="35">
        <f t="shared" si="51"/>
        <v>-2.4176772332931478</v>
      </c>
      <c r="AB194" s="35">
        <f t="shared" si="52"/>
        <v>-2.4176772332931478</v>
      </c>
      <c r="AC194" s="35">
        <f t="shared" si="53"/>
        <v>-2.4176772332931407</v>
      </c>
      <c r="AD194" s="36"/>
      <c r="AE194" s="36"/>
      <c r="AF194">
        <v>1.93</v>
      </c>
      <c r="AG194">
        <v>1.87</v>
      </c>
      <c r="AH194" s="41"/>
      <c r="AI194" s="36"/>
      <c r="AJ194" t="s">
        <v>478</v>
      </c>
    </row>
    <row r="195" spans="1:38" ht="15" x14ac:dyDescent="0.25">
      <c r="A195">
        <v>4.78</v>
      </c>
      <c r="B195">
        <v>4</v>
      </c>
      <c r="C195">
        <v>1.77</v>
      </c>
      <c r="D195" s="20">
        <f t="shared" si="41"/>
        <v>2.4176772332931584E-2</v>
      </c>
      <c r="E195" s="17">
        <f>IF(OR($A195="",$B195="",$C195=""),"",A195*'MPTO_working_3-way'!$I194)</f>
        <v>4.8955649717514129</v>
      </c>
      <c r="F195" s="21">
        <f>IF(OR($A195="",$B195="",$C195=""),"",B195*'MPTO_working_3-way'!$I194)</f>
        <v>4.0967070893317263</v>
      </c>
      <c r="G195" s="22">
        <f>IF(OR($A195="",$B195="",$C195=""),"",C195*'MPTO_working_3-way'!$I194)</f>
        <v>1.8127928870292889</v>
      </c>
      <c r="H195" s="17">
        <f>IF(OR($A195="",$B195="",$C195=""),"",'MPTO_working_3-way'!E194)</f>
        <v>4.9715108364590792</v>
      </c>
      <c r="I195" s="21">
        <f>IF(OR($A195="",$B195="",$C195=""),"",'MPTO_working_3-way'!F194)</f>
        <v>4.133237799019688</v>
      </c>
      <c r="J195" s="22">
        <f>IF(OR($A195="",$B195="",$C195=""),"",'MPTO_working_3-way'!G194)</f>
        <v>1.7956131569918188</v>
      </c>
      <c r="K195" s="17">
        <f>IF(OR($A195="",$B195="",$C195=""),"",'OddsRatio_working_3-way'!H194)</f>
        <v>4.9366302565968718</v>
      </c>
      <c r="L195" s="21">
        <f>IF(OR($A195="",$B195="",$C195=""),"",'OddsRatio_working_3-way'!I194)</f>
        <v>4.1243097274578346</v>
      </c>
      <c r="M195" s="22">
        <f>IF(OR($A195="",$B195="",$C195=""),"",'OddsRatio_working_3-way'!J194)</f>
        <v>1.8019061633808442</v>
      </c>
      <c r="N195" s="23">
        <f t="shared" si="42"/>
        <v>20.426651587104665</v>
      </c>
      <c r="O195" s="24">
        <f t="shared" si="43"/>
        <v>24.409848646590074</v>
      </c>
      <c r="P195" s="24">
        <f t="shared" si="44"/>
        <v>55.163499766305257</v>
      </c>
      <c r="Q195" t="s">
        <v>154</v>
      </c>
      <c r="R195" t="s">
        <v>166</v>
      </c>
      <c r="S195" s="48" t="s">
        <v>489</v>
      </c>
      <c r="T195" s="35">
        <v>100</v>
      </c>
      <c r="U195" s="35">
        <f t="shared" si="45"/>
        <v>57.081545064377686</v>
      </c>
      <c r="V195" s="35">
        <f t="shared" si="46"/>
        <v>69.325153374233125</v>
      </c>
      <c r="W195" s="35">
        <f t="shared" si="47"/>
        <v>70.326409495548958</v>
      </c>
      <c r="X195" s="35">
        <f t="shared" si="48"/>
        <v>60.348437130217917</v>
      </c>
      <c r="Y195" s="35">
        <f t="shared" si="49"/>
        <v>72.592045440073363</v>
      </c>
      <c r="Z195" s="35">
        <f t="shared" si="50"/>
        <v>73.593301561389197</v>
      </c>
      <c r="AA195" s="35">
        <f t="shared" si="51"/>
        <v>-3.2668920658402314</v>
      </c>
      <c r="AB195" s="35">
        <f t="shared" si="52"/>
        <v>-3.2668920658402385</v>
      </c>
      <c r="AC195" s="35">
        <f t="shared" si="53"/>
        <v>-3.2668920658402385</v>
      </c>
      <c r="AD195" s="36"/>
      <c r="AE195" s="36"/>
      <c r="AF195">
        <v>1.84</v>
      </c>
      <c r="AG195">
        <v>2.06</v>
      </c>
      <c r="AH195" s="41"/>
      <c r="AI195" s="36"/>
      <c r="AJ195" t="s">
        <v>175</v>
      </c>
      <c r="AK195" s="35"/>
      <c r="AL195" s="35"/>
    </row>
    <row r="196" spans="1:38" s="35" customFormat="1" ht="15" x14ac:dyDescent="0.25">
      <c r="A196">
        <v>2.33</v>
      </c>
      <c r="B196">
        <v>3.26</v>
      </c>
      <c r="C196">
        <v>3.37</v>
      </c>
      <c r="D196" s="20">
        <f t="shared" ref="D196:D200" si="54">IF(OR($A196="",$B196="",$C196=""),"",(1/A196)+(1/B196)+(1/C196)-1)</f>
        <v>3.2668920658402323E-2</v>
      </c>
      <c r="E196" s="17">
        <f>IF(OR($A196="",$B196="",$C196=""),"",A196*'MPTO_working_3-way'!$I195)</f>
        <v>2.4061185851340774</v>
      </c>
      <c r="F196" s="21">
        <f>IF(OR($A196="",$B196="",$C196=""),"",B196*'MPTO_working_3-way'!$I195)</f>
        <v>3.3665006813463911</v>
      </c>
      <c r="G196" s="22">
        <f>IF(OR($A196="",$B196="",$C196=""),"",C196*'MPTO_working_3-way'!$I195)</f>
        <v>3.4800942626188158</v>
      </c>
      <c r="H196" s="17">
        <f>IF(OR($A196="",$B196="",$C196=""),"",'MPTO_working_3-way'!E195)</f>
        <v>2.3906578305332991</v>
      </c>
      <c r="I196" s="21">
        <f>IF(OR($A196="",$B196="",$C196=""),"",'MPTO_working_3-way'!F195)</f>
        <v>3.3799904278362813</v>
      </c>
      <c r="J196" s="22">
        <f>IF(OR($A196="",$B196="",$C196=""),"",'MPTO_working_3-way'!G195)</f>
        <v>3.4983840023659813</v>
      </c>
      <c r="K196" s="17">
        <f>IF(OR($A196="",$B196="",$C196=""),"",'OddsRatio_working_3-way'!H195)</f>
        <v>2.3973586831821723</v>
      </c>
      <c r="L196" s="21">
        <f>IF(OR($A196="",$B196="",$C196=""),"",'OddsRatio_working_3-way'!I195)</f>
        <v>3.3744591157832406</v>
      </c>
      <c r="M196" s="22">
        <f>IF(OR($A196="",$B196="",$C196=""),"",'OddsRatio_working_3-way'!J195)</f>
        <v>3.4900301346930451</v>
      </c>
      <c r="N196" s="23">
        <f t="shared" si="42"/>
        <v>41.560711353895158</v>
      </c>
      <c r="O196" s="24">
        <f t="shared" si="43"/>
        <v>29.704434802017094</v>
      </c>
      <c r="P196" s="24">
        <f t="shared" si="44"/>
        <v>28.734853844087748</v>
      </c>
      <c r="Q196" t="s">
        <v>203</v>
      </c>
      <c r="R196" t="s">
        <v>204</v>
      </c>
      <c r="S196" s="48" t="s">
        <v>489</v>
      </c>
      <c r="T196" s="35">
        <v>100</v>
      </c>
      <c r="U196" s="35">
        <f t="shared" si="45"/>
        <v>63.768115942028999</v>
      </c>
      <c r="V196" s="35">
        <f t="shared" si="46"/>
        <v>69.135802469135797</v>
      </c>
      <c r="W196" s="35">
        <f t="shared" si="47"/>
        <v>64.912280701754383</v>
      </c>
      <c r="X196" s="35">
        <f t="shared" si="48"/>
        <v>65.95191682910982</v>
      </c>
      <c r="Y196" s="35">
        <f t="shared" si="49"/>
        <v>71.319603356216632</v>
      </c>
      <c r="Z196" s="35">
        <f t="shared" si="50"/>
        <v>67.096081588835219</v>
      </c>
      <c r="AA196" s="35">
        <f t="shared" si="51"/>
        <v>-2.183800887080821</v>
      </c>
      <c r="AB196" s="35">
        <f t="shared" si="52"/>
        <v>-2.1838008870808352</v>
      </c>
      <c r="AC196" s="35">
        <f t="shared" si="53"/>
        <v>-2.1838008870808352</v>
      </c>
      <c r="AD196" s="36"/>
      <c r="AE196" s="36"/>
      <c r="AF196">
        <v>2.21</v>
      </c>
      <c r="AG196">
        <v>1.71</v>
      </c>
      <c r="AH196" s="41"/>
      <c r="AI196" s="36"/>
      <c r="AJ196" t="s">
        <v>172</v>
      </c>
    </row>
    <row r="197" spans="1:38" ht="15" x14ac:dyDescent="0.25">
      <c r="A197">
        <v>2.76</v>
      </c>
      <c r="B197">
        <v>3.24</v>
      </c>
      <c r="C197">
        <v>2.85</v>
      </c>
      <c r="D197" s="20">
        <f t="shared" si="54"/>
        <v>2.1838008870808334E-2</v>
      </c>
      <c r="E197" s="17">
        <f>IF(OR($A197="",$B197="",$C197=""),"",A197*'MPTO_working_3-way'!$I196)</f>
        <v>2.8202729044834309</v>
      </c>
      <c r="F197" s="21">
        <f>IF(OR($A197="",$B197="",$C197=""),"",B197*'MPTO_working_3-way'!$I196)</f>
        <v>3.3107551487414191</v>
      </c>
      <c r="G197" s="22">
        <f>IF(OR($A197="",$B197="",$C197=""),"",C197*'MPTO_working_3-way'!$I196)</f>
        <v>2.912238325281804</v>
      </c>
      <c r="H197" s="17">
        <f>IF(OR($A197="",$B197="",$C197=""),"",'MPTO_working_3-way'!E196)</f>
        <v>2.8165879794175375</v>
      </c>
      <c r="I197" s="21">
        <f>IF(OR($A197="",$B197="",$C197=""),"",'MPTO_working_3-way'!F196)</f>
        <v>3.3182613586650835</v>
      </c>
      <c r="J197" s="22">
        <f>IF(OR($A197="",$B197="",$C197=""),"",'MPTO_working_3-way'!G196)</f>
        <v>2.9103790391098205</v>
      </c>
      <c r="K197" s="17">
        <f>IF(OR($A197="",$B197="",$C197=""),"",'OddsRatio_working_3-way'!H196)</f>
        <v>2.8184288949625196</v>
      </c>
      <c r="L197" s="21">
        <f>IF(OR($A197="",$B197="",$C197=""),"",'OddsRatio_working_3-way'!I196)</f>
        <v>3.314364048134117</v>
      </c>
      <c r="M197" s="22">
        <f>IF(OR($A197="",$B197="",$C197=""),"",'OddsRatio_working_3-way'!J196)</f>
        <v>2.9114167361821943</v>
      </c>
      <c r="N197" s="23">
        <f t="shared" ref="N197:N200" si="55">(1/E197)* 100</f>
        <v>35.457561515067731</v>
      </c>
      <c r="O197" s="24">
        <f t="shared" ref="O197:O200" si="56">(1/F197)* 100</f>
        <v>30.204589438761403</v>
      </c>
      <c r="P197" s="24">
        <f t="shared" ref="P197:P200" si="57">(1/G197)* 100</f>
        <v>34.337849046170852</v>
      </c>
      <c r="Q197" t="s">
        <v>465</v>
      </c>
      <c r="R197" t="s">
        <v>437</v>
      </c>
      <c r="S197" s="48" t="s">
        <v>489</v>
      </c>
      <c r="T197" s="35">
        <v>100</v>
      </c>
      <c r="U197" s="35">
        <f t="shared" ref="U197:U200" si="58">(1/A198)*((T197*A198)-T197)</f>
        <v>64.157706093189958</v>
      </c>
      <c r="V197" s="35">
        <f t="shared" ref="V197:V200" si="59">(1/B198)*((T197*B198)-T197)</f>
        <v>66.555183946488299</v>
      </c>
      <c r="W197" s="35">
        <f t="shared" ref="W197:W200" si="60">(1/C198)*((T197*C198)-T197)</f>
        <v>65.517241379310349</v>
      </c>
      <c r="X197" s="35">
        <f t="shared" ref="X197:X200" si="61">((1/B198)+(1/C198))*T197</f>
        <v>67.927574674201367</v>
      </c>
      <c r="Y197" s="35">
        <f t="shared" ref="Y197:Y200" si="62">((1/A198)+(1/C198))*T197</f>
        <v>70.325052527499693</v>
      </c>
      <c r="Z197" s="35">
        <f t="shared" ref="Z197:Z200" si="63">((1/A198)+(1/B198))*T197</f>
        <v>69.287109960321743</v>
      </c>
      <c r="AA197" s="35">
        <f t="shared" ref="AA197:AA200" si="64">U197-X197</f>
        <v>-3.7698685810114085</v>
      </c>
      <c r="AB197" s="35">
        <f t="shared" ref="AB197:AB200" si="65">V197-Y197</f>
        <v>-3.7698685810113943</v>
      </c>
      <c r="AC197" s="35">
        <f t="shared" ref="AC197:AC200" si="66">W197-Z197</f>
        <v>-3.7698685810113943</v>
      </c>
      <c r="AD197" s="36"/>
      <c r="AE197" s="36"/>
      <c r="AF197">
        <v>2.2999999999999998</v>
      </c>
      <c r="AG197">
        <v>1.68</v>
      </c>
      <c r="AH197" s="41"/>
      <c r="AI197" s="36"/>
      <c r="AJ197" t="s">
        <v>473</v>
      </c>
      <c r="AK197" s="35"/>
      <c r="AL197" s="35"/>
    </row>
    <row r="198" spans="1:38" s="35" customFormat="1" ht="15" x14ac:dyDescent="0.25">
      <c r="A198">
        <v>2.79</v>
      </c>
      <c r="B198">
        <v>2.99</v>
      </c>
      <c r="C198">
        <v>2.9</v>
      </c>
      <c r="D198" s="20">
        <f t="shared" si="54"/>
        <v>3.7698685810114041E-2</v>
      </c>
      <c r="E198" s="17">
        <f>IF(OR($A198="",$B198="",$C198=""),"",A198*'MPTO_working_3-way'!$I197)</f>
        <v>2.8951793334102183</v>
      </c>
      <c r="F198" s="21">
        <f>IF(OR($A198="",$B198="",$C198=""),"",B198*'MPTO_working_3-way'!$I197)</f>
        <v>3.1027190705722414</v>
      </c>
      <c r="G198" s="22">
        <f>IF(OR($A198="",$B198="",$C198=""),"",C198*'MPTO_working_3-way'!$I197)</f>
        <v>3.0093261888493306</v>
      </c>
      <c r="H198" s="17">
        <f>IF(OR($A198="",$B198="",$C198=""),"",'MPTO_working_3-way'!E197)</f>
        <v>2.891370818441823</v>
      </c>
      <c r="I198" s="21">
        <f>IF(OR($A198="",$B198="",$C198=""),"",'MPTO_working_3-way'!F197)</f>
        <v>3.1067292096781864</v>
      </c>
      <c r="J198" s="22">
        <f>IF(OR($A198="",$B198="",$C198=""),"",'MPTO_working_3-way'!G197)</f>
        <v>3.0096789082324213</v>
      </c>
      <c r="K198" s="17">
        <f>IF(OR($A198="",$B198="",$C198=""),"",'OddsRatio_working_3-way'!H197)</f>
        <v>2.8932103855699061</v>
      </c>
      <c r="L198" s="21">
        <f>IF(OR($A198="",$B198="",$C198=""),"",'OddsRatio_working_3-way'!I197)</f>
        <v>3.1047422722257614</v>
      </c>
      <c r="M198" s="22">
        <f>IF(OR($A198="",$B198="",$C198=""),"",'OddsRatio_working_3-way'!J197)</f>
        <v>3.0095529232306255</v>
      </c>
      <c r="N198" s="23">
        <f t="shared" si="55"/>
        <v>34.540174712497155</v>
      </c>
      <c r="O198" s="24">
        <f t="shared" si="56"/>
        <v>32.229795133065906</v>
      </c>
      <c r="P198" s="24">
        <f t="shared" si="57"/>
        <v>33.230030154436925</v>
      </c>
      <c r="Q198" t="s">
        <v>209</v>
      </c>
      <c r="R198" t="s">
        <v>446</v>
      </c>
      <c r="S198" s="48" t="s">
        <v>489</v>
      </c>
      <c r="T198" s="35">
        <v>100</v>
      </c>
      <c r="U198" s="35">
        <f t="shared" si="58"/>
        <v>50</v>
      </c>
      <c r="V198" s="35">
        <f t="shared" si="59"/>
        <v>71.181556195965413</v>
      </c>
      <c r="W198" s="35">
        <f t="shared" si="60"/>
        <v>75.247524752475243</v>
      </c>
      <c r="X198" s="35">
        <f t="shared" si="61"/>
        <v>53.570919051559329</v>
      </c>
      <c r="Y198" s="35">
        <f t="shared" si="62"/>
        <v>74.752475247524757</v>
      </c>
      <c r="Z198" s="35">
        <f t="shared" si="63"/>
        <v>78.818443804034573</v>
      </c>
      <c r="AA198" s="35">
        <f t="shared" si="64"/>
        <v>-3.5709190515593292</v>
      </c>
      <c r="AB198" s="35">
        <f t="shared" si="65"/>
        <v>-3.5709190515593434</v>
      </c>
      <c r="AC198" s="35">
        <f t="shared" si="66"/>
        <v>-3.5709190515593292</v>
      </c>
      <c r="AD198" s="36"/>
      <c r="AF198">
        <v>2.35</v>
      </c>
      <c r="AG198">
        <v>1.62</v>
      </c>
      <c r="AH198" s="41"/>
      <c r="AI198" s="36"/>
      <c r="AJ198" t="s">
        <v>474</v>
      </c>
    </row>
    <row r="199" spans="1:38" ht="15" x14ac:dyDescent="0.25">
      <c r="A199">
        <v>2</v>
      </c>
      <c r="B199">
        <v>3.47</v>
      </c>
      <c r="C199">
        <v>4.04</v>
      </c>
      <c r="D199" s="20">
        <f t="shared" si="54"/>
        <v>3.5709190515593292E-2</v>
      </c>
      <c r="E199" s="17">
        <f>IF(OR($A199="",$B199="",$C199=""),"",A199*'MPTO_working_3-way'!$I198)</f>
        <v>2.0714183810311866</v>
      </c>
      <c r="F199" s="21">
        <f>IF(OR($A199="",$B199="",$C199=""),"",B199*'MPTO_working_3-way'!$I198)</f>
        <v>3.5939108910891089</v>
      </c>
      <c r="G199" s="22">
        <f>IF(OR($A199="",$B199="",$C199=""),"",C199*'MPTO_working_3-way'!$I198)</f>
        <v>4.1842651296829967</v>
      </c>
      <c r="H199" s="17">
        <f>IF(OR($A199="",$B199="",$C199=""),"",'MPTO_working_3-way'!E198)</f>
        <v>2.0487733587949881</v>
      </c>
      <c r="I199" s="21">
        <f>IF(OR($A199="",$B199="",$C199=""),"",'MPTO_working_3-way'!F198)</f>
        <v>3.6194984250477646</v>
      </c>
      <c r="J199" s="22">
        <f>IF(OR($A199="",$B199="",$C199=""),"",'MPTO_working_3-way'!G198)</f>
        <v>4.2440914687064808</v>
      </c>
      <c r="K199" s="17">
        <f>IF(OR($A199="",$B199="",$C199=""),"",'OddsRatio_working_3-way'!H198)</f>
        <v>2.0577328680720157</v>
      </c>
      <c r="L199" s="21">
        <f>IF(OR($A199="",$B199="",$C199=""),"",'OddsRatio_working_3-way'!I198)</f>
        <v>3.6126001841378779</v>
      </c>
      <c r="M199" s="22">
        <f>IF(OR($A199="",$B199="",$C199=""),"",'OddsRatio_working_3-way'!J198)</f>
        <v>4.2155079189389273</v>
      </c>
      <c r="N199" s="23">
        <f t="shared" si="55"/>
        <v>48.276099563342839</v>
      </c>
      <c r="O199" s="24">
        <f t="shared" si="56"/>
        <v>27.82484124688348</v>
      </c>
      <c r="P199" s="24">
        <f t="shared" si="57"/>
        <v>23.899059189773688</v>
      </c>
      <c r="Q199" t="s">
        <v>458</v>
      </c>
      <c r="R199" t="s">
        <v>393</v>
      </c>
      <c r="S199" s="48" t="s">
        <v>489</v>
      </c>
      <c r="T199" s="35">
        <v>100</v>
      </c>
      <c r="U199" s="35">
        <f t="shared" si="58"/>
        <v>55.752212389380524</v>
      </c>
      <c r="V199" s="35">
        <f t="shared" si="59"/>
        <v>72.899728997289984</v>
      </c>
      <c r="W199" s="35">
        <f t="shared" si="60"/>
        <v>67.948717948717942</v>
      </c>
      <c r="X199" s="35">
        <f t="shared" si="61"/>
        <v>59.151553053992082</v>
      </c>
      <c r="Y199" s="35">
        <f t="shared" si="62"/>
        <v>76.299069661901513</v>
      </c>
      <c r="Z199" s="35">
        <f t="shared" si="63"/>
        <v>71.348058613329499</v>
      </c>
      <c r="AA199" s="35">
        <f t="shared" si="64"/>
        <v>-3.3993406646115574</v>
      </c>
      <c r="AB199" s="35">
        <f t="shared" si="65"/>
        <v>-3.399340664611529</v>
      </c>
      <c r="AC199" s="35">
        <f t="shared" si="66"/>
        <v>-3.3993406646115574</v>
      </c>
      <c r="AD199" s="36"/>
      <c r="AE199" s="36"/>
      <c r="AF199">
        <v>1.88</v>
      </c>
      <c r="AG199">
        <v>2</v>
      </c>
      <c r="AH199" s="41"/>
      <c r="AI199" s="36"/>
      <c r="AJ199" t="s">
        <v>475</v>
      </c>
      <c r="AK199" s="35"/>
      <c r="AL199" s="35"/>
    </row>
    <row r="200" spans="1:38" s="35" customFormat="1" ht="15" x14ac:dyDescent="0.25">
      <c r="A200">
        <v>2.2599999999999998</v>
      </c>
      <c r="B200">
        <v>3.69</v>
      </c>
      <c r="C200">
        <v>3.12</v>
      </c>
      <c r="D200" s="20">
        <f t="shared" si="54"/>
        <v>3.3993406646115609E-2</v>
      </c>
      <c r="E200" s="17">
        <f>IF(OR($A200="",$B200="",$C200=""),"",A200*'MPTO_working_3-way'!$I199)</f>
        <v>2.3368250990202211</v>
      </c>
      <c r="F200" s="21">
        <f>IF(OR($A200="",$B200="",$C200=""),"",B200*'MPTO_working_3-way'!$I199)</f>
        <v>3.8154356705241663</v>
      </c>
      <c r="G200" s="22">
        <f>IF(OR($A200="",$B200="",$C200=""),"",C200*'MPTO_working_3-way'!$I199)</f>
        <v>3.2260594287358808</v>
      </c>
      <c r="H200" s="17">
        <f>IF(OR($A200="",$B200="",$C200=""),"",'MPTO_working_3-way'!E199)</f>
        <v>2.3193959409433575</v>
      </c>
      <c r="I200" s="21">
        <f>IF(OR($A200="",$B200="",$C200=""),"",'MPTO_working_3-way'!F199)</f>
        <v>3.8510183565864309</v>
      </c>
      <c r="J200" s="22">
        <f>IF(OR($A200="",$B200="",$C200=""),"",'MPTO_working_3-way'!G199)</f>
        <v>3.2343442339285504</v>
      </c>
      <c r="K200" s="17">
        <f>IF(OR($A200="",$B200="",$C200=""),"",'OddsRatio_working_3-way'!H199)</f>
        <v>2.3269255956477473</v>
      </c>
      <c r="L200" s="21">
        <f>IF(OR($A200="",$B200="",$C200=""),"",'OddsRatio_working_3-way'!I199)</f>
        <v>3.8328808351527299</v>
      </c>
      <c r="M200" s="22">
        <f>IF(OR($A200="",$B200="",$C200=""),"",'OddsRatio_working_3-way'!J199)</f>
        <v>3.2326049704549398</v>
      </c>
      <c r="N200" s="23">
        <f t="shared" si="55"/>
        <v>42.793104217310827</v>
      </c>
      <c r="O200" s="24">
        <f t="shared" si="56"/>
        <v>26.209326702201206</v>
      </c>
      <c r="P200" s="24">
        <f t="shared" si="57"/>
        <v>30.997569080487963</v>
      </c>
      <c r="Q200" t="s">
        <v>456</v>
      </c>
      <c r="R200" t="s">
        <v>211</v>
      </c>
      <c r="S200" s="48" t="s">
        <v>489</v>
      </c>
      <c r="T200" s="35">
        <v>100</v>
      </c>
      <c r="U200" s="35" t="e">
        <f t="shared" si="58"/>
        <v>#DIV/0!</v>
      </c>
      <c r="V200" s="35" t="e">
        <f t="shared" si="59"/>
        <v>#DIV/0!</v>
      </c>
      <c r="W200" s="35" t="e">
        <f t="shared" si="60"/>
        <v>#DIV/0!</v>
      </c>
      <c r="X200" s="35" t="e">
        <f t="shared" si="61"/>
        <v>#DIV/0!</v>
      </c>
      <c r="Y200" s="35" t="e">
        <f t="shared" si="62"/>
        <v>#DIV/0!</v>
      </c>
      <c r="Z200" s="35" t="e">
        <f t="shared" si="63"/>
        <v>#DIV/0!</v>
      </c>
      <c r="AA200" s="35" t="e">
        <f t="shared" si="64"/>
        <v>#DIV/0!</v>
      </c>
      <c r="AB200" s="35" t="e">
        <f t="shared" si="65"/>
        <v>#DIV/0!</v>
      </c>
      <c r="AC200" s="35" t="e">
        <f t="shared" si="66"/>
        <v>#DIV/0!</v>
      </c>
      <c r="AD200" s="36"/>
      <c r="AE200" s="36"/>
      <c r="AF200">
        <v>1.81</v>
      </c>
      <c r="AG200">
        <v>2.0699999999999998</v>
      </c>
      <c r="AH200" s="41"/>
      <c r="AI200" s="36"/>
      <c r="AJ200" t="s">
        <v>475</v>
      </c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67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67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67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2022-09-10T09:37:41Z</dcterms:modified>
</cp:coreProperties>
</file>