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N9" i="2"/>
  <c r="O9" i="2"/>
  <c r="P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N73" i="2" s="1"/>
  <c r="F73" i="2"/>
  <c r="G73" i="2"/>
  <c r="P73" i="2" s="1"/>
  <c r="O73" i="2"/>
  <c r="E74" i="2"/>
  <c r="N74" i="2" s="1"/>
  <c r="F74" i="2"/>
  <c r="G74" i="2"/>
  <c r="O74" i="2"/>
  <c r="P74" i="2"/>
  <c r="E75" i="2"/>
  <c r="N75" i="2" s="1"/>
  <c r="F75" i="2"/>
  <c r="G75" i="2"/>
  <c r="P75" i="2" s="1"/>
  <c r="O75" i="2"/>
  <c r="E76" i="2"/>
  <c r="N76" i="2" s="1"/>
  <c r="F76" i="2"/>
  <c r="O76" i="2" s="1"/>
  <c r="G76" i="2"/>
  <c r="P76" i="2" s="1"/>
  <c r="E77" i="2"/>
  <c r="N77" i="2" s="1"/>
  <c r="F77" i="2"/>
  <c r="G77" i="2"/>
  <c r="P77" i="2" s="1"/>
  <c r="O77" i="2"/>
  <c r="E78" i="2"/>
  <c r="N78" i="2" s="1"/>
  <c r="F78" i="2"/>
  <c r="G78" i="2"/>
  <c r="O78" i="2"/>
  <c r="P78" i="2"/>
  <c r="E79" i="2"/>
  <c r="N79" i="2" s="1"/>
  <c r="F79" i="2"/>
  <c r="G79" i="2"/>
  <c r="P79" i="2" s="1"/>
  <c r="O79" i="2"/>
  <c r="E80" i="2"/>
  <c r="N80" i="2" s="1"/>
  <c r="F80" i="2"/>
  <c r="O80" i="2" s="1"/>
  <c r="G80" i="2"/>
  <c r="P80" i="2" s="1"/>
  <c r="E81" i="2"/>
  <c r="N81" i="2" s="1"/>
  <c r="F81" i="2"/>
  <c r="G81" i="2"/>
  <c r="P81" i="2" s="1"/>
  <c r="O81" i="2"/>
  <c r="E82" i="2"/>
  <c r="N82" i="2" s="1"/>
  <c r="F82" i="2"/>
  <c r="G82" i="2"/>
  <c r="O82" i="2"/>
  <c r="P82" i="2"/>
  <c r="E83" i="2"/>
  <c r="N83" i="2" s="1"/>
  <c r="F83" i="2"/>
  <c r="G83" i="2"/>
  <c r="P83" i="2" s="1"/>
  <c r="O83" i="2"/>
  <c r="E84" i="2"/>
  <c r="N84" i="2" s="1"/>
  <c r="F84" i="2"/>
  <c r="O84" i="2" s="1"/>
  <c r="G84" i="2"/>
  <c r="P84" i="2" s="1"/>
  <c r="E85" i="2"/>
  <c r="N85" i="2" s="1"/>
  <c r="F85" i="2"/>
  <c r="G85" i="2"/>
  <c r="P85" i="2" s="1"/>
  <c r="O85" i="2"/>
  <c r="E86" i="2"/>
  <c r="N86" i="2" s="1"/>
  <c r="F86" i="2"/>
  <c r="G86" i="2"/>
  <c r="O86" i="2"/>
  <c r="P86" i="2"/>
  <c r="E87" i="2"/>
  <c r="N87" i="2" s="1"/>
  <c r="F87" i="2"/>
  <c r="G87" i="2"/>
  <c r="P87" i="2" s="1"/>
  <c r="O87" i="2"/>
  <c r="E88" i="2"/>
  <c r="N88" i="2" s="1"/>
  <c r="F88" i="2"/>
  <c r="O88" i="2" s="1"/>
  <c r="G88" i="2"/>
  <c r="P88" i="2" s="1"/>
  <c r="E89" i="2"/>
  <c r="N89" i="2" s="1"/>
  <c r="F89" i="2"/>
  <c r="G89" i="2"/>
  <c r="P89" i="2" s="1"/>
  <c r="O89" i="2"/>
  <c r="E90" i="2"/>
  <c r="N90" i="2" s="1"/>
  <c r="F90" i="2"/>
  <c r="G90" i="2"/>
  <c r="O90" i="2"/>
  <c r="P90" i="2"/>
  <c r="E91" i="2"/>
  <c r="N91" i="2" s="1"/>
  <c r="F91" i="2"/>
  <c r="G91" i="2"/>
  <c r="P91" i="2" s="1"/>
  <c r="O91" i="2"/>
  <c r="E92" i="2"/>
  <c r="N92" i="2" s="1"/>
  <c r="F92" i="2"/>
  <c r="O92" i="2" s="1"/>
  <c r="G92" i="2"/>
  <c r="P92" i="2" s="1"/>
  <c r="E93" i="2"/>
  <c r="N93" i="2" s="1"/>
  <c r="F93" i="2"/>
  <c r="G93" i="2"/>
  <c r="P93" i="2" s="1"/>
  <c r="O93" i="2"/>
  <c r="E94" i="2"/>
  <c r="F94" i="2"/>
  <c r="O94" i="2" s="1"/>
  <c r="G94" i="2"/>
  <c r="N94" i="2"/>
  <c r="P94" i="2"/>
  <c r="E95" i="2"/>
  <c r="F95" i="2"/>
  <c r="O95" i="2" s="1"/>
  <c r="G95" i="2"/>
  <c r="N95" i="2"/>
  <c r="P95" i="2"/>
  <c r="E96" i="2"/>
  <c r="F96" i="2"/>
  <c r="O96" i="2" s="1"/>
  <c r="G96" i="2"/>
  <c r="N96" i="2"/>
  <c r="P96" i="2"/>
  <c r="E97" i="2"/>
  <c r="F97" i="2"/>
  <c r="O97" i="2" s="1"/>
  <c r="G97" i="2"/>
  <c r="N97" i="2"/>
  <c r="P97" i="2"/>
  <c r="E98" i="2"/>
  <c r="F98" i="2"/>
  <c r="O98" i="2" s="1"/>
  <c r="G98" i="2"/>
  <c r="N98" i="2"/>
  <c r="P98" i="2"/>
  <c r="E99" i="2"/>
  <c r="F99" i="2"/>
  <c r="O99" i="2" s="1"/>
  <c r="G99" i="2"/>
  <c r="N99" i="2"/>
  <c r="P99" i="2"/>
  <c r="E100" i="2"/>
  <c r="F100" i="2"/>
  <c r="O100" i="2" s="1"/>
  <c r="G100" i="2"/>
  <c r="N100" i="2"/>
  <c r="P100" i="2"/>
  <c r="E101" i="2"/>
  <c r="F101" i="2"/>
  <c r="O101" i="2" s="1"/>
  <c r="G101" i="2"/>
  <c r="N101" i="2"/>
  <c r="P101" i="2"/>
  <c r="E102" i="2"/>
  <c r="F102" i="2"/>
  <c r="O102" i="2" s="1"/>
  <c r="G102" i="2"/>
  <c r="N102" i="2"/>
  <c r="P102" i="2"/>
  <c r="E103" i="2"/>
  <c r="F103" i="2"/>
  <c r="O103" i="2" s="1"/>
  <c r="G103" i="2"/>
  <c r="N103" i="2"/>
  <c r="P103" i="2"/>
  <c r="E104" i="2"/>
  <c r="F104" i="2"/>
  <c r="O104" i="2" s="1"/>
  <c r="G104" i="2"/>
  <c r="N104" i="2"/>
  <c r="P104" i="2"/>
  <c r="E105" i="2"/>
  <c r="F105" i="2"/>
  <c r="O105" i="2" s="1"/>
  <c r="G105" i="2"/>
  <c r="N105" i="2"/>
  <c r="P105" i="2"/>
  <c r="E106" i="2"/>
  <c r="F106" i="2"/>
  <c r="O106" i="2" s="1"/>
  <c r="G106" i="2"/>
  <c r="N106" i="2"/>
  <c r="P106" i="2"/>
  <c r="E107" i="2"/>
  <c r="F107" i="2"/>
  <c r="O107" i="2" s="1"/>
  <c r="G107" i="2"/>
  <c r="N107" i="2"/>
  <c r="P107" i="2"/>
  <c r="E108" i="2"/>
  <c r="F108" i="2"/>
  <c r="O108" i="2" s="1"/>
  <c r="G108" i="2"/>
  <c r="N108" i="2"/>
  <c r="P108" i="2"/>
  <c r="E109" i="2"/>
  <c r="F109" i="2"/>
  <c r="O109" i="2" s="1"/>
  <c r="G109" i="2"/>
  <c r="N109" i="2"/>
  <c r="P109" i="2"/>
  <c r="E110" i="2"/>
  <c r="F110" i="2"/>
  <c r="O110" i="2" s="1"/>
  <c r="G110" i="2"/>
  <c r="N110" i="2"/>
  <c r="P110" i="2"/>
  <c r="E111" i="2"/>
  <c r="F111" i="2"/>
  <c r="O111" i="2" s="1"/>
  <c r="G111" i="2"/>
  <c r="N111" i="2"/>
  <c r="P111" i="2"/>
  <c r="E112" i="2"/>
  <c r="F112" i="2"/>
  <c r="O112" i="2" s="1"/>
  <c r="G112" i="2"/>
  <c r="N112" i="2"/>
  <c r="P112" i="2"/>
  <c r="E113" i="2"/>
  <c r="F113" i="2"/>
  <c r="O113" i="2" s="1"/>
  <c r="G113" i="2"/>
  <c r="N113" i="2"/>
  <c r="P113" i="2"/>
  <c r="E114" i="2"/>
  <c r="F114" i="2"/>
  <c r="O114" i="2" s="1"/>
  <c r="G114" i="2"/>
  <c r="N114" i="2"/>
  <c r="P114" i="2"/>
  <c r="E115" i="2"/>
  <c r="F115" i="2"/>
  <c r="O115" i="2" s="1"/>
  <c r="G115" i="2"/>
  <c r="N115" i="2"/>
  <c r="P115" i="2"/>
  <c r="E116" i="2"/>
  <c r="F116" i="2"/>
  <c r="O116" i="2" s="1"/>
  <c r="G116" i="2"/>
  <c r="N116" i="2"/>
  <c r="P116" i="2"/>
  <c r="E117" i="2"/>
  <c r="F117" i="2"/>
  <c r="O117" i="2" s="1"/>
  <c r="G117" i="2"/>
  <c r="N117" i="2"/>
  <c r="P117" i="2"/>
  <c r="E118" i="2"/>
  <c r="F118" i="2"/>
  <c r="O118" i="2" s="1"/>
  <c r="G118" i="2"/>
  <c r="N118" i="2"/>
  <c r="P118" i="2"/>
  <c r="E119" i="2"/>
  <c r="F119" i="2"/>
  <c r="O119" i="2" s="1"/>
  <c r="G119" i="2"/>
  <c r="N119" i="2"/>
  <c r="P119" i="2"/>
  <c r="E120" i="2"/>
  <c r="F120" i="2"/>
  <c r="O120" i="2" s="1"/>
  <c r="G120" i="2"/>
  <c r="N120" i="2"/>
  <c r="P120" i="2"/>
  <c r="E121" i="2"/>
  <c r="F121" i="2"/>
  <c r="O121" i="2" s="1"/>
  <c r="G121" i="2"/>
  <c r="N121" i="2"/>
  <c r="P121" i="2"/>
  <c r="E122" i="2"/>
  <c r="F122" i="2"/>
  <c r="O122" i="2" s="1"/>
  <c r="G122" i="2"/>
  <c r="N122" i="2"/>
  <c r="P122" i="2"/>
  <c r="E123" i="2"/>
  <c r="F123" i="2"/>
  <c r="O123" i="2" s="1"/>
  <c r="G123" i="2"/>
  <c r="N123" i="2"/>
  <c r="P123" i="2"/>
  <c r="E124" i="2"/>
  <c r="F124" i="2"/>
  <c r="O124" i="2" s="1"/>
  <c r="G124" i="2"/>
  <c r="N124" i="2"/>
  <c r="P124" i="2"/>
  <c r="E125" i="2"/>
  <c r="F125" i="2"/>
  <c r="O125" i="2" s="1"/>
  <c r="G125" i="2"/>
  <c r="N125" i="2"/>
  <c r="P125" i="2"/>
  <c r="E126" i="2"/>
  <c r="F126" i="2"/>
  <c r="O126" i="2" s="1"/>
  <c r="G126" i="2"/>
  <c r="N126" i="2"/>
  <c r="P126" i="2"/>
  <c r="E127" i="2"/>
  <c r="F127" i="2"/>
  <c r="O127" i="2" s="1"/>
  <c r="G127" i="2"/>
  <c r="N127" i="2"/>
  <c r="P12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15" i="5" l="1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9" i="4" l="1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35" i="4" l="1"/>
  <c r="AR35" i="4" s="1"/>
  <c r="AO107" i="4"/>
  <c r="AU107" i="4" s="1"/>
  <c r="AO21" i="4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2" i="4" l="1"/>
  <c r="I12" i="4" s="1"/>
  <c r="G12" i="4"/>
  <c r="D122" i="4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26" i="4" l="1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263" i="3"/>
  <c r="D416" i="3"/>
  <c r="D174" i="3"/>
  <c r="D341" i="3"/>
  <c r="D941" i="3"/>
  <c r="D257" i="3"/>
  <c r="D812" i="3"/>
  <c r="D948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67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129" i="3"/>
  <c r="D130" i="3"/>
  <c r="D133" i="3"/>
  <c r="D132" i="3"/>
  <c r="D131" i="3"/>
  <c r="D124" i="3"/>
  <c r="D65" i="3"/>
  <c r="D110" i="3"/>
  <c r="D49" i="3"/>
  <c r="D112" i="3"/>
  <c r="D40" i="3"/>
  <c r="D113" i="3"/>
  <c r="D60" i="3"/>
  <c r="D55" i="3"/>
  <c r="D63" i="3"/>
  <c r="D114" i="3"/>
  <c r="D27" i="3"/>
  <c r="D21" i="3"/>
  <c r="D73" i="3"/>
  <c r="D50" i="3"/>
  <c r="D59" i="3"/>
  <c r="D70" i="3"/>
  <c r="D67" i="3"/>
  <c r="D33" i="3"/>
  <c r="D58" i="3"/>
  <c r="D86" i="3"/>
  <c r="D62" i="3"/>
  <c r="D61" i="3"/>
  <c r="D106" i="3"/>
  <c r="D20" i="3"/>
  <c r="D96" i="3"/>
  <c r="D26" i="3"/>
  <c r="D126" i="3"/>
  <c r="D127" i="3"/>
  <c r="D122" i="3"/>
  <c r="D105" i="3"/>
  <c r="D103" i="3"/>
  <c r="D90" i="3"/>
  <c r="D57" i="3"/>
  <c r="D35" i="3"/>
  <c r="D84" i="3"/>
  <c r="D78" i="3"/>
  <c r="D45" i="3"/>
  <c r="D44" i="3"/>
  <c r="D120" i="3"/>
  <c r="D18" i="3"/>
  <c r="D43" i="3"/>
  <c r="D34" i="3"/>
  <c r="D64" i="3"/>
  <c r="D52" i="3"/>
  <c r="D116" i="3"/>
  <c r="D109" i="3"/>
  <c r="D32" i="3"/>
  <c r="D51" i="3"/>
  <c r="D74" i="3"/>
  <c r="D72" i="3"/>
  <c r="D92" i="3"/>
  <c r="D69" i="3"/>
  <c r="D19" i="3"/>
  <c r="D82" i="3"/>
  <c r="D128" i="3"/>
  <c r="D125" i="3"/>
  <c r="D3" i="3"/>
  <c r="D46" i="3"/>
  <c r="D71" i="3"/>
  <c r="D115" i="3"/>
  <c r="D101" i="3"/>
  <c r="D28" i="3"/>
  <c r="D107" i="3"/>
  <c r="D80" i="3"/>
  <c r="D104" i="3"/>
  <c r="D87" i="3"/>
  <c r="D102" i="3"/>
  <c r="D24" i="3"/>
  <c r="D111" i="3"/>
  <c r="D25" i="3"/>
  <c r="D93" i="3"/>
  <c r="D81" i="3"/>
  <c r="D108" i="3"/>
  <c r="D85" i="3"/>
  <c r="D94" i="3"/>
  <c r="D95" i="3"/>
  <c r="D91" i="3"/>
  <c r="D66" i="3"/>
  <c r="D118" i="3"/>
  <c r="D76" i="3"/>
  <c r="D30" i="3"/>
  <c r="D119" i="3"/>
  <c r="D123" i="3"/>
  <c r="D121" i="3"/>
  <c r="D2" i="3"/>
  <c r="D99" i="3"/>
  <c r="D41" i="3"/>
  <c r="D117" i="3"/>
  <c r="D36" i="3"/>
  <c r="D23" i="3"/>
  <c r="D100" i="3"/>
  <c r="D42" i="3"/>
  <c r="D47" i="3"/>
  <c r="D83" i="3"/>
  <c r="D89" i="3"/>
  <c r="D22" i="3"/>
  <c r="D79" i="3"/>
  <c r="D98" i="3"/>
  <c r="D37" i="3"/>
  <c r="D53" i="3"/>
  <c r="D54" i="3"/>
  <c r="D68" i="3"/>
  <c r="D77" i="3"/>
  <c r="D97" i="3"/>
  <c r="D56" i="3"/>
  <c r="D48" i="3"/>
  <c r="D88" i="3"/>
  <c r="D29" i="3"/>
  <c r="D31" i="3"/>
  <c r="D75" i="3"/>
  <c r="D11" i="3"/>
  <c r="D17" i="3"/>
  <c r="D16" i="3"/>
  <c r="D10" i="3"/>
  <c r="D9" i="3"/>
  <c r="D12" i="3"/>
  <c r="D13" i="3"/>
  <c r="D6" i="3"/>
  <c r="D5" i="3"/>
  <c r="D7" i="3"/>
  <c r="D8" i="3"/>
  <c r="D4" i="3"/>
  <c r="D14" i="3"/>
  <c r="D15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<sst xmlns="http://schemas.openxmlformats.org/spreadsheetml/2006/main" count="634" uniqueCount="341">
  <si>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</si>
  <si>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</si>
  <si>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</si>
  <si>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</si>
  <si>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</si>
  <si>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</si>
  <si>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</si>
  <si>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</si>
  <si>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</si>
  <si>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</si>
  <si>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</si>
  <si>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</si>
  <si>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</si>
  <si>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</si>
  <si>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</si>
  <si>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</si>
  <si>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</si>
  <si>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</si>
  <si>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</si>
  <si>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</si>
  <si>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</si>
  <si>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</si>
  <si>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</si>
  <si>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</si>
  <si>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</si>
  <si>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</si>
  <si>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</si>
  <si>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</si>
  <si>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</si>
  <si>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</si>
  <si>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</si>
  <si>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</si>
  <si>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</si>
  <si>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</si>
  <si>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</si>
  <si>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</si>
  <si>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</si>
  <si>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</si>
  <si>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</si>
  <si>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</si>
  <si>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</si>
  <si>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</si>
  <si>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</si>
  <si>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</si>
  <si>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</si>
  <si>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</si>
  <si>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</si>
  <si>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</si>
  <si>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</si>
  <si>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</si>
  <si>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</si>
  <si>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</si>
  <si>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</si>
  <si>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</si>
  <si>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</si>
  <si>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</si>
  <si>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</si>
  <si>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</si>
  <si>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</si>
  <si>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</si>
  <si>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</si>
  <si>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</si>
  <si>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</si>
  <si>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</si>
  <si>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</si>
  <si>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</si>
  <si>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</si>
  <si>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</si>
  <si>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</si>
  <si>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</si>
  <si>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home</t>
  </si>
  <si>
    <t>away</t>
  </si>
  <si>
    <t>0-0</t>
  </si>
  <si>
    <t>New York City</t>
  </si>
  <si>
    <t>MLS</t>
  </si>
  <si>
    <t>Super League</t>
  </si>
  <si>
    <t>J1 League</t>
  </si>
  <si>
    <t>Sarmiento Junin</t>
  </si>
  <si>
    <t>Yokohama F. Marinos</t>
  </si>
  <si>
    <t>Shonan Bellmare</t>
  </si>
  <si>
    <t>Necaxa</t>
  </si>
  <si>
    <t>Club Leon</t>
  </si>
  <si>
    <t>Juarez</t>
  </si>
  <si>
    <t>Cruz Azul</t>
  </si>
  <si>
    <t>Pachuca</t>
  </si>
  <si>
    <t>Santos Laguna</t>
  </si>
  <si>
    <t>Independiente</t>
  </si>
  <si>
    <t>Atlas</t>
  </si>
  <si>
    <t>U.N.A.M.- Pumas</t>
  </si>
  <si>
    <t>Monterrey</t>
  </si>
  <si>
    <t>Mazatlan FC</t>
  </si>
  <si>
    <t>Club America</t>
  </si>
  <si>
    <t>U.A.N.L.- Tigres</t>
  </si>
  <si>
    <t>Toluca</t>
  </si>
  <si>
    <t>Guadalajara Chivas</t>
  </si>
  <si>
    <t>FC Cincinnati</t>
  </si>
  <si>
    <t>Serie A</t>
  </si>
  <si>
    <t>Zhejiang Professional</t>
  </si>
  <si>
    <t>Atl. San Luis</t>
  </si>
  <si>
    <t>Puebla</t>
  </si>
  <si>
    <t>Club Tijuana</t>
  </si>
  <si>
    <t>Queretaro</t>
  </si>
  <si>
    <t>09/09/2022</t>
  </si>
  <si>
    <t>Barracas Central</t>
  </si>
  <si>
    <t>Lanus</t>
  </si>
  <si>
    <t>Patronato</t>
  </si>
  <si>
    <t>Platense</t>
  </si>
  <si>
    <t>Guangzhou FC</t>
  </si>
  <si>
    <t>Tianjin Jinmen Tiger</t>
  </si>
  <si>
    <t>Derry City</t>
  </si>
  <si>
    <t>Bohemians</t>
  </si>
  <si>
    <t>Drogheda</t>
  </si>
  <si>
    <t>St. Patricks</t>
  </si>
  <si>
    <t>Shelbourne</t>
  </si>
  <si>
    <t>Sligo Rovers</t>
  </si>
  <si>
    <t>UC Dublin</t>
  </si>
  <si>
    <t>Dundalk</t>
  </si>
  <si>
    <t>Warta Poznan</t>
  </si>
  <si>
    <t>Zaglebie</t>
  </si>
  <si>
    <t>Widzew Lodz</t>
  </si>
  <si>
    <t>Cracovia</t>
  </si>
  <si>
    <t>FC Botosani</t>
  </si>
  <si>
    <t>UTA Arad</t>
  </si>
  <si>
    <t>Sochi</t>
  </si>
  <si>
    <t>Dynamo Moscow</t>
  </si>
  <si>
    <t>Estudiantes L.P.</t>
  </si>
  <si>
    <t>Racing Club</t>
  </si>
  <si>
    <t>Tigre</t>
  </si>
  <si>
    <t>Huracan</t>
  </si>
  <si>
    <t>Central Cordoba</t>
  </si>
  <si>
    <t>Godoy Cruz</t>
  </si>
  <si>
    <t>San Lorenzo</t>
  </si>
  <si>
    <t>Atl. Tucuman</t>
  </si>
  <si>
    <t>Rapid Vienna</t>
  </si>
  <si>
    <t>Wolfsberger AC</t>
  </si>
  <si>
    <t>Ried</t>
  </si>
  <si>
    <t>Salzburg</t>
  </si>
  <si>
    <t>Tirol</t>
  </si>
  <si>
    <t>Altach</t>
  </si>
  <si>
    <t>Ceara</t>
  </si>
  <si>
    <t>Santos</t>
  </si>
  <si>
    <t>Internacional</t>
  </si>
  <si>
    <t>Cuiaba</t>
  </si>
  <si>
    <t>Fluminense</t>
  </si>
  <si>
    <t>Fortaleza</t>
  </si>
  <si>
    <t>Meizhou Hakka</t>
  </si>
  <si>
    <t>Hebei</t>
  </si>
  <si>
    <t>Shanghai Shenhua</t>
  </si>
  <si>
    <t>Odense</t>
  </si>
  <si>
    <t>FC Copenhagen</t>
  </si>
  <si>
    <t>Shimizu S-Pulse</t>
  </si>
  <si>
    <t>Kawasaki Frontale</t>
  </si>
  <si>
    <t>Sanfrecce Hiroshima</t>
  </si>
  <si>
    <t>Cerezo Osaka</t>
  </si>
  <si>
    <t>Sagan Tosu</t>
  </si>
  <si>
    <t>Gamba Osaka</t>
  </si>
  <si>
    <t>FC Tokyo</t>
  </si>
  <si>
    <t>Kyoto</t>
  </si>
  <si>
    <t>Kashima Antlers</t>
  </si>
  <si>
    <t>Urawa Reds</t>
  </si>
  <si>
    <t>Kashiwa Reysol</t>
  </si>
  <si>
    <t>Vissel Kobe</t>
  </si>
  <si>
    <t>Nagoya Grampus</t>
  </si>
  <si>
    <t>Avispa Fukuoka</t>
  </si>
  <si>
    <t>Sandefjord</t>
  </si>
  <si>
    <t>Odd</t>
  </si>
  <si>
    <t>Lillestrom</t>
  </si>
  <si>
    <t>Stromsgodset</t>
  </si>
  <si>
    <t>Slask Wroclaw</t>
  </si>
  <si>
    <t>Lechia Gdansk</t>
  </si>
  <si>
    <t>Radomiak Radom</t>
  </si>
  <si>
    <t>Wisla Plock</t>
  </si>
  <si>
    <t>Gornik Z.</t>
  </si>
  <si>
    <t>Piast Gliwice</t>
  </si>
  <si>
    <t>Chindia Targoviste</t>
  </si>
  <si>
    <t>Sepsi Sf. Gheorghe</t>
  </si>
  <si>
    <t>FC Hermannstadt</t>
  </si>
  <si>
    <t>Petrolul</t>
  </si>
  <si>
    <t>U Craiova 1948</t>
  </si>
  <si>
    <t>FC Rapid Bucuresti</t>
  </si>
  <si>
    <t>Khimki</t>
  </si>
  <si>
    <t>samara</t>
  </si>
  <si>
    <t>CSKA Moscow</t>
  </si>
  <si>
    <t>Krasnodar</t>
  </si>
  <si>
    <t>Akhmat Grozny</t>
  </si>
  <si>
    <t>Nizhny Novgorod</t>
  </si>
  <si>
    <t>Sirius</t>
  </si>
  <si>
    <t>Varnamo</t>
  </si>
  <si>
    <t>Degerfors</t>
  </si>
  <si>
    <t>Mjallby</t>
  </si>
  <si>
    <t>St. Gallen</t>
  </si>
  <si>
    <t>Sion</t>
  </si>
  <si>
    <t>Winterthur</t>
  </si>
  <si>
    <t>Luzern</t>
  </si>
  <si>
    <t>CF Montreal</t>
  </si>
  <si>
    <t>Columbus Crew</t>
  </si>
  <si>
    <t>Charlotte</t>
  </si>
  <si>
    <t>Nashville SC</t>
  </si>
  <si>
    <t>Los Angeles Galaxy</t>
  </si>
  <si>
    <t>New York Red Bulls</t>
  </si>
  <si>
    <t>New England Revolution</t>
  </si>
  <si>
    <t>Banfield</t>
  </si>
  <si>
    <t>Colon Santa FE</t>
  </si>
  <si>
    <t>Arsenal Sarandi</t>
  </si>
  <si>
    <t>Velez Sarsfield</t>
  </si>
  <si>
    <t>Newells Old Boys</t>
  </si>
  <si>
    <t>Gimnasia L.P.</t>
  </si>
  <si>
    <t>Boca Juniors</t>
  </si>
  <si>
    <t>River Plate</t>
  </si>
  <si>
    <t>A. Lustenau</t>
  </si>
  <si>
    <t>LASK</t>
  </si>
  <si>
    <t>Hartberg</t>
  </si>
  <si>
    <t>Austria Vienna</t>
  </si>
  <si>
    <t>A. Klagenfurt</t>
  </si>
  <si>
    <t>Sturm Graz</t>
  </si>
  <si>
    <t>Palmeiras</t>
  </si>
  <si>
    <t>Juventude</t>
  </si>
  <si>
    <t>Avai</t>
  </si>
  <si>
    <t>Athletico-PR</t>
  </si>
  <si>
    <t>Botafogo RJ</t>
  </si>
  <si>
    <t>America MG</t>
  </si>
  <si>
    <t>Coritiba</t>
  </si>
  <si>
    <t>Atletico GO</t>
  </si>
  <si>
    <t>Sao Paulo</t>
  </si>
  <si>
    <t>Corinthians</t>
  </si>
  <si>
    <t>Goias</t>
  </si>
  <si>
    <t>Flamengo RJ</t>
  </si>
  <si>
    <t>Aalborg</t>
  </si>
  <si>
    <t>Lyngby</t>
  </si>
  <si>
    <t>Nordsjaelland</t>
  </si>
  <si>
    <t>Midtjylland</t>
  </si>
  <si>
    <t>Brondby</t>
  </si>
  <si>
    <t>Randers FC</t>
  </si>
  <si>
    <t>Silkeborg</t>
  </si>
  <si>
    <t>Aarhus</t>
  </si>
  <si>
    <t>HIFK</t>
  </si>
  <si>
    <t>AC Oulu</t>
  </si>
  <si>
    <t>Honka</t>
  </si>
  <si>
    <t>HJK</t>
  </si>
  <si>
    <t>Ilves</t>
  </si>
  <si>
    <t>Inter Turku</t>
  </si>
  <si>
    <t>Lahti</t>
  </si>
  <si>
    <t>Haka</t>
  </si>
  <si>
    <t>Mariehamn</t>
  </si>
  <si>
    <t>SJK</t>
  </si>
  <si>
    <t>VPS</t>
  </si>
  <si>
    <t>KuPS</t>
  </si>
  <si>
    <t>Shamrock Rovers</t>
  </si>
  <si>
    <t>Finn Harps</t>
  </si>
  <si>
    <t>Hokkaido Consadole Sapporo</t>
  </si>
  <si>
    <t>Iwata</t>
  </si>
  <si>
    <t>Aalesund</t>
  </si>
  <si>
    <t>Sarpsborg 08</t>
  </si>
  <si>
    <t>Ham-Kam</t>
  </si>
  <si>
    <t>Viking</t>
  </si>
  <si>
    <t>Jerv</t>
  </si>
  <si>
    <t>Molde</t>
  </si>
  <si>
    <t>Kristiansund</t>
  </si>
  <si>
    <t>Valerenga</t>
  </si>
  <si>
    <t>Tromso</t>
  </si>
  <si>
    <t>Bodo/Glimt</t>
  </si>
  <si>
    <t>Haugesund</t>
  </si>
  <si>
    <t>Rosenborg</t>
  </si>
  <si>
    <t>Legnica</t>
  </si>
  <si>
    <t>Korona Kielce</t>
  </si>
  <si>
    <t>Pogon Szczecin</t>
  </si>
  <si>
    <t>Lech Poznan</t>
  </si>
  <si>
    <t>Rakow</t>
  </si>
  <si>
    <t>Legia</t>
  </si>
  <si>
    <t>Farul Constanta</t>
  </si>
  <si>
    <t>FC Arges</t>
  </si>
  <si>
    <t>CFR Cluj</t>
  </si>
  <si>
    <t>Univ. Craiova</t>
  </si>
  <si>
    <t>Ural</t>
  </si>
  <si>
    <t>Torpedo Moscow</t>
  </si>
  <si>
    <t>Fakel Voronezh</t>
  </si>
  <si>
    <t>Lokomotiv Moscow</t>
  </si>
  <si>
    <t>Zenit</t>
  </si>
  <si>
    <t>Orenburg</t>
  </si>
  <si>
    <t>FK Rostov</t>
  </si>
  <si>
    <t>Spartak Moscow</t>
  </si>
  <si>
    <t>Hammarby</t>
  </si>
  <si>
    <t>Djurgarden</t>
  </si>
  <si>
    <t>Sundsvall</t>
  </si>
  <si>
    <t>Elfsborg</t>
  </si>
  <si>
    <t>Malmo FF</t>
  </si>
  <si>
    <t>Norrkoping</t>
  </si>
  <si>
    <t>Varberg</t>
  </si>
  <si>
    <t>AIK</t>
  </si>
  <si>
    <t>Servette</t>
  </si>
  <si>
    <t>Zurich</t>
  </si>
  <si>
    <t>Basel</t>
  </si>
  <si>
    <t>Grasshoppers</t>
  </si>
  <si>
    <t>Young Boys</t>
  </si>
  <si>
    <t>Lugano</t>
  </si>
  <si>
    <t>Atlanta Utd</t>
  </si>
  <si>
    <t>Toronto FC</t>
  </si>
  <si>
    <t>San Jose Earthquakes</t>
  </si>
  <si>
    <t>Philadelphia Union</t>
  </si>
  <si>
    <t>Orlando City</t>
  </si>
  <si>
    <t>Chicago Fire</t>
  </si>
  <si>
    <t>Inter Miami</t>
  </si>
  <si>
    <t>Seattle Sounders</t>
  </si>
  <si>
    <t>Austin FC</t>
  </si>
  <si>
    <t>FC Dallas</t>
  </si>
  <si>
    <t>Los Angeles FC</t>
  </si>
  <si>
    <t>Houston Dynamo</t>
  </si>
  <si>
    <t>Sporting Kansas City</t>
  </si>
  <si>
    <t>Colorado Rapids</t>
  </si>
  <si>
    <t>Vancouver Whitecaps</t>
  </si>
  <si>
    <t>Real Salt Lake</t>
  </si>
  <si>
    <t>DC United</t>
  </si>
  <si>
    <t>Portland Timbers</t>
  </si>
  <si>
    <t>Minnesota United</t>
  </si>
  <si>
    <t>Talleres Cordoba</t>
  </si>
  <si>
    <t>Defensa y Justicia</t>
  </si>
  <si>
    <t>Viborg</t>
  </si>
  <si>
    <t>Horsens</t>
  </si>
  <si>
    <t>Jagiellonia</t>
  </si>
  <si>
    <t>Stal Mielec</t>
  </si>
  <si>
    <t>Mioveni</t>
  </si>
  <si>
    <t>U. Cluj</t>
  </si>
  <si>
    <t>FCSB</t>
  </si>
  <si>
    <t>FC Voluntari</t>
  </si>
  <si>
    <t>Kalmar</t>
  </si>
  <si>
    <t>Hacken</t>
  </si>
  <si>
    <t>Goteborg</t>
  </si>
  <si>
    <t>Helsingborg</t>
  </si>
  <si>
    <t>10/09/2022</t>
  </si>
  <si>
    <t>11/09/2022</t>
  </si>
  <si>
    <t>12/09/2022</t>
  </si>
  <si>
    <t>Premier Division</t>
  </si>
  <si>
    <t>Ekstraklasa</t>
  </si>
  <si>
    <t>Liga 1</t>
  </si>
  <si>
    <t>Premier League</t>
  </si>
  <si>
    <t>Admiral Bundesliga</t>
  </si>
  <si>
    <t>Superliga</t>
  </si>
  <si>
    <t>Eliteserien</t>
  </si>
  <si>
    <t>Allsvenskan</t>
  </si>
  <si>
    <t>Swiss</t>
  </si>
  <si>
    <t>Veikkausliiga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</si>
</sst>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1.0298777856855175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10.678757615727656</v>
      </c>
      <c r="I2" s="6">
        <f>IF('Log_working_3-way'!$D2="","",'True_Odds_Calculator_3-way'!O3/'True_Odds_Calculator_3-way'!B3-1)</f>
        <v>8.7624879987796902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3.2329598506068979E-2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1.030167218114816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16.393602802913684</v>
      </c>
      <c r="I3" s="6">
        <f>IF('Log_working_3-way'!$D3="","",'True_Odds_Calculator_3-way'!O4/'True_Odds_Calculator_3-way'!B4-1)</f>
        <v>9.1460405914378828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3.2253693928862681E-2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1.043399212584176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5.6285075290222064</v>
      </c>
      <c r="I4" s="6">
        <f>IF('Log_working_3-way'!$D4="","",'True_Odds_Calculator_3-way'!O5/'True_Odds_Calculator_3-way'!B5-1)</f>
        <v>6.7249845621675375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4.4761241638696436E-2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1.0325177959749907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35.99187126211902</v>
      </c>
      <c r="I5" s="6">
        <f>IF('Log_working_3-way'!$D5="","",'True_Odds_Calculator_3-way'!O6/'True_Odds_Calculator_3-way'!B6-1)</f>
        <v>4.6641617622526299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3.0062721049419538E-2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1.0297945071331482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4.4254928570261898</v>
      </c>
      <c r="I6" s="6">
        <f>IF('Log_working_3-way'!$D6="","",'True_Odds_Calculator_3-way'!O7/'True_Odds_Calculator_3-way'!B7-1)</f>
        <v>5.6526274733069224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3.0101617714406004E-2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1.024541526905667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11.424053590902009</v>
      </c>
      <c r="I7" s="6">
        <f>IF('Log_working_3-way'!$D7="","",'True_Odds_Calculator_3-way'!O8/'True_Odds_Calculator_3-way'!B8-1)</f>
        <v>9.2678128850429822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2.6645768025078453E-2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1.0351504083176035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0.78806280011523366</v>
      </c>
      <c r="I8" s="6">
        <f>IF('Log_working_3-way'!$D8="","",'True_Odds_Calculator_3-way'!O9/'True_Odds_Calculator_3-way'!B9-1)</f>
        <v>3.4343098613658389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2.9632532830827119E-2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1.024372047643576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12.873561912459316</v>
      </c>
      <c r="I9" s="6">
        <f>IF('Log_working_3-way'!$D9="","",'True_Odds_Calculator_3-way'!O10/'True_Odds_Calculator_3-way'!B10-1)</f>
        <v>8.5741087971074919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2.6408584189146822E-2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1.0248275975393657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10.741061384891886</v>
      </c>
      <c r="I10" s="6">
        <f>IF('Log_working_3-way'!$D10="","",'True_Odds_Calculator_3-way'!O11/'True_Odds_Calculator_3-way'!B11-1)</f>
        <v>7.729701634232784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2.6851556709142077E-2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1.0409075244641819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10.546876913614643</v>
      </c>
      <c r="I11" s="6">
        <f>IF('Log_working_3-way'!$D11="","",'True_Odds_Calculator_3-way'!O12/'True_Odds_Calculator_3-way'!B12-1)</f>
        <v>10.467105982002764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4.4120176450352933E-2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1.0338043892476529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23.902260056070986</v>
      </c>
      <c r="I12" s="6">
        <f>IF('Log_working_3-way'!$D12="","",'True_Odds_Calculator_3-way'!O13/'True_Odds_Calculator_3-way'!B13-1)</f>
        <v>5.5200324541478079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3.4734152082614322E-2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1.0296015866203203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11.537586922007446</v>
      </c>
      <c r="I13" s="6">
        <f>IF('Log_working_3-way'!$D13="","",'True_Odds_Calculator_3-way'!O14/'True_Odds_Calculator_3-way'!B14-1)</f>
        <v>8.7035217481215277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3.2039812539355506E-2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1.0299388413380841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11.715170252832792</v>
      </c>
      <c r="I14" s="6">
        <f>IF('Log_working_3-way'!$D14="","",'True_Odds_Calculator_3-way'!O15/'True_Odds_Calculator_3-way'!B15-1)</f>
        <v>9.6200474669947624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3.2427719241737485E-2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1.0306467094739107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9.8279427779511401</v>
      </c>
      <c r="I15" s="6">
        <f>IF('Log_working_3-way'!$D15="","",'True_Odds_Calculator_3-way'!O16/'True_Odds_Calculator_3-way'!B16-1)</f>
        <v>7.9978892055659774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3.302699671717968E-2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1.0291831348784779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13.792917359158757</v>
      </c>
      <c r="I16" s="6">
        <f>IF('Log_working_3-way'!$D16="","",'True_Odds_Calculator_3-way'!O17/'True_Odds_Calculator_3-way'!B17-1)</f>
        <v>9.7004186714255756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3.1492888929904428E-2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1.0278494462783812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23.058161805491018</v>
      </c>
      <c r="I17" s="6">
        <f>IF('Log_working_3-way'!$D17="","",'True_Odds_Calculator_3-way'!O18/'True_Odds_Calculator_3-way'!B18-1)</f>
        <v>6.0616589177907922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2.8834321498728333E-2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1.0629923991951418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-0.41146731558688698</v>
      </c>
      <c r="I18" s="6">
        <f>IF('Log_working_3-way'!$D18="","",'True_Odds_Calculator_3-way'!O19/'True_Odds_Calculator_3-way'!B19-1)</f>
        <v>1.5250033936598815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4.0321815640828707E-2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1.0301529074323872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27.671121690405872</v>
      </c>
      <c r="I19" s="6">
        <f>IF('Log_working_3-way'!$D19="","",'True_Odds_Calculator_3-way'!O20/'True_Odds_Calculator_3-way'!B20-1)</f>
        <v>5.1899901537494975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3.0195550865543819E-2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1.0319937859590147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18.985277880014717</v>
      </c>
      <c r="I20" s="6">
        <f>IF('Log_working_3-way'!$D20="","",'True_Odds_Calculator_3-way'!O21/'True_Odds_Calculator_3-way'!B21-1)</f>
        <v>7.8823457244509889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3.3818851498409463E-2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1.0407761847397932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39.179291513874709</v>
      </c>
      <c r="I21" s="6">
        <f>IF('Log_working_3-way'!$D21="","",'True_Odds_Calculator_3-way'!O22/'True_Odds_Calculator_3-way'!B22-1)</f>
        <v>5.1246976925228873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3.5939347977212543E-2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1.039048416754377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30.464934124925684</v>
      </c>
      <c r="I22" s="6">
        <f>IF('Log_working_3-way'!$D22="","",'True_Odds_Calculator_3-way'!O23/'True_Odds_Calculator_3-way'!B23-1)</f>
        <v>6.5607780961470814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3.7760355538863477E-2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1.1145039009635789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73.429851070873951</v>
      </c>
      <c r="I23" s="6">
        <f>IF('Log_working_3-way'!$D23="","",'True_Odds_Calculator_3-way'!O24/'True_Odds_Calculator_3-way'!B24-1)</f>
        <v>0.3437300992448391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5.2194344212867616E-2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1.0446761471934736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21.967806917811874</v>
      </c>
      <c r="I24" s="6">
        <f>IF('Log_working_3-way'!$D24="","",'True_Odds_Calculator_3-way'!O25/'True_Odds_Calculator_3-way'!B25-1)</f>
        <v>7.4664492337342256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4.621305886695759E-2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1.0324061115261709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3.208860759493672</v>
      </c>
      <c r="I25" s="6">
        <f>IF('Log_working_3-way'!$D25="","",'True_Odds_Calculator_3-way'!O26/'True_Odds_Calculator_3-way'!B26-1)</f>
        <v>4.4972875226039788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3.1223893065998265E-2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1.025928290510201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15.475551118638659</v>
      </c>
      <c r="I26" s="6">
        <f>IF('Log_working_3-way'!$D26="","",'True_Odds_Calculator_3-way'!O27/'True_Odds_Calculator_3-way'!B27-1)</f>
        <v>8.3829792253818738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2.7892037509552825E-2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1.0260952796455813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18.392272536930935</v>
      </c>
      <c r="I27" s="6">
        <f>IF('Log_working_3-way'!$D27="","",'True_Odds_Calculator_3-way'!O28/'True_Odds_Calculator_3-way'!B28-1)</f>
        <v>6.3843367318037396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2.772106264600005E-2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1.0280164390268987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25.100666264869439</v>
      </c>
      <c r="I28" s="6">
        <f>IF('Log_working_3-way'!$D28="","",'True_Odds_Calculator_3-way'!O29/'True_Odds_Calculator_3-way'!B29-1)</f>
        <v>6.4190631978581347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2.8569846419284728E-2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1.0250902868002327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10.579489496086918</v>
      </c>
      <c r="I29" s="6">
        <f>IF('Log_working_3-way'!$D29="","",'True_Odds_Calculator_3-way'!O30/'True_Odds_Calculator_3-way'!B30-1)</f>
        <v>6.0371940876178591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2.6867931003839551E-2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1.0273585404603529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5.3601745275010169</v>
      </c>
      <c r="I30" s="6">
        <f>IF('Log_working_3-way'!$D30="","",'True_Odds_Calculator_3-way'!O31/'True_Odds_Calculator_3-way'!B31-1)</f>
        <v>6.7591835195735817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2.8436429840912103E-2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1.0302217187291809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28.968523651256451</v>
      </c>
      <c r="I31" s="6">
        <f>IF('Log_working_3-way'!$D31="","",'True_Odds_Calculator_3-way'!O32/'True_Odds_Calculator_3-way'!B32-1)</f>
        <v>5.6889878569361532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2.9887153936266619E-2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1.0254423742432468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12.651228193845698</v>
      </c>
      <c r="I32" s="6">
        <f>IF('Log_working_3-way'!$D32="","",'True_Odds_Calculator_3-way'!O33/'True_Odds_Calculator_3-way'!B33-1)</f>
        <v>8.3860422698879855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2.7556594841830151E-2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1.036918972491274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40.371457880755408</v>
      </c>
      <c r="I33" s="6">
        <f>IF('Log_working_3-way'!$D33="","",'True_Odds_Calculator_3-way'!O34/'True_Odds_Calculator_3-way'!B34-1)</f>
        <v>3.7403107992530922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3.2562415919533017E-2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1.0249976127681177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6.3923865324092013</v>
      </c>
      <c r="I34" s="6">
        <f>IF('Log_working_3-way'!$D34="","",'True_Odds_Calculator_3-way'!O35/'True_Odds_Calculator_3-way'!B35-1)</f>
        <v>8.2791436231998539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2.6601945078748468E-2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1.026601618524239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8.923950475134518</v>
      </c>
      <c r="I35" s="6">
        <f>IF('Log_working_3-way'!$D35="","",'True_Odds_Calculator_3-way'!O36/'True_Odds_Calculator_3-way'!B36-1)</f>
        <v>7.312296981109176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2.8553145376754019E-2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1.0258001649985991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12.153013611446132</v>
      </c>
      <c r="I36" s="6">
        <f>IF('Log_working_3-way'!$D36="","",'True_Odds_Calculator_3-way'!O37/'True_Odds_Calculator_3-way'!B37-1)</f>
        <v>5.7390066414766681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2.7630350385768221E-2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1.0311199466877217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31.433814414176076</v>
      </c>
      <c r="I37" s="6">
        <f>IF('Log_working_3-way'!$D37="","",'True_Odds_Calculator_3-way'!O38/'True_Odds_Calculator_3-way'!B38-1)</f>
        <v>4.8313607242519456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3.0172058770731258E-2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1.0266533481786349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2.8555089959261259E-2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1.0265503793112734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2.8186844584077164E-2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1.0261022050571715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15.330248353701759</v>
      </c>
      <c r="I42" s="6">
        <f>IF('Log_working_3-way'!$D42="","",'True_Odds_Calculator_3-way'!O41/'True_Odds_Calculator_3-way'!B41-1)</f>
        <v>7.0744600983812482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2.8053506914446302E-2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1.0430067367985536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5.8794270112952942</v>
      </c>
      <c r="I43" s="6">
        <f>IF('Log_working_3-way'!$D43="","",'True_Odds_Calculator_3-way'!O42/'True_Odds_Calculator_3-way'!B42-1)</f>
        <v>9.3868797593754909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4.5243520212230992E-2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1.0413200298581364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13.279179940302795</v>
      </c>
      <c r="I44" s="6">
        <f>IF('Log_working_3-way'!$D44="","",'True_Odds_Calculator_3-way'!O43/'True_Odds_Calculator_3-way'!B43-1)</f>
        <v>10.566135751645264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4.4425044861535534E-2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1.041212822429574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10.696352538572876</v>
      </c>
      <c r="I45" s="6">
        <f>IF('Log_working_3-way'!$D45="","",'True_Odds_Calculator_3-way'!O44/'True_Odds_Calculator_3-way'!B44-1)</f>
        <v>9.4898343520580983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4.4412541101282788E-2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1.0325147508268104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8.0092268482422995</v>
      </c>
      <c r="I46" s="6">
        <f>IF('Log_working_3-way'!$D46="","",'True_Odds_Calculator_3-way'!O45/'True_Odds_Calculator_3-way'!B45-1)</f>
        <v>5.9188966392342923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3.4281266889019113E-2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1.0351744368823403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30.264524255959923</v>
      </c>
      <c r="I47" s="6">
        <f>IF('Log_working_3-way'!$D47="","",'True_Odds_Calculator_3-way'!O46/'True_Odds_Calculator_3-way'!B46-1)</f>
        <v>4.9248289357860742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3.4317552646677907E-2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1.0369750607499797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31.681685579229459</v>
      </c>
      <c r="I48" s="6">
        <f>IF('Log_working_3-way'!$D48="","",'True_Odds_Calculator_3-way'!O47/'True_Odds_Calculator_3-way'!B47-1)</f>
        <v>5.012742372099205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3.568994022758587E-2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1.0259181641093491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15.925842809630208</v>
      </c>
      <c r="I49" s="6">
        <f>IF('Log_working_3-way'!$D49="","",'True_Odds_Calculator_3-way'!O48/'True_Odds_Calculator_3-way'!B48-1)</f>
        <v>6.5436243182866258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2.777265407988172E-2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1.024667079510641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10.324121989921641</v>
      </c>
      <c r="I50" s="6">
        <f>IF('Log_working_3-way'!$D50="","",'True_Odds_Calculator_3-way'!O49/'True_Odds_Calculator_3-way'!B49-1)</f>
        <v>6.7926454137774295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2.6556662515566654E-2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1.0500798879658151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30.770704440198017</v>
      </c>
      <c r="I51" s="6">
        <f>IF('Log_working_3-way'!$D51="","",'True_Odds_Calculator_3-way'!O50/'True_Odds_Calculator_3-way'!B50-1)</f>
        <v>5.1116313558398758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4.8812507459123911E-2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1.030926515130137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9.4033742265099356</v>
      </c>
      <c r="I52" s="6">
        <f>IF('Log_working_3-way'!$D52="","",'True_Odds_Calculator_3-way'!O51/'True_Odds_Calculator_3-way'!B51-1)</f>
        <v>6.2720172972728685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3.2921862237194954E-2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1.0300032530723691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27.784544820397905</v>
      </c>
      <c r="I53" s="6">
        <f>IF('Log_working_3-way'!$D53="","",'True_Odds_Calculator_3-way'!O52/'True_Odds_Calculator_3-way'!B52-1)</f>
        <v>5.1109390330450903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2.9887833685301901E-2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1.024888550988738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15.94871311313085</v>
      </c>
      <c r="I54" s="6">
        <f>IF('Log_working_3-way'!$D54="","",'True_Odds_Calculator_3-way'!O53/'True_Odds_Calculator_3-way'!B53-1)</f>
        <v>5.7756182759101611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2.6602918075117721E-2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1.0295735127560413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27.679688251183045</v>
      </c>
      <c r="I55" s="6">
        <f>IF('Log_working_3-way'!$D55="","",'True_Odds_Calculator_3-way'!O54/'True_Odds_Calculator_3-way'!B54-1)</f>
        <v>4.919704468416727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2.9626290877244443E-2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1.0282563539460685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24.356269725269946</v>
      </c>
      <c r="I56" s="6">
        <f>IF('Log_working_3-way'!$D56="","",'True_Odds_Calculator_3-way'!O55/'True_Odds_Calculator_3-way'!B55-1)</f>
        <v>5.6059465723061139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2.9018681115857259E-2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1.0317017622075388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16.146143827268379</v>
      </c>
      <c r="I57" s="6">
        <f>IF('Log_working_3-way'!$D57="","",'True_Odds_Calculator_3-way'!O56/'True_Odds_Calculator_3-way'!B56-1)</f>
        <v>8.5441885491670675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3.3947991351642504E-2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1.039831003965785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9.4466504238992588</v>
      </c>
      <c r="I58" s="6">
        <f>IF('Log_working_3-way'!$D58="","",'True_Odds_Calculator_3-way'!O57/'True_Odds_Calculator_3-way'!B57-1)</f>
        <v>9.7977739520358735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4.2881575105326863E-2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1.0412437242334067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16.81514920932408</v>
      </c>
      <c r="I59" s="6">
        <f>IF('Log_working_3-way'!$D59="","",'True_Odds_Calculator_3-way'!O58/'True_Odds_Calculator_3-way'!B58-1)</f>
        <v>9.4653591956478866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4.3846203491561653E-2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1.0412464809881332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7.1980921029907545</v>
      </c>
      <c r="I60" s="6">
        <f>IF('Log_working_3-way'!$D60="","",'True_Odds_Calculator_3-way'!O59/'True_Odds_Calculator_3-way'!B59-1)</f>
        <v>10.093544874059544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4.4056348985338056E-2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1.0343849900893438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2.8940375134934322</v>
      </c>
      <c r="I61" s="6">
        <f>IF('Log_working_3-way'!$D61="","",'True_Odds_Calculator_3-way'!O60/'True_Odds_Calculator_3-way'!B60-1)</f>
        <v>3.8377504502946609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3.2392610410008071E-2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1.027816300972294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8.1805989664250838</v>
      </c>
      <c r="I62" s="6">
        <f>IF('Log_working_3-way'!$D62="","",'True_Odds_Calculator_3-way'!O61/'True_Odds_Calculator_3-way'!B61-1)</f>
        <v>5.6329827532421231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2.9376422522866319E-2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1.0264938838844349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7.9487693968813158</v>
      </c>
      <c r="I63" s="6">
        <f>IF('Log_working_3-way'!$D63="","",'True_Odds_Calculator_3-way'!O62/'True_Odds_Calculator_3-way'!B62-1)</f>
        <v>6.0373198995054569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2.8038601302350807E-2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1.082731873478616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69.96660998276792</v>
      </c>
      <c r="I64" s="6">
        <f>IF('Log_working_3-way'!$D64="","",'True_Odds_Calculator_3-way'!O63/'True_Odds_Calculator_3-way'!B63-1)</f>
        <v>0.7982542904421488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4.3056531699687817E-2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1.0293191713395988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11.862494150624586</v>
      </c>
      <c r="I65" s="6">
        <f>IF('Log_working_3-way'!$D65="","",'True_Odds_Calculator_3-way'!O64/'True_Odds_Calculator_3-way'!B64-1)</f>
        <v>8.5589284710349194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3.172591653882928E-2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1.03066628996179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17.605461141779017</v>
      </c>
      <c r="I66" s="6">
        <f>IF('Log_working_3-way'!$D66="","",'True_Odds_Calculator_3-way'!O65/'True_Odds_Calculator_3-way'!B65-1)</f>
        <v>8.1893989894921919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3.2612033287262365E-2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1.0326868703553727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17.322299924224321</v>
      </c>
      <c r="I67" s="6">
        <f>IF('Log_working_3-way'!$D67="","",'True_Odds_Calculator_3-way'!O66/'True_Odds_Calculator_3-way'!B66-1)</f>
        <v>9.6272714572986562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3.4725640811297032E-2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1.0375315281153186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18.473907025603246</v>
      </c>
      <c r="I68" s="6">
        <f>IF('Log_working_3-way'!$D68="","",'True_Odds_Calculator_3-way'!O67/'True_Odds_Calculator_3-way'!B67-1)</f>
        <v>8.8849424050079513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3.9658441599699001E-2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1.0432719665944661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1.3742881851287034</v>
      </c>
      <c r="I69" s="6">
        <f>IF('Log_working_3-way'!$D69="","",'True_Odds_Calculator_3-way'!O68/'True_Odds_Calculator_3-way'!B68-1)</f>
        <v>5.010160135991244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3.9027762920780251E-2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1.0384508655237867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24.822286644630978</v>
      </c>
      <c r="I70" s="6">
        <f>IF('Log_working_3-way'!$D70="","",'True_Odds_Calculator_3-way'!O69/'True_Odds_Calculator_3-way'!B69-1)</f>
        <v>5.8035193754658438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3.9194202650743915E-2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1.0364654734959173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12.20216996537984</v>
      </c>
      <c r="I71" s="6">
        <f>IF('Log_working_3-way'!$D71="","",'True_Odds_Calculator_3-way'!O70/'True_Odds_Calculator_3-way'!B70-1)</f>
        <v>6.1068510048159146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3.8934897630549692E-2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1.037932137766141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21.676125086374864</v>
      </c>
      <c r="I72" s="6">
        <f>IF('Log_working_3-way'!$D72="","",'True_Odds_Calculator_3-way'!O71/'True_Odds_Calculator_3-way'!B71-1)</f>
        <v>6.343213303664446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3.9457764904313297E-2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1.0390987785922081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22.824267174112059</v>
      </c>
      <c r="I73" s="6">
        <f>IF('Log_working_3-way'!$D73="","",'True_Odds_Calculator_3-way'!O72/'True_Odds_Calculator_3-way'!B72-1)</f>
        <v>7.0400633006557278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4.033688545039249E-2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1.0259502776041136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6.9897686209766352</v>
      </c>
      <c r="I74" s="6">
        <f>IF('Log_working_3-way'!$D74="","",'True_Odds_Calculator_3-way'!O73/'True_Odds_Calculator_3-way'!B73-1)</f>
        <v>5.8778064134174244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2.726223039227782E-2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1.0259175670904348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11.348596406307177</v>
      </c>
      <c r="I75" s="6">
        <f>IF('Log_working_3-way'!$D75="","",'True_Odds_Calculator_3-way'!O74/'True_Odds_Calculator_3-way'!B74-1)</f>
        <v>8.156636687084255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2.8075744701652194E-2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1.0253745428630481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10.035849793759953</v>
      </c>
      <c r="I76" s="6">
        <f>IF('Log_working_3-way'!$D76="","",'True_Odds_Calculator_3-way'!O75/'True_Odds_Calculator_3-way'!B75-1)</f>
        <v>7.131421651723846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2.7324103443610248E-2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1.0265823498869993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5.1098295643306217</v>
      </c>
      <c r="I77" s="6">
        <f>IF('Log_working_3-way'!$D77="","",'True_Odds_Calculator_3-way'!O76/'True_Odds_Calculator_3-way'!B76-1)</f>
        <v>5.4946082064445871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2.7159214258484443E-2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1.0263868933746374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9.6728065153298832</v>
      </c>
      <c r="I78" s="6">
        <f>IF('Log_working_3-way'!$D78="","",'True_Odds_Calculator_3-way'!O77/'True_Odds_Calculator_3-way'!B77-1)</f>
        <v>5.8852043163206398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2.8117757381700859E-2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1.0306299649803718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3.2079646314765702</v>
      </c>
      <c r="I79" s="6">
        <f>IF('Log_working_3-way'!$D79="","",'True_Odds_Calculator_3-way'!O78/'True_Odds_Calculator_3-way'!B78-1)</f>
        <v>5.602368876838181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3.0114627375863456E-2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1.0608084727761369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58.365919722501182</v>
      </c>
      <c r="I80" s="6">
        <f>IF('Log_working_3-way'!$D80="","",'True_Odds_Calculator_3-way'!O79/'True_Odds_Calculator_3-way'!B79-1)</f>
        <v>1.9113972196617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4.1141353689735816E-2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1.0300633450872103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27.987600440004478</v>
      </c>
      <c r="I81" s="6">
        <f>IF('Log_working_3-way'!$D81="","",'True_Odds_Calculator_3-way'!O80/'True_Odds_Calculator_3-way'!B80-1)</f>
        <v>5.2218602860779351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3.0027390937497955E-2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1.02992148973526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4.317560540949029</v>
      </c>
      <c r="I82" s="6">
        <f>IF('Log_working_3-way'!$D82="","",'True_Odds_Calculator_3-way'!O81/'True_Odds_Calculator_3-way'!B81-1)</f>
        <v>6.6644991278760761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3.0600506173786401E-2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1.0319093230350567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36.923748769871608</v>
      </c>
      <c r="I83" s="6">
        <f>IF('Log_working_3-way'!$D83="","",'True_Odds_Calculator_3-way'!O82/'True_Odds_Calculator_3-way'!B82-1)</f>
        <v>4.5036732908657209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2.9208194905869345E-2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1.0285309803689127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25.321291274949978</v>
      </c>
      <c r="I84" s="6">
        <f>IF('Log_working_3-way'!$D84="","",'True_Odds_Calculator_3-way'!O83/'True_Odds_Calculator_3-way'!B83-1)</f>
        <v>6.6561362324813462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2.9004937010554954E-2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1.0272348541331704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19.825203893275326</v>
      </c>
      <c r="I85" s="6">
        <f>IF('Log_working_3-way'!$D85="","",'True_Odds_Calculator_3-way'!O84/'True_Odds_Calculator_3-way'!B84-1)</f>
        <v>6.753365195542897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2.8734957649347415E-2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1.0341087246986347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24.040908957072439</v>
      </c>
      <c r="I86" s="6">
        <f>IF('Log_working_3-way'!$D86="","",'True_Odds_Calculator_3-way'!O85/'True_Odds_Calculator_3-way'!B85-1)</f>
        <v>6.7112686825235031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3.5004599743285736E-2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1.0302918389722169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15.327393114820186</v>
      </c>
      <c r="I87" s="6">
        <f>IF('Log_working_3-way'!$D87="","",'True_Odds_Calculator_3-way'!O86/'True_Odds_Calculator_3-way'!B86-1)</f>
        <v>6.5005221950920875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3.2441429558444757E-2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1.0259868531553298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10.254403440794112</v>
      </c>
      <c r="I88" s="6">
        <f>IF('Log_working_3-way'!$D88="","",'True_Odds_Calculator_3-way'!O87/'True_Odds_Calculator_3-way'!B87-1)</f>
        <v>6.5809090772680356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2.7913038186222483E-2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1.0588037732179241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-0.15242299416233052</v>
      </c>
      <c r="I89" s="6">
        <f>IF('Log_working_3-way'!$D89="","",'True_Odds_Calculator_3-way'!O88/'True_Odds_Calculator_3-way'!B88-1)</f>
        <v>1.4326288781876202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3.9425549695631723E-2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1.0269432268483374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6.3022701593927328</v>
      </c>
      <c r="I90" s="6">
        <f>IF('Log_working_3-way'!$D90="","",'True_Odds_Calculator_3-way'!O89/'True_Odds_Calculator_3-way'!B89-1)</f>
        <v>5.3960877185081966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2.7895296960927851E-2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1.029133080514854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4.8653855611112702</v>
      </c>
      <c r="I91" s="6">
        <f>IF('Log_working_3-way'!$D91="","",'True_Odds_Calculator_3-way'!O90/'True_Odds_Calculator_3-way'!B90-1)</f>
        <v>5.0431144695151158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2.945504027997492E-2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1.02693034881432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8.2674681170412381</v>
      </c>
      <c r="I92" s="6">
        <f>IF('Log_working_3-way'!$D92="","",'True_Odds_Calculator_3-way'!O91/'True_Odds_Calculator_3-way'!B91-1)</f>
        <v>5.955172674758507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2.8510342235832375E-2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1.0397874220808858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22.572222939992482</v>
      </c>
      <c r="I93" s="6">
        <f>IF('Log_working_3-way'!$D93="","",'True_Odds_Calculator_3-way'!O92/'True_Odds_Calculator_3-way'!B92-1)</f>
        <v>7.6557160626789909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4.1118300124990848E-2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1.0362648359945619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15.879860511048022</v>
      </c>
      <c r="I94" s="6">
        <f>IF('Log_working_3-way'!$D94="","",'True_Odds_Calculator_3-way'!O93/'True_Odds_Calculator_3-way'!B93-1)</f>
        <v>7.6636664329370987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3.8798724822489472E-2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1.041516136994604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27.064445311621338</v>
      </c>
      <c r="I95" s="6">
        <f>IF('Log_working_3-way'!$D95="","",'True_Odds_Calculator_3-way'!O94/'True_Odds_Calculator_3-way'!B94-1)</f>
        <v>6.3296422635926879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4.1502735586787853E-2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1.0801706621815066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31.539561666029336</v>
      </c>
      <c r="I96" s="6">
        <f>IF('Log_working_3-way'!$D96="","",'True_Odds_Calculator_3-way'!O95/'True_Odds_Calculator_3-way'!B95-1)</f>
        <v>6.9034687098448426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7.6696567349989753E-2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1.0513909057664581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16.093968250508681</v>
      </c>
      <c r="I97" s="6">
        <f>IF('Log_working_3-way'!$D97="","",'True_Odds_Calculator_3-way'!O96/'True_Odds_Calculator_3-way'!B96-1)</f>
        <v>10.495924410182134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5.4494640805115235E-2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1.0467531732882622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25.0005816293701</v>
      </c>
      <c r="I98" s="6">
        <f>IF('Log_working_3-way'!$D98="","",'True_Odds_Calculator_3-way'!O97/'True_Odds_Calculator_3-way'!B97-1)</f>
        <v>6.5386301765629273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4.7101047101047122E-2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1.0419104108827741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9.8236116390124728</v>
      </c>
      <c r="I99" s="6">
        <f>IF('Log_working_3-way'!$D99="","",'True_Odds_Calculator_3-way'!O98/'True_Odds_Calculator_3-way'!B98-1)</f>
        <v>6.3992818370503164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4.4517874126812629E-2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1.110850205642383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73.791891913581566</v>
      </c>
      <c r="I100" s="6">
        <f>IF('Log_working_3-way'!$D100="","",'True_Odds_Calculator_3-way'!O99/'True_Odds_Calculator_3-way'!B99-1)</f>
        <v>0.194913226937379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5.0983756410353021E-2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1.041656587124983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10.704478213243965</v>
      </c>
      <c r="I101" s="6">
        <f>IF('Log_working_3-way'!$D101="","",'True_Odds_Calculator_3-way'!O100/'True_Odds_Calculator_3-way'!B100-1)</f>
        <v>6.3057866054951246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4.4303485414005861E-2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1.0266396628184791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19.776694286323973</v>
      </c>
      <c r="I102" s="6">
        <f>IF('Log_working_3-way'!$D102="","",'True_Odds_Calculator_3-way'!O101/'True_Odds_Calculator_3-way'!B101-1)</f>
        <v>6.0260034523902162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2.8046191101413154E-2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1.0417455744486837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1.2594945356771072</v>
      </c>
      <c r="I103" s="6">
        <f>IF('Log_working_3-way'!$D103="","",'True_Odds_Calculator_3-way'!O102/'True_Odds_Calculator_3-way'!B102-1)</f>
        <v>2.1540609013622931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3.4398733596672892E-2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1.0319735491127064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36.996833545144291</v>
      </c>
      <c r="I104" s="6">
        <f>IF('Log_working_3-way'!$D104="","",'True_Odds_Calculator_3-way'!O103/'True_Odds_Calculator_3-way'!B103-1)</f>
        <v>4.0016142386952662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2.9377263042576374E-2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1.0311161020666095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3.9484305694064838</v>
      </c>
      <c r="I105" s="6">
        <f>IF('Log_working_3-way'!$D105="","",'True_Odds_Calculator_3-way'!O104/'True_Odds_Calculator_3-way'!B104-1)</f>
        <v>5.9114443490057482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3.1258431637938067E-2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1.0449636996348324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24.031851653589129</v>
      </c>
      <c r="I106" s="6">
        <f>IF('Log_working_3-way'!$D106="","",'True_Odds_Calculator_3-way'!O105/'True_Odds_Calculator_3-way'!B105-1)</f>
        <v>5.8350662484372675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4.6090246303736926E-2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1.0523524622755118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36.409399382341093</v>
      </c>
      <c r="I107" s="6">
        <f>IF('Log_working_3-way'!$D107="","",'True_Odds_Calculator_3-way'!O106/'True_Odds_Calculator_3-way'!B106-1)</f>
        <v>4.318347829416405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4.836024294327923E-2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1.0599434571459161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43.846146948841643</v>
      </c>
      <c r="I108" s="6">
        <f>IF('Log_working_3-way'!$D108="","",'True_Odds_Calculator_3-way'!O107/'True_Odds_Calculator_3-way'!B107-1)</f>
        <v>3.0141278737297963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5.0621243816264538E-2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1.030862186470767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26.571701546166228</v>
      </c>
      <c r="I109" s="6">
        <f>IF('Log_working_3-way'!$D109="","",'True_Odds_Calculator_3-way'!O108/'True_Odds_Calculator_3-way'!B108-1)</f>
        <v>3.9948975314902775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3.1017625097495172E-2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1.0328742513284253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29.727589072894684</v>
      </c>
      <c r="I110" s="6">
        <f>IF('Log_working_3-way'!$D110="","",'True_Odds_Calculator_3-way'!O109/'True_Odds_Calculator_3-way'!B109-1)</f>
        <v>4.100189681509268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3.2221439198183432E-2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1.0363629641519432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40.433445422842759</v>
      </c>
      <c r="I111" s="6">
        <f>IF('Log_working_3-way'!$D111="","",'True_Odds_Calculator_3-way'!O110/'True_Odds_Calculator_3-way'!B110-1)</f>
        <v>3.7264765380822764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3.207402974281548E-2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1.0277369568373984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23.962879054396527</v>
      </c>
      <c r="I112" s="6">
        <f>IF('Log_working_3-way'!$D112="","",'True_Odds_Calculator_3-way'!O111/'True_Odds_Calculator_3-way'!B111-1)</f>
        <v>5.4021806175089679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2.8535864682392775E-2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1.0304558194401798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28.25138096602825</v>
      </c>
      <c r="I113" s="6">
        <f>IF('Log_working_3-way'!$D113="","",'True_Odds_Calculator_3-way'!O112/'True_Odds_Calculator_3-way'!B112-1)</f>
        <v>4.7921864594228865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3.0355946342004669E-2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1.0255648749158546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8.9878352948640803</v>
      </c>
      <c r="I114" s="6">
        <f>IF('Log_working_3-way'!$D114="","",'True_Odds_Calculator_3-way'!O113/'True_Odds_Calculator_3-way'!B113-1)</f>
        <v>5.988160907813965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2.7205826486198958E-2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1.0272846671532614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18.5165474622112</v>
      </c>
      <c r="I115" s="6">
        <f>IF('Log_working_3-way'!$D115="","",'True_Odds_Calculator_3-way'!O114/'True_Odds_Calculator_3-way'!B114-1)</f>
        <v>5.3483257484468369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2.8860293652192226E-2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1.0309922759521324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32.292798715800146</v>
      </c>
      <c r="I116" s="6">
        <f>IF('Log_working_3-way'!$D116="","",'True_Odds_Calculator_3-way'!O115/'True_Odds_Calculator_3-way'!B115-1)</f>
        <v>4.0057060959616217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2.9893302605651151E-2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1.032990596409415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35.137316291309659</v>
      </c>
      <c r="I117" s="6">
        <f>IF('Log_working_3-way'!$D117="","",'True_Odds_Calculator_3-way'!O116/'True_Odds_Calculator_3-way'!B116-1)</f>
        <v>3.9750683799014368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3.0932215331520574E-2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1.0291113276443411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26.766718217694322</v>
      </c>
      <c r="I118" s="6">
        <f>IF('Log_working_3-way'!$D118="","",'True_Odds_Calculator_3-way'!O117/'True_Odds_Calculator_3-way'!B117-1)</f>
        <v>4.7202279276708037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2.9366973656454798E-2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1.0448712325662832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23.742268100502081</v>
      </c>
      <c r="I119" s="6">
        <f>IF('Log_working_3-way'!$D119="","",'True_Odds_Calculator_3-way'!O118/'True_Odds_Calculator_3-way'!B118-1)</f>
        <v>8.65275680534271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4.5733143524941511E-2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1.0398916272212118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9.3074922958631241</v>
      </c>
      <c r="I120" s="6">
        <f>IF('Log_working_3-way'!$D120="","",'True_Odds_Calculator_3-way'!O119/'True_Odds_Calculator_3-way'!B119-1)</f>
        <v>10.316041437789647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4.2969676974506488E-2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1.044153485258503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28.845101845679778</v>
      </c>
      <c r="I121" s="6">
        <f>IF('Log_working_3-way'!$D121="","",'True_Odds_Calculator_3-way'!O120/'True_Odds_Calculator_3-way'!B120-1)</f>
        <v>5.9102418504843444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4.3459143560459657E-2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1.0289043385268566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24.74030567156553</v>
      </c>
      <c r="I122" s="6">
        <f>IF('Log_working_3-way'!$D122="","",'True_Odds_Calculator_3-way'!O121/'True_Odds_Calculator_3-way'!B121-1)</f>
        <v>6.5653377569131468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2.9448337974180117E-2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1.03902558747671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39.939420353060363</v>
      </c>
      <c r="I123" s="6">
        <f>IF('Log_working_3-way'!$D123="","",'True_Odds_Calculator_3-way'!O122/'True_Odds_Calculator_3-way'!B122-1)</f>
        <v>4.0646103371372178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3.430939130736288E-2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1.0428339452992872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31.084623445360783</v>
      </c>
      <c r="I124" s="6">
        <f>IF('Log_working_3-way'!$D124="","",'True_Odds_Calculator_3-way'!O123/'True_Odds_Calculator_3-way'!B123-1)</f>
        <v>5.0712128714483953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4.163238337447317E-2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1.0494061023114383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9.2582382406569952</v>
      </c>
      <c r="I125" s="6">
        <f>IF('Log_working_3-way'!$D125="","",'True_Odds_Calculator_3-way'!O124/'True_Odds_Calculator_3-way'!B124-1)</f>
        <v>11.877999573015087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5.3015243252146682E-2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1.0697003844288311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37.456641424530886</v>
      </c>
      <c r="I126" s="6">
        <f>IF('Log_working_3-way'!$D126="","",'True_Odds_Calculator_3-way'!O125/'True_Odds_Calculator_3-way'!B125-1)</f>
        <v>5.1843360851992397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6.3085342037557668E-2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1.0321810450919688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8.3321986726063706</v>
      </c>
      <c r="I127" s="6">
        <f>IF('Log_working_3-way'!$D127="","",'True_Odds_Calculator_3-way'!O126/'True_Odds_Calculator_3-way'!B126-1)</f>
        <v>6.6644326988886302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3.4251755622784152E-2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1.0400343302907493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33.551267306023348</v>
      </c>
      <c r="I128" s="6">
        <f>IF('Log_working_3-way'!$D128="","",'True_Odds_Calculator_3-way'!O127/'True_Odds_Calculator_3-way'!B127-1)</f>
        <v>4.9984839072957197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3.7476735151153795E-2</v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2.88</v>
      </c>
      <c r="B2" s="4">
        <f>IF('True_Odds_Calculator_3-way'!B3="","",'True_Odds_Calculator_3-way'!B3)</f>
        <v>3.15</v>
      </c>
      <c r="C2" s="4">
        <f>IF('True_Odds_Calculator_3-way'!C3="","",'True_Odds_Calculator_3-way'!C3)</f>
        <v>2.72</v>
      </c>
      <c r="D2" s="9">
        <f>(K2/(AR2+K2-(AR2*K2)))</f>
        <v>0.33637812472190265</v>
      </c>
      <c r="E2" s="9">
        <f>(L2/(AR2+L2-(AR2*L2)))</f>
        <v>0.30710842056662013</v>
      </c>
      <c r="F2" s="9">
        <f>(M2/(AR2+M2-(AR2*M2)))</f>
        <v>0.35651345471147733</v>
      </c>
      <c r="G2" s="9">
        <f>AR2</f>
        <v>1.0493855968853765</v>
      </c>
      <c r="H2" s="9">
        <f>IF(A2="","",1/D2)</f>
        <v>2.9728449221445072</v>
      </c>
      <c r="I2" s="9">
        <f>IF(B2="","",1/E2)</f>
        <v>3.256179033303559</v>
      </c>
      <c r="J2" s="9">
        <f>IF(C2="","",1/F2)</f>
        <v>2.8049432266428478</v>
      </c>
      <c r="K2" s="11">
        <f>1/A2</f>
        <v>0.34722222222222221</v>
      </c>
      <c r="L2" s="11">
        <f>1/B2</f>
        <v>0.31746031746031744</v>
      </c>
      <c r="M2" s="11">
        <f>1/C2</f>
        <v>0.36764705882352938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-0.2817427897084761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0.23302144932046892</v>
      </c>
      <c r="Q2" s="11">
        <f>2*'OddsRatio_working_3-way'!K2*'OddsRatio_working_3-way'!L2*'OddsRatio_working_3-way'!M2</f>
        <v>8.1050938894076135E-2</v>
      </c>
      <c r="R2" s="11">
        <f>O2/N2</f>
        <v>0</v>
      </c>
      <c r="S2" s="11">
        <f>P2/N2</f>
        <v>-0.82707156254674719</v>
      </c>
      <c r="T2" s="11">
        <f>Q2/N2</f>
        <v>-0.28767706523365116</v>
      </c>
      <c r="U2" s="11">
        <f>'OddsRatio_working_3-way'!S2-'OddsRatio_working_3-way'!R2^2/3</f>
        <v>-0.82707156254674719</v>
      </c>
      <c r="V2" s="11">
        <f>'OddsRatio_working_3-way'!S2*'OddsRatio_working_3-way'!R2/3-2*'OddsRatio_working_3-way'!R2^3/27-'OddsRatio_working_3-way'!T2</f>
        <v>0.28767706523365116</v>
      </c>
      <c r="W2" s="11">
        <f>'OddsRatio_working_3-way'!V2^2+4*'OddsRatio_working_3-way'!U2^3/27</f>
        <v>-1.0576286287997949E-3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0.14475472573481513</v>
      </c>
      <c r="Y2" s="11">
        <f>IF('OddsRatio_working_3-way'!W2&gt;=0,IF('OddsRatio_working_3-way'!V2+SQRT('OddsRatio_working_3-way'!W2)&gt;0,0,PI()),ACOS('OddsRatio_working_3-way'!V2/(2*'OddsRatio_working_3-way'!X2)))</f>
        <v>0.11256968882220142</v>
      </c>
      <c r="Z2" s="11">
        <f>'OddsRatio_working_3-way'!X2^(1/3)*COS('OddsRatio_working_3-way'!Y2/3)</f>
        <v>0.52469279844268824</v>
      </c>
      <c r="AA2" s="11">
        <f>'OddsRatio_working_3-way'!X2^(1/3)*COS(('OddsRatio_working_3-way'!Y2+2*PI())/3)</f>
        <v>-0.27940485998051751</v>
      </c>
      <c r="AB2" s="11">
        <f>'OddsRatio_working_3-way'!X2^(1/3)*COS(('OddsRatio_working_3-way'!Y2+4*PI())/3)</f>
        <v>-0.24528793846217084</v>
      </c>
      <c r="AC2" s="11">
        <f>'OddsRatio_working_3-way'!X2^(1/3)*SIN('OddsRatio_working_3-way'!Y2/3)</f>
        <v>1.969741382253876E-2</v>
      </c>
      <c r="AD2" s="11">
        <f>'OddsRatio_working_3-way'!X2^(1/3)*SIN(('OddsRatio_working_3-way'!Y2+2*PI())/3)</f>
        <v>0.44454858572284672</v>
      </c>
      <c r="AE2" s="11">
        <f>'OddsRatio_working_3-way'!X2^(1/3)*SIN(('OddsRatio_working_3-way'!Y2+4*PI())/3)</f>
        <v>-0.46424599954538548</v>
      </c>
      <c r="AF2" s="11">
        <f>-'OddsRatio_working_3-way'!U2/(3*'OddsRatio_working_3-way'!X2^(1/3))*COS(('OddsRatio_working_3-way'!Y2)/3)</f>
        <v>0.52469279844268824</v>
      </c>
      <c r="AG2" s="11">
        <f>-'OddsRatio_working_3-way'!U2/(3*'OddsRatio_working_3-way'!X2^(1/3))*COS(('OddsRatio_working_3-way'!Y2+2*PI())/3)</f>
        <v>-0.27940485998051751</v>
      </c>
      <c r="AH2" s="11">
        <f>-'OddsRatio_working_3-way'!U2/(3*'OddsRatio_working_3-way'!X2^(1/3))*COS(('OddsRatio_working_3-way'!Y2+4*PI())/3)</f>
        <v>-0.24528793846217084</v>
      </c>
      <c r="AI2" s="11">
        <f>'OddsRatio_working_3-way'!U2/(3*'OddsRatio_working_3-way'!X2^(1/3))*SIN(('OddsRatio_working_3-way'!Y2)/3)</f>
        <v>-1.969741382253876E-2</v>
      </c>
      <c r="AJ2" s="11">
        <f>'OddsRatio_working_3-way'!U2/(3*'OddsRatio_working_3-way'!X2^(1/3))*SIN(('OddsRatio_working_3-way'!Y2+2*PI())/3)</f>
        <v>-0.44454858572284672</v>
      </c>
      <c r="AK2" s="11">
        <f>'OddsRatio_working_3-way'!U2/(3*'OddsRatio_working_3-way'!X2^(1/3))*SIN(('OddsRatio_working_3-way'!Y2+4*PI())/3)</f>
        <v>0.46424599954538548</v>
      </c>
      <c r="AL2" s="11">
        <f>'OddsRatio_working_3-way'!Z2+'OddsRatio_working_3-way'!AF2</f>
        <v>1.0493855968853765</v>
      </c>
      <c r="AM2" s="11">
        <f>'OddsRatio_working_3-way'!AA2+'OddsRatio_working_3-way'!AG2</f>
        <v>-0.55880971996103501</v>
      </c>
      <c r="AN2" s="11">
        <f>'OddsRatio_working_3-way'!AB2+'OddsRatio_working_3-way'!AH2</f>
        <v>-0.49057587692434168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1.0493855968853765</v>
      </c>
      <c r="AS2" s="11">
        <f>IF(('OddsRatio_working_3-way'!X2=0),IF(Q2&gt;0,-Q2^(1/3),(-Q2)^(1/3)),'OddsRatio_working_3-way'!AM2-'OddsRatio_working_3-way'!R2/3)</f>
        <v>-0.55880971996103501</v>
      </c>
      <c r="AT2" s="11">
        <f>IF(('OddsRatio_working_3-way'!X2=0),IF(Q2&gt;0,-Q2^(1/3),(-Q2)^(1/3)),'OddsRatio_working_3-way'!AN2-'OddsRatio_working_3-way'!R2/3)</f>
        <v>-0.49057587692434168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2.36</v>
      </c>
      <c r="B3" s="4">
        <f>IF('True_Odds_Calculator_3-way'!B4="","",'True_Odds_Calculator_3-way'!B4)</f>
        <v>3.09</v>
      </c>
      <c r="C3" s="4">
        <f>IF('True_Odds_Calculator_3-way'!C4="","",'True_Odds_Calculator_3-way'!C4)</f>
        <v>3.51</v>
      </c>
      <c r="D3" s="9">
        <f t="shared" ref="D3" si="0">(K3/(AR3+K3-(AR3*K3)))</f>
        <v>0.41187453360175169</v>
      </c>
      <c r="E3" s="9">
        <f t="shared" ref="E3" si="1">(L3/(AR3+L3-(AR3*L3)))</f>
        <v>0.31304950333494264</v>
      </c>
      <c r="F3" s="9">
        <f t="shared" ref="F3" si="2">(M3/(AR3+M3-(AR3*M3)))</f>
        <v>0.2750759630633054</v>
      </c>
      <c r="G3" s="9">
        <f t="shared" ref="G3" si="3">AR3</f>
        <v>1.0499440013914612</v>
      </c>
      <c r="H3" s="9">
        <f t="shared" ref="H3" si="4">IF(A3="","",1/D3)</f>
        <v>2.4279238418923872</v>
      </c>
      <c r="I3" s="9">
        <f t="shared" ref="I3" si="5">IF(B3="","",1/E3)</f>
        <v>3.1943829629081537</v>
      </c>
      <c r="J3" s="9">
        <f t="shared" ref="J3" si="6">IF(C3="","",1/F3)</f>
        <v>3.6353594434925678</v>
      </c>
      <c r="K3" s="11">
        <f t="shared" ref="K3" si="7">1/A3</f>
        <v>0.42372881355932207</v>
      </c>
      <c r="L3" s="11">
        <f t="shared" ref="L3" si="8">1/B3</f>
        <v>0.3236245954692557</v>
      </c>
      <c r="M3" s="11">
        <f t="shared" ref="M3" si="9">1/C3</f>
        <v>0.28490028490028491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-0.2787284611649703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0.23284593522101066</v>
      </c>
      <c r="Q3" s="11">
        <f>2*'OddsRatio_working_3-way'!K3*'OddsRatio_working_3-way'!L3*'OddsRatio_working_3-way'!M3</f>
        <v>7.8136219872822377E-2</v>
      </c>
      <c r="R3" s="11">
        <f t="shared" ref="R3" si="10">O3/N3</f>
        <v>0</v>
      </c>
      <c r="S3" s="11">
        <f t="shared" ref="S3" si="11">P3/N3</f>
        <v>-0.83538629046998081</v>
      </c>
      <c r="T3" s="11">
        <f t="shared" ref="T3" si="12">Q3/N3</f>
        <v>-0.28033096995636947</v>
      </c>
      <c r="U3" s="11">
        <f>'OddsRatio_working_3-way'!S3-'OddsRatio_working_3-way'!R3^2/3</f>
        <v>-0.83538629046998081</v>
      </c>
      <c r="V3" s="11">
        <f>'OddsRatio_working_3-way'!S3*'OddsRatio_working_3-way'!R3/3-2*'OddsRatio_working_3-way'!R3^3/27-'OddsRatio_working_3-way'!T3</f>
        <v>0.28033096995636947</v>
      </c>
      <c r="W3" s="11">
        <f>'OddsRatio_working_3-way'!V3^2+4*'OddsRatio_working_3-way'!U3^3/27</f>
        <v>-7.7836203164113188E-3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0.14694307829316958</v>
      </c>
      <c r="Y3" s="11">
        <f>IF('OddsRatio_working_3-way'!W3&gt;=0,IF('OddsRatio_working_3-way'!V3+SQRT('OddsRatio_working_3-way'!W3)&gt;0,0,PI()),ACOS('OddsRatio_working_3-way'!V3/(2*'OddsRatio_working_3-way'!X3)))</f>
        <v>0.30490304569294069</v>
      </c>
      <c r="Z3" s="11">
        <f>'OddsRatio_working_3-way'!X3^(1/3)*COS('OddsRatio_working_3-way'!Y3/3)</f>
        <v>0.52497200069573047</v>
      </c>
      <c r="AA3" s="11">
        <f>'OddsRatio_working_3-way'!X3^(1/3)*COS(('OddsRatio_working_3-way'!Y3+2*PI())/3)</f>
        <v>-0.30885270695548078</v>
      </c>
      <c r="AB3" s="11">
        <f>'OddsRatio_working_3-way'!X3^(1/3)*COS(('OddsRatio_working_3-way'!Y3+4*PI())/3)</f>
        <v>-0.21611929374024955</v>
      </c>
      <c r="AC3" s="11">
        <f>'OddsRatio_working_3-way'!X3^(1/3)*SIN('OddsRatio_working_3-way'!Y3/3)</f>
        <v>5.3539661082686547E-2</v>
      </c>
      <c r="AD3" s="11">
        <f>'OddsRatio_working_3-way'!X3^(1/3)*SIN(('OddsRatio_working_3-way'!Y3+2*PI())/3)</f>
        <v>0.42786925833670131</v>
      </c>
      <c r="AE3" s="11">
        <f>'OddsRatio_working_3-way'!X3^(1/3)*SIN(('OddsRatio_working_3-way'!Y3+4*PI())/3)</f>
        <v>-0.48140891941938785</v>
      </c>
      <c r="AF3" s="11">
        <f>-'OddsRatio_working_3-way'!U3/(3*'OddsRatio_working_3-way'!X3^(1/3))*COS(('OddsRatio_working_3-way'!Y3)/3)</f>
        <v>0.52497200069573058</v>
      </c>
      <c r="AG3" s="11">
        <f>-'OddsRatio_working_3-way'!U3/(3*'OddsRatio_working_3-way'!X3^(1/3))*COS(('OddsRatio_working_3-way'!Y3+2*PI())/3)</f>
        <v>-0.30885270695548084</v>
      </c>
      <c r="AH3" s="11">
        <f>-'OddsRatio_working_3-way'!U3/(3*'OddsRatio_working_3-way'!X3^(1/3))*COS(('OddsRatio_working_3-way'!Y3+4*PI())/3)</f>
        <v>-0.2161192937402496</v>
      </c>
      <c r="AI3" s="11">
        <f>'OddsRatio_working_3-way'!U3/(3*'OddsRatio_working_3-way'!X3^(1/3))*SIN(('OddsRatio_working_3-way'!Y3)/3)</f>
        <v>-5.3539661082686561E-2</v>
      </c>
      <c r="AJ3" s="11">
        <f>'OddsRatio_working_3-way'!U3/(3*'OddsRatio_working_3-way'!X3^(1/3))*SIN(('OddsRatio_working_3-way'!Y3+2*PI())/3)</f>
        <v>-0.42786925833670142</v>
      </c>
      <c r="AK3" s="11">
        <f>'OddsRatio_working_3-way'!U3/(3*'OddsRatio_working_3-way'!X3^(1/3))*SIN(('OddsRatio_working_3-way'!Y3+4*PI())/3)</f>
        <v>0.48140891941938796</v>
      </c>
      <c r="AL3" s="11">
        <f>'OddsRatio_working_3-way'!Z3+'OddsRatio_working_3-way'!AF3</f>
        <v>1.0499440013914612</v>
      </c>
      <c r="AM3" s="11">
        <f>'OddsRatio_working_3-way'!AA3+'OddsRatio_working_3-way'!AG3</f>
        <v>-0.61770541391096168</v>
      </c>
      <c r="AN3" s="11">
        <f>'OddsRatio_working_3-way'!AB3+'OddsRatio_working_3-way'!AH3</f>
        <v>-0.43223858748049915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1.0499440013914612</v>
      </c>
      <c r="AS3" s="11">
        <f>IF(('OddsRatio_working_3-way'!X3=0),IF(Q3&gt;0,-Q3^(1/3),(-Q3)^(1/3)),'OddsRatio_working_3-way'!AM3-'OddsRatio_working_3-way'!R3/3)</f>
        <v>-0.61770541391096168</v>
      </c>
      <c r="AT3" s="11">
        <f>IF(('OddsRatio_working_3-way'!X3=0),IF(Q3&gt;0,-Q3^(1/3),(-Q3)^(1/3)),'OddsRatio_working_3-way'!AN3-'OddsRatio_working_3-way'!R3/3)</f>
        <v>-0.43223858748049915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3.8</v>
      </c>
      <c r="B4" s="4">
        <f>IF('True_Odds_Calculator_3-way'!B5="","",'True_Odds_Calculator_3-way'!B5)</f>
        <v>3.52</v>
      </c>
      <c r="C4" s="4">
        <f>IF('True_Odds_Calculator_3-way'!C5="","",'True_Odds_Calculator_3-way'!C5)</f>
        <v>2.0099999999999998</v>
      </c>
      <c r="D4" s="9">
        <f t="shared" ref="D4:D67" si="13">(K4/(AR4+K4-(AR4*K4)))</f>
        <v>0.24983900442679524</v>
      </c>
      <c r="E4" s="9">
        <f t="shared" ref="E4:E67" si="14">(L4/(AR4+L4-(AR4*L4)))</f>
        <v>0.27010092208872732</v>
      </c>
      <c r="F4" s="9">
        <f t="shared" ref="F4:F67" si="15">(M4/(AR4+M4-(AR4*M4)))</f>
        <v>0.48006007348447749</v>
      </c>
      <c r="G4" s="9">
        <f t="shared" ref="G4:G67" si="16">AR4</f>
        <v>1.0723491389617892</v>
      </c>
      <c r="H4" s="9">
        <f t="shared" ref="H4:H67" si="17">IF(A4="","",1/D4)</f>
        <v>4.0025775890930104</v>
      </c>
      <c r="I4" s="9">
        <f t="shared" ref="I4:I67" si="18">IF(B4="","",1/E4)</f>
        <v>3.7023198301837086</v>
      </c>
      <c r="J4" s="9">
        <f t="shared" ref="J4:J67" si="19">IF(C4="","",1/F4)</f>
        <v>2.0830726303514067</v>
      </c>
      <c r="K4" s="11">
        <f t="shared" ref="K4:K67" si="20">1/A4</f>
        <v>0.26315789473684209</v>
      </c>
      <c r="L4" s="11">
        <f t="shared" ref="L4:L67" si="21">1/B4</f>
        <v>0.28409090909090912</v>
      </c>
      <c r="M4" s="11">
        <f t="shared" ref="M4:M67" si="22">1/C4</f>
        <v>0.49751243781094534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-0.26506819967149897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0.23544061986717135</v>
      </c>
      <c r="Q4" s="11">
        <f>2*'OddsRatio_working_3-way'!K4*'OddsRatio_working_3-way'!L4*'OddsRatio_working_3-way'!M4</f>
        <v>7.4388821443024125E-2</v>
      </c>
      <c r="R4" s="11">
        <f t="shared" ref="R4:R67" si="23">O4/N4</f>
        <v>0</v>
      </c>
      <c r="S4" s="11">
        <f t="shared" ref="S4:S67" si="24">P4/N4</f>
        <v>-0.88822657775981695</v>
      </c>
      <c r="T4" s="11">
        <f t="shared" ref="T4:T67" si="25">Q4/N4</f>
        <v>-0.28064030892885211</v>
      </c>
      <c r="U4" s="11">
        <f>'OddsRatio_working_3-way'!S4-'OddsRatio_working_3-way'!R4^2/3</f>
        <v>-0.88822657775981695</v>
      </c>
      <c r="V4" s="11">
        <f>'OddsRatio_working_3-way'!S4*'OddsRatio_working_3-way'!R4/3-2*'OddsRatio_working_3-way'!R4^3/27-'OddsRatio_working_3-way'!T4</f>
        <v>0.28064030892885211</v>
      </c>
      <c r="W4" s="11">
        <f>'OddsRatio_working_3-way'!V4^2+4*'OddsRatio_working_3-way'!U4^3/27</f>
        <v>-2.5057788615250778E-2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0.1611030505692958</v>
      </c>
      <c r="Y4" s="11">
        <f>IF('OddsRatio_working_3-way'!W4&gt;=0,IF('OddsRatio_working_3-way'!V4+SQRT('OddsRatio_working_3-way'!W4)&gt;0,0,PI()),ACOS('OddsRatio_working_3-way'!V4/(2*'OddsRatio_working_3-way'!X4)))</f>
        <v>0.51356979118072998</v>
      </c>
      <c r="Z4" s="11">
        <f>'OddsRatio_working_3-way'!X4^(1/3)*COS('OddsRatio_working_3-way'!Y4/3)</f>
        <v>0.53617456948089459</v>
      </c>
      <c r="AA4" s="11">
        <f>'OddsRatio_working_3-way'!X4^(1/3)*COS(('OddsRatio_working_3-way'!Y4+2*PI())/3)</f>
        <v>-0.34836348122132982</v>
      </c>
      <c r="AB4" s="11">
        <f>'OddsRatio_working_3-way'!X4^(1/3)*COS(('OddsRatio_working_3-way'!Y4+4*PI())/3)</f>
        <v>-0.18781108825956466</v>
      </c>
      <c r="AC4" s="11">
        <f>'OddsRatio_working_3-way'!X4^(1/3)*SIN('OddsRatio_working_3-way'!Y4/3)</f>
        <v>9.2694967295513631E-2</v>
      </c>
      <c r="AD4" s="11">
        <f>'OddsRatio_working_3-way'!X4^(1/3)*SIN(('OddsRatio_working_3-way'!Y4+2*PI())/3)</f>
        <v>0.4179933143858825</v>
      </c>
      <c r="AE4" s="11">
        <f>'OddsRatio_working_3-way'!X4^(1/3)*SIN(('OddsRatio_working_3-way'!Y4+4*PI())/3)</f>
        <v>-0.51068828168139613</v>
      </c>
      <c r="AF4" s="11">
        <f>-'OddsRatio_working_3-way'!U4/(3*'OddsRatio_working_3-way'!X4^(1/3))*COS(('OddsRatio_working_3-way'!Y4)/3)</f>
        <v>0.53617456948089459</v>
      </c>
      <c r="AG4" s="11">
        <f>-'OddsRatio_working_3-way'!U4/(3*'OddsRatio_working_3-way'!X4^(1/3))*COS(('OddsRatio_working_3-way'!Y4+2*PI())/3)</f>
        <v>-0.34836348122132982</v>
      </c>
      <c r="AH4" s="11">
        <f>-'OddsRatio_working_3-way'!U4/(3*'OddsRatio_working_3-way'!X4^(1/3))*COS(('OddsRatio_working_3-way'!Y4+4*PI())/3)</f>
        <v>-0.18781108825956466</v>
      </c>
      <c r="AI4" s="11">
        <f>'OddsRatio_working_3-way'!U4/(3*'OddsRatio_working_3-way'!X4^(1/3))*SIN(('OddsRatio_working_3-way'!Y4)/3)</f>
        <v>-9.2694967295513631E-2</v>
      </c>
      <c r="AJ4" s="11">
        <f>'OddsRatio_working_3-way'!U4/(3*'OddsRatio_working_3-way'!X4^(1/3))*SIN(('OddsRatio_working_3-way'!Y4+2*PI())/3)</f>
        <v>-0.4179933143858825</v>
      </c>
      <c r="AK4" s="11">
        <f>'OddsRatio_working_3-way'!U4/(3*'OddsRatio_working_3-way'!X4^(1/3))*SIN(('OddsRatio_working_3-way'!Y4+4*PI())/3)</f>
        <v>0.51068828168139613</v>
      </c>
      <c r="AL4" s="11">
        <f>'OddsRatio_working_3-way'!Z4+'OddsRatio_working_3-way'!AF4</f>
        <v>1.0723491389617892</v>
      </c>
      <c r="AM4" s="11">
        <f>'OddsRatio_working_3-way'!AA4+'OddsRatio_working_3-way'!AG4</f>
        <v>-0.69672696244265964</v>
      </c>
      <c r="AN4" s="11">
        <f>'OddsRatio_working_3-way'!AB4+'OddsRatio_working_3-way'!AH4</f>
        <v>-0.37562217651912932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1.0723491389617892</v>
      </c>
      <c r="AS4" s="11">
        <f>IF(('OddsRatio_working_3-way'!X4=0),IF(Q4&gt;0,-Q4^(1/3),(-Q4)^(1/3)),'OddsRatio_working_3-way'!AM4-'OddsRatio_working_3-way'!R4/3)</f>
        <v>-0.69672696244265964</v>
      </c>
      <c r="AT4" s="11">
        <f>IF(('OddsRatio_working_3-way'!X4=0),IF(Q4&gt;0,-Q4^(1/3),(-Q4)^(1/3)),'OddsRatio_working_3-way'!AN4-'OddsRatio_working_3-way'!R4/3)</f>
        <v>-0.37562217651912932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1.62</v>
      </c>
      <c r="B5" s="4">
        <f>IF('True_Odds_Calculator_3-way'!B6="","",'True_Odds_Calculator_3-way'!B6)</f>
        <v>4.1399999999999997</v>
      </c>
      <c r="C5" s="4">
        <f>IF('True_Odds_Calculator_3-way'!C6="","",'True_Odds_Calculator_3-way'!C6)</f>
        <v>5.84</v>
      </c>
      <c r="D5" s="9">
        <f t="shared" si="13"/>
        <v>0.60447222813015156</v>
      </c>
      <c r="E5" s="9">
        <f t="shared" si="14"/>
        <v>0.23180913627622687</v>
      </c>
      <c r="F5" s="9">
        <f t="shared" si="15"/>
        <v>0.16371863559362143</v>
      </c>
      <c r="G5" s="9">
        <f t="shared" si="16"/>
        <v>1.0553801969005554</v>
      </c>
      <c r="H5" s="9">
        <f t="shared" si="17"/>
        <v>1.6543357220783443</v>
      </c>
      <c r="I5" s="9">
        <f t="shared" si="18"/>
        <v>4.3138938182677435</v>
      </c>
      <c r="J5" s="9">
        <f t="shared" si="19"/>
        <v>6.1080401529986883</v>
      </c>
      <c r="K5" s="11">
        <f t="shared" si="20"/>
        <v>0.61728395061728392</v>
      </c>
      <c r="L5" s="11">
        <f t="shared" si="21"/>
        <v>0.24154589371980678</v>
      </c>
      <c r="M5" s="11">
        <f t="shared" si="22"/>
        <v>0.17123287671232876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-0.24056835385227504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0.2195686079391107</v>
      </c>
      <c r="Q5" s="11">
        <f>2*'OddsRatio_working_3-way'!K5*'OddsRatio_working_3-way'!L5*'OddsRatio_working_3-way'!M5</f>
        <v>5.1062466962583875E-2</v>
      </c>
      <c r="R5" s="11">
        <f t="shared" si="23"/>
        <v>0</v>
      </c>
      <c r="S5" s="11">
        <f t="shared" si="24"/>
        <v>-0.91270777898717481</v>
      </c>
      <c r="T5" s="11">
        <f t="shared" si="25"/>
        <v>-0.21225762302027315</v>
      </c>
      <c r="U5" s="11">
        <f>'OddsRatio_working_3-way'!S5-'OddsRatio_working_3-way'!R5^2/3</f>
        <v>-0.91270777898717481</v>
      </c>
      <c r="V5" s="11">
        <f>'OddsRatio_working_3-way'!S5*'OddsRatio_working_3-way'!R5/3-2*'OddsRatio_working_3-way'!R5^3/27-'OddsRatio_working_3-way'!T5</f>
        <v>0.21225762302027315</v>
      </c>
      <c r="W5" s="11">
        <f>'OddsRatio_working_3-way'!V5^2+4*'OddsRatio_working_3-way'!U5^3/27</f>
        <v>-6.758640098600345E-2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0.16780919187891633</v>
      </c>
      <c r="Y5" s="11">
        <f>IF('OddsRatio_working_3-way'!W5&gt;=0,IF('OddsRatio_working_3-way'!V5+SQRT('OddsRatio_working_3-way'!W5)&gt;0,0,PI()),ACOS('OddsRatio_working_3-way'!V5/(2*'OddsRatio_working_3-way'!X5)))</f>
        <v>0.88610051267462209</v>
      </c>
      <c r="Z5" s="11">
        <f>'OddsRatio_working_3-way'!X5^(1/3)*COS('OddsRatio_working_3-way'!Y5/3)</f>
        <v>0.5276900984502777</v>
      </c>
      <c r="AA5" s="11">
        <f>'OddsRatio_working_3-way'!X5^(1/3)*COS(('OddsRatio_working_3-way'!Y5+2*PI())/3)</f>
        <v>-0.4028929357425034</v>
      </c>
      <c r="AB5" s="11">
        <f>'OddsRatio_working_3-way'!X5^(1/3)*COS(('OddsRatio_working_3-way'!Y5+4*PI())/3)</f>
        <v>-0.12479716270777443</v>
      </c>
      <c r="AC5" s="11">
        <f>'OddsRatio_working_3-way'!X5^(1/3)*SIN('OddsRatio_working_3-way'!Y5/3)</f>
        <v>0.16055866942209812</v>
      </c>
      <c r="AD5" s="11">
        <f>'OddsRatio_working_3-way'!X5^(1/3)*SIN(('OddsRatio_working_3-way'!Y5+2*PI())/3)</f>
        <v>0.376713695872403</v>
      </c>
      <c r="AE5" s="11">
        <f>'OddsRatio_working_3-way'!X5^(1/3)*SIN(('OddsRatio_working_3-way'!Y5+4*PI())/3)</f>
        <v>-0.53727236529450084</v>
      </c>
      <c r="AF5" s="11">
        <f>-'OddsRatio_working_3-way'!U5/(3*'OddsRatio_working_3-way'!X5^(1/3))*COS(('OddsRatio_working_3-way'!Y5)/3)</f>
        <v>0.52769009845027759</v>
      </c>
      <c r="AG5" s="11">
        <f>-'OddsRatio_working_3-way'!U5/(3*'OddsRatio_working_3-way'!X5^(1/3))*COS(('OddsRatio_working_3-way'!Y5+2*PI())/3)</f>
        <v>-0.40289293574250329</v>
      </c>
      <c r="AH5" s="11">
        <f>-'OddsRatio_working_3-way'!U5/(3*'OddsRatio_working_3-way'!X5^(1/3))*COS(('OddsRatio_working_3-way'!Y5+4*PI())/3)</f>
        <v>-0.1247971627077744</v>
      </c>
      <c r="AI5" s="11">
        <f>'OddsRatio_working_3-way'!U5/(3*'OddsRatio_working_3-way'!X5^(1/3))*SIN(('OddsRatio_working_3-way'!Y5)/3)</f>
        <v>-0.16055866942209807</v>
      </c>
      <c r="AJ5" s="11">
        <f>'OddsRatio_working_3-way'!U5/(3*'OddsRatio_working_3-way'!X5^(1/3))*SIN(('OddsRatio_working_3-way'!Y5+2*PI())/3)</f>
        <v>-0.37671369587240289</v>
      </c>
      <c r="AK5" s="11">
        <f>'OddsRatio_working_3-way'!U5/(3*'OddsRatio_working_3-way'!X5^(1/3))*SIN(('OddsRatio_working_3-way'!Y5+4*PI())/3)</f>
        <v>0.53727236529450073</v>
      </c>
      <c r="AL5" s="11">
        <f>'OddsRatio_working_3-way'!Z5+'OddsRatio_working_3-way'!AF5</f>
        <v>1.0553801969005554</v>
      </c>
      <c r="AM5" s="11">
        <f>'OddsRatio_working_3-way'!AA5+'OddsRatio_working_3-way'!AG5</f>
        <v>-0.80578587148500669</v>
      </c>
      <c r="AN5" s="11">
        <f>'OddsRatio_working_3-way'!AB5+'OddsRatio_working_3-way'!AH5</f>
        <v>-0.24959432541554882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1.0553801969005554</v>
      </c>
      <c r="AS5" s="11">
        <f>IF(('OddsRatio_working_3-way'!X5=0),IF(Q5&gt;0,-Q5^(1/3),(-Q5)^(1/3)),'OddsRatio_working_3-way'!AM5-'OddsRatio_working_3-way'!R5/3)</f>
        <v>-0.80578587148500669</v>
      </c>
      <c r="AT5" s="11">
        <f>IF(('OddsRatio_working_3-way'!X5=0),IF(Q5&gt;0,-Q5^(1/3),(-Q5)^(1/3)),'OddsRatio_working_3-way'!AN5-'OddsRatio_working_3-way'!R5/3)</f>
        <v>-0.24959432541554882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4.2300000000000004</v>
      </c>
      <c r="B6" s="4">
        <f>IF('True_Odds_Calculator_3-way'!B7="","",'True_Odds_Calculator_3-way'!B7)</f>
        <v>3.82</v>
      </c>
      <c r="C6" s="4">
        <f>IF('True_Odds_Calculator_3-way'!C7="","",'True_Odds_Calculator_3-way'!C7)</f>
        <v>1.88</v>
      </c>
      <c r="D6" s="9">
        <f t="shared" si="13"/>
        <v>0.22773420277611706</v>
      </c>
      <c r="E6" s="9">
        <f t="shared" si="14"/>
        <v>0.25248465407420329</v>
      </c>
      <c r="F6" s="9">
        <f t="shared" si="15"/>
        <v>0.5197811431496796</v>
      </c>
      <c r="G6" s="9">
        <f t="shared" si="16"/>
        <v>1.0498711883121821</v>
      </c>
      <c r="H6" s="9">
        <f t="shared" si="17"/>
        <v>4.3910839382483484</v>
      </c>
      <c r="I6" s="9">
        <f t="shared" si="18"/>
        <v>3.9606367510403535</v>
      </c>
      <c r="J6" s="9">
        <f t="shared" si="19"/>
        <v>1.9238866457147203</v>
      </c>
      <c r="K6" s="11">
        <f t="shared" si="20"/>
        <v>0.23640661938534277</v>
      </c>
      <c r="L6" s="11">
        <f t="shared" si="21"/>
        <v>0.26178010471204188</v>
      </c>
      <c r="M6" s="11">
        <f t="shared" si="22"/>
        <v>0.53191489361702127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-0.2638594927778396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0.22812435562276168</v>
      </c>
      <c r="Q6" s="11">
        <f>2*'OddsRatio_working_3-way'!K6*'OddsRatio_working_3-way'!L6*'OddsRatio_working_3-way'!M6</f>
        <v>6.5836754869483899E-2</v>
      </c>
      <c r="R6" s="11">
        <f t="shared" si="23"/>
        <v>0</v>
      </c>
      <c r="S6" s="11">
        <f t="shared" si="24"/>
        <v>-0.86456755154469411</v>
      </c>
      <c r="T6" s="11">
        <f t="shared" si="25"/>
        <v>-0.24951444489024363</v>
      </c>
      <c r="U6" s="11">
        <f>'OddsRatio_working_3-way'!S6-'OddsRatio_working_3-way'!R6^2/3</f>
        <v>-0.86456755154469411</v>
      </c>
      <c r="V6" s="11">
        <f>'OddsRatio_working_3-way'!S6*'OddsRatio_working_3-way'!R6/3-2*'OddsRatio_working_3-way'!R6^3/27-'OddsRatio_working_3-way'!T6</f>
        <v>0.24951444489024363</v>
      </c>
      <c r="W6" s="11">
        <f>'OddsRatio_working_3-way'!V6^2+4*'OddsRatio_working_3-way'!U6^3/27</f>
        <v>-3.3482453491556222E-2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0.15470933367160064</v>
      </c>
      <c r="Y6" s="11">
        <f>IF('OddsRatio_working_3-way'!W6&gt;=0,IF('OddsRatio_working_3-way'!V6+SQRT('OddsRatio_working_3-way'!W6)&gt;0,0,PI()),ACOS('OddsRatio_working_3-way'!V6/(2*'OddsRatio_working_3-way'!X6)))</f>
        <v>0.63276148261157794</v>
      </c>
      <c r="Z6" s="11">
        <f>'OddsRatio_working_3-way'!X6^(1/3)*COS('OddsRatio_working_3-way'!Y6/3)</f>
        <v>0.52493559415609103</v>
      </c>
      <c r="AA6" s="11">
        <f>'OddsRatio_working_3-way'!X6^(1/3)*COS(('OddsRatio_working_3-way'!Y6+2*PI())/3)</f>
        <v>-0.359801523900598</v>
      </c>
      <c r="AB6" s="11">
        <f>'OddsRatio_working_3-way'!X6^(1/3)*COS(('OddsRatio_working_3-way'!Y6+4*PI())/3)</f>
        <v>-0.16513407025549295</v>
      </c>
      <c r="AC6" s="11">
        <f>'OddsRatio_working_3-way'!X6^(1/3)*SIN('OddsRatio_working_3-way'!Y6/3)</f>
        <v>0.11239130676446039</v>
      </c>
      <c r="AD6" s="11">
        <f>'OddsRatio_working_3-way'!X6^(1/3)*SIN(('OddsRatio_working_3-way'!Y6+2*PI())/3)</f>
        <v>0.39841190650762281</v>
      </c>
      <c r="AE6" s="11">
        <f>'OddsRatio_working_3-way'!X6^(1/3)*SIN(('OddsRatio_working_3-way'!Y6+4*PI())/3)</f>
        <v>-0.51080321327208322</v>
      </c>
      <c r="AF6" s="11">
        <f>-'OddsRatio_working_3-way'!U6/(3*'OddsRatio_working_3-way'!X6^(1/3))*COS(('OddsRatio_working_3-way'!Y6)/3)</f>
        <v>0.52493559415609103</v>
      </c>
      <c r="AG6" s="11">
        <f>-'OddsRatio_working_3-way'!U6/(3*'OddsRatio_working_3-way'!X6^(1/3))*COS(('OddsRatio_working_3-way'!Y6+2*PI())/3)</f>
        <v>-0.359801523900598</v>
      </c>
      <c r="AH6" s="11">
        <f>-'OddsRatio_working_3-way'!U6/(3*'OddsRatio_working_3-way'!X6^(1/3))*COS(('OddsRatio_working_3-way'!Y6+4*PI())/3)</f>
        <v>-0.16513407025549295</v>
      </c>
      <c r="AI6" s="11">
        <f>'OddsRatio_working_3-way'!U6/(3*'OddsRatio_working_3-way'!X6^(1/3))*SIN(('OddsRatio_working_3-way'!Y6)/3)</f>
        <v>-0.11239130676446039</v>
      </c>
      <c r="AJ6" s="11">
        <f>'OddsRatio_working_3-way'!U6/(3*'OddsRatio_working_3-way'!X6^(1/3))*SIN(('OddsRatio_working_3-way'!Y6+2*PI())/3)</f>
        <v>-0.39841190650762281</v>
      </c>
      <c r="AK6" s="11">
        <f>'OddsRatio_working_3-way'!U6/(3*'OddsRatio_working_3-way'!X6^(1/3))*SIN(('OddsRatio_working_3-way'!Y6+4*PI())/3)</f>
        <v>0.51080321327208322</v>
      </c>
      <c r="AL6" s="11">
        <f>'OddsRatio_working_3-way'!Z6+'OddsRatio_working_3-way'!AF6</f>
        <v>1.0498711883121821</v>
      </c>
      <c r="AM6" s="11">
        <f>'OddsRatio_working_3-way'!AA6+'OddsRatio_working_3-way'!AG6</f>
        <v>-0.71960304780119599</v>
      </c>
      <c r="AN6" s="11">
        <f>'OddsRatio_working_3-way'!AB6+'OddsRatio_working_3-way'!AH6</f>
        <v>-0.33026814051098591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1.0498711883121821</v>
      </c>
      <c r="AS6" s="11">
        <f>IF(('OddsRatio_working_3-way'!X6=0),IF(Q6&gt;0,-Q6^(1/3),(-Q6)^(1/3)),'OddsRatio_working_3-way'!AM6-'OddsRatio_working_3-way'!R6/3)</f>
        <v>-0.71960304780119599</v>
      </c>
      <c r="AT6" s="11">
        <f>IF(('OddsRatio_working_3-way'!X6=0),IF(Q6&gt;0,-Q6^(1/3),(-Q6)^(1/3)),'OddsRatio_working_3-way'!AN6-'OddsRatio_working_3-way'!R6/3)</f>
        <v>-0.33026814051098591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2.8</v>
      </c>
      <c r="B7" s="4">
        <f>IF('True_Odds_Calculator_3-way'!B8="","",'True_Odds_Calculator_3-way'!B8)</f>
        <v>3.08</v>
      </c>
      <c r="C7" s="4">
        <f>IF('True_Odds_Calculator_3-way'!C8="","",'True_Odds_Calculator_3-way'!C8)</f>
        <v>2.9</v>
      </c>
      <c r="D7" s="9">
        <f t="shared" si="13"/>
        <v>0.348071389812667</v>
      </c>
      <c r="E7" s="9">
        <f t="shared" si="14"/>
        <v>0.31602313105065943</v>
      </c>
      <c r="F7" s="9">
        <f t="shared" si="15"/>
        <v>0.33590547913667362</v>
      </c>
      <c r="G7" s="9">
        <f t="shared" si="16"/>
        <v>1.0405410263972361</v>
      </c>
      <c r="H7" s="9">
        <f t="shared" si="17"/>
        <v>2.8729738475150253</v>
      </c>
      <c r="I7" s="9">
        <f t="shared" si="18"/>
        <v>3.164325334906251</v>
      </c>
      <c r="J7" s="9">
        <f t="shared" si="19"/>
        <v>2.9770279501547483</v>
      </c>
      <c r="K7" s="11">
        <f t="shared" si="20"/>
        <v>0.35714285714285715</v>
      </c>
      <c r="L7" s="11">
        <f t="shared" si="21"/>
        <v>0.32467532467532467</v>
      </c>
      <c r="M7" s="11">
        <f t="shared" si="22"/>
        <v>0.34482758620689657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-0.28443477704561448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0.23111125327874099</v>
      </c>
      <c r="Q7" s="11">
        <f>2*'OddsRatio_working_3-way'!K7*'OddsRatio_working_3-way'!L7*'OddsRatio_working_3-way'!M7</f>
        <v>7.9969291791951891E-2</v>
      </c>
      <c r="R7" s="11">
        <f t="shared" si="23"/>
        <v>0</v>
      </c>
      <c r="S7" s="11">
        <f t="shared" si="24"/>
        <v>-0.81252811515969425</v>
      </c>
      <c r="T7" s="11">
        <f t="shared" si="25"/>
        <v>-0.28115159694107061</v>
      </c>
      <c r="U7" s="11">
        <f>'OddsRatio_working_3-way'!S7-'OddsRatio_working_3-way'!R7^2/3</f>
        <v>-0.81252811515969425</v>
      </c>
      <c r="V7" s="11">
        <f>'OddsRatio_working_3-way'!S7*'OddsRatio_working_3-way'!R7/3-2*'OddsRatio_working_3-way'!R7^3/27-'OddsRatio_working_3-way'!T7</f>
        <v>0.28115159694107061</v>
      </c>
      <c r="W7" s="11">
        <f>'OddsRatio_working_3-way'!V7^2+4*'OddsRatio_working_3-way'!U7^3/27</f>
        <v>-4.2528120370052824E-4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0.14095345124030731</v>
      </c>
      <c r="Y7" s="11">
        <f>IF('OddsRatio_working_3-way'!W7&gt;=0,IF('OddsRatio_working_3-way'!V7+SQRT('OddsRatio_working_3-way'!W7)&gt;0,0,PI()),ACOS('OddsRatio_working_3-way'!V7/(2*'OddsRatio_working_3-way'!X7)))</f>
        <v>7.3218443406700473E-2</v>
      </c>
      <c r="Z7" s="11">
        <f>'OddsRatio_working_3-way'!X7^(1/3)*COS('OddsRatio_working_3-way'!Y7/3)</f>
        <v>0.52027051319861817</v>
      </c>
      <c r="AA7" s="11">
        <f>'OddsRatio_working_3-way'!X7^(1/3)*COS(('OddsRatio_working_3-way'!Y7+2*PI())/3)</f>
        <v>-0.2711340570774739</v>
      </c>
      <c r="AB7" s="11">
        <f>'OddsRatio_working_3-way'!X7^(1/3)*COS(('OddsRatio_working_3-way'!Y7+4*PI())/3)</f>
        <v>-0.24913645612114441</v>
      </c>
      <c r="AC7" s="11">
        <f>'OddsRatio_working_3-way'!X7^(1/3)*SIN('OddsRatio_working_3-way'!Y7/3)</f>
        <v>1.270032083366298E-2</v>
      </c>
      <c r="AD7" s="11">
        <f>'OddsRatio_working_3-way'!X7^(1/3)*SIN(('OddsRatio_working_3-way'!Y7+2*PI())/3)</f>
        <v>0.44421732085313903</v>
      </c>
      <c r="AE7" s="11">
        <f>'OddsRatio_working_3-way'!X7^(1/3)*SIN(('OddsRatio_working_3-way'!Y7+4*PI())/3)</f>
        <v>-0.45691764168680182</v>
      </c>
      <c r="AF7" s="11">
        <f>-'OddsRatio_working_3-way'!U7/(3*'OddsRatio_working_3-way'!X7^(1/3))*COS(('OddsRatio_working_3-way'!Y7)/3)</f>
        <v>0.52027051319861806</v>
      </c>
      <c r="AG7" s="11">
        <f>-'OddsRatio_working_3-way'!U7/(3*'OddsRatio_working_3-way'!X7^(1/3))*COS(('OddsRatio_working_3-way'!Y7+2*PI())/3)</f>
        <v>-0.27113405707747384</v>
      </c>
      <c r="AH7" s="11">
        <f>-'OddsRatio_working_3-way'!U7/(3*'OddsRatio_working_3-way'!X7^(1/3))*COS(('OddsRatio_working_3-way'!Y7+4*PI())/3)</f>
        <v>-0.24913645612114435</v>
      </c>
      <c r="AI7" s="11">
        <f>'OddsRatio_working_3-way'!U7/(3*'OddsRatio_working_3-way'!X7^(1/3))*SIN(('OddsRatio_working_3-way'!Y7)/3)</f>
        <v>-1.2700320833662977E-2</v>
      </c>
      <c r="AJ7" s="11">
        <f>'OddsRatio_working_3-way'!U7/(3*'OddsRatio_working_3-way'!X7^(1/3))*SIN(('OddsRatio_working_3-way'!Y7+2*PI())/3)</f>
        <v>-0.44421732085313892</v>
      </c>
      <c r="AK7" s="11">
        <f>'OddsRatio_working_3-way'!U7/(3*'OddsRatio_working_3-way'!X7^(1/3))*SIN(('OddsRatio_working_3-way'!Y7+4*PI())/3)</f>
        <v>0.45691764168680171</v>
      </c>
      <c r="AL7" s="11">
        <f>'OddsRatio_working_3-way'!Z7+'OddsRatio_working_3-way'!AF7</f>
        <v>1.0405410263972361</v>
      </c>
      <c r="AM7" s="11">
        <f>'OddsRatio_working_3-way'!AA7+'OddsRatio_working_3-way'!AG7</f>
        <v>-0.54226811415494769</v>
      </c>
      <c r="AN7" s="11">
        <f>'OddsRatio_working_3-way'!AB7+'OddsRatio_working_3-way'!AH7</f>
        <v>-0.49827291224228876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1.0405410263972361</v>
      </c>
      <c r="AS7" s="11">
        <f>IF(('OddsRatio_working_3-way'!X7=0),IF(Q7&gt;0,-Q7^(1/3),(-Q7)^(1/3)),'OddsRatio_working_3-way'!AM7-'OddsRatio_working_3-way'!R7/3)</f>
        <v>-0.54226811415494769</v>
      </c>
      <c r="AT7" s="11">
        <f>IF(('OddsRatio_working_3-way'!X7=0),IF(Q7&gt;0,-Q7^(1/3),(-Q7)^(1/3)),'OddsRatio_working_3-way'!AN7-'OddsRatio_working_3-way'!R7/3)</f>
        <v>-0.49827291224228876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7.37</v>
      </c>
      <c r="B8" s="4">
        <f>IF('True_Odds_Calculator_3-way'!B9="","",'True_Odds_Calculator_3-way'!B9)</f>
        <v>4.68</v>
      </c>
      <c r="C8" s="4">
        <f>IF('True_Odds_Calculator_3-way'!C9="","",'True_Odds_Calculator_3-way'!C9)</f>
        <v>1.47</v>
      </c>
      <c r="D8" s="9">
        <f t="shared" si="13"/>
        <v>0.1288799537588238</v>
      </c>
      <c r="E8" s="9">
        <f t="shared" si="14"/>
        <v>0.20388107891872584</v>
      </c>
      <c r="F8" s="9">
        <f t="shared" si="15"/>
        <v>0.66723896732245025</v>
      </c>
      <c r="G8" s="9">
        <f t="shared" si="16"/>
        <v>1.061092399964894</v>
      </c>
      <c r="H8" s="9">
        <f t="shared" si="17"/>
        <v>7.7591585877763762</v>
      </c>
      <c r="I8" s="9">
        <f t="shared" si="18"/>
        <v>4.9048200318708099</v>
      </c>
      <c r="J8" s="9">
        <f t="shared" si="19"/>
        <v>1.4987134279835002</v>
      </c>
      <c r="K8" s="11">
        <f t="shared" si="20"/>
        <v>0.13568521031207598</v>
      </c>
      <c r="L8" s="11">
        <f t="shared" si="21"/>
        <v>0.21367521367521369</v>
      </c>
      <c r="M8" s="11">
        <f t="shared" si="22"/>
        <v>0.68027210884353739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-0.21729735162570973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0.20748421601300066</v>
      </c>
      <c r="Q8" s="11">
        <f>2*'OddsRatio_working_3-way'!K8*'OddsRatio_working_3-way'!L8*'OddsRatio_working_3-way'!M8</f>
        <v>3.9445668443536246E-2</v>
      </c>
      <c r="R8" s="11">
        <f t="shared" si="23"/>
        <v>0</v>
      </c>
      <c r="S8" s="11">
        <f t="shared" si="24"/>
        <v>-0.95484005884428813</v>
      </c>
      <c r="T8" s="11">
        <f t="shared" si="25"/>
        <v>-0.18152852829739319</v>
      </c>
      <c r="U8" s="11">
        <f>'OddsRatio_working_3-way'!S8-'OddsRatio_working_3-way'!R8^2/3</f>
        <v>-0.95484005884428813</v>
      </c>
      <c r="V8" s="11">
        <f>'OddsRatio_working_3-way'!S8*'OddsRatio_working_3-way'!R8/3-2*'OddsRatio_working_3-way'!R8^3/27-'OddsRatio_working_3-way'!T8</f>
        <v>0.18152852829739319</v>
      </c>
      <c r="W8" s="11">
        <f>'OddsRatio_working_3-way'!V8^2+4*'OddsRatio_working_3-way'!U8^3/27</f>
        <v>-9.601722116060557E-2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0.17956184710735676</v>
      </c>
      <c r="Y8" s="11">
        <f>IF('OddsRatio_working_3-way'!W8&gt;=0,IF('OddsRatio_working_3-way'!V8+SQRT('OddsRatio_working_3-way'!W8)&gt;0,0,PI()),ACOS('OddsRatio_working_3-way'!V8/(2*'OddsRatio_working_3-way'!X8)))</f>
        <v>1.0408623976475848</v>
      </c>
      <c r="Z8" s="11">
        <f>'OddsRatio_working_3-way'!X8^(1/3)*COS('OddsRatio_working_3-way'!Y8/3)</f>
        <v>0.53054619998244701</v>
      </c>
      <c r="AA8" s="11">
        <f>'OddsRatio_working_3-way'!X8^(1/3)*COS(('OddsRatio_working_3-way'!Y8+2*PI())/3)</f>
        <v>-0.43140726858459577</v>
      </c>
      <c r="AB8" s="11">
        <f>'OddsRatio_working_3-way'!X8^(1/3)*COS(('OddsRatio_working_3-way'!Y8+4*PI())/3)</f>
        <v>-9.913893139785139E-2</v>
      </c>
      <c r="AC8" s="11">
        <f>'OddsRatio_working_3-way'!X8^(1/3)*SIN('OddsRatio_working_3-way'!Y8/3)</f>
        <v>0.19183521391795641</v>
      </c>
      <c r="AD8" s="11">
        <f>'OddsRatio_working_3-way'!X8^(1/3)*SIN(('OddsRatio_working_3-way'!Y8+2*PI())/3)</f>
        <v>0.36354888010712011</v>
      </c>
      <c r="AE8" s="11">
        <f>'OddsRatio_working_3-way'!X8^(1/3)*SIN(('OddsRatio_working_3-way'!Y8+4*PI())/3)</f>
        <v>-0.55538409402507638</v>
      </c>
      <c r="AF8" s="11">
        <f>-'OddsRatio_working_3-way'!U8/(3*'OddsRatio_working_3-way'!X8^(1/3))*COS(('OddsRatio_working_3-way'!Y8)/3)</f>
        <v>0.5305461999824469</v>
      </c>
      <c r="AG8" s="11">
        <f>-'OddsRatio_working_3-way'!U8/(3*'OddsRatio_working_3-way'!X8^(1/3))*COS(('OddsRatio_working_3-way'!Y8+2*PI())/3)</f>
        <v>-0.43140726858459572</v>
      </c>
      <c r="AH8" s="11">
        <f>-'OddsRatio_working_3-way'!U8/(3*'OddsRatio_working_3-way'!X8^(1/3))*COS(('OddsRatio_working_3-way'!Y8+4*PI())/3)</f>
        <v>-9.9138931397851363E-2</v>
      </c>
      <c r="AI8" s="11">
        <f>'OddsRatio_working_3-way'!U8/(3*'OddsRatio_working_3-way'!X8^(1/3))*SIN(('OddsRatio_working_3-way'!Y8)/3)</f>
        <v>-0.19183521391795638</v>
      </c>
      <c r="AJ8" s="11">
        <f>'OddsRatio_working_3-way'!U8/(3*'OddsRatio_working_3-way'!X8^(1/3))*SIN(('OddsRatio_working_3-way'!Y8+2*PI())/3)</f>
        <v>-0.36354888010712</v>
      </c>
      <c r="AK8" s="11">
        <f>'OddsRatio_working_3-way'!U8/(3*'OddsRatio_working_3-way'!X8^(1/3))*SIN(('OddsRatio_working_3-way'!Y8+4*PI())/3)</f>
        <v>0.55538409402507627</v>
      </c>
      <c r="AL8" s="11">
        <f>'OddsRatio_working_3-way'!Z8+'OddsRatio_working_3-way'!AF8</f>
        <v>1.061092399964894</v>
      </c>
      <c r="AM8" s="11">
        <f>'OddsRatio_working_3-way'!AA8+'OddsRatio_working_3-way'!AG8</f>
        <v>-0.86281453716919154</v>
      </c>
      <c r="AN8" s="11">
        <f>'OddsRatio_working_3-way'!AB8+'OddsRatio_working_3-way'!AH8</f>
        <v>-0.19827786279570275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1.061092399964894</v>
      </c>
      <c r="AS8" s="11">
        <f>IF(('OddsRatio_working_3-way'!X8=0),IF(Q8&gt;0,-Q8^(1/3),(-Q8)^(1/3)),'OddsRatio_working_3-way'!AM8-'OddsRatio_working_3-way'!R8/3)</f>
        <v>-0.86281453716919154</v>
      </c>
      <c r="AT8" s="11">
        <f>IF(('OddsRatio_working_3-way'!X8=0),IF(Q8&gt;0,-Q8^(1/3),(-Q8)^(1/3)),'OddsRatio_working_3-way'!AN8-'OddsRatio_working_3-way'!R8/3)</f>
        <v>-0.19827786279570275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2.65</v>
      </c>
      <c r="B9" s="4">
        <f>IF('True_Odds_Calculator_3-way'!B10="","",'True_Odds_Calculator_3-way'!B10)</f>
        <v>3.19</v>
      </c>
      <c r="C9" s="4">
        <f>IF('True_Odds_Calculator_3-way'!C10="","",'True_Odds_Calculator_3-way'!C10)</f>
        <v>2.98</v>
      </c>
      <c r="D9" s="9">
        <f t="shared" si="13"/>
        <v>0.36812808635938593</v>
      </c>
      <c r="E9" s="9">
        <f t="shared" si="14"/>
        <v>0.30504622228587525</v>
      </c>
      <c r="F9" s="9">
        <f t="shared" si="15"/>
        <v>0.32682569135473893</v>
      </c>
      <c r="G9" s="9">
        <f t="shared" si="16"/>
        <v>1.0402701916089254</v>
      </c>
      <c r="H9" s="9">
        <f t="shared" si="17"/>
        <v>2.7164458161547271</v>
      </c>
      <c r="I9" s="9">
        <f t="shared" si="18"/>
        <v>3.2781917196235466</v>
      </c>
      <c r="J9" s="9">
        <f t="shared" si="19"/>
        <v>3.0597349793856714</v>
      </c>
      <c r="K9" s="11">
        <f t="shared" si="20"/>
        <v>0.37735849056603776</v>
      </c>
      <c r="L9" s="11">
        <f t="shared" si="21"/>
        <v>0.31347962382445144</v>
      </c>
      <c r="M9" s="11">
        <f t="shared" si="22"/>
        <v>0.33557046979865773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-0.28401444459484837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0.23103094981110636</v>
      </c>
      <c r="Q9" s="11">
        <f>2*'OddsRatio_working_3-way'!K9*'OddsRatio_working_3-way'!L9*'OddsRatio_working_3-way'!M9</f>
        <v>7.9392078972888816E-2</v>
      </c>
      <c r="R9" s="11">
        <f t="shared" si="23"/>
        <v>0</v>
      </c>
      <c r="S9" s="11">
        <f t="shared" si="24"/>
        <v>-0.81344788692235737</v>
      </c>
      <c r="T9" s="11">
        <f t="shared" si="25"/>
        <v>-0.27953535633070714</v>
      </c>
      <c r="U9" s="11">
        <f>'OddsRatio_working_3-way'!S9-'OddsRatio_working_3-way'!R9^2/3</f>
        <v>-0.81344788692235737</v>
      </c>
      <c r="V9" s="11">
        <f>'OddsRatio_working_3-way'!S9*'OddsRatio_working_3-way'!R9/3-2*'OddsRatio_working_3-way'!R9^3/27-'OddsRatio_working_3-way'!T9</f>
        <v>0.27953535633070714</v>
      </c>
      <c r="W9" s="11">
        <f>'OddsRatio_working_3-way'!V9^2+4*'OddsRatio_working_3-way'!U9^3/27</f>
        <v>-1.6016741126752415E-3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0.14119285530048134</v>
      </c>
      <c r="Y9" s="11">
        <f>IF('OddsRatio_working_3-way'!W9&gt;=0,IF('OddsRatio_working_3-way'!V9+SQRT('OddsRatio_working_3-way'!W9)&gt;0,0,PI()),ACOS('OddsRatio_working_3-way'!V9/(2*'OddsRatio_working_3-way'!X9)))</f>
        <v>0.14220309420652266</v>
      </c>
      <c r="Z9" s="11">
        <f>'OddsRatio_working_3-way'!X9^(1/3)*COS('OddsRatio_working_3-way'!Y9/3)</f>
        <v>0.52013509580446271</v>
      </c>
      <c r="AA9" s="11">
        <f>'OddsRatio_working_3-way'!X9^(1/3)*COS(('OddsRatio_working_3-way'!Y9+2*PI())/3)</f>
        <v>-0.28143535815389625</v>
      </c>
      <c r="AB9" s="11">
        <f>'OddsRatio_working_3-way'!X9^(1/3)*COS(('OddsRatio_working_3-way'!Y9+4*PI())/3)</f>
        <v>-0.23869973765056685</v>
      </c>
      <c r="AC9" s="11">
        <f>'OddsRatio_working_3-way'!X9^(1/3)*SIN('OddsRatio_working_3-way'!Y9/3)</f>
        <v>2.4673422001583099E-2</v>
      </c>
      <c r="AD9" s="11">
        <f>'OddsRatio_working_3-way'!X9^(1/3)*SIN(('OddsRatio_working_3-way'!Y9+2*PI())/3)</f>
        <v>0.43811349536572597</v>
      </c>
      <c r="AE9" s="11">
        <f>'OddsRatio_working_3-way'!X9^(1/3)*SIN(('OddsRatio_working_3-way'!Y9+4*PI())/3)</f>
        <v>-0.46278691736730887</v>
      </c>
      <c r="AF9" s="11">
        <f>-'OddsRatio_working_3-way'!U9/(3*'OddsRatio_working_3-way'!X9^(1/3))*COS(('OddsRatio_working_3-way'!Y9)/3)</f>
        <v>0.52013509580446271</v>
      </c>
      <c r="AG9" s="11">
        <f>-'OddsRatio_working_3-way'!U9/(3*'OddsRatio_working_3-way'!X9^(1/3))*COS(('OddsRatio_working_3-way'!Y9+2*PI())/3)</f>
        <v>-0.28143535815389625</v>
      </c>
      <c r="AH9" s="11">
        <f>-'OddsRatio_working_3-way'!U9/(3*'OddsRatio_working_3-way'!X9^(1/3))*COS(('OddsRatio_working_3-way'!Y9+4*PI())/3)</f>
        <v>-0.23869973765056685</v>
      </c>
      <c r="AI9" s="11">
        <f>'OddsRatio_working_3-way'!U9/(3*'OddsRatio_working_3-way'!X9^(1/3))*SIN(('OddsRatio_working_3-way'!Y9)/3)</f>
        <v>-2.4673422001583099E-2</v>
      </c>
      <c r="AJ9" s="11">
        <f>'OddsRatio_working_3-way'!U9/(3*'OddsRatio_working_3-way'!X9^(1/3))*SIN(('OddsRatio_working_3-way'!Y9+2*PI())/3)</f>
        <v>-0.43811349536572597</v>
      </c>
      <c r="AK9" s="11">
        <f>'OddsRatio_working_3-way'!U9/(3*'OddsRatio_working_3-way'!X9^(1/3))*SIN(('OddsRatio_working_3-way'!Y9+4*PI())/3)</f>
        <v>0.46278691736730887</v>
      </c>
      <c r="AL9" s="11">
        <f>'OddsRatio_working_3-way'!Z9+'OddsRatio_working_3-way'!AF9</f>
        <v>1.0402701916089254</v>
      </c>
      <c r="AM9" s="11">
        <f>'OddsRatio_working_3-way'!AA9+'OddsRatio_working_3-way'!AG9</f>
        <v>-0.56287071630779251</v>
      </c>
      <c r="AN9" s="11">
        <f>'OddsRatio_working_3-way'!AB9+'OddsRatio_working_3-way'!AH9</f>
        <v>-0.47739947530113369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1.0402701916089254</v>
      </c>
      <c r="AS9" s="11">
        <f>IF(('OddsRatio_working_3-way'!X9=0),IF(Q9&gt;0,-Q9^(1/3),(-Q9)^(1/3)),'OddsRatio_working_3-way'!AM9-'OddsRatio_working_3-way'!R9/3)</f>
        <v>-0.56287071630779251</v>
      </c>
      <c r="AT9" s="11">
        <f>IF(('OddsRatio_working_3-way'!X9=0),IF(Q9&gt;0,-Q9^(1/3),(-Q9)^(1/3)),'OddsRatio_working_3-way'!AN9-'OddsRatio_working_3-way'!R9/3)</f>
        <v>-0.47739947530113369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2.88</v>
      </c>
      <c r="B10" s="4">
        <f>IF('True_Odds_Calculator_3-way'!B11="","",'True_Odds_Calculator_3-way'!B11)</f>
        <v>3.34</v>
      </c>
      <c r="C10" s="4">
        <f>IF('True_Odds_Calculator_3-way'!C11="","",'True_Odds_Calculator_3-way'!C11)</f>
        <v>2.63</v>
      </c>
      <c r="D10" s="9">
        <f t="shared" si="13"/>
        <v>0.33816525462694602</v>
      </c>
      <c r="E10" s="9">
        <f t="shared" si="14"/>
        <v>0.29103546883492054</v>
      </c>
      <c r="F10" s="9">
        <f t="shared" si="15"/>
        <v>0.37079927653813333</v>
      </c>
      <c r="G10" s="9">
        <f t="shared" si="16"/>
        <v>1.041028767327135</v>
      </c>
      <c r="H10" s="9">
        <f t="shared" si="17"/>
        <v>2.9571340825750139</v>
      </c>
      <c r="I10" s="9">
        <f t="shared" si="18"/>
        <v>3.4360073155454955</v>
      </c>
      <c r="J10" s="9">
        <f t="shared" si="19"/>
        <v>2.6968768907432299</v>
      </c>
      <c r="K10" s="11">
        <f t="shared" si="20"/>
        <v>0.34722222222222221</v>
      </c>
      <c r="L10" s="11">
        <f t="shared" si="21"/>
        <v>0.29940119760479045</v>
      </c>
      <c r="M10" s="11">
        <f t="shared" si="22"/>
        <v>0.38022813688212931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-0.28344356913549318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0.23123904282689378</v>
      </c>
      <c r="Q10" s="11">
        <f>2*'OddsRatio_working_3-way'!K10*'OddsRatio_working_3-way'!L10*'OddsRatio_working_3-way'!M10</f>
        <v>7.905608301774146E-2</v>
      </c>
      <c r="R10" s="11">
        <f t="shared" si="23"/>
        <v>0</v>
      </c>
      <c r="S10" s="11">
        <f t="shared" si="24"/>
        <v>-0.81582038898316189</v>
      </c>
      <c r="T10" s="11">
        <f t="shared" si="25"/>
        <v>-0.27891295349851686</v>
      </c>
      <c r="U10" s="11">
        <f>'OddsRatio_working_3-way'!S10-'OddsRatio_working_3-way'!R10^2/3</f>
        <v>-0.81582038898316189</v>
      </c>
      <c r="V10" s="11">
        <f>'OddsRatio_working_3-way'!S10*'OddsRatio_working_3-way'!R10/3-2*'OddsRatio_working_3-way'!R10^3/27-'OddsRatio_working_3-way'!T10</f>
        <v>0.27891295349851686</v>
      </c>
      <c r="W10" s="11">
        <f>'OddsRatio_working_3-way'!V10^2+4*'OddsRatio_working_3-way'!U10^3/27</f>
        <v>-2.6490147036659917E-3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0.14181101009171662</v>
      </c>
      <c r="Y10" s="11">
        <f>IF('OddsRatio_working_3-way'!W10&gt;=0,IF('OddsRatio_working_3-way'!V10+SQRT('OddsRatio_working_3-way'!W10)&gt;0,0,PI()),ACOS('OddsRatio_working_3-way'!V10/(2*'OddsRatio_working_3-way'!X10)))</f>
        <v>0.1824799598332334</v>
      </c>
      <c r="Z10" s="11">
        <f>'OddsRatio_working_3-way'!X10^(1/3)*COS('OddsRatio_working_3-way'!Y10/3)</f>
        <v>0.5205143836635675</v>
      </c>
      <c r="AA10" s="11">
        <f>'OddsRatio_working_3-way'!X10^(1/3)*COS(('OddsRatio_working_3-way'!Y10+2*PI())/3)</f>
        <v>-0.28771041651109663</v>
      </c>
      <c r="AB10" s="11">
        <f>'OddsRatio_working_3-way'!X10^(1/3)*COS(('OddsRatio_working_3-way'!Y10+4*PI())/3)</f>
        <v>-0.23280396715247048</v>
      </c>
      <c r="AC10" s="11">
        <f>'OddsRatio_working_3-way'!X10^(1/3)*SIN('OddsRatio_working_3-way'!Y10/3)</f>
        <v>3.1700253317449356E-2</v>
      </c>
      <c r="AD10" s="11">
        <f>'OddsRatio_working_3-way'!X10^(1/3)*SIN(('OddsRatio_working_3-way'!Y10+2*PI())/3)</f>
        <v>0.43492855262912461</v>
      </c>
      <c r="AE10" s="11">
        <f>'OddsRatio_working_3-way'!X10^(1/3)*SIN(('OddsRatio_working_3-way'!Y10+4*PI())/3)</f>
        <v>-0.46662880594657402</v>
      </c>
      <c r="AF10" s="11">
        <f>-'OddsRatio_working_3-way'!U10/(3*'OddsRatio_working_3-way'!X10^(1/3))*COS(('OddsRatio_working_3-way'!Y10)/3)</f>
        <v>0.52051438366356739</v>
      </c>
      <c r="AG10" s="11">
        <f>-'OddsRatio_working_3-way'!U10/(3*'OddsRatio_working_3-way'!X10^(1/3))*COS(('OddsRatio_working_3-way'!Y10+2*PI())/3)</f>
        <v>-0.28771041651109658</v>
      </c>
      <c r="AH10" s="11">
        <f>-'OddsRatio_working_3-way'!U10/(3*'OddsRatio_working_3-way'!X10^(1/3))*COS(('OddsRatio_working_3-way'!Y10+4*PI())/3)</f>
        <v>-0.23280396715247045</v>
      </c>
      <c r="AI10" s="11">
        <f>'OddsRatio_working_3-way'!U10/(3*'OddsRatio_working_3-way'!X10^(1/3))*SIN(('OddsRatio_working_3-way'!Y10)/3)</f>
        <v>-3.1700253317449349E-2</v>
      </c>
      <c r="AJ10" s="11">
        <f>'OddsRatio_working_3-way'!U10/(3*'OddsRatio_working_3-way'!X10^(1/3))*SIN(('OddsRatio_working_3-way'!Y10+2*PI())/3)</f>
        <v>-0.43492855262912455</v>
      </c>
      <c r="AK10" s="11">
        <f>'OddsRatio_working_3-way'!U10/(3*'OddsRatio_working_3-way'!X10^(1/3))*SIN(('OddsRatio_working_3-way'!Y10+4*PI())/3)</f>
        <v>0.46662880594657391</v>
      </c>
      <c r="AL10" s="11">
        <f>'OddsRatio_working_3-way'!Z10+'OddsRatio_working_3-way'!AF10</f>
        <v>1.041028767327135</v>
      </c>
      <c r="AM10" s="11">
        <f>'OddsRatio_working_3-way'!AA10+'OddsRatio_working_3-way'!AG10</f>
        <v>-0.57542083302219327</v>
      </c>
      <c r="AN10" s="11">
        <f>'OddsRatio_working_3-way'!AB10+'OddsRatio_working_3-way'!AH10</f>
        <v>-0.46560793430494096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1.041028767327135</v>
      </c>
      <c r="AS10" s="11">
        <f>IF(('OddsRatio_working_3-way'!X10=0),IF(Q10&gt;0,-Q10^(1/3),(-Q10)^(1/3)),'OddsRatio_working_3-way'!AM10-'OddsRatio_working_3-way'!R10/3)</f>
        <v>-0.57542083302219327</v>
      </c>
      <c r="AT10" s="11">
        <f>IF(('OddsRatio_working_3-way'!X10=0),IF(Q10&gt;0,-Q10^(1/3),(-Q10)^(1/3)),'OddsRatio_working_3-way'!AN10-'OddsRatio_working_3-way'!R10/3)</f>
        <v>-0.46560793430494096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2.88</v>
      </c>
      <c r="B11" s="4">
        <f>IF('True_Odds_Calculator_3-way'!B12="","",'True_Odds_Calculator_3-way'!B12)</f>
        <v>2.89</v>
      </c>
      <c r="C11" s="4">
        <f>IF('True_Odds_Calculator_3-way'!C12="","",'True_Odds_Calculator_3-way'!C12)</f>
        <v>2.85</v>
      </c>
      <c r="D11" s="9">
        <f t="shared" si="13"/>
        <v>0.3325321581648446</v>
      </c>
      <c r="E11" s="9">
        <f t="shared" si="14"/>
        <v>0.33135572576507788</v>
      </c>
      <c r="F11" s="9">
        <f t="shared" si="15"/>
        <v>0.33611211607007774</v>
      </c>
      <c r="G11" s="9">
        <f t="shared" si="16"/>
        <v>1.0676744409980616</v>
      </c>
      <c r="H11" s="9">
        <f t="shared" si="17"/>
        <v>3.0072279490763556</v>
      </c>
      <c r="I11" s="9">
        <f t="shared" si="18"/>
        <v>3.0179046934863365</v>
      </c>
      <c r="J11" s="9">
        <f t="shared" si="19"/>
        <v>2.9751977158464138</v>
      </c>
      <c r="K11" s="11">
        <f t="shared" si="20"/>
        <v>0.34722222222222221</v>
      </c>
      <c r="L11" s="11">
        <f t="shared" si="21"/>
        <v>0.34602076124567471</v>
      </c>
      <c r="M11" s="11">
        <f t="shared" si="22"/>
        <v>0.35087719298245612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-0.2771125478055001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0.23691967327006483</v>
      </c>
      <c r="Q11" s="11">
        <f>2*'OddsRatio_working_3-way'!K11*'OddsRatio_working_3-way'!L11*'OddsRatio_working_3-way'!M11</f>
        <v>8.4313050985788188E-2</v>
      </c>
      <c r="R11" s="11">
        <f t="shared" si="23"/>
        <v>0</v>
      </c>
      <c r="S11" s="11">
        <f t="shared" si="24"/>
        <v>-0.85495830176681187</v>
      </c>
      <c r="T11" s="11">
        <f t="shared" si="25"/>
        <v>-0.30425562340455936</v>
      </c>
      <c r="U11" s="11">
        <f>'OddsRatio_working_3-way'!S11-'OddsRatio_working_3-way'!R11^2/3</f>
        <v>-0.85495830176681187</v>
      </c>
      <c r="V11" s="11">
        <f>'OddsRatio_working_3-way'!S11*'OddsRatio_working_3-way'!R11/3-2*'OddsRatio_working_3-way'!R11^3/27-'OddsRatio_working_3-way'!T11</f>
        <v>0.30425562340455936</v>
      </c>
      <c r="W11" s="11">
        <f>'OddsRatio_working_3-way'!V11^2+4*'OddsRatio_working_3-way'!U11^3/27</f>
        <v>-1.1468531451577779E-5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0.15213723484468605</v>
      </c>
      <c r="Y11" s="11">
        <f>IF('OddsRatio_working_3-way'!W11&gt;=0,IF('OddsRatio_working_3-way'!V11+SQRT('OddsRatio_working_3-way'!W11)&gt;0,0,PI()),ACOS('OddsRatio_working_3-way'!V11/(2*'OddsRatio_working_3-way'!X11)))</f>
        <v>1.1130056204258221E-2</v>
      </c>
      <c r="Z11" s="11">
        <f>'OddsRatio_working_3-way'!X11^(1/3)*COS('OddsRatio_working_3-way'!Y11/3)</f>
        <v>0.53383722049903082</v>
      </c>
      <c r="AA11" s="11">
        <f>'OddsRatio_working_3-way'!X11^(1/3)*COS(('OddsRatio_working_3-way'!Y11+2*PI())/3)</f>
        <v>-0.26863382134579933</v>
      </c>
      <c r="AB11" s="11">
        <f>'OddsRatio_working_3-way'!X11^(1/3)*COS(('OddsRatio_working_3-way'!Y11+4*PI())/3)</f>
        <v>-0.2652033991532316</v>
      </c>
      <c r="AC11" s="11">
        <f>'OddsRatio_working_3-way'!X11^(1/3)*SIN('OddsRatio_working_3-way'!Y11/3)</f>
        <v>1.9805551763130138E-3</v>
      </c>
      <c r="AD11" s="11">
        <f>'OddsRatio_working_3-way'!X11^(1/3)*SIN(('OddsRatio_working_3-way'!Y11+2*PI())/3)</f>
        <v>0.46132631684967906</v>
      </c>
      <c r="AE11" s="11">
        <f>'OddsRatio_working_3-way'!X11^(1/3)*SIN(('OddsRatio_working_3-way'!Y11+4*PI())/3)</f>
        <v>-0.46330687202599208</v>
      </c>
      <c r="AF11" s="11">
        <f>-'OddsRatio_working_3-way'!U11/(3*'OddsRatio_working_3-way'!X11^(1/3))*COS(('OddsRatio_working_3-way'!Y11)/3)</f>
        <v>0.53383722049903082</v>
      </c>
      <c r="AG11" s="11">
        <f>-'OddsRatio_working_3-way'!U11/(3*'OddsRatio_working_3-way'!X11^(1/3))*COS(('OddsRatio_working_3-way'!Y11+2*PI())/3)</f>
        <v>-0.26863382134579933</v>
      </c>
      <c r="AH11" s="11">
        <f>-'OddsRatio_working_3-way'!U11/(3*'OddsRatio_working_3-way'!X11^(1/3))*COS(('OddsRatio_working_3-way'!Y11+4*PI())/3)</f>
        <v>-0.2652033991532316</v>
      </c>
      <c r="AI11" s="11">
        <f>'OddsRatio_working_3-way'!U11/(3*'OddsRatio_working_3-way'!X11^(1/3))*SIN(('OddsRatio_working_3-way'!Y11)/3)</f>
        <v>-1.9805551763130138E-3</v>
      </c>
      <c r="AJ11" s="11">
        <f>'OddsRatio_working_3-way'!U11/(3*'OddsRatio_working_3-way'!X11^(1/3))*SIN(('OddsRatio_working_3-way'!Y11+2*PI())/3)</f>
        <v>-0.46132631684967906</v>
      </c>
      <c r="AK11" s="11">
        <f>'OddsRatio_working_3-way'!U11/(3*'OddsRatio_working_3-way'!X11^(1/3))*SIN(('OddsRatio_working_3-way'!Y11+4*PI())/3)</f>
        <v>0.46330687202599208</v>
      </c>
      <c r="AL11" s="11">
        <f>'OddsRatio_working_3-way'!Z11+'OddsRatio_working_3-way'!AF11</f>
        <v>1.0676744409980616</v>
      </c>
      <c r="AM11" s="11">
        <f>'OddsRatio_working_3-way'!AA11+'OddsRatio_working_3-way'!AG11</f>
        <v>-0.53726764269159866</v>
      </c>
      <c r="AN11" s="11">
        <f>'OddsRatio_working_3-way'!AB11+'OddsRatio_working_3-way'!AH11</f>
        <v>-0.5304067983064632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1.0676744409980616</v>
      </c>
      <c r="AS11" s="11">
        <f>IF(('OddsRatio_working_3-way'!X11=0),IF(Q11&gt;0,-Q11^(1/3),(-Q11)^(1/3)),'OddsRatio_working_3-way'!AM11-'OddsRatio_working_3-way'!R11/3)</f>
        <v>-0.53726764269159866</v>
      </c>
      <c r="AT11" s="11">
        <f>IF(('OddsRatio_working_3-way'!X11=0),IF(Q11&gt;0,-Q11^(1/3),(-Q11)^(1/3)),'OddsRatio_working_3-way'!AN11-'OddsRatio_working_3-way'!R11/3)</f>
        <v>-0.5304067983064632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1.97</v>
      </c>
      <c r="B12" s="4">
        <f>IF('True_Odds_Calculator_3-way'!B13="","",'True_Odds_Calculator_3-way'!B13)</f>
        <v>3.85</v>
      </c>
      <c r="C12" s="4">
        <f>IF('True_Odds_Calculator_3-way'!C13="","",'True_Odds_Calculator_3-way'!C13)</f>
        <v>3.74</v>
      </c>
      <c r="D12" s="9">
        <f t="shared" si="13"/>
        <v>0.49389880746000236</v>
      </c>
      <c r="E12" s="9">
        <f t="shared" si="14"/>
        <v>0.24933086798353166</v>
      </c>
      <c r="F12" s="9">
        <f t="shared" si="15"/>
        <v>0.25677032455646598</v>
      </c>
      <c r="G12" s="9">
        <f t="shared" si="16"/>
        <v>1.0563981910090341</v>
      </c>
      <c r="H12" s="9">
        <f t="shared" si="17"/>
        <v>2.0247062452787628</v>
      </c>
      <c r="I12" s="9">
        <f t="shared" si="18"/>
        <v>4.0107348443757482</v>
      </c>
      <c r="J12" s="9">
        <f t="shared" si="19"/>
        <v>3.8945310433647542</v>
      </c>
      <c r="K12" s="11">
        <f t="shared" si="20"/>
        <v>0.50761421319796951</v>
      </c>
      <c r="L12" s="11">
        <f t="shared" si="21"/>
        <v>0.25974025974025972</v>
      </c>
      <c r="M12" s="11">
        <f t="shared" si="22"/>
        <v>0.26737967914438499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-0.26703525308264842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0.23126253479954717</v>
      </c>
      <c r="Q12" s="11">
        <f>2*'OddsRatio_working_3-way'!K12*'OddsRatio_working_3-way'!L12*'OddsRatio_working_3-way'!M12</f>
        <v>7.0506870365715596E-2</v>
      </c>
      <c r="R12" s="11">
        <f t="shared" si="23"/>
        <v>0</v>
      </c>
      <c r="S12" s="11">
        <f t="shared" si="24"/>
        <v>-0.86603746932233905</v>
      </c>
      <c r="T12" s="11">
        <f t="shared" si="25"/>
        <v>-0.26403581381778629</v>
      </c>
      <c r="U12" s="11">
        <f>'OddsRatio_working_3-way'!S12-'OddsRatio_working_3-way'!R12^2/3</f>
        <v>-0.86603746932233905</v>
      </c>
      <c r="V12" s="11">
        <f>'OddsRatio_working_3-way'!S12*'OddsRatio_working_3-way'!R12/3-2*'OddsRatio_working_3-way'!R12^3/27-'OddsRatio_working_3-way'!T12</f>
        <v>0.26403581381778629</v>
      </c>
      <c r="W12" s="11">
        <f>'OddsRatio_working_3-way'!V12^2+4*'OddsRatio_working_3-way'!U12^3/27</f>
        <v>-2.6514155788516666E-2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0.15510405117769924</v>
      </c>
      <c r="Y12" s="11">
        <f>IF('OddsRatio_working_3-way'!W12&gt;=0,IF('OddsRatio_working_3-way'!V12+SQRT('OddsRatio_working_3-way'!W12)&gt;0,0,PI()),ACOS('OddsRatio_working_3-way'!V12/(2*'OddsRatio_working_3-way'!X12)))</f>
        <v>0.55261067533381802</v>
      </c>
      <c r="Z12" s="11">
        <f>'OddsRatio_working_3-way'!X12^(1/3)*COS('OddsRatio_working_3-way'!Y12/3)</f>
        <v>0.52819909550451716</v>
      </c>
      <c r="AA12" s="11">
        <f>'OddsRatio_working_3-way'!X12^(1/3)*COS(('OddsRatio_working_3-way'!Y12+2*PI())/3)</f>
        <v>-0.34932662069121534</v>
      </c>
      <c r="AB12" s="11">
        <f>'OddsRatio_working_3-way'!X12^(1/3)*COS(('OddsRatio_working_3-way'!Y12+4*PI())/3)</f>
        <v>-0.17887247481330193</v>
      </c>
      <c r="AC12" s="11">
        <f>'OddsRatio_working_3-way'!X12^(1/3)*SIN('OddsRatio_working_3-way'!Y12/3)</f>
        <v>9.8411747007101147E-2</v>
      </c>
      <c r="AD12" s="11">
        <f>'OddsRatio_working_3-way'!X12^(1/3)*SIN(('OddsRatio_working_3-way'!Y12+2*PI())/3)</f>
        <v>0.40822796145932416</v>
      </c>
      <c r="AE12" s="11">
        <f>'OddsRatio_working_3-way'!X12^(1/3)*SIN(('OddsRatio_working_3-way'!Y12+4*PI())/3)</f>
        <v>-0.50663970846642525</v>
      </c>
      <c r="AF12" s="11">
        <f>-'OddsRatio_working_3-way'!U12/(3*'OddsRatio_working_3-way'!X12^(1/3))*COS(('OddsRatio_working_3-way'!Y12)/3)</f>
        <v>0.52819909550451705</v>
      </c>
      <c r="AG12" s="11">
        <f>-'OddsRatio_working_3-way'!U12/(3*'OddsRatio_working_3-way'!X12^(1/3))*COS(('OddsRatio_working_3-way'!Y12+2*PI())/3)</f>
        <v>-0.34932662069121528</v>
      </c>
      <c r="AH12" s="11">
        <f>-'OddsRatio_working_3-way'!U12/(3*'OddsRatio_working_3-way'!X12^(1/3))*COS(('OddsRatio_working_3-way'!Y12+4*PI())/3)</f>
        <v>-0.17887247481330187</v>
      </c>
      <c r="AI12" s="11">
        <f>'OddsRatio_working_3-way'!U12/(3*'OddsRatio_working_3-way'!X12^(1/3))*SIN(('OddsRatio_working_3-way'!Y12)/3)</f>
        <v>-9.8411747007101119E-2</v>
      </c>
      <c r="AJ12" s="11">
        <f>'OddsRatio_working_3-way'!U12/(3*'OddsRatio_working_3-way'!X12^(1/3))*SIN(('OddsRatio_working_3-way'!Y12+2*PI())/3)</f>
        <v>-0.40822796145932411</v>
      </c>
      <c r="AK12" s="11">
        <f>'OddsRatio_working_3-way'!U12/(3*'OddsRatio_working_3-way'!X12^(1/3))*SIN(('OddsRatio_working_3-way'!Y12+4*PI())/3)</f>
        <v>0.50663970846642514</v>
      </c>
      <c r="AL12" s="11">
        <f>'OddsRatio_working_3-way'!Z12+'OddsRatio_working_3-way'!AF12</f>
        <v>1.0563981910090341</v>
      </c>
      <c r="AM12" s="11">
        <f>'OddsRatio_working_3-way'!AA12+'OddsRatio_working_3-way'!AG12</f>
        <v>-0.69865324138243068</v>
      </c>
      <c r="AN12" s="11">
        <f>'OddsRatio_working_3-way'!AB12+'OddsRatio_working_3-way'!AH12</f>
        <v>-0.3577449496266038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1.0563981910090341</v>
      </c>
      <c r="AS12" s="11">
        <f>IF(('OddsRatio_working_3-way'!X12=0),IF(Q12&gt;0,-Q12^(1/3),(-Q12)^(1/3)),'OddsRatio_working_3-way'!AM12-'OddsRatio_working_3-way'!R12/3)</f>
        <v>-0.69865324138243068</v>
      </c>
      <c r="AT12" s="11">
        <f>IF(('OddsRatio_working_3-way'!X12=0),IF(Q12&gt;0,-Q12^(1/3),(-Q12)^(1/3)),'OddsRatio_working_3-way'!AN12-'OddsRatio_working_3-way'!R12/3)</f>
        <v>-0.3577449496266038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2.78</v>
      </c>
      <c r="B13" s="4">
        <f>IF('True_Odds_Calculator_3-way'!B14="","",'True_Odds_Calculator_3-way'!B14)</f>
        <v>3.16</v>
      </c>
      <c r="C13" s="4">
        <f>IF('True_Odds_Calculator_3-way'!C14="","",'True_Odds_Calculator_3-way'!C14)</f>
        <v>2.81</v>
      </c>
      <c r="D13" s="9">
        <f t="shared" si="13"/>
        <v>0.34878584350736169</v>
      </c>
      <c r="E13" s="9">
        <f t="shared" si="14"/>
        <v>0.30621485949402111</v>
      </c>
      <c r="F13" s="9">
        <f t="shared" si="15"/>
        <v>0.34499929699861714</v>
      </c>
      <c r="G13" s="9">
        <f t="shared" si="16"/>
        <v>1.0489263154605171</v>
      </c>
      <c r="H13" s="9">
        <f t="shared" si="17"/>
        <v>2.86708884151972</v>
      </c>
      <c r="I13" s="9">
        <f t="shared" si="18"/>
        <v>3.2656808413947171</v>
      </c>
      <c r="J13" s="9">
        <f t="shared" si="19"/>
        <v>2.8985566309835358</v>
      </c>
      <c r="K13" s="11">
        <f t="shared" si="20"/>
        <v>0.35971223021582738</v>
      </c>
      <c r="L13" s="11">
        <f t="shared" si="21"/>
        <v>0.31645569620253161</v>
      </c>
      <c r="M13" s="11">
        <f t="shared" si="22"/>
        <v>0.35587188612099646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-0.28191236820895105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0.23293226313584031</v>
      </c>
      <c r="Q13" s="11">
        <f>2*'OddsRatio_working_3-way'!K13*'OddsRatio_working_3-way'!L13*'OddsRatio_working_3-way'!M13</f>
        <v>8.1019917612466186E-2</v>
      </c>
      <c r="R13" s="11">
        <f t="shared" si="23"/>
        <v>0</v>
      </c>
      <c r="S13" s="11">
        <f t="shared" si="24"/>
        <v>-0.8262576935368543</v>
      </c>
      <c r="T13" s="11">
        <f t="shared" si="25"/>
        <v>-0.28739398036064495</v>
      </c>
      <c r="U13" s="11">
        <f>'OddsRatio_working_3-way'!S13-'OddsRatio_working_3-way'!R13^2/3</f>
        <v>-0.8262576935368543</v>
      </c>
      <c r="V13" s="11">
        <f>'OddsRatio_working_3-way'!S13*'OddsRatio_working_3-way'!R13/3-2*'OddsRatio_working_3-way'!R13^3/27-'OddsRatio_working_3-way'!T13</f>
        <v>0.28739398036064495</v>
      </c>
      <c r="W13" s="11">
        <f>'OddsRatio_working_3-way'!V13^2+4*'OddsRatio_working_3-way'!U13^3/27</f>
        <v>-9.7323263286981654E-4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0.14454111230062244</v>
      </c>
      <c r="Y13" s="11">
        <f>IF('OddsRatio_working_3-way'!W13&gt;=0,IF('OddsRatio_working_3-way'!V13+SQRT('OddsRatio_working_3-way'!W13)&gt;0,0,PI()),ACOS('OddsRatio_working_3-way'!V13/(2*'OddsRatio_working_3-way'!X13)))</f>
        <v>0.10812684374468984</v>
      </c>
      <c r="Z13" s="11">
        <f>'OddsRatio_working_3-way'!X13^(1/3)*COS('OddsRatio_working_3-way'!Y13/3)</f>
        <v>0.52446315773025853</v>
      </c>
      <c r="AA13" s="11">
        <f>'OddsRatio_working_3-way'!X13^(1/3)*COS(('OddsRatio_working_3-way'!Y13+2*PI())/3)</f>
        <v>-0.27860901828397838</v>
      </c>
      <c r="AB13" s="11">
        <f>'OddsRatio_working_3-way'!X13^(1/3)*COS(('OddsRatio_working_3-way'!Y13+4*PI())/3)</f>
        <v>-0.24585413944628021</v>
      </c>
      <c r="AC13" s="11">
        <f>'OddsRatio_working_3-way'!X13^(1/3)*SIN('OddsRatio_working_3-way'!Y13/3)</f>
        <v>1.8911038114218678E-2</v>
      </c>
      <c r="AD13" s="11">
        <f>'OddsRatio_working_3-way'!X13^(1/3)*SIN(('OddsRatio_working_3-way'!Y13+2*PI())/3)</f>
        <v>0.44474289888629948</v>
      </c>
      <c r="AE13" s="11">
        <f>'OddsRatio_working_3-way'!X13^(1/3)*SIN(('OddsRatio_working_3-way'!Y13+4*PI())/3)</f>
        <v>-0.4636539370005181</v>
      </c>
      <c r="AF13" s="11">
        <f>-'OddsRatio_working_3-way'!U13/(3*'OddsRatio_working_3-way'!X13^(1/3))*COS(('OddsRatio_working_3-way'!Y13)/3)</f>
        <v>0.52446315773025853</v>
      </c>
      <c r="AG13" s="11">
        <f>-'OddsRatio_working_3-way'!U13/(3*'OddsRatio_working_3-way'!X13^(1/3))*COS(('OddsRatio_working_3-way'!Y13+2*PI())/3)</f>
        <v>-0.27860901828397838</v>
      </c>
      <c r="AH13" s="11">
        <f>-'OddsRatio_working_3-way'!U13/(3*'OddsRatio_working_3-way'!X13^(1/3))*COS(('OddsRatio_working_3-way'!Y13+4*PI())/3)</f>
        <v>-0.24585413944628021</v>
      </c>
      <c r="AI13" s="11">
        <f>'OddsRatio_working_3-way'!U13/(3*'OddsRatio_working_3-way'!X13^(1/3))*SIN(('OddsRatio_working_3-way'!Y13)/3)</f>
        <v>-1.8911038114218678E-2</v>
      </c>
      <c r="AJ13" s="11">
        <f>'OddsRatio_working_3-way'!U13/(3*'OddsRatio_working_3-way'!X13^(1/3))*SIN(('OddsRatio_working_3-way'!Y13+2*PI())/3)</f>
        <v>-0.44474289888629948</v>
      </c>
      <c r="AK13" s="11">
        <f>'OddsRatio_working_3-way'!U13/(3*'OddsRatio_working_3-way'!X13^(1/3))*SIN(('OddsRatio_working_3-way'!Y13+4*PI())/3)</f>
        <v>0.4636539370005181</v>
      </c>
      <c r="AL13" s="11">
        <f>'OddsRatio_working_3-way'!Z13+'OddsRatio_working_3-way'!AF13</f>
        <v>1.0489263154605171</v>
      </c>
      <c r="AM13" s="11">
        <f>'OddsRatio_working_3-way'!AA13+'OddsRatio_working_3-way'!AG13</f>
        <v>-0.55721803656795676</v>
      </c>
      <c r="AN13" s="11">
        <f>'OddsRatio_working_3-way'!AB13+'OddsRatio_working_3-way'!AH13</f>
        <v>-0.49170827889256041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1.0489263154605171</v>
      </c>
      <c r="AS13" s="11">
        <f>IF(('OddsRatio_working_3-way'!X13=0),IF(Q13&gt;0,-Q13^(1/3),(-Q13)^(1/3)),'OddsRatio_working_3-way'!AM13-'OddsRatio_working_3-way'!R13/3)</f>
        <v>-0.55721803656795676</v>
      </c>
      <c r="AT13" s="11">
        <f>IF(('OddsRatio_working_3-way'!X13=0),IF(Q13&gt;0,-Q13^(1/3),(-Q13)^(1/3)),'OddsRatio_working_3-way'!AN13-'OddsRatio_working_3-way'!R13/3)</f>
        <v>-0.49170827889256041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2.76</v>
      </c>
      <c r="B14" s="4">
        <f>IF('True_Odds_Calculator_3-way'!B15="","",'True_Odds_Calculator_3-way'!B15)</f>
        <v>3.02</v>
      </c>
      <c r="C14" s="4">
        <f>IF('True_Odds_Calculator_3-way'!C15="","",'True_Odds_Calculator_3-way'!C15)</f>
        <v>2.95</v>
      </c>
      <c r="D14" s="9">
        <f t="shared" si="13"/>
        <v>0.35123595200981972</v>
      </c>
      <c r="E14" s="9">
        <f t="shared" si="14"/>
        <v>0.32051750805828516</v>
      </c>
      <c r="F14" s="9">
        <f t="shared" si="15"/>
        <v>0.32824653993189501</v>
      </c>
      <c r="G14" s="9">
        <f t="shared" si="16"/>
        <v>1.0494823614974111</v>
      </c>
      <c r="H14" s="9">
        <f t="shared" si="17"/>
        <v>2.8470889562354436</v>
      </c>
      <c r="I14" s="9">
        <f t="shared" si="18"/>
        <v>3.1199543702247707</v>
      </c>
      <c r="J14" s="9">
        <f t="shared" si="19"/>
        <v>3.0464906049199518</v>
      </c>
      <c r="K14" s="11">
        <f t="shared" si="20"/>
        <v>0.3623188405797102</v>
      </c>
      <c r="L14" s="11">
        <f t="shared" si="21"/>
        <v>0.33112582781456956</v>
      </c>
      <c r="M14" s="11">
        <f t="shared" si="22"/>
        <v>0.33898305084745761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-0.28194253978634209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0.23303254647230215</v>
      </c>
      <c r="Q14" s="11">
        <f>2*'OddsRatio_working_3-way'!K14*'OddsRatio_working_3-way'!L14*'OddsRatio_working_3-way'!M14</f>
        <v>8.1337712555777347E-2</v>
      </c>
      <c r="R14" s="11">
        <f t="shared" si="23"/>
        <v>0</v>
      </c>
      <c r="S14" s="11">
        <f t="shared" si="24"/>
        <v>-0.82652496018832677</v>
      </c>
      <c r="T14" s="11">
        <f t="shared" si="25"/>
        <v>-0.28849038750028855</v>
      </c>
      <c r="U14" s="11">
        <f>'OddsRatio_working_3-way'!S14-'OddsRatio_working_3-way'!R14^2/3</f>
        <v>-0.82652496018832677</v>
      </c>
      <c r="V14" s="11">
        <f>'OddsRatio_working_3-way'!S14*'OddsRatio_working_3-way'!R14/3-2*'OddsRatio_working_3-way'!R14^3/27-'OddsRatio_working_3-way'!T14</f>
        <v>0.28849038750028855</v>
      </c>
      <c r="W14" s="11">
        <f>'OddsRatio_working_3-way'!V14^2+4*'OddsRatio_working_3-way'!U14^3/27</f>
        <v>-4.2294998692457564E-4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0.1446112492745561</v>
      </c>
      <c r="Y14" s="11">
        <f>IF('OddsRatio_working_3-way'!W14&gt;=0,IF('OddsRatio_working_3-way'!V14+SQRT('OddsRatio_working_3-way'!W14)&gt;0,0,PI()),ACOS('OddsRatio_working_3-way'!V14/(2*'OddsRatio_working_3-way'!X14)))</f>
        <v>7.1167071515595426E-2</v>
      </c>
      <c r="Z14" s="11">
        <f>'OddsRatio_working_3-way'!X14^(1/3)*COS('OddsRatio_working_3-way'!Y14/3)</f>
        <v>0.52474118074870557</v>
      </c>
      <c r="AA14" s="11">
        <f>'OddsRatio_working_3-way'!X14^(1/3)*COS(('OddsRatio_working_3-way'!Y14+2*PI())/3)</f>
        <v>-0.27315298189582876</v>
      </c>
      <c r="AB14" s="11">
        <f>'OddsRatio_working_3-way'!X14^(1/3)*COS(('OddsRatio_working_3-way'!Y14+4*PI())/3)</f>
        <v>-0.2515881988528767</v>
      </c>
      <c r="AC14" s="11">
        <f>'OddsRatio_working_3-way'!X14^(1/3)*SIN('OddsRatio_working_3-way'!Y14/3)</f>
        <v>1.2450433294864303E-2</v>
      </c>
      <c r="AD14" s="11">
        <f>'OddsRatio_working_3-way'!X14^(1/3)*SIN(('OddsRatio_working_3-way'!Y14+2*PI())/3)</f>
        <v>0.4482139762927887</v>
      </c>
      <c r="AE14" s="11">
        <f>'OddsRatio_working_3-way'!X14^(1/3)*SIN(('OddsRatio_working_3-way'!Y14+4*PI())/3)</f>
        <v>-0.46066440958765298</v>
      </c>
      <c r="AF14" s="11">
        <f>-'OddsRatio_working_3-way'!U14/(3*'OddsRatio_working_3-way'!X14^(1/3))*COS(('OddsRatio_working_3-way'!Y14)/3)</f>
        <v>0.52474118074870557</v>
      </c>
      <c r="AG14" s="11">
        <f>-'OddsRatio_working_3-way'!U14/(3*'OddsRatio_working_3-way'!X14^(1/3))*COS(('OddsRatio_working_3-way'!Y14+2*PI())/3)</f>
        <v>-0.27315298189582876</v>
      </c>
      <c r="AH14" s="11">
        <f>-'OddsRatio_working_3-way'!U14/(3*'OddsRatio_working_3-way'!X14^(1/3))*COS(('OddsRatio_working_3-way'!Y14+4*PI())/3)</f>
        <v>-0.2515881988528767</v>
      </c>
      <c r="AI14" s="11">
        <f>'OddsRatio_working_3-way'!U14/(3*'OddsRatio_working_3-way'!X14^(1/3))*SIN(('OddsRatio_working_3-way'!Y14)/3)</f>
        <v>-1.2450433294864303E-2</v>
      </c>
      <c r="AJ14" s="11">
        <f>'OddsRatio_working_3-way'!U14/(3*'OddsRatio_working_3-way'!X14^(1/3))*SIN(('OddsRatio_working_3-way'!Y14+2*PI())/3)</f>
        <v>-0.4482139762927887</v>
      </c>
      <c r="AK14" s="11">
        <f>'OddsRatio_working_3-way'!U14/(3*'OddsRatio_working_3-way'!X14^(1/3))*SIN(('OddsRatio_working_3-way'!Y14+4*PI())/3)</f>
        <v>0.46066440958765298</v>
      </c>
      <c r="AL14" s="11">
        <f>'OddsRatio_working_3-way'!Z14+'OddsRatio_working_3-way'!AF14</f>
        <v>1.0494823614974111</v>
      </c>
      <c r="AM14" s="11">
        <f>'OddsRatio_working_3-way'!AA14+'OddsRatio_working_3-way'!AG14</f>
        <v>-0.54630596379165752</v>
      </c>
      <c r="AN14" s="11">
        <f>'OddsRatio_working_3-way'!AB14+'OddsRatio_working_3-way'!AH14</f>
        <v>-0.5031763977057534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1.0494823614974111</v>
      </c>
      <c r="AS14" s="11">
        <f>IF(('OddsRatio_working_3-way'!X14=0),IF(Q14&gt;0,-Q14^(1/3),(-Q14)^(1/3)),'OddsRatio_working_3-way'!AM14-'OddsRatio_working_3-way'!R14/3)</f>
        <v>-0.54630596379165752</v>
      </c>
      <c r="AT14" s="11">
        <f>IF(('OddsRatio_working_3-way'!X14=0),IF(Q14&gt;0,-Q14^(1/3),(-Q14)^(1/3)),'OddsRatio_working_3-way'!AN14-'OddsRatio_working_3-way'!R14/3)</f>
        <v>-0.5031763977057534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2.99</v>
      </c>
      <c r="B15" s="4">
        <f>IF('True_Odds_Calculator_3-way'!B16="","",'True_Odds_Calculator_3-way'!B16)</f>
        <v>3.28</v>
      </c>
      <c r="C15" s="4">
        <f>IF('True_Odds_Calculator_3-way'!C16="","",'True_Odds_Calculator_3-way'!C16)</f>
        <v>2.54</v>
      </c>
      <c r="D15" s="9">
        <f t="shared" si="13"/>
        <v>0.32353446587563756</v>
      </c>
      <c r="E15" s="9">
        <f t="shared" si="14"/>
        <v>0.29450230912466574</v>
      </c>
      <c r="F15" s="9">
        <f t="shared" si="15"/>
        <v>0.38196322499969665</v>
      </c>
      <c r="G15" s="9">
        <f t="shared" si="16"/>
        <v>1.0506838221646779</v>
      </c>
      <c r="H15" s="9">
        <f t="shared" si="17"/>
        <v>3.0908608061077083</v>
      </c>
      <c r="I15" s="9">
        <f t="shared" si="18"/>
        <v>3.3955591145354656</v>
      </c>
      <c r="J15" s="9">
        <f t="shared" si="19"/>
        <v>2.618053086133604</v>
      </c>
      <c r="K15" s="11">
        <f t="shared" si="20"/>
        <v>0.33444816053511706</v>
      </c>
      <c r="L15" s="11">
        <f t="shared" si="21"/>
        <v>0.3048780487804878</v>
      </c>
      <c r="M15" s="11">
        <f t="shared" si="22"/>
        <v>0.39370078740157477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-0.28049808175642121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0.23323696618842787</v>
      </c>
      <c r="Q15" s="11">
        <f>2*'OddsRatio_working_3-way'!K15*'OddsRatio_working_3-way'!L15*'OddsRatio_working_3-way'!M15</f>
        <v>8.0288112285173088E-2</v>
      </c>
      <c r="R15" s="11">
        <f t="shared" si="23"/>
        <v>0</v>
      </c>
      <c r="S15" s="11">
        <f t="shared" si="24"/>
        <v>-0.83151002220031611</v>
      </c>
      <c r="T15" s="11">
        <f t="shared" si="25"/>
        <v>-0.28623408681594348</v>
      </c>
      <c r="U15" s="11">
        <f>'OddsRatio_working_3-way'!S15-'OddsRatio_working_3-way'!R15^2/3</f>
        <v>-0.83151002220031611</v>
      </c>
      <c r="V15" s="11">
        <f>'OddsRatio_working_3-way'!S15*'OddsRatio_working_3-way'!R15/3-2*'OddsRatio_working_3-way'!R15^3/27-'OddsRatio_working_3-way'!T15</f>
        <v>0.28623408681594348</v>
      </c>
      <c r="W15" s="11">
        <f>'OddsRatio_working_3-way'!V15^2+4*'OddsRatio_working_3-way'!U15^3/27</f>
        <v>-3.2424096098931932E-3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0.14592152177219289</v>
      </c>
      <c r="Y15" s="11">
        <f>IF('OddsRatio_working_3-way'!W15&gt;=0,IF('OddsRatio_working_3-way'!V15+SQRT('OddsRatio_working_3-way'!W15)&gt;0,0,PI()),ACOS('OddsRatio_working_3-way'!V15/(2*'OddsRatio_working_3-way'!X15)))</f>
        <v>0.19637192412684357</v>
      </c>
      <c r="Z15" s="11">
        <f>'OddsRatio_working_3-way'!X15^(1/3)*COS('OddsRatio_working_3-way'!Y15/3)</f>
        <v>0.52534191108233896</v>
      </c>
      <c r="AA15" s="11">
        <f>'OddsRatio_working_3-way'!X15^(1/3)*COS(('OddsRatio_working_3-way'!Y15+2*PI())/3)</f>
        <v>-0.29249398180186154</v>
      </c>
      <c r="AB15" s="11">
        <f>'OddsRatio_working_3-way'!X15^(1/3)*COS(('OddsRatio_working_3-way'!Y15+4*PI())/3)</f>
        <v>-0.23284792928047729</v>
      </c>
      <c r="AC15" s="11">
        <f>'OddsRatio_working_3-way'!X15^(1/3)*SIN('OddsRatio_working_3-way'!Y15/3)</f>
        <v>3.4436664479319729E-2</v>
      </c>
      <c r="AD15" s="11">
        <f>'OddsRatio_working_3-way'!X15^(1/3)*SIN(('OddsRatio_working_3-way'!Y15+2*PI())/3)</f>
        <v>0.43774110843031139</v>
      </c>
      <c r="AE15" s="11">
        <f>'OddsRatio_working_3-way'!X15^(1/3)*SIN(('OddsRatio_working_3-way'!Y15+4*PI())/3)</f>
        <v>-0.47217777290963109</v>
      </c>
      <c r="AF15" s="11">
        <f>-'OddsRatio_working_3-way'!U15/(3*'OddsRatio_working_3-way'!X15^(1/3))*COS(('OddsRatio_working_3-way'!Y15)/3)</f>
        <v>0.52534191108233896</v>
      </c>
      <c r="AG15" s="11">
        <f>-'OddsRatio_working_3-way'!U15/(3*'OddsRatio_working_3-way'!X15^(1/3))*COS(('OddsRatio_working_3-way'!Y15+2*PI())/3)</f>
        <v>-0.29249398180186154</v>
      </c>
      <c r="AH15" s="11">
        <f>-'OddsRatio_working_3-way'!U15/(3*'OddsRatio_working_3-way'!X15^(1/3))*COS(('OddsRatio_working_3-way'!Y15+4*PI())/3)</f>
        <v>-0.23284792928047729</v>
      </c>
      <c r="AI15" s="11">
        <f>'OddsRatio_working_3-way'!U15/(3*'OddsRatio_working_3-way'!X15^(1/3))*SIN(('OddsRatio_working_3-way'!Y15)/3)</f>
        <v>-3.4436664479319729E-2</v>
      </c>
      <c r="AJ15" s="11">
        <f>'OddsRatio_working_3-way'!U15/(3*'OddsRatio_working_3-way'!X15^(1/3))*SIN(('OddsRatio_working_3-way'!Y15+2*PI())/3)</f>
        <v>-0.43774110843031139</v>
      </c>
      <c r="AK15" s="11">
        <f>'OddsRatio_working_3-way'!U15/(3*'OddsRatio_working_3-way'!X15^(1/3))*SIN(('OddsRatio_working_3-way'!Y15+4*PI())/3)</f>
        <v>0.47217777290963109</v>
      </c>
      <c r="AL15" s="11">
        <f>'OddsRatio_working_3-way'!Z15+'OddsRatio_working_3-way'!AF15</f>
        <v>1.0506838221646779</v>
      </c>
      <c r="AM15" s="11">
        <f>'OddsRatio_working_3-way'!AA15+'OddsRatio_working_3-way'!AG15</f>
        <v>-0.58498796360372307</v>
      </c>
      <c r="AN15" s="11">
        <f>'OddsRatio_working_3-way'!AB15+'OddsRatio_working_3-way'!AH15</f>
        <v>-0.46569585856095458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1.0506838221646779</v>
      </c>
      <c r="AS15" s="11">
        <f>IF(('OddsRatio_working_3-way'!X15=0),IF(Q15&gt;0,-Q15^(1/3),(-Q15)^(1/3)),'OddsRatio_working_3-way'!AM15-'OddsRatio_working_3-way'!R15/3)</f>
        <v>-0.58498796360372307</v>
      </c>
      <c r="AT15" s="11">
        <f>IF(('OddsRatio_working_3-way'!X15=0),IF(Q15&gt;0,-Q15^(1/3),(-Q15)^(1/3)),'OddsRatio_working_3-way'!AN15-'OddsRatio_working_3-way'!R15/3)</f>
        <v>-0.46569585856095458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2.56</v>
      </c>
      <c r="B16" s="4">
        <f>IF('True_Odds_Calculator_3-way'!B17="","",'True_Odds_Calculator_3-way'!B17)</f>
        <v>3.01</v>
      </c>
      <c r="C16" s="4">
        <f>IF('True_Odds_Calculator_3-way'!C17="","",'True_Odds_Calculator_3-way'!C17)</f>
        <v>3.24</v>
      </c>
      <c r="D16" s="9">
        <f t="shared" si="13"/>
        <v>0.37946701456008347</v>
      </c>
      <c r="E16" s="9">
        <f t="shared" si="14"/>
        <v>0.3218550015771659</v>
      </c>
      <c r="F16" s="9">
        <f t="shared" si="15"/>
        <v>0.2986779838627508</v>
      </c>
      <c r="G16" s="9">
        <f t="shared" si="16"/>
        <v>1.0482533118993786</v>
      </c>
      <c r="H16" s="9">
        <f t="shared" si="17"/>
        <v>2.635275166563031</v>
      </c>
      <c r="I16" s="9">
        <f t="shared" si="18"/>
        <v>3.1069891569177508</v>
      </c>
      <c r="J16" s="9">
        <f t="shared" si="19"/>
        <v>3.3480874186546079</v>
      </c>
      <c r="K16" s="11">
        <f t="shared" si="20"/>
        <v>0.390625</v>
      </c>
      <c r="L16" s="11">
        <f t="shared" si="21"/>
        <v>0.33222591362126247</v>
      </c>
      <c r="M16" s="11">
        <f t="shared" si="22"/>
        <v>0.30864197530864196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-0.28133074935400526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0.23271515216767155</v>
      </c>
      <c r="Q16" s="11">
        <f>2*'OddsRatio_working_3-way'!K16*'OddsRatio_working_3-way'!L16*'OddsRatio_working_3-way'!M16</f>
        <v>8.0108486116238053E-2</v>
      </c>
      <c r="R16" s="11">
        <f t="shared" si="23"/>
        <v>0</v>
      </c>
      <c r="S16" s="11">
        <f t="shared" si="24"/>
        <v>-0.82719415741803781</v>
      </c>
      <c r="T16" s="11">
        <f t="shared" si="25"/>
        <v>-0.28474841907677717</v>
      </c>
      <c r="U16" s="11">
        <f>'OddsRatio_working_3-way'!S16-'OddsRatio_working_3-way'!R16^2/3</f>
        <v>-0.82719415741803781</v>
      </c>
      <c r="V16" s="11">
        <f>'OddsRatio_working_3-way'!S16*'OddsRatio_working_3-way'!R16/3-2*'OddsRatio_working_3-way'!R16^3/27-'OddsRatio_working_3-way'!T16</f>
        <v>0.28474841907677717</v>
      </c>
      <c r="W16" s="11">
        <f>'OddsRatio_working_3-way'!V16^2+4*'OddsRatio_working_3-way'!U16^3/27</f>
        <v>-2.7713372703301875E-3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0.1447869119059576</v>
      </c>
      <c r="Y16" s="11">
        <f>IF('OddsRatio_working_3-way'!W16&gt;=0,IF('OddsRatio_working_3-way'!V16+SQRT('OddsRatio_working_3-way'!W16)&gt;0,0,PI()),ACOS('OddsRatio_working_3-way'!V16/(2*'OddsRatio_working_3-way'!X16)))</f>
        <v>0.18281303338660093</v>
      </c>
      <c r="Z16" s="11">
        <f>'OddsRatio_working_3-way'!X16^(1/3)*COS('OddsRatio_working_3-way'!Y16/3)</f>
        <v>0.52412665594968944</v>
      </c>
      <c r="AA16" s="11">
        <f>'OddsRatio_working_3-way'!X16^(1/3)*COS(('OddsRatio_working_3-way'!Y16+2*PI())/3)</f>
        <v>-0.28975765495270112</v>
      </c>
      <c r="AB16" s="11">
        <f>'OddsRatio_working_3-way'!X16^(1/3)*COS(('OddsRatio_working_3-way'!Y16+4*PI())/3)</f>
        <v>-0.23436900099698824</v>
      </c>
      <c r="AC16" s="11">
        <f>'OddsRatio_working_3-way'!X16^(1/3)*SIN('OddsRatio_working_3-way'!Y16/3)</f>
        <v>3.1978654271381739E-2</v>
      </c>
      <c r="AD16" s="11">
        <f>'OddsRatio_working_3-way'!X16^(1/3)*SIN(('OddsRatio_working_3-way'!Y16+2*PI())/3)</f>
        <v>0.43791767171732648</v>
      </c>
      <c r="AE16" s="11">
        <f>'OddsRatio_working_3-way'!X16^(1/3)*SIN(('OddsRatio_working_3-way'!Y16+4*PI())/3)</f>
        <v>-0.46989632598870829</v>
      </c>
      <c r="AF16" s="11">
        <f>-'OddsRatio_working_3-way'!U16/(3*'OddsRatio_working_3-way'!X16^(1/3))*COS(('OddsRatio_working_3-way'!Y16)/3)</f>
        <v>0.52412665594968921</v>
      </c>
      <c r="AG16" s="11">
        <f>-'OddsRatio_working_3-way'!U16/(3*'OddsRatio_working_3-way'!X16^(1/3))*COS(('OddsRatio_working_3-way'!Y16+2*PI())/3)</f>
        <v>-0.289757654952701</v>
      </c>
      <c r="AH16" s="11">
        <f>-'OddsRatio_working_3-way'!U16/(3*'OddsRatio_working_3-way'!X16^(1/3))*COS(('OddsRatio_working_3-way'!Y16+4*PI())/3)</f>
        <v>-0.23436900099698815</v>
      </c>
      <c r="AI16" s="11">
        <f>'OddsRatio_working_3-way'!U16/(3*'OddsRatio_working_3-way'!X16^(1/3))*SIN(('OddsRatio_working_3-way'!Y16)/3)</f>
        <v>-3.1978654271381725E-2</v>
      </c>
      <c r="AJ16" s="11">
        <f>'OddsRatio_working_3-way'!U16/(3*'OddsRatio_working_3-way'!X16^(1/3))*SIN(('OddsRatio_working_3-way'!Y16+2*PI())/3)</f>
        <v>-0.43791767171732626</v>
      </c>
      <c r="AK16" s="11">
        <f>'OddsRatio_working_3-way'!U16/(3*'OddsRatio_working_3-way'!X16^(1/3))*SIN(('OddsRatio_working_3-way'!Y16+4*PI())/3)</f>
        <v>0.46989632598870812</v>
      </c>
      <c r="AL16" s="11">
        <f>'OddsRatio_working_3-way'!Z16+'OddsRatio_working_3-way'!AF16</f>
        <v>1.0482533118993786</v>
      </c>
      <c r="AM16" s="11">
        <f>'OddsRatio_working_3-way'!AA16+'OddsRatio_working_3-way'!AG16</f>
        <v>-0.57951530990540212</v>
      </c>
      <c r="AN16" s="11">
        <f>'OddsRatio_working_3-way'!AB16+'OddsRatio_working_3-way'!AH16</f>
        <v>-0.46873800199397642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1.0482533118993786</v>
      </c>
      <c r="AS16" s="11">
        <f>IF(('OddsRatio_working_3-way'!X16=0),IF(Q16&gt;0,-Q16^(1/3),(-Q16)^(1/3)),'OddsRatio_working_3-way'!AM16-'OddsRatio_working_3-way'!R16/3)</f>
        <v>-0.57951530990540212</v>
      </c>
      <c r="AT16" s="11">
        <f>IF(('OddsRatio_working_3-way'!X16=0),IF(Q16&gt;0,-Q16^(1/3),(-Q16)^(1/3)),'OddsRatio_working_3-way'!AN16-'OddsRatio_working_3-way'!R16/3)</f>
        <v>-0.46873800199397642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2.0099999999999998</v>
      </c>
      <c r="B17" s="4">
        <f>IF('True_Odds_Calculator_3-way'!B18="","",'True_Odds_Calculator_3-way'!B18)</f>
        <v>3.71</v>
      </c>
      <c r="C17" s="4">
        <f>IF('True_Odds_Calculator_3-way'!C18="","",'True_Odds_Calculator_3-way'!C18)</f>
        <v>3.82</v>
      </c>
      <c r="D17" s="9">
        <f t="shared" si="13"/>
        <v>0.48617984353715971</v>
      </c>
      <c r="E17" s="9">
        <f t="shared" si="14"/>
        <v>0.26070779765037255</v>
      </c>
      <c r="F17" s="9">
        <f t="shared" si="15"/>
        <v>0.25311235881246791</v>
      </c>
      <c r="G17" s="9">
        <f t="shared" si="16"/>
        <v>1.0463881523343055</v>
      </c>
      <c r="H17" s="9">
        <f t="shared" si="17"/>
        <v>2.0568520338576479</v>
      </c>
      <c r="I17" s="9">
        <f t="shared" si="18"/>
        <v>3.8357118928259681</v>
      </c>
      <c r="J17" s="9">
        <f t="shared" si="19"/>
        <v>3.9508145895827416</v>
      </c>
      <c r="K17" s="11">
        <f t="shared" si="20"/>
        <v>0.49751243781094534</v>
      </c>
      <c r="L17" s="11">
        <f t="shared" si="21"/>
        <v>0.26954177897574122</v>
      </c>
      <c r="M17" s="11">
        <f t="shared" si="22"/>
        <v>0.26178010471204188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-0.27096078574682791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0.22958548025596467</v>
      </c>
      <c r="Q17" s="11">
        <f>2*'OddsRatio_working_3-way'!K17*'OddsRatio_working_3-way'!L17*'OddsRatio_working_3-way'!M17</f>
        <v>7.0209626989591628E-2</v>
      </c>
      <c r="R17" s="11">
        <f t="shared" si="23"/>
        <v>0</v>
      </c>
      <c r="S17" s="11">
        <f t="shared" si="24"/>
        <v>-0.84730150019005979</v>
      </c>
      <c r="T17" s="11">
        <f t="shared" si="25"/>
        <v>-0.25911360862081334</v>
      </c>
      <c r="U17" s="11">
        <f>'OddsRatio_working_3-way'!S17-'OddsRatio_working_3-way'!R17^2/3</f>
        <v>-0.84730150019005979</v>
      </c>
      <c r="V17" s="11">
        <f>'OddsRatio_working_3-way'!S17*'OddsRatio_working_3-way'!R17/3-2*'OddsRatio_working_3-way'!R17^3/27-'OddsRatio_working_3-way'!T17</f>
        <v>0.25911360862081334</v>
      </c>
      <c r="W17" s="11">
        <f>'OddsRatio_working_3-way'!V17^2+4*'OddsRatio_working_3-way'!U17^3/27</f>
        <v>-2.297784906599884E-2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0.15009806064578157</v>
      </c>
      <c r="Y17" s="11">
        <f>IF('OddsRatio_working_3-way'!W17&gt;=0,IF('OddsRatio_working_3-way'!V17+SQRT('OddsRatio_working_3-way'!W17)&gt;0,0,PI()),ACOS('OddsRatio_working_3-way'!V17/(2*'OddsRatio_working_3-way'!X17)))</f>
        <v>0.52932569784173999</v>
      </c>
      <c r="Z17" s="11">
        <f>'OddsRatio_working_3-way'!X17^(1/3)*COS('OddsRatio_working_3-way'!Y17/3)</f>
        <v>0.52319407616715274</v>
      </c>
      <c r="AA17" s="11">
        <f>'OddsRatio_working_3-way'!X17^(1/3)*COS(('OddsRatio_working_3-way'!Y17+2*PI())/3)</f>
        <v>-0.34238282919324259</v>
      </c>
      <c r="AB17" s="11">
        <f>'OddsRatio_working_3-way'!X17^(1/3)*COS(('OddsRatio_working_3-way'!Y17+4*PI())/3)</f>
        <v>-0.18081124697391029</v>
      </c>
      <c r="AC17" s="11">
        <f>'OddsRatio_working_3-way'!X17^(1/3)*SIN('OddsRatio_working_3-way'!Y17/3)</f>
        <v>9.3283396487725281E-2</v>
      </c>
      <c r="AD17" s="11">
        <f>'OddsRatio_working_3-way'!X17^(1/3)*SIN(('OddsRatio_working_3-way'!Y17+2*PI())/3)</f>
        <v>0.40645766282642215</v>
      </c>
      <c r="AE17" s="11">
        <f>'OddsRatio_working_3-way'!X17^(1/3)*SIN(('OddsRatio_working_3-way'!Y17+4*PI())/3)</f>
        <v>-0.49974105931414747</v>
      </c>
      <c r="AF17" s="11">
        <f>-'OddsRatio_working_3-way'!U17/(3*'OddsRatio_working_3-way'!X17^(1/3))*COS(('OddsRatio_working_3-way'!Y17)/3)</f>
        <v>0.52319407616715274</v>
      </c>
      <c r="AG17" s="11">
        <f>-'OddsRatio_working_3-way'!U17/(3*'OddsRatio_working_3-way'!X17^(1/3))*COS(('OddsRatio_working_3-way'!Y17+2*PI())/3)</f>
        <v>-0.34238282919324259</v>
      </c>
      <c r="AH17" s="11">
        <f>-'OddsRatio_working_3-way'!U17/(3*'OddsRatio_working_3-way'!X17^(1/3))*COS(('OddsRatio_working_3-way'!Y17+4*PI())/3)</f>
        <v>-0.18081124697391029</v>
      </c>
      <c r="AI17" s="11">
        <f>'OddsRatio_working_3-way'!U17/(3*'OddsRatio_working_3-way'!X17^(1/3))*SIN(('OddsRatio_working_3-way'!Y17)/3)</f>
        <v>-9.3283396487725281E-2</v>
      </c>
      <c r="AJ17" s="11">
        <f>'OddsRatio_working_3-way'!U17/(3*'OddsRatio_working_3-way'!X17^(1/3))*SIN(('OddsRatio_working_3-way'!Y17+2*PI())/3)</f>
        <v>-0.40645766282642215</v>
      </c>
      <c r="AK17" s="11">
        <f>'OddsRatio_working_3-way'!U17/(3*'OddsRatio_working_3-way'!X17^(1/3))*SIN(('OddsRatio_working_3-way'!Y17+4*PI())/3)</f>
        <v>0.49974105931414747</v>
      </c>
      <c r="AL17" s="11">
        <f>'OddsRatio_working_3-way'!Z17+'OddsRatio_working_3-way'!AF17</f>
        <v>1.0463881523343055</v>
      </c>
      <c r="AM17" s="11">
        <f>'OddsRatio_working_3-way'!AA17+'OddsRatio_working_3-way'!AG17</f>
        <v>-0.68476565838648518</v>
      </c>
      <c r="AN17" s="11">
        <f>'OddsRatio_working_3-way'!AB17+'OddsRatio_working_3-way'!AH17</f>
        <v>-0.36162249394782059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1.0463881523343055</v>
      </c>
      <c r="AS17" s="11">
        <f>IF(('OddsRatio_working_3-way'!X17=0),IF(Q17&gt;0,-Q17^(1/3),(-Q17)^(1/3)),'OddsRatio_working_3-way'!AM17-'OddsRatio_working_3-way'!R17/3)</f>
        <v>-0.68476565838648518</v>
      </c>
      <c r="AT17" s="11">
        <f>IF(('OddsRatio_working_3-way'!X17=0),IF(Q17&gt;0,-Q17^(1/3),(-Q17)^(1/3)),'OddsRatio_working_3-way'!AN17-'OddsRatio_working_3-way'!R17/3)</f>
        <v>-0.36162249394782059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12.78</v>
      </c>
      <c r="B18" s="4">
        <f>IF('True_Odds_Calculator_3-way'!B19="","",'True_Odds_Calculator_3-way'!B19)</f>
        <v>6.17</v>
      </c>
      <c r="C18" s="4">
        <f>IF('True_Odds_Calculator_3-way'!C19="","",'True_Odds_Calculator_3-way'!C19)</f>
        <v>1.25</v>
      </c>
      <c r="D18" s="9">
        <f t="shared" si="13"/>
        <v>7.0640653393934785E-2</v>
      </c>
      <c r="E18" s="9">
        <f t="shared" si="14"/>
        <v>0.14762400816625607</v>
      </c>
      <c r="F18" s="9">
        <f t="shared" si="15"/>
        <v>0.78173533843980914</v>
      </c>
      <c r="G18" s="9">
        <f t="shared" si="16"/>
        <v>1.1168212607392389</v>
      </c>
      <c r="H18" s="9">
        <f t="shared" si="17"/>
        <v>14.156154451508232</v>
      </c>
      <c r="I18" s="9">
        <f t="shared" si="18"/>
        <v>6.7739659180218643</v>
      </c>
      <c r="J18" s="9">
        <f t="shared" si="19"/>
        <v>1.2792053151848097</v>
      </c>
      <c r="K18" s="11">
        <f t="shared" si="20"/>
        <v>7.82472613458529E-2</v>
      </c>
      <c r="L18" s="11">
        <f t="shared" si="21"/>
        <v>0.16207455429497569</v>
      </c>
      <c r="M18" s="11">
        <f t="shared" si="22"/>
        <v>0.8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-0.15447201487332063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0.17450280650225863</v>
      </c>
      <c r="Q18" s="11">
        <f>2*'OddsRatio_working_3-way'!K18*'OddsRatio_working_3-way'!L18*'OddsRatio_working_3-way'!M18</f>
        <v>2.0291024011890542E-2</v>
      </c>
      <c r="R18" s="11">
        <f t="shared" si="23"/>
        <v>0</v>
      </c>
      <c r="S18" s="11">
        <f t="shared" si="24"/>
        <v>-1.1296726248140472</v>
      </c>
      <c r="T18" s="11">
        <f t="shared" si="25"/>
        <v>-0.13135728195512178</v>
      </c>
      <c r="U18" s="11">
        <f>'OddsRatio_working_3-way'!S18-'OddsRatio_working_3-way'!R18^2/3</f>
        <v>-1.1296726248140472</v>
      </c>
      <c r="V18" s="11">
        <f>'OddsRatio_working_3-way'!S18*'OddsRatio_working_3-way'!R18/3-2*'OddsRatio_working_3-way'!R18^3/27-'OddsRatio_working_3-way'!T18</f>
        <v>0.13135728195512178</v>
      </c>
      <c r="W18" s="11">
        <f>'OddsRatio_working_3-way'!V18^2+4*'OddsRatio_working_3-way'!U18^3/27</f>
        <v>-0.19632204776057469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0.23107184125462585</v>
      </c>
      <c r="Y18" s="11">
        <f>IF('OddsRatio_working_3-way'!W18&gt;=0,IF('OddsRatio_working_3-way'!V18+SQRT('OddsRatio_working_3-way'!W18)&gt;0,0,PI()),ACOS('OddsRatio_working_3-way'!V18/(2*'OddsRatio_working_3-way'!X18)))</f>
        <v>1.2825881912675059</v>
      </c>
      <c r="Z18" s="11">
        <f>'OddsRatio_working_3-way'!X18^(1/3)*COS('OddsRatio_working_3-way'!Y18/3)</f>
        <v>0.55841063036961947</v>
      </c>
      <c r="AA18" s="11">
        <f>'OddsRatio_working_3-way'!X18^(1/3)*COS(('OddsRatio_working_3-way'!Y18+2*PI())/3)</f>
        <v>-0.49954898339691184</v>
      </c>
      <c r="AB18" s="11">
        <f>'OddsRatio_working_3-way'!X18^(1/3)*COS(('OddsRatio_working_3-way'!Y18+4*PI())/3)</f>
        <v>-5.8861646972707855E-2</v>
      </c>
      <c r="AC18" s="11">
        <f>'OddsRatio_working_3-way'!X18^(1/3)*SIN('OddsRatio_working_3-way'!Y18/3)</f>
        <v>0.25443095231297364</v>
      </c>
      <c r="AD18" s="11">
        <f>'OddsRatio_working_3-way'!X18^(1/3)*SIN(('OddsRatio_working_3-way'!Y18+2*PI())/3)</f>
        <v>0.35638231548688598</v>
      </c>
      <c r="AE18" s="11">
        <f>'OddsRatio_working_3-way'!X18^(1/3)*SIN(('OddsRatio_working_3-way'!Y18+4*PI())/3)</f>
        <v>-0.61081326779985934</v>
      </c>
      <c r="AF18" s="11">
        <f>-'OddsRatio_working_3-way'!U18/(3*'OddsRatio_working_3-way'!X18^(1/3))*COS(('OddsRatio_working_3-way'!Y18)/3)</f>
        <v>0.55841063036961947</v>
      </c>
      <c r="AG18" s="11">
        <f>-'OddsRatio_working_3-way'!U18/(3*'OddsRatio_working_3-way'!X18^(1/3))*COS(('OddsRatio_working_3-way'!Y18+2*PI())/3)</f>
        <v>-0.49954898339691184</v>
      </c>
      <c r="AH18" s="11">
        <f>-'OddsRatio_working_3-way'!U18/(3*'OddsRatio_working_3-way'!X18^(1/3))*COS(('OddsRatio_working_3-way'!Y18+4*PI())/3)</f>
        <v>-5.8861646972707855E-2</v>
      </c>
      <c r="AI18" s="11">
        <f>'OddsRatio_working_3-way'!U18/(3*'OddsRatio_working_3-way'!X18^(1/3))*SIN(('OddsRatio_working_3-way'!Y18)/3)</f>
        <v>-0.25443095231297364</v>
      </c>
      <c r="AJ18" s="11">
        <f>'OddsRatio_working_3-way'!U18/(3*'OddsRatio_working_3-way'!X18^(1/3))*SIN(('OddsRatio_working_3-way'!Y18+2*PI())/3)</f>
        <v>-0.35638231548688598</v>
      </c>
      <c r="AK18" s="11">
        <f>'OddsRatio_working_3-way'!U18/(3*'OddsRatio_working_3-way'!X18^(1/3))*SIN(('OddsRatio_working_3-way'!Y18+4*PI())/3)</f>
        <v>0.61081326779985934</v>
      </c>
      <c r="AL18" s="11">
        <f>'OddsRatio_working_3-way'!Z18+'OddsRatio_working_3-way'!AF18</f>
        <v>1.1168212607392389</v>
      </c>
      <c r="AM18" s="11">
        <f>'OddsRatio_working_3-way'!AA18+'OddsRatio_working_3-way'!AG18</f>
        <v>-0.99909796679382368</v>
      </c>
      <c r="AN18" s="11">
        <f>'OddsRatio_working_3-way'!AB18+'OddsRatio_working_3-way'!AH18</f>
        <v>-0.11772329394541571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1.1168212607392389</v>
      </c>
      <c r="AS18" s="11">
        <f>IF(('OddsRatio_working_3-way'!X18=0),IF(Q18&gt;0,-Q18^(1/3),(-Q18)^(1/3)),'OddsRatio_working_3-way'!AM18-'OddsRatio_working_3-way'!R18/3)</f>
        <v>-0.99909796679382368</v>
      </c>
      <c r="AT18" s="11">
        <f>IF(('OddsRatio_working_3-way'!X18=0),IF(Q18&gt;0,-Q18^(1/3),(-Q18)^(1/3)),'OddsRatio_working_3-way'!AN18-'OddsRatio_working_3-way'!R18/3)</f>
        <v>-0.11772329394541571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1.84</v>
      </c>
      <c r="B19" s="4">
        <f>IF('True_Odds_Calculator_3-way'!B20="","",'True_Odds_Calculator_3-way'!B20)</f>
        <v>3.96</v>
      </c>
      <c r="C19" s="4">
        <f>IF('True_Odds_Calculator_3-way'!C20="","",'True_Odds_Calculator_3-way'!C20)</f>
        <v>4.2699999999999996</v>
      </c>
      <c r="D19" s="9">
        <f t="shared" si="13"/>
        <v>0.53121339720162719</v>
      </c>
      <c r="E19" s="9">
        <f t="shared" si="14"/>
        <v>0.24332671956318727</v>
      </c>
      <c r="F19" s="9">
        <f t="shared" si="15"/>
        <v>0.22545988323518548</v>
      </c>
      <c r="G19" s="9">
        <f t="shared" si="16"/>
        <v>1.0505745750871138</v>
      </c>
      <c r="H19" s="9">
        <f t="shared" si="17"/>
        <v>1.882482643073176</v>
      </c>
      <c r="I19" s="9">
        <f t="shared" si="18"/>
        <v>4.1097007422578562</v>
      </c>
      <c r="J19" s="9">
        <f t="shared" si="19"/>
        <v>4.4353788605348621</v>
      </c>
      <c r="K19" s="11">
        <f t="shared" si="20"/>
        <v>0.54347826086956519</v>
      </c>
      <c r="L19" s="11">
        <f t="shared" si="21"/>
        <v>0.25252525252525254</v>
      </c>
      <c r="M19" s="11">
        <f t="shared" si="22"/>
        <v>0.23419203747072601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-0.26132313872869817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0.2272367293750045</v>
      </c>
      <c r="Q19" s="11">
        <f>2*'OddsRatio_working_3-way'!K19*'OddsRatio_working_3-way'!L19*'OddsRatio_working_3-way'!M19</f>
        <v>6.4281960219237488E-2</v>
      </c>
      <c r="R19" s="11">
        <f t="shared" si="23"/>
        <v>0</v>
      </c>
      <c r="S19" s="11">
        <f t="shared" si="24"/>
        <v>-0.86956222277323214</v>
      </c>
      <c r="T19" s="11">
        <f t="shared" si="25"/>
        <v>-0.2459864845185947</v>
      </c>
      <c r="U19" s="11">
        <f>'OddsRatio_working_3-way'!S19-'OddsRatio_working_3-way'!R19^2/3</f>
        <v>-0.86956222277323214</v>
      </c>
      <c r="V19" s="11">
        <f>'OddsRatio_working_3-way'!S19*'OddsRatio_working_3-way'!R19/3-2*'OddsRatio_working_3-way'!R19^3/27-'OddsRatio_working_3-way'!T19</f>
        <v>0.2459864845185947</v>
      </c>
      <c r="W19" s="11">
        <f>'OddsRatio_working_3-way'!V19^2+4*'OddsRatio_working_3-way'!U19^3/27</f>
        <v>-3.6899455266910353E-2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0.15605191911085808</v>
      </c>
      <c r="Y19" s="11">
        <f>IF('OddsRatio_working_3-way'!W19&gt;=0,IF('OddsRatio_working_3-way'!V19+SQRT('OddsRatio_working_3-way'!W19)&gt;0,0,PI()),ACOS('OddsRatio_working_3-way'!V19/(2*'OddsRatio_working_3-way'!X19)))</f>
        <v>0.66298930767445396</v>
      </c>
      <c r="Z19" s="11">
        <f>'OddsRatio_working_3-way'!X19^(1/3)*COS('OddsRatio_working_3-way'!Y19/3)</f>
        <v>0.52528728754355691</v>
      </c>
      <c r="AA19" s="11">
        <f>'OddsRatio_working_3-way'!X19^(1/3)*COS(('OddsRatio_working_3-way'!Y19+2*PI())/3)</f>
        <v>-0.3648468964213758</v>
      </c>
      <c r="AB19" s="11">
        <f>'OddsRatio_working_3-way'!X19^(1/3)*COS(('OddsRatio_working_3-way'!Y19+4*PI())/3)</f>
        <v>-0.16044039112218123</v>
      </c>
      <c r="AC19" s="11">
        <f>'OddsRatio_working_3-way'!X19^(1/3)*SIN('OddsRatio_working_3-way'!Y19/3)</f>
        <v>0.11801415085860062</v>
      </c>
      <c r="AD19" s="11">
        <f>'OddsRatio_working_3-way'!X19^(1/3)*SIN(('OddsRatio_working_3-way'!Y19+2*PI())/3)</f>
        <v>0.3959050598684411</v>
      </c>
      <c r="AE19" s="11">
        <f>'OddsRatio_working_3-way'!X19^(1/3)*SIN(('OddsRatio_working_3-way'!Y19+4*PI())/3)</f>
        <v>-0.51391921072704172</v>
      </c>
      <c r="AF19" s="11">
        <f>-'OddsRatio_working_3-way'!U19/(3*'OddsRatio_working_3-way'!X19^(1/3))*COS(('OddsRatio_working_3-way'!Y19)/3)</f>
        <v>0.52528728754355691</v>
      </c>
      <c r="AG19" s="11">
        <f>-'OddsRatio_working_3-way'!U19/(3*'OddsRatio_working_3-way'!X19^(1/3))*COS(('OddsRatio_working_3-way'!Y19+2*PI())/3)</f>
        <v>-0.3648468964213758</v>
      </c>
      <c r="AH19" s="11">
        <f>-'OddsRatio_working_3-way'!U19/(3*'OddsRatio_working_3-way'!X19^(1/3))*COS(('OddsRatio_working_3-way'!Y19+4*PI())/3)</f>
        <v>-0.16044039112218123</v>
      </c>
      <c r="AI19" s="11">
        <f>'OddsRatio_working_3-way'!U19/(3*'OddsRatio_working_3-way'!X19^(1/3))*SIN(('OddsRatio_working_3-way'!Y19)/3)</f>
        <v>-0.11801415085860062</v>
      </c>
      <c r="AJ19" s="11">
        <f>'OddsRatio_working_3-way'!U19/(3*'OddsRatio_working_3-way'!X19^(1/3))*SIN(('OddsRatio_working_3-way'!Y19+2*PI())/3)</f>
        <v>-0.3959050598684411</v>
      </c>
      <c r="AK19" s="11">
        <f>'OddsRatio_working_3-way'!U19/(3*'OddsRatio_working_3-way'!X19^(1/3))*SIN(('OddsRatio_working_3-way'!Y19+4*PI())/3)</f>
        <v>0.51391921072704172</v>
      </c>
      <c r="AL19" s="11">
        <f>'OddsRatio_working_3-way'!Z19+'OddsRatio_working_3-way'!AF19</f>
        <v>1.0505745750871138</v>
      </c>
      <c r="AM19" s="11">
        <f>'OddsRatio_working_3-way'!AA19+'OddsRatio_working_3-way'!AG19</f>
        <v>-0.7296937928427516</v>
      </c>
      <c r="AN19" s="11">
        <f>'OddsRatio_working_3-way'!AB19+'OddsRatio_working_3-way'!AH19</f>
        <v>-0.32088078224436245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1.0505745750871138</v>
      </c>
      <c r="AS19" s="11">
        <f>IF(('OddsRatio_working_3-way'!X19=0),IF(Q19&gt;0,-Q19^(1/3),(-Q19)^(1/3)),'OddsRatio_working_3-way'!AM19-'OddsRatio_working_3-way'!R19/3)</f>
        <v>-0.7296937928427516</v>
      </c>
      <c r="AT19" s="11">
        <f>IF(('OddsRatio_working_3-way'!X19=0),IF(Q19&gt;0,-Q19^(1/3),(-Q19)^(1/3)),'OddsRatio_working_3-way'!AN19-'OddsRatio_working_3-way'!R19/3)</f>
        <v>-0.32088078224436245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2.2000000000000002</v>
      </c>
      <c r="B20" s="4">
        <f>IF('True_Odds_Calculator_3-way'!B21="","",'True_Odds_Calculator_3-way'!B21)</f>
        <v>3.3</v>
      </c>
      <c r="C20" s="4">
        <f>IF('True_Odds_Calculator_3-way'!C21="","",'True_Odds_Calculator_3-way'!C21)</f>
        <v>3.62</v>
      </c>
      <c r="D20" s="9">
        <f t="shared" si="13"/>
        <v>0.44175607697276364</v>
      </c>
      <c r="E20" s="9">
        <f t="shared" si="14"/>
        <v>0.29222013740474567</v>
      </c>
      <c r="F20" s="9">
        <f t="shared" si="15"/>
        <v>0.26602378562249096</v>
      </c>
      <c r="G20" s="9">
        <f t="shared" si="16"/>
        <v>1.0530772375046367</v>
      </c>
      <c r="H20" s="9">
        <f t="shared" si="17"/>
        <v>2.2636926850055641</v>
      </c>
      <c r="I20" s="9">
        <f t="shared" si="18"/>
        <v>3.4220776462606644</v>
      </c>
      <c r="J20" s="9">
        <f t="shared" si="19"/>
        <v>3.7590623622621475</v>
      </c>
      <c r="K20" s="11">
        <f t="shared" si="20"/>
        <v>0.45454545454545453</v>
      </c>
      <c r="L20" s="11">
        <f t="shared" si="21"/>
        <v>0.30303030303030304</v>
      </c>
      <c r="M20" s="11">
        <f t="shared" si="22"/>
        <v>0.27624309392265195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-0.27514725355006642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0.23286607917446689</v>
      </c>
      <c r="Q20" s="11">
        <f>2*'OddsRatio_working_3-way'!K20*'OddsRatio_working_3-way'!L20*'OddsRatio_working_3-way'!M20</f>
        <v>7.6100025874008798E-2</v>
      </c>
      <c r="R20" s="11">
        <f t="shared" si="23"/>
        <v>0</v>
      </c>
      <c r="S20" s="11">
        <f t="shared" si="24"/>
        <v>-0.84633255891138326</v>
      </c>
      <c r="T20" s="11">
        <f t="shared" si="25"/>
        <v>-0.27657926761809914</v>
      </c>
      <c r="U20" s="11">
        <f>'OddsRatio_working_3-way'!S20-'OddsRatio_working_3-way'!R20^2/3</f>
        <v>-0.84633255891138326</v>
      </c>
      <c r="V20" s="11">
        <f>'OddsRatio_working_3-way'!S20*'OddsRatio_working_3-way'!R20/3-2*'OddsRatio_working_3-way'!R20^3/27-'OddsRatio_working_3-way'!T20</f>
        <v>0.27657926761809914</v>
      </c>
      <c r="W20" s="11">
        <f>'OddsRatio_working_3-way'!V20^2+4*'OddsRatio_working_3-way'!U20^3/27</f>
        <v>-1.3312807972641574E-2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0.14984066474826324</v>
      </c>
      <c r="Y20" s="11">
        <f>IF('OddsRatio_working_3-way'!W20&gt;=0,IF('OddsRatio_working_3-way'!V20+SQRT('OddsRatio_working_3-way'!W20)&gt;0,0,PI()),ACOS('OddsRatio_working_3-way'!V20/(2*'OddsRatio_working_3-way'!X20)))</f>
        <v>0.39522167146207177</v>
      </c>
      <c r="Z20" s="11">
        <f>'OddsRatio_working_3-way'!X20^(1/3)*COS('OddsRatio_working_3-way'!Y20/3)</f>
        <v>0.52653861875231833</v>
      </c>
      <c r="AA20" s="11">
        <f>'OddsRatio_working_3-way'!X20^(1/3)*COS(('OddsRatio_working_3-way'!Y20+2*PI())/3)</f>
        <v>-0.32369241712184166</v>
      </c>
      <c r="AB20" s="11">
        <f>'OddsRatio_working_3-way'!X20^(1/3)*COS(('OddsRatio_working_3-way'!Y20+4*PI())/3)</f>
        <v>-0.20284620163047681</v>
      </c>
      <c r="AC20" s="11">
        <f>'OddsRatio_working_3-way'!X20^(1/3)*SIN('OddsRatio_working_3-way'!Y20/3)</f>
        <v>6.9770595044487183E-2</v>
      </c>
      <c r="AD20" s="11">
        <f>'OddsRatio_working_3-way'!X20^(1/3)*SIN(('OddsRatio_working_3-way'!Y20+2*PI())/3)</f>
        <v>0.42111052239083357</v>
      </c>
      <c r="AE20" s="11">
        <f>'OddsRatio_working_3-way'!X20^(1/3)*SIN(('OddsRatio_working_3-way'!Y20+4*PI())/3)</f>
        <v>-0.49088111743532065</v>
      </c>
      <c r="AF20" s="11">
        <f>-'OddsRatio_working_3-way'!U20/(3*'OddsRatio_working_3-way'!X20^(1/3))*COS(('OddsRatio_working_3-way'!Y20)/3)</f>
        <v>0.52653861875231833</v>
      </c>
      <c r="AG20" s="11">
        <f>-'OddsRatio_working_3-way'!U20/(3*'OddsRatio_working_3-way'!X20^(1/3))*COS(('OddsRatio_working_3-way'!Y20+2*PI())/3)</f>
        <v>-0.32369241712184166</v>
      </c>
      <c r="AH20" s="11">
        <f>-'OddsRatio_working_3-way'!U20/(3*'OddsRatio_working_3-way'!X20^(1/3))*COS(('OddsRatio_working_3-way'!Y20+4*PI())/3)</f>
        <v>-0.20284620163047681</v>
      </c>
      <c r="AI20" s="11">
        <f>'OddsRatio_working_3-way'!U20/(3*'OddsRatio_working_3-way'!X20^(1/3))*SIN(('OddsRatio_working_3-way'!Y20)/3)</f>
        <v>-6.9770595044487183E-2</v>
      </c>
      <c r="AJ20" s="11">
        <f>'OddsRatio_working_3-way'!U20/(3*'OddsRatio_working_3-way'!X20^(1/3))*SIN(('OddsRatio_working_3-way'!Y20+2*PI())/3)</f>
        <v>-0.42111052239083357</v>
      </c>
      <c r="AK20" s="11">
        <f>'OddsRatio_working_3-way'!U20/(3*'OddsRatio_working_3-way'!X20^(1/3))*SIN(('OddsRatio_working_3-way'!Y20+4*PI())/3)</f>
        <v>0.49088111743532065</v>
      </c>
      <c r="AL20" s="11">
        <f>'OddsRatio_working_3-way'!Z20+'OddsRatio_working_3-way'!AF20</f>
        <v>1.0530772375046367</v>
      </c>
      <c r="AM20" s="11">
        <f>'OddsRatio_working_3-way'!AA20+'OddsRatio_working_3-way'!AG20</f>
        <v>-0.64738483424368332</v>
      </c>
      <c r="AN20" s="11">
        <f>'OddsRatio_working_3-way'!AB20+'OddsRatio_working_3-way'!AH20</f>
        <v>-0.40569240326095363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1.0530772375046367</v>
      </c>
      <c r="AS20" s="11">
        <f>IF(('OddsRatio_working_3-way'!X20=0),IF(Q20&gt;0,-Q20^(1/3),(-Q20)^(1/3)),'OddsRatio_working_3-way'!AM20-'OddsRatio_working_3-way'!R20/3)</f>
        <v>-0.64738483424368332</v>
      </c>
      <c r="AT20" s="11">
        <f>IF(('OddsRatio_working_3-way'!X20=0),IF(Q20&gt;0,-Q20^(1/3),(-Q20)^(1/3)),'OddsRatio_working_3-way'!AN20-'OddsRatio_working_3-way'!R20/3)</f>
        <v>-0.40569240326095363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1.55</v>
      </c>
      <c r="B21" s="4">
        <f>IF('True_Odds_Calculator_3-way'!B22="","",'True_Odds_Calculator_3-way'!B22)</f>
        <v>3.97</v>
      </c>
      <c r="C21" s="4">
        <f>IF('True_Odds_Calculator_3-way'!C22="","",'True_Odds_Calculator_3-way'!C22)</f>
        <v>7.2</v>
      </c>
      <c r="D21" s="9">
        <f t="shared" si="13"/>
        <v>0.62958097711876315</v>
      </c>
      <c r="E21" s="9">
        <f t="shared" si="14"/>
        <v>0.2393986292632464</v>
      </c>
      <c r="F21" s="9">
        <f t="shared" si="15"/>
        <v>0.13102039361799056</v>
      </c>
      <c r="G21" s="9">
        <f t="shared" si="16"/>
        <v>1.0697418711624991</v>
      </c>
      <c r="H21" s="9">
        <f t="shared" si="17"/>
        <v>1.588358029139374</v>
      </c>
      <c r="I21" s="9">
        <f t="shared" si="18"/>
        <v>4.1771333573526217</v>
      </c>
      <c r="J21" s="9">
        <f t="shared" si="19"/>
        <v>7.6323996012074939</v>
      </c>
      <c r="K21" s="11">
        <f t="shared" si="20"/>
        <v>0.64516129032258063</v>
      </c>
      <c r="L21" s="11">
        <f t="shared" si="21"/>
        <v>0.25188916876574308</v>
      </c>
      <c r="M21" s="11">
        <f t="shared" si="22"/>
        <v>0.1388888888888889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-0.22858942065491172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0.21938734053790523</v>
      </c>
      <c r="Q21" s="11">
        <f>2*'OddsRatio_working_3-way'!K21*'OddsRatio_working_3-way'!L21*'OddsRatio_working_3-way'!M21</f>
        <v>4.5141428094219192E-2</v>
      </c>
      <c r="R21" s="11">
        <f t="shared" si="23"/>
        <v>0</v>
      </c>
      <c r="S21" s="11">
        <f t="shared" si="24"/>
        <v>-0.95974406824846747</v>
      </c>
      <c r="T21" s="11">
        <f t="shared" si="25"/>
        <v>-0.1974782033433061</v>
      </c>
      <c r="U21" s="11">
        <f>'OddsRatio_working_3-way'!S21-'OddsRatio_working_3-way'!R21^2/3</f>
        <v>-0.95974406824846747</v>
      </c>
      <c r="V21" s="11">
        <f>'OddsRatio_working_3-way'!S21*'OddsRatio_working_3-way'!R21/3-2*'OddsRatio_working_3-way'!R21^3/27-'OddsRatio_working_3-way'!T21</f>
        <v>0.1974782033433061</v>
      </c>
      <c r="W21" s="11">
        <f>'OddsRatio_working_3-way'!V21^2+4*'OddsRatio_working_3-way'!U21^3/27</f>
        <v>-9.1969557503508159E-2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0.18094695237776753</v>
      </c>
      <c r="Y21" s="11">
        <f>IF('OddsRatio_working_3-way'!W21&gt;=0,IF('OddsRatio_working_3-way'!V21+SQRT('OddsRatio_working_3-way'!W21)&gt;0,0,PI()),ACOS('OddsRatio_working_3-way'!V21/(2*'OddsRatio_working_3-way'!X21)))</f>
        <v>0.99359617067094896</v>
      </c>
      <c r="Z21" s="11">
        <f>'OddsRatio_working_3-way'!X21^(1/3)*COS('OddsRatio_working_3-way'!Y21/3)</f>
        <v>0.53487093558124954</v>
      </c>
      <c r="AA21" s="11">
        <f>'OddsRatio_working_3-way'!X21^(1/3)*COS(('OddsRatio_working_3-way'!Y21+2*PI())/3)</f>
        <v>-0.42671769770013451</v>
      </c>
      <c r="AB21" s="11">
        <f>'OddsRatio_working_3-way'!X21^(1/3)*COS(('OddsRatio_working_3-way'!Y21+4*PI())/3)</f>
        <v>-0.10815323788111471</v>
      </c>
      <c r="AC21" s="11">
        <f>'OddsRatio_working_3-way'!X21^(1/3)*SIN('OddsRatio_working_3-way'!Y21/3)</f>
        <v>0.18392327663075878</v>
      </c>
      <c r="AD21" s="11">
        <f>'OddsRatio_working_3-way'!X21^(1/3)*SIN(('OddsRatio_working_3-way'!Y21+2*PI())/3)</f>
        <v>0.37125017964393281</v>
      </c>
      <c r="AE21" s="11">
        <f>'OddsRatio_working_3-way'!X21^(1/3)*SIN(('OddsRatio_working_3-way'!Y21+4*PI())/3)</f>
        <v>-0.5551734562746915</v>
      </c>
      <c r="AF21" s="11">
        <f>-'OddsRatio_working_3-way'!U21/(3*'OddsRatio_working_3-way'!X21^(1/3))*COS(('OddsRatio_working_3-way'!Y21)/3)</f>
        <v>0.53487093558124965</v>
      </c>
      <c r="AG21" s="11">
        <f>-'OddsRatio_working_3-way'!U21/(3*'OddsRatio_working_3-way'!X21^(1/3))*COS(('OddsRatio_working_3-way'!Y21+2*PI())/3)</f>
        <v>-0.42671769770013462</v>
      </c>
      <c r="AH21" s="11">
        <f>-'OddsRatio_working_3-way'!U21/(3*'OddsRatio_working_3-way'!X21^(1/3))*COS(('OddsRatio_working_3-way'!Y21+4*PI())/3)</f>
        <v>-0.10815323788111472</v>
      </c>
      <c r="AI21" s="11">
        <f>'OddsRatio_working_3-way'!U21/(3*'OddsRatio_working_3-way'!X21^(1/3))*SIN(('OddsRatio_working_3-way'!Y21)/3)</f>
        <v>-0.1839232766307588</v>
      </c>
      <c r="AJ21" s="11">
        <f>'OddsRatio_working_3-way'!U21/(3*'OddsRatio_working_3-way'!X21^(1/3))*SIN(('OddsRatio_working_3-way'!Y21+2*PI())/3)</f>
        <v>-0.37125017964393286</v>
      </c>
      <c r="AK21" s="11">
        <f>'OddsRatio_working_3-way'!U21/(3*'OddsRatio_working_3-way'!X21^(1/3))*SIN(('OddsRatio_working_3-way'!Y21+4*PI())/3)</f>
        <v>0.55517345627469161</v>
      </c>
      <c r="AL21" s="11">
        <f>'OddsRatio_working_3-way'!Z21+'OddsRatio_working_3-way'!AF21</f>
        <v>1.0697418711624991</v>
      </c>
      <c r="AM21" s="11">
        <f>'OddsRatio_working_3-way'!AA21+'OddsRatio_working_3-way'!AG21</f>
        <v>-0.85343539540026914</v>
      </c>
      <c r="AN21" s="11">
        <f>'OddsRatio_working_3-way'!AB21+'OddsRatio_working_3-way'!AH21</f>
        <v>-0.21630647576222944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1.0697418711624991</v>
      </c>
      <c r="AS21" s="11">
        <f>IF(('OddsRatio_working_3-way'!X21=0),IF(Q21&gt;0,-Q21^(1/3),(-Q21)^(1/3)),'OddsRatio_working_3-way'!AM21-'OddsRatio_working_3-way'!R21/3)</f>
        <v>-0.85343539540026914</v>
      </c>
      <c r="AT21" s="11">
        <f>IF(('OddsRatio_working_3-way'!X21=0),IF(Q21&gt;0,-Q21^(1/3),(-Q21)^(1/3)),'OddsRatio_working_3-way'!AN21-'OddsRatio_working_3-way'!R21/3)</f>
        <v>-0.21630647576222944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1.75</v>
      </c>
      <c r="B22" s="4">
        <f>IF('True_Odds_Calculator_3-way'!B23="","",'True_Odds_Calculator_3-way'!B23)</f>
        <v>3.57</v>
      </c>
      <c r="C22" s="4">
        <f>IF('True_Odds_Calculator_3-way'!C23="","",'True_Odds_Calculator_3-way'!C23)</f>
        <v>5.37</v>
      </c>
      <c r="D22" s="9">
        <f t="shared" si="13"/>
        <v>0.5557751570513656</v>
      </c>
      <c r="E22" s="9">
        <f t="shared" si="14"/>
        <v>0.26745861568984108</v>
      </c>
      <c r="F22" s="9">
        <f t="shared" si="15"/>
        <v>0.17676622725879326</v>
      </c>
      <c r="G22" s="9">
        <f t="shared" si="16"/>
        <v>1.0657183630527725</v>
      </c>
      <c r="H22" s="9">
        <f t="shared" si="17"/>
        <v>1.7992887722895798</v>
      </c>
      <c r="I22" s="9">
        <f t="shared" si="18"/>
        <v>3.7388961930456261</v>
      </c>
      <c r="J22" s="9">
        <f t="shared" si="19"/>
        <v>5.6571892465406162</v>
      </c>
      <c r="K22" s="11">
        <f t="shared" si="20"/>
        <v>0.5714285714285714</v>
      </c>
      <c r="L22" s="11">
        <f t="shared" si="21"/>
        <v>0.28011204481792717</v>
      </c>
      <c r="M22" s="11">
        <f t="shared" si="22"/>
        <v>0.18621973929236499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-0.25107026050643733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0.22921645380684863</v>
      </c>
      <c r="Q22" s="11">
        <f>2*'OddsRatio_working_3-way'!K22*'OddsRatio_working_3-way'!L22*'OddsRatio_working_3-way'!M22</f>
        <v>5.961416223845218E-2</v>
      </c>
      <c r="R22" s="11">
        <f t="shared" si="23"/>
        <v>0</v>
      </c>
      <c r="S22" s="11">
        <f t="shared" si="24"/>
        <v>-0.91295740620371735</v>
      </c>
      <c r="T22" s="11">
        <f t="shared" si="25"/>
        <v>-0.23744015766026458</v>
      </c>
      <c r="U22" s="11">
        <f>'OddsRatio_working_3-way'!S22-'OddsRatio_working_3-way'!R22^2/3</f>
        <v>-0.91295740620371735</v>
      </c>
      <c r="V22" s="11">
        <f>'OddsRatio_working_3-way'!S22*'OddsRatio_working_3-way'!R22/3-2*'OddsRatio_working_3-way'!R22^3/27-'OddsRatio_working_3-way'!T22</f>
        <v>0.23744015766026458</v>
      </c>
      <c r="W22" s="11">
        <f>'OddsRatio_working_3-way'!V22^2+4*'OddsRatio_working_3-way'!U22^3/27</f>
        <v>-5.6354317806503088E-2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0.16787804075893487</v>
      </c>
      <c r="Y22" s="11">
        <f>IF('OddsRatio_working_3-way'!W22&gt;=0,IF('OddsRatio_working_3-way'!V22+SQRT('OddsRatio_working_3-way'!W22)&gt;0,0,PI()),ACOS('OddsRatio_working_3-way'!V22/(2*'OddsRatio_working_3-way'!X22)))</f>
        <v>0.78529388673735068</v>
      </c>
      <c r="Z22" s="11">
        <f>'OddsRatio_working_3-way'!X22^(1/3)*COS('OddsRatio_working_3-way'!Y22/3)</f>
        <v>0.53285918152638623</v>
      </c>
      <c r="AA22" s="11">
        <f>'OddsRatio_working_3-way'!X22^(1/3)*COS(('OddsRatio_working_3-way'!Y22+2*PI())/3)</f>
        <v>-0.39006280251554398</v>
      </c>
      <c r="AB22" s="11">
        <f>'OddsRatio_working_3-way'!X22^(1/3)*COS(('OddsRatio_working_3-way'!Y22+4*PI())/3)</f>
        <v>-0.14279637901084244</v>
      </c>
      <c r="AC22" s="11">
        <f>'OddsRatio_working_3-way'!X22^(1/3)*SIN('OddsRatio_working_3-way'!Y22/3)</f>
        <v>0.14275933617199554</v>
      </c>
      <c r="AD22" s="11">
        <f>'OddsRatio_working_3-way'!X22^(1/3)*SIN(('OddsRatio_working_3-way'!Y22+2*PI())/3)</f>
        <v>0.39008991975563645</v>
      </c>
      <c r="AE22" s="11">
        <f>'OddsRatio_working_3-way'!X22^(1/3)*SIN(('OddsRatio_working_3-way'!Y22+4*PI())/3)</f>
        <v>-0.53284925592763188</v>
      </c>
      <c r="AF22" s="11">
        <f>-'OddsRatio_working_3-way'!U22/(3*'OddsRatio_working_3-way'!X22^(1/3))*COS(('OddsRatio_working_3-way'!Y22)/3)</f>
        <v>0.53285918152638623</v>
      </c>
      <c r="AG22" s="11">
        <f>-'OddsRatio_working_3-way'!U22/(3*'OddsRatio_working_3-way'!X22^(1/3))*COS(('OddsRatio_working_3-way'!Y22+2*PI())/3)</f>
        <v>-0.39006280251554398</v>
      </c>
      <c r="AH22" s="11">
        <f>-'OddsRatio_working_3-way'!U22/(3*'OddsRatio_working_3-way'!X22^(1/3))*COS(('OddsRatio_working_3-way'!Y22+4*PI())/3)</f>
        <v>-0.14279637901084244</v>
      </c>
      <c r="AI22" s="11">
        <f>'OddsRatio_working_3-way'!U22/(3*'OddsRatio_working_3-way'!X22^(1/3))*SIN(('OddsRatio_working_3-way'!Y22)/3)</f>
        <v>-0.14275933617199554</v>
      </c>
      <c r="AJ22" s="11">
        <f>'OddsRatio_working_3-way'!U22/(3*'OddsRatio_working_3-way'!X22^(1/3))*SIN(('OddsRatio_working_3-way'!Y22+2*PI())/3)</f>
        <v>-0.39008991975563645</v>
      </c>
      <c r="AK22" s="11">
        <f>'OddsRatio_working_3-way'!U22/(3*'OddsRatio_working_3-way'!X22^(1/3))*SIN(('OddsRatio_working_3-way'!Y22+4*PI())/3)</f>
        <v>0.53284925592763188</v>
      </c>
      <c r="AL22" s="11">
        <f>'OddsRatio_working_3-way'!Z22+'OddsRatio_working_3-way'!AF22</f>
        <v>1.0657183630527725</v>
      </c>
      <c r="AM22" s="11">
        <f>'OddsRatio_working_3-way'!AA22+'OddsRatio_working_3-way'!AG22</f>
        <v>-0.78012560503108797</v>
      </c>
      <c r="AN22" s="11">
        <f>'OddsRatio_working_3-way'!AB22+'OddsRatio_working_3-way'!AH22</f>
        <v>-0.28559275802168488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1.0657183630527725</v>
      </c>
      <c r="AS22" s="11">
        <f>IF(('OddsRatio_working_3-way'!X22=0),IF(Q22&gt;0,-Q22^(1/3),(-Q22)^(1/3)),'OddsRatio_working_3-way'!AM22-'OddsRatio_working_3-way'!R22/3)</f>
        <v>-0.78012560503108797</v>
      </c>
      <c r="AT22" s="11">
        <f>IF(('OddsRatio_working_3-way'!X22=0),IF(Q22&gt;0,-Q22^(1/3),(-Q22)^(1/3)),'OddsRatio_working_3-way'!AN22-'OddsRatio_working_3-way'!R22/3)</f>
        <v>-0.28559275802168488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1.1299999999999999</v>
      </c>
      <c r="B23" s="4">
        <f>IF('True_Odds_Calculator_3-way'!B24="","",'True_Odds_Calculator_3-way'!B24)</f>
        <v>8.41</v>
      </c>
      <c r="C23" s="4">
        <f>IF('True_Odds_Calculator_3-way'!C24="","",'True_Odds_Calculator_3-way'!C24)</f>
        <v>20.69</v>
      </c>
      <c r="D23" s="9">
        <f t="shared" si="13"/>
        <v>0.86182104729459419</v>
      </c>
      <c r="E23" s="9">
        <f t="shared" si="14"/>
        <v>9.8628855735902049E-2</v>
      </c>
      <c r="F23" s="9">
        <f t="shared" si="15"/>
        <v>3.9550096969503526E-2</v>
      </c>
      <c r="G23" s="9">
        <f t="shared" si="16"/>
        <v>1.2333361132772152</v>
      </c>
      <c r="H23" s="9">
        <f t="shared" si="17"/>
        <v>1.1603336947260381</v>
      </c>
      <c r="I23" s="9">
        <f t="shared" si="18"/>
        <v>10.139020599384166</v>
      </c>
      <c r="J23" s="9">
        <f t="shared" si="19"/>
        <v>25.284388070428367</v>
      </c>
      <c r="K23" s="11">
        <f t="shared" si="20"/>
        <v>0.88495575221238942</v>
      </c>
      <c r="L23" s="11">
        <f t="shared" si="21"/>
        <v>0.11890606420927467</v>
      </c>
      <c r="M23" s="11">
        <f t="shared" si="22"/>
        <v>4.8332527791203478E-2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-9.6465572588335879E-2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0.13848818113228784</v>
      </c>
      <c r="Q23" s="11">
        <f>2*'OddsRatio_working_3-way'!K23*'OddsRatio_working_3-way'!L23*'OddsRatio_working_3-way'!M23</f>
        <v>1.0171735668915742E-2</v>
      </c>
      <c r="R23" s="11">
        <f t="shared" si="23"/>
        <v>0</v>
      </c>
      <c r="S23" s="11">
        <f t="shared" si="24"/>
        <v>-1.4356228591860669</v>
      </c>
      <c r="T23" s="11">
        <f t="shared" si="25"/>
        <v>-0.1054442055957449</v>
      </c>
      <c r="U23" s="11">
        <f>'OddsRatio_working_3-way'!S23-'OddsRatio_working_3-way'!R23^2/3</f>
        <v>-1.4356228591860669</v>
      </c>
      <c r="V23" s="11">
        <f>'OddsRatio_working_3-way'!S23*'OddsRatio_working_3-way'!R23/3-2*'OddsRatio_working_3-way'!R23^3/27-'OddsRatio_working_3-way'!T23</f>
        <v>0.1054442055957449</v>
      </c>
      <c r="W23" s="11">
        <f>'OddsRatio_working_3-way'!V23^2+4*'OddsRatio_working_3-way'!U23^3/27</f>
        <v>-0.42722779609947142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0.33103862183784127</v>
      </c>
      <c r="Y23" s="11">
        <f>IF('OddsRatio_working_3-way'!W23&gt;=0,IF('OddsRatio_working_3-way'!V23+SQRT('OddsRatio_working_3-way'!W23)&gt;0,0,PI()),ACOS('OddsRatio_working_3-way'!V23/(2*'OddsRatio_working_3-way'!X23)))</f>
        <v>1.4108525571728212</v>
      </c>
      <c r="Z23" s="11">
        <f>'OddsRatio_working_3-way'!X23^(1/3)*COS('OddsRatio_working_3-way'!Y23/3)</f>
        <v>0.61666805663860758</v>
      </c>
      <c r="AA23" s="11">
        <f>'OddsRatio_working_3-way'!X23^(1/3)*COS(('OddsRatio_working_3-way'!Y23+2*PI())/3)</f>
        <v>-0.57980427666650114</v>
      </c>
      <c r="AB23" s="11">
        <f>'OddsRatio_working_3-way'!X23^(1/3)*COS(('OddsRatio_working_3-way'!Y23+4*PI())/3)</f>
        <v>-3.6863779972106055E-2</v>
      </c>
      <c r="AC23" s="11">
        <f>'OddsRatio_working_3-way'!X23^(1/3)*SIN('OddsRatio_working_3-way'!Y23/3)</f>
        <v>0.31346684192045804</v>
      </c>
      <c r="AD23" s="11">
        <f>'OddsRatio_working_3-way'!X23^(1/3)*SIN(('OddsRatio_working_3-way'!Y23+2*PI())/3)</f>
        <v>0.37731678179118633</v>
      </c>
      <c r="AE23" s="11">
        <f>'OddsRatio_working_3-way'!X23^(1/3)*SIN(('OddsRatio_working_3-way'!Y23+4*PI())/3)</f>
        <v>-0.69078362371164426</v>
      </c>
      <c r="AF23" s="11">
        <f>-'OddsRatio_working_3-way'!U23/(3*'OddsRatio_working_3-way'!X23^(1/3))*COS(('OddsRatio_working_3-way'!Y23)/3)</f>
        <v>0.61666805663860758</v>
      </c>
      <c r="AG23" s="11">
        <f>-'OddsRatio_working_3-way'!U23/(3*'OddsRatio_working_3-way'!X23^(1/3))*COS(('OddsRatio_working_3-way'!Y23+2*PI())/3)</f>
        <v>-0.57980427666650114</v>
      </c>
      <c r="AH23" s="11">
        <f>-'OddsRatio_working_3-way'!U23/(3*'OddsRatio_working_3-way'!X23^(1/3))*COS(('OddsRatio_working_3-way'!Y23+4*PI())/3)</f>
        <v>-3.6863779972106055E-2</v>
      </c>
      <c r="AI23" s="11">
        <f>'OddsRatio_working_3-way'!U23/(3*'OddsRatio_working_3-way'!X23^(1/3))*SIN(('OddsRatio_working_3-way'!Y23)/3)</f>
        <v>-0.31346684192045804</v>
      </c>
      <c r="AJ23" s="11">
        <f>'OddsRatio_working_3-way'!U23/(3*'OddsRatio_working_3-way'!X23^(1/3))*SIN(('OddsRatio_working_3-way'!Y23+2*PI())/3)</f>
        <v>-0.37731678179118633</v>
      </c>
      <c r="AK23" s="11">
        <f>'OddsRatio_working_3-way'!U23/(3*'OddsRatio_working_3-way'!X23^(1/3))*SIN(('OddsRatio_working_3-way'!Y23+4*PI())/3)</f>
        <v>0.69078362371164426</v>
      </c>
      <c r="AL23" s="11">
        <f>'OddsRatio_working_3-way'!Z23+'OddsRatio_working_3-way'!AF23</f>
        <v>1.2333361132772152</v>
      </c>
      <c r="AM23" s="11">
        <f>'OddsRatio_working_3-way'!AA23+'OddsRatio_working_3-way'!AG23</f>
        <v>-1.1596085533330023</v>
      </c>
      <c r="AN23" s="11">
        <f>'OddsRatio_working_3-way'!AB23+'OddsRatio_working_3-way'!AH23</f>
        <v>-7.3727559944212109E-2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1.2333361132772152</v>
      </c>
      <c r="AS23" s="11">
        <f>IF(('OddsRatio_working_3-way'!X23=0),IF(Q23&gt;0,-Q23^(1/3),(-Q23)^(1/3)),'OddsRatio_working_3-way'!AM23-'OddsRatio_working_3-way'!R23/3)</f>
        <v>-1.1596085533330023</v>
      </c>
      <c r="AT23" s="11">
        <f>IF(('OddsRatio_working_3-way'!X23=0),IF(Q23&gt;0,-Q23^(1/3),(-Q23)^(1/3)),'OddsRatio_working_3-way'!AN23-'OddsRatio_working_3-way'!R23/3)</f>
        <v>-7.3727559944212109E-2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2.04</v>
      </c>
      <c r="B24" s="4">
        <f>IF('True_Odds_Calculator_3-way'!B25="","",'True_Odds_Calculator_3-way'!B25)</f>
        <v>3.36</v>
      </c>
      <c r="C24" s="4">
        <f>IF('True_Odds_Calculator_3-way'!C25="","",'True_Odds_Calculator_3-way'!C25)</f>
        <v>3.87</v>
      </c>
      <c r="D24" s="9">
        <f t="shared" si="13"/>
        <v>0.47227967573935253</v>
      </c>
      <c r="E24" s="9">
        <f t="shared" si="14"/>
        <v>0.28283626450324845</v>
      </c>
      <c r="F24" s="9">
        <f t="shared" si="15"/>
        <v>0.24488405975739874</v>
      </c>
      <c r="G24" s="9">
        <f t="shared" si="16"/>
        <v>1.074412926869637</v>
      </c>
      <c r="H24" s="9">
        <f t="shared" si="17"/>
        <v>2.1173894439444227</v>
      </c>
      <c r="I24" s="9">
        <f t="shared" si="18"/>
        <v>3.5356145074123435</v>
      </c>
      <c r="J24" s="9">
        <f t="shared" si="19"/>
        <v>4.0835651001158588</v>
      </c>
      <c r="K24" s="11">
        <f t="shared" si="20"/>
        <v>0.49019607843137253</v>
      </c>
      <c r="L24" s="11">
        <f t="shared" si="21"/>
        <v>0.29761904761904762</v>
      </c>
      <c r="M24" s="11">
        <f t="shared" si="22"/>
        <v>0.25839793281653745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-0.26555032004188406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0.23636715668179414</v>
      </c>
      <c r="Q24" s="11">
        <f>2*'OddsRatio_working_3-way'!K24*'OddsRatio_working_3-way'!L24*'OddsRatio_working_3-way'!M24</f>
        <v>7.539622222704756E-2</v>
      </c>
      <c r="R24" s="11">
        <f t="shared" si="23"/>
        <v>0</v>
      </c>
      <c r="S24" s="11">
        <f t="shared" si="24"/>
        <v>-0.890103075923663</v>
      </c>
      <c r="T24" s="11">
        <f t="shared" si="25"/>
        <v>-0.2839244261319499</v>
      </c>
      <c r="U24" s="11">
        <f>'OddsRatio_working_3-way'!S24-'OddsRatio_working_3-way'!R24^2/3</f>
        <v>-0.890103075923663</v>
      </c>
      <c r="V24" s="11">
        <f>'OddsRatio_working_3-way'!S24*'OddsRatio_working_3-way'!R24/3-2*'OddsRatio_working_3-way'!R24^3/27-'OddsRatio_working_3-way'!T24</f>
        <v>0.2839244261319499</v>
      </c>
      <c r="W24" s="11">
        <f>'OddsRatio_working_3-way'!V24^2+4*'OddsRatio_working_3-way'!U24^3/27</f>
        <v>-2.3863063606576307E-2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0.16161384792224132</v>
      </c>
      <c r="Y24" s="11">
        <f>IF('OddsRatio_working_3-way'!W24&gt;=0,IF('OddsRatio_working_3-way'!V24+SQRT('OddsRatio_working_3-way'!W24)&gt;0,0,PI()),ACOS('OddsRatio_working_3-way'!V24/(2*'OddsRatio_working_3-way'!X24)))</f>
        <v>0.49828440815340658</v>
      </c>
      <c r="Z24" s="11">
        <f>'OddsRatio_working_3-way'!X24^(1/3)*COS('OddsRatio_working_3-way'!Y24/3)</f>
        <v>0.53720646343481848</v>
      </c>
      <c r="AA24" s="11">
        <f>'OddsRatio_working_3-way'!X24^(1/3)*COS(('OddsRatio_working_3-way'!Y24+2*PI())/3)</f>
        <v>-0.34659477429612134</v>
      </c>
      <c r="AB24" s="11">
        <f>'OddsRatio_working_3-way'!X24^(1/3)*COS(('OddsRatio_working_3-way'!Y24+4*PI())/3)</f>
        <v>-0.19061168913869694</v>
      </c>
      <c r="AC24" s="11">
        <f>'OddsRatio_working_3-way'!X24^(1/3)*SIN('OddsRatio_working_3-way'!Y24/3)</f>
        <v>9.005687620466736E-2</v>
      </c>
      <c r="AD24" s="11">
        <f>'OddsRatio_working_3-way'!X24^(1/3)*SIN(('OddsRatio_working_3-way'!Y24+2*PI())/3)</f>
        <v>0.42020600630941529</v>
      </c>
      <c r="AE24" s="11">
        <f>'OddsRatio_working_3-way'!X24^(1/3)*SIN(('OddsRatio_working_3-way'!Y24+4*PI())/3)</f>
        <v>-0.51026288251408258</v>
      </c>
      <c r="AF24" s="11">
        <f>-'OddsRatio_working_3-way'!U24/(3*'OddsRatio_working_3-way'!X24^(1/3))*COS(('OddsRatio_working_3-way'!Y24)/3)</f>
        <v>0.53720646343481848</v>
      </c>
      <c r="AG24" s="11">
        <f>-'OddsRatio_working_3-way'!U24/(3*'OddsRatio_working_3-way'!X24^(1/3))*COS(('OddsRatio_working_3-way'!Y24+2*PI())/3)</f>
        <v>-0.34659477429612134</v>
      </c>
      <c r="AH24" s="11">
        <f>-'OddsRatio_working_3-way'!U24/(3*'OddsRatio_working_3-way'!X24^(1/3))*COS(('OddsRatio_working_3-way'!Y24+4*PI())/3)</f>
        <v>-0.19061168913869694</v>
      </c>
      <c r="AI24" s="11">
        <f>'OddsRatio_working_3-way'!U24/(3*'OddsRatio_working_3-way'!X24^(1/3))*SIN(('OddsRatio_working_3-way'!Y24)/3)</f>
        <v>-9.005687620466736E-2</v>
      </c>
      <c r="AJ24" s="11">
        <f>'OddsRatio_working_3-way'!U24/(3*'OddsRatio_working_3-way'!X24^(1/3))*SIN(('OddsRatio_working_3-way'!Y24+2*PI())/3)</f>
        <v>-0.42020600630941529</v>
      </c>
      <c r="AK24" s="11">
        <f>'OddsRatio_working_3-way'!U24/(3*'OddsRatio_working_3-way'!X24^(1/3))*SIN(('OddsRatio_working_3-way'!Y24+4*PI())/3)</f>
        <v>0.51026288251408258</v>
      </c>
      <c r="AL24" s="11">
        <f>'OddsRatio_working_3-way'!Z24+'OddsRatio_working_3-way'!AF24</f>
        <v>1.074412926869637</v>
      </c>
      <c r="AM24" s="11">
        <f>'OddsRatio_working_3-way'!AA24+'OddsRatio_working_3-way'!AG24</f>
        <v>-0.69318954859224269</v>
      </c>
      <c r="AN24" s="11">
        <f>'OddsRatio_working_3-way'!AB24+'OddsRatio_working_3-way'!AH24</f>
        <v>-0.38122337827739389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1.074412926869637</v>
      </c>
      <c r="AS24" s="11">
        <f>IF(('OddsRatio_working_3-way'!X24=0),IF(Q24&gt;0,-Q24^(1/3),(-Q24)^(1/3)),'OddsRatio_working_3-way'!AM24-'OddsRatio_working_3-way'!R24/3)</f>
        <v>-0.69318954859224269</v>
      </c>
      <c r="AT24" s="11">
        <f>IF(('OddsRatio_working_3-way'!X24=0),IF(Q24&gt;0,-Q24^(1/3),(-Q24)^(1/3)),'OddsRatio_working_3-way'!AN24-'OddsRatio_working_3-way'!R24/3)</f>
        <v>-0.38122337827739389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4.8</v>
      </c>
      <c r="B25" s="4">
        <f>IF('True_Odds_Calculator_3-way'!B26="","",'True_Odds_Calculator_3-way'!B26)</f>
        <v>4.2</v>
      </c>
      <c r="C25" s="4">
        <f>IF('True_Odds_Calculator_3-way'!C26="","",'True_Odds_Calculator_3-way'!C26)</f>
        <v>1.71</v>
      </c>
      <c r="D25" s="9">
        <f t="shared" si="13"/>
        <v>0.1996684860477507</v>
      </c>
      <c r="E25" s="9">
        <f t="shared" si="14"/>
        <v>0.22854991188921644</v>
      </c>
      <c r="F25" s="9">
        <f t="shared" si="15"/>
        <v>0.57178160206303286</v>
      </c>
      <c r="G25" s="9">
        <f t="shared" si="16"/>
        <v>1.0548162129744165</v>
      </c>
      <c r="H25" s="9">
        <f t="shared" si="17"/>
        <v>5.0083016093027828</v>
      </c>
      <c r="I25" s="9">
        <f t="shared" si="18"/>
        <v>4.3754118815181329</v>
      </c>
      <c r="J25" s="9">
        <f t="shared" si="19"/>
        <v>1.7489195112118361</v>
      </c>
      <c r="K25" s="11">
        <f t="shared" si="20"/>
        <v>0.20833333333333334</v>
      </c>
      <c r="L25" s="11">
        <f t="shared" si="21"/>
        <v>0.23809523809523808</v>
      </c>
      <c r="M25" s="11">
        <f t="shared" si="22"/>
        <v>0.58479532163742687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-0.25044091710758387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0.22364940128098018</v>
      </c>
      <c r="Q25" s="11">
        <f>2*'OddsRatio_working_3-way'!K25*'OddsRatio_working_3-way'!L25*'OddsRatio_working_3-way'!M25</f>
        <v>5.8015408892601872E-2</v>
      </c>
      <c r="R25" s="11">
        <f t="shared" si="23"/>
        <v>0</v>
      </c>
      <c r="S25" s="11">
        <f t="shared" si="24"/>
        <v>-0.89302260934025146</v>
      </c>
      <c r="T25" s="11">
        <f t="shared" si="25"/>
        <v>-0.23165307635285387</v>
      </c>
      <c r="U25" s="11">
        <f>'OddsRatio_working_3-way'!S25-'OddsRatio_working_3-way'!R25^2/3</f>
        <v>-0.89302260934025146</v>
      </c>
      <c r="V25" s="11">
        <f>'OddsRatio_working_3-way'!S25*'OddsRatio_working_3-way'!R25/3-2*'OddsRatio_working_3-way'!R25^3/27-'OddsRatio_working_3-way'!T25</f>
        <v>0.23165307635285387</v>
      </c>
      <c r="W25" s="11">
        <f>'OddsRatio_working_3-way'!V25^2+4*'OddsRatio_working_3-way'!U25^3/27</f>
        <v>-5.1844414846894622E-2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0.16240963843829878</v>
      </c>
      <c r="Y25" s="11">
        <f>IF('OddsRatio_working_3-way'!W25&gt;=0,IF('OddsRatio_working_3-way'!V25+SQRT('OddsRatio_working_3-way'!W25)&gt;0,0,PI()),ACOS('OddsRatio_working_3-way'!V25/(2*'OddsRatio_working_3-way'!X25)))</f>
        <v>0.77677876695209069</v>
      </c>
      <c r="Z25" s="11">
        <f>'OddsRatio_working_3-way'!X25^(1/3)*COS('OddsRatio_working_3-way'!Y25/3)</f>
        <v>0.52740810648720826</v>
      </c>
      <c r="AA25" s="11">
        <f>'OddsRatio_working_3-way'!X25^(1/3)*COS(('OddsRatio_working_3-way'!Y25+2*PI())/3)</f>
        <v>-0.38468408979404523</v>
      </c>
      <c r="AB25" s="11">
        <f>'OddsRatio_working_3-way'!X25^(1/3)*COS(('OddsRatio_working_3-way'!Y25+4*PI())/3)</f>
        <v>-0.1427240166931627</v>
      </c>
      <c r="AC25" s="11">
        <f>'OddsRatio_working_3-way'!X25^(1/3)*SIN('OddsRatio_working_3-way'!Y25/3)</f>
        <v>0.13969571333793598</v>
      </c>
      <c r="AD25" s="11">
        <f>'OddsRatio_working_3-way'!X25^(1/3)*SIN(('OddsRatio_working_3-way'!Y25+2*PI())/3)</f>
        <v>0.38690096171080285</v>
      </c>
      <c r="AE25" s="11">
        <f>'OddsRatio_working_3-way'!X25^(1/3)*SIN(('OddsRatio_working_3-way'!Y25+4*PI())/3)</f>
        <v>-0.52659667504873875</v>
      </c>
      <c r="AF25" s="11">
        <f>-'OddsRatio_working_3-way'!U25/(3*'OddsRatio_working_3-way'!X25^(1/3))*COS(('OddsRatio_working_3-way'!Y25)/3)</f>
        <v>0.52740810648720815</v>
      </c>
      <c r="AG25" s="11">
        <f>-'OddsRatio_working_3-way'!U25/(3*'OddsRatio_working_3-way'!X25^(1/3))*COS(('OddsRatio_working_3-way'!Y25+2*PI())/3)</f>
        <v>-0.38468408979404517</v>
      </c>
      <c r="AH25" s="11">
        <f>-'OddsRatio_working_3-way'!U25/(3*'OddsRatio_working_3-way'!X25^(1/3))*COS(('OddsRatio_working_3-way'!Y25+4*PI())/3)</f>
        <v>-0.14272401669316268</v>
      </c>
      <c r="AI25" s="11">
        <f>'OddsRatio_working_3-way'!U25/(3*'OddsRatio_working_3-way'!X25^(1/3))*SIN(('OddsRatio_working_3-way'!Y25)/3)</f>
        <v>-0.13969571333793596</v>
      </c>
      <c r="AJ25" s="11">
        <f>'OddsRatio_working_3-way'!U25/(3*'OddsRatio_working_3-way'!X25^(1/3))*SIN(('OddsRatio_working_3-way'!Y25+2*PI())/3)</f>
        <v>-0.38690096171080279</v>
      </c>
      <c r="AK25" s="11">
        <f>'OddsRatio_working_3-way'!U25/(3*'OddsRatio_working_3-way'!X25^(1/3))*SIN(('OddsRatio_working_3-way'!Y25+4*PI())/3)</f>
        <v>0.52659667504873864</v>
      </c>
      <c r="AL25" s="11">
        <f>'OddsRatio_working_3-way'!Z25+'OddsRatio_working_3-way'!AF25</f>
        <v>1.0548162129744165</v>
      </c>
      <c r="AM25" s="11">
        <f>'OddsRatio_working_3-way'!AA25+'OddsRatio_working_3-way'!AG25</f>
        <v>-0.76936817958809045</v>
      </c>
      <c r="AN25" s="11">
        <f>'OddsRatio_working_3-way'!AB25+'OddsRatio_working_3-way'!AH25</f>
        <v>-0.28544803338632541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1.0548162129744165</v>
      </c>
      <c r="AS25" s="11">
        <f>IF(('OddsRatio_working_3-way'!X25=0),IF(Q25&gt;0,-Q25^(1/3),(-Q25)^(1/3)),'OddsRatio_working_3-way'!AM25-'OddsRatio_working_3-way'!R25/3)</f>
        <v>-0.76936817958809045</v>
      </c>
      <c r="AT25" s="11">
        <f>IF(('OddsRatio_working_3-way'!X25=0),IF(Q25&gt;0,-Q25^(1/3),(-Q25)^(1/3)),'OddsRatio_working_3-way'!AN25-'OddsRatio_working_3-way'!R25/3)</f>
        <v>-0.28544803338632541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2.4300000000000002</v>
      </c>
      <c r="B26" s="4">
        <f>IF('True_Odds_Calculator_3-way'!B27="","",'True_Odds_Calculator_3-way'!B27)</f>
        <v>3.22</v>
      </c>
      <c r="C26" s="4">
        <f>IF('True_Odds_Calculator_3-way'!C27="","",'True_Odds_Calculator_3-way'!C27)</f>
        <v>3.27</v>
      </c>
      <c r="D26" s="9">
        <f t="shared" si="13"/>
        <v>0.40139173814503565</v>
      </c>
      <c r="E26" s="9">
        <f t="shared" si="14"/>
        <v>0.30163961670288353</v>
      </c>
      <c r="F26" s="9">
        <f t="shared" si="15"/>
        <v>0.29696864515208099</v>
      </c>
      <c r="G26" s="9">
        <f t="shared" si="16"/>
        <v>1.0428893680195692</v>
      </c>
      <c r="H26" s="9">
        <f t="shared" si="17"/>
        <v>2.4913317962679842</v>
      </c>
      <c r="I26" s="9">
        <f t="shared" si="18"/>
        <v>3.315214397003444</v>
      </c>
      <c r="J26" s="9">
        <f t="shared" si="19"/>
        <v>3.3673588654044226</v>
      </c>
      <c r="K26" s="11">
        <f t="shared" si="20"/>
        <v>0.41152263374485593</v>
      </c>
      <c r="L26" s="11">
        <f t="shared" si="21"/>
        <v>0.3105590062111801</v>
      </c>
      <c r="M26" s="11">
        <f t="shared" si="22"/>
        <v>0.3058103975535168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-0.28164689721220337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0.23137253706474692</v>
      </c>
      <c r="Q26" s="11">
        <f>2*'OddsRatio_working_3-way'!K26*'OddsRatio_working_3-way'!L26*'OddsRatio_working_3-way'!M26</f>
        <v>7.8166397657009098E-2</v>
      </c>
      <c r="R26" s="11">
        <f t="shared" si="23"/>
        <v>0</v>
      </c>
      <c r="S26" s="11">
        <f t="shared" si="24"/>
        <v>-0.82149861885544628</v>
      </c>
      <c r="T26" s="11">
        <f t="shared" si="25"/>
        <v>-0.27753331718089402</v>
      </c>
      <c r="U26" s="11">
        <f>'OddsRatio_working_3-way'!S26-'OddsRatio_working_3-way'!R26^2/3</f>
        <v>-0.82149861885544628</v>
      </c>
      <c r="V26" s="11">
        <f>'OddsRatio_working_3-way'!S26*'OddsRatio_working_3-way'!R26/3-2*'OddsRatio_working_3-way'!R26^3/27-'OddsRatio_working_3-way'!T26</f>
        <v>0.27753331718089402</v>
      </c>
      <c r="W26" s="11">
        <f>'OddsRatio_working_3-way'!V26^2+4*'OddsRatio_working_3-way'!U26^3/27</f>
        <v>-5.1080789112711855E-3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0.14329412152693313</v>
      </c>
      <c r="Y26" s="11">
        <f>IF('OddsRatio_working_3-way'!W26&gt;=0,IF('OddsRatio_working_3-way'!V26+SQRT('OddsRatio_working_3-way'!W26)&gt;0,0,PI()),ACOS('OddsRatio_working_3-way'!V26/(2*'OddsRatio_working_3-way'!X26)))</f>
        <v>0.25204519772324607</v>
      </c>
      <c r="Z26" s="11">
        <f>'OddsRatio_working_3-way'!X26^(1/3)*COS('OddsRatio_working_3-way'!Y26/3)</f>
        <v>0.52144468400978472</v>
      </c>
      <c r="AA26" s="11">
        <f>'OddsRatio_working_3-way'!X26^(1/3)*COS(('OddsRatio_working_3-way'!Y26+2*PI())/3)</f>
        <v>-0.29875174973514096</v>
      </c>
      <c r="AB26" s="11">
        <f>'OddsRatio_working_3-way'!X26^(1/3)*COS(('OddsRatio_working_3-way'!Y26+4*PI())/3)</f>
        <v>-0.22269293427464365</v>
      </c>
      <c r="AC26" s="11">
        <f>'OddsRatio_working_3-way'!X26^(1/3)*SIN('OddsRatio_working_3-way'!Y26/3)</f>
        <v>4.3912577580362072E-2</v>
      </c>
      <c r="AD26" s="11">
        <f>'OddsRatio_working_3-way'!X26^(1/3)*SIN(('OddsRatio_working_3-way'!Y26+2*PI())/3)</f>
        <v>0.42962805423064176</v>
      </c>
      <c r="AE26" s="11">
        <f>'OddsRatio_working_3-way'!X26^(1/3)*SIN(('OddsRatio_working_3-way'!Y26+4*PI())/3)</f>
        <v>-0.47354063181100392</v>
      </c>
      <c r="AF26" s="11">
        <f>-'OddsRatio_working_3-way'!U26/(3*'OddsRatio_working_3-way'!X26^(1/3))*COS(('OddsRatio_working_3-way'!Y26)/3)</f>
        <v>0.5214446840097845</v>
      </c>
      <c r="AG26" s="11">
        <f>-'OddsRatio_working_3-way'!U26/(3*'OddsRatio_working_3-way'!X26^(1/3))*COS(('OddsRatio_working_3-way'!Y26+2*PI())/3)</f>
        <v>-0.29875174973514085</v>
      </c>
      <c r="AH26" s="11">
        <f>-'OddsRatio_working_3-way'!U26/(3*'OddsRatio_working_3-way'!X26^(1/3))*COS(('OddsRatio_working_3-way'!Y26+4*PI())/3)</f>
        <v>-0.22269293427464357</v>
      </c>
      <c r="AI26" s="11">
        <f>'OddsRatio_working_3-way'!U26/(3*'OddsRatio_working_3-way'!X26^(1/3))*SIN(('OddsRatio_working_3-way'!Y26)/3)</f>
        <v>-4.3912577580362058E-2</v>
      </c>
      <c r="AJ26" s="11">
        <f>'OddsRatio_working_3-way'!U26/(3*'OddsRatio_working_3-way'!X26^(1/3))*SIN(('OddsRatio_working_3-way'!Y26+2*PI())/3)</f>
        <v>-0.42962805423064154</v>
      </c>
      <c r="AK26" s="11">
        <f>'OddsRatio_working_3-way'!U26/(3*'OddsRatio_working_3-way'!X26^(1/3))*SIN(('OddsRatio_working_3-way'!Y26+4*PI())/3)</f>
        <v>0.47354063181100375</v>
      </c>
      <c r="AL26" s="11">
        <f>'OddsRatio_working_3-way'!Z26+'OddsRatio_working_3-way'!AF26</f>
        <v>1.0428893680195692</v>
      </c>
      <c r="AM26" s="11">
        <f>'OddsRatio_working_3-way'!AA26+'OddsRatio_working_3-way'!AG26</f>
        <v>-0.59750349947028181</v>
      </c>
      <c r="AN26" s="11">
        <f>'OddsRatio_working_3-way'!AB26+'OddsRatio_working_3-way'!AH26</f>
        <v>-0.44538586854928719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1.0428893680195692</v>
      </c>
      <c r="AS26" s="11">
        <f>IF(('OddsRatio_working_3-way'!X26=0),IF(Q26&gt;0,-Q26^(1/3),(-Q26)^(1/3)),'OddsRatio_working_3-way'!AM26-'OddsRatio_working_3-way'!R26/3)</f>
        <v>-0.59750349947028181</v>
      </c>
      <c r="AT26" s="11">
        <f>IF(('OddsRatio_working_3-way'!X26=0),IF(Q26&gt;0,-Q26^(1/3),(-Q26)^(1/3)),'OddsRatio_working_3-way'!AN26-'OddsRatio_working_3-way'!R26/3)</f>
        <v>-0.44538586854928719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2.2400000000000002</v>
      </c>
      <c r="B27" s="4">
        <f>IF('True_Odds_Calculator_3-way'!B28="","",'True_Odds_Calculator_3-way'!B28)</f>
        <v>3.63</v>
      </c>
      <c r="C27" s="4">
        <f>IF('True_Odds_Calculator_3-way'!C28="","",'True_Odds_Calculator_3-way'!C28)</f>
        <v>3.27</v>
      </c>
      <c r="D27" s="9">
        <f t="shared" si="13"/>
        <v>0.43599063718250092</v>
      </c>
      <c r="E27" s="9">
        <f t="shared" si="14"/>
        <v>0.26711244976204368</v>
      </c>
      <c r="F27" s="9">
        <f t="shared" si="15"/>
        <v>0.29689691305545529</v>
      </c>
      <c r="G27" s="9">
        <f t="shared" si="16"/>
        <v>1.0432477708146268</v>
      </c>
      <c r="H27" s="9">
        <f t="shared" si="17"/>
        <v>2.2936272358101371</v>
      </c>
      <c r="I27" s="9">
        <f t="shared" si="18"/>
        <v>3.7437416372424686</v>
      </c>
      <c r="J27" s="9">
        <f t="shared" si="19"/>
        <v>3.3681724397492037</v>
      </c>
      <c r="K27" s="11">
        <f t="shared" si="20"/>
        <v>0.4464285714285714</v>
      </c>
      <c r="L27" s="11">
        <f t="shared" si="21"/>
        <v>0.27548209366391185</v>
      </c>
      <c r="M27" s="11">
        <f t="shared" si="22"/>
        <v>0.3058103975535168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-0.27842029854123262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0.23092235352452198</v>
      </c>
      <c r="Q27" s="11">
        <f>2*'OddsRatio_working_3-way'!K27*'OddsRatio_working_3-way'!L27*'OddsRatio_working_3-way'!M27</f>
        <v>7.5219007662710738E-2</v>
      </c>
      <c r="R27" s="11">
        <f t="shared" si="23"/>
        <v>0</v>
      </c>
      <c r="S27" s="11">
        <f t="shared" si="24"/>
        <v>-0.82940200385685436</v>
      </c>
      <c r="T27" s="11">
        <f t="shared" si="25"/>
        <v>-0.2701635191716138</v>
      </c>
      <c r="U27" s="11">
        <f>'OddsRatio_working_3-way'!S27-'OddsRatio_working_3-way'!R27^2/3</f>
        <v>-0.82940200385685436</v>
      </c>
      <c r="V27" s="11">
        <f>'OddsRatio_working_3-way'!S27*'OddsRatio_working_3-way'!R27/3-2*'OddsRatio_working_3-way'!R27^3/27-'OddsRatio_working_3-way'!T27</f>
        <v>0.2701635191716138</v>
      </c>
      <c r="W27" s="11">
        <f>'OddsRatio_working_3-way'!V27^2+4*'OddsRatio_working_3-way'!U27^3/27</f>
        <v>-1.1537896846526396E-2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0.14536697006001512</v>
      </c>
      <c r="Y27" s="11">
        <f>IF('OddsRatio_working_3-way'!W27&gt;=0,IF('OddsRatio_working_3-way'!V27+SQRT('OddsRatio_working_3-way'!W27)&gt;0,0,PI()),ACOS('OddsRatio_working_3-way'!V27/(2*'OddsRatio_working_3-way'!X27)))</f>
        <v>0.37842798958815127</v>
      </c>
      <c r="Z27" s="11">
        <f>'OddsRatio_working_3-way'!X27^(1/3)*COS('OddsRatio_working_3-way'!Y27/3)</f>
        <v>0.5216238854073133</v>
      </c>
      <c r="AA27" s="11">
        <f>'OddsRatio_working_3-way'!X27^(1/3)*COS(('OddsRatio_working_3-way'!Y27+2*PI())/3)</f>
        <v>-0.31809974763321497</v>
      </c>
      <c r="AB27" s="11">
        <f>'OddsRatio_working_3-way'!X27^(1/3)*COS(('OddsRatio_working_3-way'!Y27+4*PI())/3)</f>
        <v>-0.20352413777409847</v>
      </c>
      <c r="AC27" s="11">
        <f>'OddsRatio_working_3-way'!X27^(1/3)*SIN('OddsRatio_working_3-way'!Y27/3)</f>
        <v>6.6150259194726446E-2</v>
      </c>
      <c r="AD27" s="11">
        <f>'OddsRatio_working_3-way'!X27^(1/3)*SIN(('OddsRatio_working_3-way'!Y27+2*PI())/3)</f>
        <v>0.41866440638611302</v>
      </c>
      <c r="AE27" s="11">
        <f>'OddsRatio_working_3-way'!X27^(1/3)*SIN(('OddsRatio_working_3-way'!Y27+4*PI())/3)</f>
        <v>-0.48481466558083941</v>
      </c>
      <c r="AF27" s="11">
        <f>-'OddsRatio_working_3-way'!U27/(3*'OddsRatio_working_3-way'!X27^(1/3))*COS(('OddsRatio_working_3-way'!Y27)/3)</f>
        <v>0.52162388540731341</v>
      </c>
      <c r="AG27" s="11">
        <f>-'OddsRatio_working_3-way'!U27/(3*'OddsRatio_working_3-way'!X27^(1/3))*COS(('OddsRatio_working_3-way'!Y27+2*PI())/3)</f>
        <v>-0.31809974763321502</v>
      </c>
      <c r="AH27" s="11">
        <f>-'OddsRatio_working_3-way'!U27/(3*'OddsRatio_working_3-way'!X27^(1/3))*COS(('OddsRatio_working_3-way'!Y27+4*PI())/3)</f>
        <v>-0.2035241377740985</v>
      </c>
      <c r="AI27" s="11">
        <f>'OddsRatio_working_3-way'!U27/(3*'OddsRatio_working_3-way'!X27^(1/3))*SIN(('OddsRatio_working_3-way'!Y27)/3)</f>
        <v>-6.615025919472646E-2</v>
      </c>
      <c r="AJ27" s="11">
        <f>'OddsRatio_working_3-way'!U27/(3*'OddsRatio_working_3-way'!X27^(1/3))*SIN(('OddsRatio_working_3-way'!Y27+2*PI())/3)</f>
        <v>-0.41866440638611313</v>
      </c>
      <c r="AK27" s="11">
        <f>'OddsRatio_working_3-way'!U27/(3*'OddsRatio_working_3-way'!X27^(1/3))*SIN(('OddsRatio_working_3-way'!Y27+4*PI())/3)</f>
        <v>0.48481466558083952</v>
      </c>
      <c r="AL27" s="11">
        <f>'OddsRatio_working_3-way'!Z27+'OddsRatio_working_3-way'!AF27</f>
        <v>1.0432477708146268</v>
      </c>
      <c r="AM27" s="11">
        <f>'OddsRatio_working_3-way'!AA27+'OddsRatio_working_3-way'!AG27</f>
        <v>-0.63619949526643005</v>
      </c>
      <c r="AN27" s="11">
        <f>'OddsRatio_working_3-way'!AB27+'OddsRatio_working_3-way'!AH27</f>
        <v>-0.407048275548197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1.0432477708146268</v>
      </c>
      <c r="AS27" s="11">
        <f>IF(('OddsRatio_working_3-way'!X27=0),IF(Q27&gt;0,-Q27^(1/3),(-Q27)^(1/3)),'OddsRatio_working_3-way'!AM27-'OddsRatio_working_3-way'!R27/3)</f>
        <v>-0.63619949526643005</v>
      </c>
      <c r="AT27" s="11">
        <f>IF(('OddsRatio_working_3-way'!X27=0),IF(Q27&gt;0,-Q27^(1/3),(-Q27)^(1/3)),'OddsRatio_working_3-way'!AN27-'OddsRatio_working_3-way'!R27/3)</f>
        <v>-0.407048275548197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1.93</v>
      </c>
      <c r="B28" s="4">
        <f>IF('True_Odds_Calculator_3-way'!B29="","",'True_Odds_Calculator_3-way'!B29)</f>
        <v>3.62</v>
      </c>
      <c r="C28" s="4">
        <f>IF('True_Odds_Calculator_3-way'!C29="","",'True_Odds_Calculator_3-way'!C29)</f>
        <v>4.2699999999999996</v>
      </c>
      <c r="D28" s="9">
        <f t="shared" si="13"/>
        <v>0.5067119723032617</v>
      </c>
      <c r="E28" s="9">
        <f t="shared" si="14"/>
        <v>0.26719605714158312</v>
      </c>
      <c r="F28" s="9">
        <f t="shared" si="15"/>
        <v>0.22609197055515545</v>
      </c>
      <c r="G28" s="9">
        <f t="shared" si="16"/>
        <v>1.0467825176332433</v>
      </c>
      <c r="H28" s="9">
        <f t="shared" si="17"/>
        <v>1.9735077413989159</v>
      </c>
      <c r="I28" s="9">
        <f t="shared" si="18"/>
        <v>3.7425701961990976</v>
      </c>
      <c r="J28" s="9">
        <f t="shared" si="19"/>
        <v>4.4229788326607054</v>
      </c>
      <c r="K28" s="11">
        <f t="shared" si="20"/>
        <v>0.5181347150259068</v>
      </c>
      <c r="L28" s="11">
        <f t="shared" si="21"/>
        <v>0.27624309392265195</v>
      </c>
      <c r="M28" s="11">
        <f t="shared" si="22"/>
        <v>0.23419203747072601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-0.26707807538700223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0.22860757672549614</v>
      </c>
      <c r="Q28" s="11">
        <f>2*'OddsRatio_working_3-way'!K28*'OddsRatio_working_3-way'!L28*'OddsRatio_working_3-way'!M28</f>
        <v>6.7040345080790667E-2</v>
      </c>
      <c r="R28" s="11">
        <f t="shared" si="23"/>
        <v>0</v>
      </c>
      <c r="S28" s="11">
        <f t="shared" si="24"/>
        <v>-0.85595785574775674</v>
      </c>
      <c r="T28" s="11">
        <f t="shared" si="25"/>
        <v>-0.2510140339436237</v>
      </c>
      <c r="U28" s="11">
        <f>'OddsRatio_working_3-way'!S28-'OddsRatio_working_3-way'!R28^2/3</f>
        <v>-0.85595785574775674</v>
      </c>
      <c r="V28" s="11">
        <f>'OddsRatio_working_3-way'!S28*'OddsRatio_working_3-way'!R28/3-2*'OddsRatio_working_3-way'!R28^3/27-'OddsRatio_working_3-way'!T28</f>
        <v>0.2510140339436237</v>
      </c>
      <c r="W28" s="11">
        <f>'OddsRatio_working_3-way'!V28^2+4*'OddsRatio_working_3-way'!U28^3/27</f>
        <v>-2.9900010871291891E-2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0.15240411420623015</v>
      </c>
      <c r="Y28" s="11">
        <f>IF('OddsRatio_working_3-way'!W28&gt;=0,IF('OddsRatio_working_3-way'!V28+SQRT('OddsRatio_working_3-way'!W28)&gt;0,0,PI()),ACOS('OddsRatio_working_3-way'!V28/(2*'OddsRatio_working_3-way'!X28)))</f>
        <v>0.60321747134154691</v>
      </c>
      <c r="Z28" s="11">
        <f>'OddsRatio_working_3-way'!X28^(1/3)*COS('OddsRatio_working_3-way'!Y28/3)</f>
        <v>0.52339125881662174</v>
      </c>
      <c r="AA28" s="11">
        <f>'OddsRatio_working_3-way'!X28^(1/3)*COS(('OddsRatio_working_3-way'!Y28+2*PI())/3)</f>
        <v>-0.35408424657895182</v>
      </c>
      <c r="AB28" s="11">
        <f>'OddsRatio_working_3-way'!X28^(1/3)*COS(('OddsRatio_working_3-way'!Y28+4*PI())/3)</f>
        <v>-0.16930701223767008</v>
      </c>
      <c r="AC28" s="11">
        <f>'OddsRatio_working_3-way'!X28^(1/3)*SIN('OddsRatio_working_3-way'!Y28/3)</f>
        <v>0.10668118598705374</v>
      </c>
      <c r="AD28" s="11">
        <f>'OddsRatio_working_3-way'!X28^(1/3)*SIN(('OddsRatio_working_3-way'!Y28+2*PI())/3)</f>
        <v>0.39992953326038366</v>
      </c>
      <c r="AE28" s="11">
        <f>'OddsRatio_working_3-way'!X28^(1/3)*SIN(('OddsRatio_working_3-way'!Y28+4*PI())/3)</f>
        <v>-0.50661071924743728</v>
      </c>
      <c r="AF28" s="11">
        <f>-'OddsRatio_working_3-way'!U28/(3*'OddsRatio_working_3-way'!X28^(1/3))*COS(('OddsRatio_working_3-way'!Y28)/3)</f>
        <v>0.52339125881662163</v>
      </c>
      <c r="AG28" s="11">
        <f>-'OddsRatio_working_3-way'!U28/(3*'OddsRatio_working_3-way'!X28^(1/3))*COS(('OddsRatio_working_3-way'!Y28+2*PI())/3)</f>
        <v>-0.35408424657895171</v>
      </c>
      <c r="AH28" s="11">
        <f>-'OddsRatio_working_3-way'!U28/(3*'OddsRatio_working_3-way'!X28^(1/3))*COS(('OddsRatio_working_3-way'!Y28+4*PI())/3)</f>
        <v>-0.16930701223767003</v>
      </c>
      <c r="AI28" s="11">
        <f>'OddsRatio_working_3-way'!U28/(3*'OddsRatio_working_3-way'!X28^(1/3))*SIN(('OddsRatio_working_3-way'!Y28)/3)</f>
        <v>-0.10668118598705373</v>
      </c>
      <c r="AJ28" s="11">
        <f>'OddsRatio_working_3-way'!U28/(3*'OddsRatio_working_3-way'!X28^(1/3))*SIN(('OddsRatio_working_3-way'!Y28+2*PI())/3)</f>
        <v>-0.39992953326038361</v>
      </c>
      <c r="AK28" s="11">
        <f>'OddsRatio_working_3-way'!U28/(3*'OddsRatio_working_3-way'!X28^(1/3))*SIN(('OddsRatio_working_3-way'!Y28+4*PI())/3)</f>
        <v>0.50661071924743717</v>
      </c>
      <c r="AL28" s="11">
        <f>'OddsRatio_working_3-way'!Z28+'OddsRatio_working_3-way'!AF28</f>
        <v>1.0467825176332433</v>
      </c>
      <c r="AM28" s="11">
        <f>'OddsRatio_working_3-way'!AA28+'OddsRatio_working_3-way'!AG28</f>
        <v>-0.70816849315790353</v>
      </c>
      <c r="AN28" s="11">
        <f>'OddsRatio_working_3-way'!AB28+'OddsRatio_working_3-way'!AH28</f>
        <v>-0.33861402447534011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1.0467825176332433</v>
      </c>
      <c r="AS28" s="11">
        <f>IF(('OddsRatio_working_3-way'!X28=0),IF(Q28&gt;0,-Q28^(1/3),(-Q28)^(1/3)),'OddsRatio_working_3-way'!AM28-'OddsRatio_working_3-way'!R28/3)</f>
        <v>-0.70816849315790353</v>
      </c>
      <c r="AT28" s="11">
        <f>IF(('OddsRatio_working_3-way'!X28=0),IF(Q28&gt;0,-Q28^(1/3),(-Q28)^(1/3)),'OddsRatio_working_3-way'!AN28-'OddsRatio_working_3-way'!R28/3)</f>
        <v>-0.33861402447534011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2.9</v>
      </c>
      <c r="B29" s="4">
        <f>IF('True_Odds_Calculator_3-way'!B30="","",'True_Odds_Calculator_3-way'!B30)</f>
        <v>3.72</v>
      </c>
      <c r="C29" s="4">
        <f>IF('True_Odds_Calculator_3-way'!C30="","",'True_Odds_Calculator_3-way'!C30)</f>
        <v>2.42</v>
      </c>
      <c r="D29" s="9">
        <f t="shared" si="13"/>
        <v>0.33569991928862963</v>
      </c>
      <c r="E29" s="9">
        <f t="shared" si="14"/>
        <v>0.26090033377202393</v>
      </c>
      <c r="F29" s="9">
        <f t="shared" si="15"/>
        <v>0.40339974693934649</v>
      </c>
      <c r="G29" s="9">
        <f t="shared" si="16"/>
        <v>1.0415004631753551</v>
      </c>
      <c r="H29" s="9">
        <f t="shared" si="17"/>
        <v>2.9788508800331743</v>
      </c>
      <c r="I29" s="9">
        <f t="shared" si="18"/>
        <v>3.8328812598369661</v>
      </c>
      <c r="J29" s="9">
        <f t="shared" si="19"/>
        <v>2.4789306577090042</v>
      </c>
      <c r="K29" s="11">
        <f t="shared" si="20"/>
        <v>0.34482758620689657</v>
      </c>
      <c r="L29" s="11">
        <f t="shared" si="21"/>
        <v>0.26881720430107525</v>
      </c>
      <c r="M29" s="11">
        <f t="shared" si="22"/>
        <v>0.41322314049586778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-0.28109592231343672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0.23135592960651105</v>
      </c>
      <c r="Q29" s="11">
        <f>2*'OddsRatio_working_3-way'!K29*'OddsRatio_working_3-way'!L29*'OddsRatio_working_3-way'!M29</f>
        <v>7.6607923710765247E-2</v>
      </c>
      <c r="R29" s="11">
        <f t="shared" si="23"/>
        <v>0</v>
      </c>
      <c r="S29" s="11">
        <f t="shared" si="24"/>
        <v>-0.82304975363013999</v>
      </c>
      <c r="T29" s="11">
        <f t="shared" si="25"/>
        <v>-0.27253303100335757</v>
      </c>
      <c r="U29" s="11">
        <f>'OddsRatio_working_3-way'!S29-'OddsRatio_working_3-way'!R29^2/3</f>
        <v>-0.82304975363013999</v>
      </c>
      <c r="V29" s="11">
        <f>'OddsRatio_working_3-way'!S29*'OddsRatio_working_3-way'!R29/3-2*'OddsRatio_working_3-way'!R29^3/27-'OddsRatio_working_3-way'!T29</f>
        <v>0.27253303100335757</v>
      </c>
      <c r="W29" s="11">
        <f>'OddsRatio_working_3-way'!V29^2+4*'OddsRatio_working_3-way'!U29^3/27</f>
        <v>-8.3246909886550285E-3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0.14370016003516844</v>
      </c>
      <c r="Y29" s="11">
        <f>IF('OddsRatio_working_3-way'!W29&gt;=0,IF('OddsRatio_working_3-way'!V29+SQRT('OddsRatio_working_3-way'!W29)&gt;0,0,PI()),ACOS('OddsRatio_working_3-way'!V29/(2*'OddsRatio_working_3-way'!X29)))</f>
        <v>0.32305573852290204</v>
      </c>
      <c r="Z29" s="11">
        <f>'OddsRatio_working_3-way'!X29^(1/3)*COS('OddsRatio_working_3-way'!Y29/3)</f>
        <v>0.52075023158767764</v>
      </c>
      <c r="AA29" s="11">
        <f>'OddsRatio_working_3-way'!X29^(1/3)*COS(('OddsRatio_working_3-way'!Y29+2*PI())/3)</f>
        <v>-0.30912791708330456</v>
      </c>
      <c r="AB29" s="11">
        <f>'OddsRatio_working_3-way'!X29^(1/3)*COS(('OddsRatio_working_3-way'!Y29+4*PI())/3)</f>
        <v>-0.21162231450437322</v>
      </c>
      <c r="AC29" s="11">
        <f>'OddsRatio_working_3-way'!X29^(1/3)*SIN('OddsRatio_working_3-way'!Y29/3)</f>
        <v>5.6294885896442937E-2</v>
      </c>
      <c r="AD29" s="11">
        <f>'OddsRatio_working_3-way'!X29^(1/3)*SIN(('OddsRatio_working_3-way'!Y29+2*PI())/3)</f>
        <v>0.42283548663333709</v>
      </c>
      <c r="AE29" s="11">
        <f>'OddsRatio_working_3-way'!X29^(1/3)*SIN(('OddsRatio_working_3-way'!Y29+4*PI())/3)</f>
        <v>-0.4791303725297798</v>
      </c>
      <c r="AF29" s="11">
        <f>-'OddsRatio_working_3-way'!U29/(3*'OddsRatio_working_3-way'!X29^(1/3))*COS(('OddsRatio_working_3-way'!Y29)/3)</f>
        <v>0.52075023158767753</v>
      </c>
      <c r="AG29" s="11">
        <f>-'OddsRatio_working_3-way'!U29/(3*'OddsRatio_working_3-way'!X29^(1/3))*COS(('OddsRatio_working_3-way'!Y29+2*PI())/3)</f>
        <v>-0.3091279170833045</v>
      </c>
      <c r="AH29" s="11">
        <f>-'OddsRatio_working_3-way'!U29/(3*'OddsRatio_working_3-way'!X29^(1/3))*COS(('OddsRatio_working_3-way'!Y29+4*PI())/3)</f>
        <v>-0.21162231450437316</v>
      </c>
      <c r="AI29" s="11">
        <f>'OddsRatio_working_3-way'!U29/(3*'OddsRatio_working_3-way'!X29^(1/3))*SIN(('OddsRatio_working_3-way'!Y29)/3)</f>
        <v>-5.629488589644293E-2</v>
      </c>
      <c r="AJ29" s="11">
        <f>'OddsRatio_working_3-way'!U29/(3*'OddsRatio_working_3-way'!X29^(1/3))*SIN(('OddsRatio_working_3-way'!Y29+2*PI())/3)</f>
        <v>-0.42283548663333703</v>
      </c>
      <c r="AK29" s="11">
        <f>'OddsRatio_working_3-way'!U29/(3*'OddsRatio_working_3-way'!X29^(1/3))*SIN(('OddsRatio_working_3-way'!Y29+4*PI())/3)</f>
        <v>0.47913037252977969</v>
      </c>
      <c r="AL29" s="11">
        <f>'OddsRatio_working_3-way'!Z29+'OddsRatio_working_3-way'!AF29</f>
        <v>1.0415004631753551</v>
      </c>
      <c r="AM29" s="11">
        <f>'OddsRatio_working_3-way'!AA29+'OddsRatio_working_3-way'!AG29</f>
        <v>-0.61825583416660912</v>
      </c>
      <c r="AN29" s="11">
        <f>'OddsRatio_working_3-way'!AB29+'OddsRatio_working_3-way'!AH29</f>
        <v>-0.42324462900874638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1.0415004631753551</v>
      </c>
      <c r="AS29" s="11">
        <f>IF(('OddsRatio_working_3-way'!X29=0),IF(Q29&gt;0,-Q29^(1/3),(-Q29)^(1/3)),'OddsRatio_working_3-way'!AM29-'OddsRatio_working_3-way'!R29/3)</f>
        <v>-0.61825583416660912</v>
      </c>
      <c r="AT29" s="11">
        <f>IF(('OddsRatio_working_3-way'!X29=0),IF(Q29&gt;0,-Q29^(1/3),(-Q29)^(1/3)),'OddsRatio_working_3-way'!AN29-'OddsRatio_working_3-way'!R29/3)</f>
        <v>-0.42324462900874638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3.91</v>
      </c>
      <c r="B30" s="4">
        <f>IF('True_Odds_Calculator_3-way'!B31="","",'True_Odds_Calculator_3-way'!B31)</f>
        <v>3.54</v>
      </c>
      <c r="C30" s="4">
        <f>IF('True_Odds_Calculator_3-way'!C31="","",'True_Odds_Calculator_3-way'!C31)</f>
        <v>2.04</v>
      </c>
      <c r="D30" s="9">
        <f t="shared" si="13"/>
        <v>0.24737283364133172</v>
      </c>
      <c r="E30" s="9">
        <f t="shared" si="14"/>
        <v>0.27355018073093945</v>
      </c>
      <c r="F30" s="9">
        <f t="shared" si="15"/>
        <v>0.47907698562772871</v>
      </c>
      <c r="G30" s="9">
        <f t="shared" si="16"/>
        <v>1.04552614474516</v>
      </c>
      <c r="H30" s="9">
        <f t="shared" si="17"/>
        <v>4.0424810812084147</v>
      </c>
      <c r="I30" s="9">
        <f t="shared" si="18"/>
        <v>3.6556364076527061</v>
      </c>
      <c r="J30" s="9">
        <f t="shared" si="19"/>
        <v>2.0873471905349663</v>
      </c>
      <c r="K30" s="11">
        <f t="shared" si="20"/>
        <v>0.25575447570332482</v>
      </c>
      <c r="L30" s="11">
        <f t="shared" si="21"/>
        <v>0.2824858757062147</v>
      </c>
      <c r="M30" s="11">
        <f t="shared" si="22"/>
        <v>0.49019607843137253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-0.27223869737760287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0.2298447085569095</v>
      </c>
      <c r="Q30" s="11">
        <f>2*'OddsRatio_working_3-way'!K30*'OddsRatio_working_3-way'!L30*'OddsRatio_working_3-way'!M30</f>
        <v>7.0830418661605415E-2</v>
      </c>
      <c r="R30" s="11">
        <f t="shared" si="23"/>
        <v>0</v>
      </c>
      <c r="S30" s="11">
        <f t="shared" si="24"/>
        <v>-0.84427640438680296</v>
      </c>
      <c r="T30" s="11">
        <f t="shared" si="25"/>
        <v>-0.26017762847050946</v>
      </c>
      <c r="U30" s="11">
        <f>'OddsRatio_working_3-way'!S30-'OddsRatio_working_3-way'!R30^2/3</f>
        <v>-0.84427640438680296</v>
      </c>
      <c r="V30" s="11">
        <f>'OddsRatio_working_3-way'!S30*'OddsRatio_working_3-way'!R30/3-2*'OddsRatio_working_3-way'!R30^3/27-'OddsRatio_working_3-way'!T30</f>
        <v>0.26017762847050946</v>
      </c>
      <c r="W30" s="11">
        <f>'OddsRatio_working_3-way'!V30^2+4*'OddsRatio_working_3-way'!U30^3/27</f>
        <v>-2.1463521028675325E-2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0.14929494246726324</v>
      </c>
      <c r="Y30" s="11">
        <f>IF('OddsRatio_working_3-way'!W30&gt;=0,IF('OddsRatio_working_3-way'!V30+SQRT('OddsRatio_working_3-way'!W30)&gt;0,0,PI()),ACOS('OddsRatio_working_3-way'!V30/(2*'OddsRatio_working_3-way'!X30)))</f>
        <v>0.51284021354903797</v>
      </c>
      <c r="Z30" s="11">
        <f>'OddsRatio_working_3-way'!X30^(1/3)*COS('OddsRatio_working_3-way'!Y30/3)</f>
        <v>0.52276307237257991</v>
      </c>
      <c r="AA30" s="11">
        <f>'OddsRatio_working_3-way'!X30^(1/3)*COS(('OddsRatio_working_3-way'!Y30+2*PI())/3)</f>
        <v>-0.33953637429236205</v>
      </c>
      <c r="AB30" s="11">
        <f>'OddsRatio_working_3-way'!X30^(1/3)*COS(('OddsRatio_working_3-way'!Y30+4*PI())/3)</f>
        <v>-0.18322669808021771</v>
      </c>
      <c r="AC30" s="11">
        <f>'OddsRatio_working_3-way'!X30^(1/3)*SIN('OddsRatio_working_3-way'!Y30/3)</f>
        <v>9.0245433638024827E-2</v>
      </c>
      <c r="AD30" s="11">
        <f>'OddsRatio_working_3-way'!X30^(1/3)*SIN(('OddsRatio_working_3-way'!Y30+2*PI())/3)</f>
        <v>0.40760338401604485</v>
      </c>
      <c r="AE30" s="11">
        <f>'OddsRatio_working_3-way'!X30^(1/3)*SIN(('OddsRatio_working_3-way'!Y30+4*PI())/3)</f>
        <v>-0.49784881765406958</v>
      </c>
      <c r="AF30" s="11">
        <f>-'OddsRatio_working_3-way'!U30/(3*'OddsRatio_working_3-way'!X30^(1/3))*COS(('OddsRatio_working_3-way'!Y30)/3)</f>
        <v>0.52276307237258002</v>
      </c>
      <c r="AG30" s="11">
        <f>-'OddsRatio_working_3-way'!U30/(3*'OddsRatio_working_3-way'!X30^(1/3))*COS(('OddsRatio_working_3-way'!Y30+2*PI())/3)</f>
        <v>-0.33953637429236211</v>
      </c>
      <c r="AH30" s="11">
        <f>-'OddsRatio_working_3-way'!U30/(3*'OddsRatio_working_3-way'!X30^(1/3))*COS(('OddsRatio_working_3-way'!Y30+4*PI())/3)</f>
        <v>-0.18322669808021774</v>
      </c>
      <c r="AI30" s="11">
        <f>'OddsRatio_working_3-way'!U30/(3*'OddsRatio_working_3-way'!X30^(1/3))*SIN(('OddsRatio_working_3-way'!Y30)/3)</f>
        <v>-9.0245433638024841E-2</v>
      </c>
      <c r="AJ30" s="11">
        <f>'OddsRatio_working_3-way'!U30/(3*'OddsRatio_working_3-way'!X30^(1/3))*SIN(('OddsRatio_working_3-way'!Y30+2*PI())/3)</f>
        <v>-0.4076033840160449</v>
      </c>
      <c r="AK30" s="11">
        <f>'OddsRatio_working_3-way'!U30/(3*'OddsRatio_working_3-way'!X30^(1/3))*SIN(('OddsRatio_working_3-way'!Y30+4*PI())/3)</f>
        <v>0.49784881765406969</v>
      </c>
      <c r="AL30" s="11">
        <f>'OddsRatio_working_3-way'!Z30+'OddsRatio_working_3-way'!AF30</f>
        <v>1.04552614474516</v>
      </c>
      <c r="AM30" s="11">
        <f>'OddsRatio_working_3-way'!AA30+'OddsRatio_working_3-way'!AG30</f>
        <v>-0.67907274858472411</v>
      </c>
      <c r="AN30" s="11">
        <f>'OddsRatio_working_3-way'!AB30+'OddsRatio_working_3-way'!AH30</f>
        <v>-0.36645339616043549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1.04552614474516</v>
      </c>
      <c r="AS30" s="11">
        <f>IF(('OddsRatio_working_3-way'!X30=0),IF(Q30&gt;0,-Q30^(1/3),(-Q30)^(1/3)),'OddsRatio_working_3-way'!AM30-'OddsRatio_working_3-way'!R30/3)</f>
        <v>-0.67907274858472411</v>
      </c>
      <c r="AT30" s="11">
        <f>IF(('OddsRatio_working_3-way'!X30=0),IF(Q30&gt;0,-Q30^(1/3),(-Q30)^(1/3)),'OddsRatio_working_3-way'!AN30-'OddsRatio_working_3-way'!R30/3)</f>
        <v>-0.36645339616043549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1.8</v>
      </c>
      <c r="B31" s="4">
        <f>IF('True_Odds_Calculator_3-way'!B32="","",'True_Odds_Calculator_3-way'!B32)</f>
        <v>3.81</v>
      </c>
      <c r="C31" s="4">
        <f>IF('True_Odds_Calculator_3-way'!C32="","",'True_Odds_Calculator_3-way'!C32)</f>
        <v>4.72</v>
      </c>
      <c r="D31" s="9">
        <f t="shared" si="13"/>
        <v>0.54329495579094822</v>
      </c>
      <c r="E31" s="9">
        <f t="shared" si="14"/>
        <v>0.2529928686484858</v>
      </c>
      <c r="F31" s="9">
        <f t="shared" si="15"/>
        <v>0.2037121755605657</v>
      </c>
      <c r="G31" s="9">
        <f t="shared" si="16"/>
        <v>1.0507760088260074</v>
      </c>
      <c r="H31" s="9">
        <f t="shared" si="17"/>
        <v>1.8406208070608059</v>
      </c>
      <c r="I31" s="9">
        <f t="shared" si="18"/>
        <v>3.9526805848010813</v>
      </c>
      <c r="J31" s="9">
        <f t="shared" si="19"/>
        <v>4.908886752832748</v>
      </c>
      <c r="K31" s="11">
        <f t="shared" si="20"/>
        <v>0.55555555555555558</v>
      </c>
      <c r="L31" s="11">
        <f t="shared" si="21"/>
        <v>0.26246719160104987</v>
      </c>
      <c r="M31" s="11">
        <f t="shared" si="22"/>
        <v>0.21186440677966104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-0.25834482554087501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0.22644591742416381</v>
      </c>
      <c r="Q31" s="11">
        <f>2*'OddsRatio_working_3-way'!K31*'OddsRatio_working_3-way'!L31*'OddsRatio_working_3-way'!M31</f>
        <v>6.1786062052977847E-2</v>
      </c>
      <c r="R31" s="11">
        <f t="shared" si="23"/>
        <v>0</v>
      </c>
      <c r="S31" s="11">
        <f t="shared" si="24"/>
        <v>-0.87652584854398718</v>
      </c>
      <c r="T31" s="11">
        <f t="shared" si="25"/>
        <v>-0.23916121379099242</v>
      </c>
      <c r="U31" s="11">
        <f>'OddsRatio_working_3-way'!S31-'OddsRatio_working_3-way'!R31^2/3</f>
        <v>-0.87652584854398718</v>
      </c>
      <c r="V31" s="11">
        <f>'OddsRatio_working_3-way'!S31*'OddsRatio_working_3-way'!R31/3-2*'OddsRatio_working_3-way'!R31^3/27-'OddsRatio_working_3-way'!T31</f>
        <v>0.23916121379099242</v>
      </c>
      <c r="W31" s="11">
        <f>'OddsRatio_working_3-way'!V31^2+4*'OddsRatio_working_3-way'!U31^3/27</f>
        <v>-4.2569717297744045E-2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0.15793020885799908</v>
      </c>
      <c r="Y31" s="11">
        <f>IF('OddsRatio_working_3-way'!W31&gt;=0,IF('OddsRatio_working_3-way'!V31+SQRT('OddsRatio_working_3-way'!W31)&gt;0,0,PI()),ACOS('OddsRatio_working_3-way'!V31/(2*'OddsRatio_working_3-way'!X31)))</f>
        <v>0.71182083159991649</v>
      </c>
      <c r="Z31" s="11">
        <f>'OddsRatio_working_3-way'!X31^(1/3)*COS('OddsRatio_working_3-way'!Y31/3)</f>
        <v>0.5253880044130036</v>
      </c>
      <c r="AA31" s="11">
        <f>'OddsRatio_working_3-way'!X31^(1/3)*COS(('OddsRatio_working_3-way'!Y31+2*PI())/3)</f>
        <v>-0.37272602368292485</v>
      </c>
      <c r="AB31" s="11">
        <f>'OddsRatio_working_3-way'!X31^(1/3)*COS(('OddsRatio_working_3-way'!Y31+4*PI())/3)</f>
        <v>-0.15266198073007889</v>
      </c>
      <c r="AC31" s="11">
        <f>'OddsRatio_working_3-way'!X31^(1/3)*SIN('OddsRatio_working_3-way'!Y31/3)</f>
        <v>0.12705403443778304</v>
      </c>
      <c r="AD31" s="11">
        <f>'OddsRatio_working_3-way'!X31^(1/3)*SIN(('OddsRatio_working_3-way'!Y31+2*PI())/3)</f>
        <v>0.39147234144638038</v>
      </c>
      <c r="AE31" s="11">
        <f>'OddsRatio_working_3-way'!X31^(1/3)*SIN(('OddsRatio_working_3-way'!Y31+4*PI())/3)</f>
        <v>-0.51852637588416339</v>
      </c>
      <c r="AF31" s="11">
        <f>-'OddsRatio_working_3-way'!U31/(3*'OddsRatio_working_3-way'!X31^(1/3))*COS(('OddsRatio_working_3-way'!Y31)/3)</f>
        <v>0.52538800441300371</v>
      </c>
      <c r="AG31" s="11">
        <f>-'OddsRatio_working_3-way'!U31/(3*'OddsRatio_working_3-way'!X31^(1/3))*COS(('OddsRatio_working_3-way'!Y31+2*PI())/3)</f>
        <v>-0.3727260236829249</v>
      </c>
      <c r="AH31" s="11">
        <f>-'OddsRatio_working_3-way'!U31/(3*'OddsRatio_working_3-way'!X31^(1/3))*COS(('OddsRatio_working_3-way'!Y31+4*PI())/3)</f>
        <v>-0.15266198073007894</v>
      </c>
      <c r="AI31" s="11">
        <f>'OddsRatio_working_3-way'!U31/(3*'OddsRatio_working_3-way'!X31^(1/3))*SIN(('OddsRatio_working_3-way'!Y31)/3)</f>
        <v>-0.12705403443778307</v>
      </c>
      <c r="AJ31" s="11">
        <f>'OddsRatio_working_3-way'!U31/(3*'OddsRatio_working_3-way'!X31^(1/3))*SIN(('OddsRatio_working_3-way'!Y31+2*PI())/3)</f>
        <v>-0.39147234144638049</v>
      </c>
      <c r="AK31" s="11">
        <f>'OddsRatio_working_3-way'!U31/(3*'OddsRatio_working_3-way'!X31^(1/3))*SIN(('OddsRatio_working_3-way'!Y31+4*PI())/3)</f>
        <v>0.5185263758841635</v>
      </c>
      <c r="AL31" s="11">
        <f>'OddsRatio_working_3-way'!Z31+'OddsRatio_working_3-way'!AF31</f>
        <v>1.0507760088260074</v>
      </c>
      <c r="AM31" s="11">
        <f>'OddsRatio_working_3-way'!AA31+'OddsRatio_working_3-way'!AG31</f>
        <v>-0.74545204736584969</v>
      </c>
      <c r="AN31" s="11">
        <f>'OddsRatio_working_3-way'!AB31+'OddsRatio_working_3-way'!AH31</f>
        <v>-0.30532396146015783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1.0507760088260074</v>
      </c>
      <c r="AS31" s="11">
        <f>IF(('OddsRatio_working_3-way'!X31=0),IF(Q31&gt;0,-Q31^(1/3),(-Q31)^(1/3)),'OddsRatio_working_3-way'!AM31-'OddsRatio_working_3-way'!R31/3)</f>
        <v>-0.74545204736584969</v>
      </c>
      <c r="AT31" s="11">
        <f>IF(('OddsRatio_working_3-way'!X31=0),IF(Q31&gt;0,-Q31^(1/3),(-Q31)^(1/3)),'OddsRatio_working_3-way'!AN31-'OddsRatio_working_3-way'!R31/3)</f>
        <v>-0.30532396146015783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2.67</v>
      </c>
      <c r="B32" s="4">
        <f>IF('True_Odds_Calculator_3-way'!B33="","",'True_Odds_Calculator_3-way'!B33)</f>
        <v>3.22</v>
      </c>
      <c r="C32" s="4">
        <f>IF('True_Odds_Calculator_3-way'!C33="","",'True_Odds_Calculator_3-way'!C33)</f>
        <v>2.92</v>
      </c>
      <c r="D32" s="9">
        <f t="shared" si="13"/>
        <v>0.36493563033456378</v>
      </c>
      <c r="E32" s="9">
        <f t="shared" si="14"/>
        <v>0.30181097811033508</v>
      </c>
      <c r="F32" s="9">
        <f t="shared" si="15"/>
        <v>0.33325339155510125</v>
      </c>
      <c r="G32" s="9">
        <f t="shared" si="16"/>
        <v>1.0420414836427363</v>
      </c>
      <c r="H32" s="9">
        <f t="shared" si="17"/>
        <v>2.7402092776833689</v>
      </c>
      <c r="I32" s="9">
        <f t="shared" si="18"/>
        <v>3.3133320936868746</v>
      </c>
      <c r="J32" s="9">
        <f t="shared" si="19"/>
        <v>3.0007196485940537</v>
      </c>
      <c r="K32" s="11">
        <f t="shared" si="20"/>
        <v>0.37453183520599254</v>
      </c>
      <c r="L32" s="11">
        <f t="shared" si="21"/>
        <v>0.3105590062111801</v>
      </c>
      <c r="M32" s="11">
        <f t="shared" si="22"/>
        <v>0.34246575342465752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-0.28354414890006563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0.23143345981311328</v>
      </c>
      <c r="Q32" s="11">
        <f>2*'OddsRatio_working_3-way'!K32*'OddsRatio_working_3-way'!L32*'OddsRatio_working_3-way'!M32</f>
        <v>7.9667283928782542E-2</v>
      </c>
      <c r="R32" s="11">
        <f t="shared" si="23"/>
        <v>0</v>
      </c>
      <c r="S32" s="11">
        <f t="shared" si="24"/>
        <v>-0.81621666576756402</v>
      </c>
      <c r="T32" s="11">
        <f t="shared" si="25"/>
        <v>-0.28096959234683788</v>
      </c>
      <c r="U32" s="11">
        <f>'OddsRatio_working_3-way'!S32-'OddsRatio_working_3-way'!R32^2/3</f>
        <v>-0.81621666576756402</v>
      </c>
      <c r="V32" s="11">
        <f>'OddsRatio_working_3-way'!S32*'OddsRatio_working_3-way'!R32/3-2*'OddsRatio_working_3-way'!R32^3/27-'OddsRatio_working_3-way'!T32</f>
        <v>0.28096959234683788</v>
      </c>
      <c r="W32" s="11">
        <f>'OddsRatio_working_3-way'!V32^2+4*'OddsRatio_working_3-way'!U32^3/27</f>
        <v>-1.6148164035922896E-3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0.14191434760722799</v>
      </c>
      <c r="Y32" s="11">
        <f>IF('OddsRatio_working_3-way'!W32&gt;=0,IF('OddsRatio_working_3-way'!V32+SQRT('OddsRatio_working_3-way'!W32)&gt;0,0,PI()),ACOS('OddsRatio_working_3-way'!V32/(2*'OddsRatio_working_3-way'!X32)))</f>
        <v>0.14205841981700407</v>
      </c>
      <c r="Z32" s="11">
        <f>'OddsRatio_working_3-way'!X32^(1/3)*COS('OddsRatio_working_3-way'!Y32/3)</f>
        <v>0.52102074182136815</v>
      </c>
      <c r="AA32" s="11">
        <f>'OddsRatio_working_3-way'!X32^(1/3)*COS(('OddsRatio_working_3-way'!Y32+2*PI())/3)</f>
        <v>-0.2818927558530705</v>
      </c>
      <c r="AB32" s="11">
        <f>'OddsRatio_working_3-way'!X32^(1/3)*COS(('OddsRatio_working_3-way'!Y32+4*PI())/3)</f>
        <v>-0.23912798596829762</v>
      </c>
      <c r="AC32" s="11">
        <f>'OddsRatio_working_3-way'!X32^(1/3)*SIN('OddsRatio_working_3-way'!Y32/3)</f>
        <v>2.4690251404806008E-2</v>
      </c>
      <c r="AD32" s="11">
        <f>'OddsRatio_working_3-way'!X32^(1/3)*SIN(('OddsRatio_working_3-way'!Y32+2*PI())/3)</f>
        <v>0.43887207261351519</v>
      </c>
      <c r="AE32" s="11">
        <f>'OddsRatio_working_3-way'!X32^(1/3)*SIN(('OddsRatio_working_3-way'!Y32+4*PI())/3)</f>
        <v>-0.46356232401832115</v>
      </c>
      <c r="AF32" s="11">
        <f>-'OddsRatio_working_3-way'!U32/(3*'OddsRatio_working_3-way'!X32^(1/3))*COS(('OddsRatio_working_3-way'!Y32)/3)</f>
        <v>0.52102074182136826</v>
      </c>
      <c r="AG32" s="11">
        <f>-'OddsRatio_working_3-way'!U32/(3*'OddsRatio_working_3-way'!X32^(1/3))*COS(('OddsRatio_working_3-way'!Y32+2*PI())/3)</f>
        <v>-0.28189275585307055</v>
      </c>
      <c r="AH32" s="11">
        <f>-'OddsRatio_working_3-way'!U32/(3*'OddsRatio_working_3-way'!X32^(1/3))*COS(('OddsRatio_working_3-way'!Y32+4*PI())/3)</f>
        <v>-0.23912798596829768</v>
      </c>
      <c r="AI32" s="11">
        <f>'OddsRatio_working_3-way'!U32/(3*'OddsRatio_working_3-way'!X32^(1/3))*SIN(('OddsRatio_working_3-way'!Y32)/3)</f>
        <v>-2.4690251404806011E-2</v>
      </c>
      <c r="AJ32" s="11">
        <f>'OddsRatio_working_3-way'!U32/(3*'OddsRatio_working_3-way'!X32^(1/3))*SIN(('OddsRatio_working_3-way'!Y32+2*PI())/3)</f>
        <v>-0.43887207261351524</v>
      </c>
      <c r="AK32" s="11">
        <f>'OddsRatio_working_3-way'!U32/(3*'OddsRatio_working_3-way'!X32^(1/3))*SIN(('OddsRatio_working_3-way'!Y32+4*PI())/3)</f>
        <v>0.4635623240183212</v>
      </c>
      <c r="AL32" s="11">
        <f>'OddsRatio_working_3-way'!Z32+'OddsRatio_working_3-way'!AF32</f>
        <v>1.0420414836427363</v>
      </c>
      <c r="AM32" s="11">
        <f>'OddsRatio_working_3-way'!AA32+'OddsRatio_working_3-way'!AG32</f>
        <v>-0.563785511706141</v>
      </c>
      <c r="AN32" s="11">
        <f>'OddsRatio_working_3-way'!AB32+'OddsRatio_working_3-way'!AH32</f>
        <v>-0.4782559719365953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1.0420414836427363</v>
      </c>
      <c r="AS32" s="11">
        <f>IF(('OddsRatio_working_3-way'!X32=0),IF(Q32&gt;0,-Q32^(1/3),(-Q32)^(1/3)),'OddsRatio_working_3-way'!AM32-'OddsRatio_working_3-way'!R32/3)</f>
        <v>-0.563785511706141</v>
      </c>
      <c r="AT32" s="11">
        <f>IF(('OddsRatio_working_3-way'!X32=0),IF(Q32&gt;0,-Q32^(1/3),(-Q32)^(1/3)),'OddsRatio_working_3-way'!AN32-'OddsRatio_working_3-way'!R32/3)</f>
        <v>-0.4782559719365953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1.53</v>
      </c>
      <c r="B33" s="4">
        <f>IF('True_Odds_Calculator_3-way'!B34="","",'True_Odds_Calculator_3-way'!B34)</f>
        <v>4.5199999999999996</v>
      </c>
      <c r="C33" s="4">
        <f>IF('True_Odds_Calculator_3-way'!C34="","",'True_Odds_Calculator_3-way'!C34)</f>
        <v>6.34</v>
      </c>
      <c r="D33" s="9">
        <f t="shared" si="13"/>
        <v>0.63949992143083012</v>
      </c>
      <c r="E33" s="9">
        <f t="shared" si="14"/>
        <v>0.21079418048951451</v>
      </c>
      <c r="F33" s="9">
        <f t="shared" si="15"/>
        <v>0.14970589807965543</v>
      </c>
      <c r="G33" s="9">
        <f t="shared" si="16"/>
        <v>1.0636261314420983</v>
      </c>
      <c r="H33" s="9">
        <f t="shared" si="17"/>
        <v>1.5637218496643122</v>
      </c>
      <c r="I33" s="9">
        <f t="shared" si="18"/>
        <v>4.7439639826761857</v>
      </c>
      <c r="J33" s="9">
        <f t="shared" si="19"/>
        <v>6.6797635419008046</v>
      </c>
      <c r="K33" s="11">
        <f t="shared" si="20"/>
        <v>0.65359477124183007</v>
      </c>
      <c r="L33" s="11">
        <f t="shared" si="21"/>
        <v>0.22123893805309736</v>
      </c>
      <c r="M33" s="11">
        <f t="shared" si="22"/>
        <v>0.15772870662460567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-0.22721691898333274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0.21416399953800785</v>
      </c>
      <c r="Q33" s="11">
        <f>2*'OddsRatio_working_3-way'!K33*'OddsRatio_working_3-way'!L33*'OddsRatio_working_3-way'!M33</f>
        <v>4.5615335364857908E-2</v>
      </c>
      <c r="R33" s="11">
        <f t="shared" si="23"/>
        <v>0</v>
      </c>
      <c r="S33" s="11">
        <f t="shared" si="24"/>
        <v>-0.94255304796962602</v>
      </c>
      <c r="T33" s="11">
        <f t="shared" si="25"/>
        <v>-0.20075677273048481</v>
      </c>
      <c r="U33" s="11">
        <f>'OddsRatio_working_3-way'!S33-'OddsRatio_working_3-way'!R33^2/3</f>
        <v>-0.94255304796962602</v>
      </c>
      <c r="V33" s="11">
        <f>'OddsRatio_working_3-way'!S33*'OddsRatio_working_3-way'!R33/3-2*'OddsRatio_working_3-way'!R33^3/27-'OddsRatio_working_3-way'!T33</f>
        <v>0.20075677273048481</v>
      </c>
      <c r="W33" s="11">
        <f>'OddsRatio_working_3-way'!V33^2+4*'OddsRatio_working_3-way'!U33^3/27</f>
        <v>-8.3751535552601411E-2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0.17610708201954922</v>
      </c>
      <c r="Y33" s="11">
        <f>IF('OddsRatio_working_3-way'!W33&gt;=0,IF('OddsRatio_working_3-way'!V33+SQRT('OddsRatio_working_3-way'!W33)&gt;0,0,PI()),ACOS('OddsRatio_working_3-way'!V33/(2*'OddsRatio_working_3-way'!X33)))</f>
        <v>0.96430878820782495</v>
      </c>
      <c r="Z33" s="11">
        <f>'OddsRatio_working_3-way'!X33^(1/3)*COS('OddsRatio_working_3-way'!Y33/3)</f>
        <v>0.53181306572104914</v>
      </c>
      <c r="AA33" s="11">
        <f>'OddsRatio_working_3-way'!X33^(1/3)*COS(('OddsRatio_working_3-way'!Y33+2*PI())/3)</f>
        <v>-0.41926692324438725</v>
      </c>
      <c r="AB33" s="11">
        <f>'OddsRatio_working_3-way'!X33^(1/3)*COS(('OddsRatio_working_3-way'!Y33+4*PI())/3)</f>
        <v>-0.11254614247666204</v>
      </c>
      <c r="AC33" s="11">
        <f>'OddsRatio_working_3-way'!X33^(1/3)*SIN('OddsRatio_working_3-way'!Y33/3)</f>
        <v>0.17708532534229851</v>
      </c>
      <c r="AD33" s="11">
        <f>'OddsRatio_working_3-way'!X33^(1/3)*SIN(('OddsRatio_working_3-way'!Y33+2*PI())/3)</f>
        <v>0.3720209623077626</v>
      </c>
      <c r="AE33" s="11">
        <f>'OddsRatio_working_3-way'!X33^(1/3)*SIN(('OddsRatio_working_3-way'!Y33+4*PI())/3)</f>
        <v>-0.54910628765006098</v>
      </c>
      <c r="AF33" s="11">
        <f>-'OddsRatio_working_3-way'!U33/(3*'OddsRatio_working_3-way'!X33^(1/3))*COS(('OddsRatio_working_3-way'!Y33)/3)</f>
        <v>0.53181306572104925</v>
      </c>
      <c r="AG33" s="11">
        <f>-'OddsRatio_working_3-way'!U33/(3*'OddsRatio_working_3-way'!X33^(1/3))*COS(('OddsRatio_working_3-way'!Y33+2*PI())/3)</f>
        <v>-0.41926692324438736</v>
      </c>
      <c r="AH33" s="11">
        <f>-'OddsRatio_working_3-way'!U33/(3*'OddsRatio_working_3-way'!X33^(1/3))*COS(('OddsRatio_working_3-way'!Y33+4*PI())/3)</f>
        <v>-0.11254614247666206</v>
      </c>
      <c r="AI33" s="11">
        <f>'OddsRatio_working_3-way'!U33/(3*'OddsRatio_working_3-way'!X33^(1/3))*SIN(('OddsRatio_working_3-way'!Y33)/3)</f>
        <v>-0.17708532534229857</v>
      </c>
      <c r="AJ33" s="11">
        <f>'OddsRatio_working_3-way'!U33/(3*'OddsRatio_working_3-way'!X33^(1/3))*SIN(('OddsRatio_working_3-way'!Y33+2*PI())/3)</f>
        <v>-0.37202096230776271</v>
      </c>
      <c r="AK33" s="11">
        <f>'OddsRatio_working_3-way'!U33/(3*'OddsRatio_working_3-way'!X33^(1/3))*SIN(('OddsRatio_working_3-way'!Y33+4*PI())/3)</f>
        <v>0.54910628765006109</v>
      </c>
      <c r="AL33" s="11">
        <f>'OddsRatio_working_3-way'!Z33+'OddsRatio_working_3-way'!AF33</f>
        <v>1.0636261314420983</v>
      </c>
      <c r="AM33" s="11">
        <f>'OddsRatio_working_3-way'!AA33+'OddsRatio_working_3-way'!AG33</f>
        <v>-0.8385338464887746</v>
      </c>
      <c r="AN33" s="11">
        <f>'OddsRatio_working_3-way'!AB33+'OddsRatio_working_3-way'!AH33</f>
        <v>-0.22509228495332412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1.0636261314420983</v>
      </c>
      <c r="AS33" s="11">
        <f>IF(('OddsRatio_working_3-way'!X33=0),IF(Q33&gt;0,-Q33^(1/3),(-Q33)^(1/3)),'OddsRatio_working_3-way'!AM33-'OddsRatio_working_3-way'!R33/3)</f>
        <v>-0.8385338464887746</v>
      </c>
      <c r="AT33" s="11">
        <f>IF(('OddsRatio_working_3-way'!X33=0),IF(Q33&gt;0,-Q33^(1/3),(-Q33)^(1/3)),'OddsRatio_working_3-way'!AN33-'OddsRatio_working_3-way'!R33/3)</f>
        <v>-0.22509228495332412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3.63</v>
      </c>
      <c r="B34" s="4">
        <f>IF('True_Odds_Calculator_3-way'!B35="","",'True_Odds_Calculator_3-way'!B35)</f>
        <v>3.24</v>
      </c>
      <c r="C34" s="4">
        <f>IF('True_Odds_Calculator_3-way'!C35="","",'True_Odds_Calculator_3-way'!C35)</f>
        <v>2.2599999999999998</v>
      </c>
      <c r="D34" s="9">
        <f t="shared" si="13"/>
        <v>0.26745702218480494</v>
      </c>
      <c r="E34" s="9">
        <f t="shared" si="14"/>
        <v>0.30005097313930162</v>
      </c>
      <c r="F34" s="9">
        <f t="shared" si="15"/>
        <v>0.43249200467589349</v>
      </c>
      <c r="G34" s="9">
        <f t="shared" si="16"/>
        <v>1.0414138666671469</v>
      </c>
      <c r="H34" s="9">
        <f t="shared" si="17"/>
        <v>3.738918469334596</v>
      </c>
      <c r="I34" s="9">
        <f t="shared" si="18"/>
        <v>3.3327670613344091</v>
      </c>
      <c r="J34" s="9">
        <f t="shared" si="19"/>
        <v>2.3121814720006051</v>
      </c>
      <c r="K34" s="11">
        <f t="shared" si="20"/>
        <v>0.27548209366391185</v>
      </c>
      <c r="L34" s="11">
        <f t="shared" si="21"/>
        <v>0.30864197530864196</v>
      </c>
      <c r="M34" s="11">
        <f t="shared" si="22"/>
        <v>0.44247787610619471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-0.27926353911872825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0.23062182264828196</v>
      </c>
      <c r="Q34" s="11">
        <f>2*'OddsRatio_working_3-way'!K34*'OddsRatio_working_3-way'!L34*'OddsRatio_working_3-way'!M34</f>
        <v>7.5243661549194762E-2</v>
      </c>
      <c r="R34" s="11">
        <f t="shared" si="23"/>
        <v>0</v>
      </c>
      <c r="S34" s="11">
        <f t="shared" si="24"/>
        <v>-0.82582145659277639</v>
      </c>
      <c r="T34" s="11">
        <f t="shared" si="25"/>
        <v>-0.26943603804005756</v>
      </c>
      <c r="U34" s="11">
        <f>'OddsRatio_working_3-way'!S34-'OddsRatio_working_3-way'!R34^2/3</f>
        <v>-0.82582145659277639</v>
      </c>
      <c r="V34" s="11">
        <f>'OddsRatio_working_3-way'!S34*'OddsRatio_working_3-way'!R34/3-2*'OddsRatio_working_3-way'!R34^3/27-'OddsRatio_working_3-way'!T34</f>
        <v>0.26943603804005756</v>
      </c>
      <c r="W34" s="11">
        <f>'OddsRatio_working_3-way'!V34^2+4*'OddsRatio_working_3-way'!U34^3/27</f>
        <v>-1.0840459530054122E-2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0.14442665796588372</v>
      </c>
      <c r="Y34" s="11">
        <f>IF('OddsRatio_working_3-way'!W34&gt;=0,IF('OddsRatio_working_3-way'!V34+SQRT('OddsRatio_working_3-way'!W34)&gt;0,0,PI()),ACOS('OddsRatio_working_3-way'!V34/(2*'OddsRatio_working_3-way'!X34)))</f>
        <v>0.36875157623840971</v>
      </c>
      <c r="Z34" s="11">
        <f>'OddsRatio_working_3-way'!X34^(1/3)*COS('OddsRatio_working_3-way'!Y34/3)</f>
        <v>0.52070693333357343</v>
      </c>
      <c r="AA34" s="11">
        <f>'OddsRatio_working_3-way'!X34^(1/3)*COS(('OddsRatio_working_3-way'!Y34+2*PI())/3)</f>
        <v>-0.31606326232206799</v>
      </c>
      <c r="AB34" s="11">
        <f>'OddsRatio_working_3-way'!X34^(1/3)*COS(('OddsRatio_working_3-way'!Y34+4*PI())/3)</f>
        <v>-0.2046436710115056</v>
      </c>
      <c r="AC34" s="11">
        <f>'OddsRatio_working_3-way'!X34^(1/3)*SIN('OddsRatio_working_3-way'!Y34/3)</f>
        <v>6.4328131036151509E-2</v>
      </c>
      <c r="AD34" s="11">
        <f>'OddsRatio_working_3-way'!X34^(1/3)*SIN(('OddsRatio_working_3-way'!Y34+2*PI())/3)</f>
        <v>0.41878136667548904</v>
      </c>
      <c r="AE34" s="11">
        <f>'OddsRatio_working_3-way'!X34^(1/3)*SIN(('OddsRatio_working_3-way'!Y34+4*PI())/3)</f>
        <v>-0.48310949771164036</v>
      </c>
      <c r="AF34" s="11">
        <f>-'OddsRatio_working_3-way'!U34/(3*'OddsRatio_working_3-way'!X34^(1/3))*COS(('OddsRatio_working_3-way'!Y34)/3)</f>
        <v>0.52070693333357343</v>
      </c>
      <c r="AG34" s="11">
        <f>-'OddsRatio_working_3-way'!U34/(3*'OddsRatio_working_3-way'!X34^(1/3))*COS(('OddsRatio_working_3-way'!Y34+2*PI())/3)</f>
        <v>-0.31606326232206799</v>
      </c>
      <c r="AH34" s="11">
        <f>-'OddsRatio_working_3-way'!U34/(3*'OddsRatio_working_3-way'!X34^(1/3))*COS(('OddsRatio_working_3-way'!Y34+4*PI())/3)</f>
        <v>-0.2046436710115056</v>
      </c>
      <c r="AI34" s="11">
        <f>'OddsRatio_working_3-way'!U34/(3*'OddsRatio_working_3-way'!X34^(1/3))*SIN(('OddsRatio_working_3-way'!Y34)/3)</f>
        <v>-6.4328131036151509E-2</v>
      </c>
      <c r="AJ34" s="11">
        <f>'OddsRatio_working_3-way'!U34/(3*'OddsRatio_working_3-way'!X34^(1/3))*SIN(('OddsRatio_working_3-way'!Y34+2*PI())/3)</f>
        <v>-0.41878136667548904</v>
      </c>
      <c r="AK34" s="11">
        <f>'OddsRatio_working_3-way'!U34/(3*'OddsRatio_working_3-way'!X34^(1/3))*SIN(('OddsRatio_working_3-way'!Y34+4*PI())/3)</f>
        <v>0.48310949771164036</v>
      </c>
      <c r="AL34" s="11">
        <f>'OddsRatio_working_3-way'!Z34+'OddsRatio_working_3-way'!AF34</f>
        <v>1.0414138666671469</v>
      </c>
      <c r="AM34" s="11">
        <f>'OddsRatio_working_3-way'!AA34+'OddsRatio_working_3-way'!AG34</f>
        <v>-0.63212652464413599</v>
      </c>
      <c r="AN34" s="11">
        <f>'OddsRatio_working_3-way'!AB34+'OddsRatio_working_3-way'!AH34</f>
        <v>-0.4092873420230112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1.0414138666671469</v>
      </c>
      <c r="AS34" s="11">
        <f>IF(('OddsRatio_working_3-way'!X34=0),IF(Q34&gt;0,-Q34^(1/3),(-Q34)^(1/3)),'OddsRatio_working_3-way'!AM34-'OddsRatio_working_3-way'!R34/3)</f>
        <v>-0.63212652464413599</v>
      </c>
      <c r="AT34" s="11">
        <f>IF(('OddsRatio_working_3-way'!X34=0),IF(Q34&gt;0,-Q34^(1/3),(-Q34)^(1/3)),'OddsRatio_working_3-way'!AN34-'OddsRatio_working_3-way'!R34/3)</f>
        <v>-0.4092873420230112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3.13</v>
      </c>
      <c r="B35" s="4">
        <f>IF('True_Odds_Calculator_3-way'!B36="","",'True_Odds_Calculator_3-way'!B36)</f>
        <v>3.42</v>
      </c>
      <c r="C35" s="4">
        <f>IF('True_Odds_Calculator_3-way'!C36="","",'True_Odds_Calculator_3-way'!C36)</f>
        <v>2.4</v>
      </c>
      <c r="D35" s="9">
        <f t="shared" si="13"/>
        <v>0.31019759350606468</v>
      </c>
      <c r="E35" s="9">
        <f t="shared" si="14"/>
        <v>0.28356599420609702</v>
      </c>
      <c r="F35" s="9">
        <f t="shared" si="15"/>
        <v>0.40623641228783824</v>
      </c>
      <c r="G35" s="9">
        <f t="shared" si="16"/>
        <v>1.0440148532655966</v>
      </c>
      <c r="H35" s="9">
        <f t="shared" si="17"/>
        <v>3.2237516374557207</v>
      </c>
      <c r="I35" s="9">
        <f t="shared" si="18"/>
        <v>3.526515944902743</v>
      </c>
      <c r="J35" s="9">
        <f t="shared" si="19"/>
        <v>2.4616207945718354</v>
      </c>
      <c r="K35" s="11">
        <f t="shared" si="20"/>
        <v>0.31948881789137379</v>
      </c>
      <c r="L35" s="11">
        <f t="shared" si="21"/>
        <v>0.29239766081871343</v>
      </c>
      <c r="M35" s="11">
        <f t="shared" si="22"/>
        <v>0.41666666666666669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-0.28089326084113364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0.23159825371024295</v>
      </c>
      <c r="Q35" s="11">
        <f>2*'OddsRatio_working_3-way'!K35*'OddsRatio_working_3-way'!L35*'OddsRatio_working_3-way'!M35</f>
        <v>7.784815250764468E-2</v>
      </c>
      <c r="R35" s="11">
        <f t="shared" si="23"/>
        <v>0</v>
      </c>
      <c r="S35" s="11">
        <f t="shared" si="24"/>
        <v>-0.82450626624762369</v>
      </c>
      <c r="T35" s="11">
        <f t="shared" si="25"/>
        <v>-0.2771449634445794</v>
      </c>
      <c r="U35" s="11">
        <f>'OddsRatio_working_3-way'!S35-'OddsRatio_working_3-way'!R35^2/3</f>
        <v>-0.82450626624762369</v>
      </c>
      <c r="V35" s="11">
        <f>'OddsRatio_working_3-way'!S35*'OddsRatio_working_3-way'!R35/3-2*'OddsRatio_working_3-way'!R35^3/27-'OddsRatio_working_3-way'!T35</f>
        <v>0.2771449634445794</v>
      </c>
      <c r="W35" s="11">
        <f>'OddsRatio_working_3-way'!V35^2+4*'OddsRatio_working_3-way'!U35^3/27</f>
        <v>-6.228904142817987E-3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0.14408177791233287</v>
      </c>
      <c r="Y35" s="11">
        <f>IF('OddsRatio_working_3-way'!W35&gt;=0,IF('OddsRatio_working_3-way'!V35+SQRT('OddsRatio_working_3-way'!W35)&gt;0,0,PI()),ACOS('OddsRatio_working_3-way'!V35/(2*'OddsRatio_working_3-way'!X35)))</f>
        <v>0.27742921131661413</v>
      </c>
      <c r="Z35" s="11">
        <f>'OddsRatio_working_3-way'!X35^(1/3)*COS('OddsRatio_working_3-way'!Y35/3)</f>
        <v>0.52200742663279831</v>
      </c>
      <c r="AA35" s="11">
        <f>'OddsRatio_working_3-way'!X35^(1/3)*COS(('OddsRatio_working_3-way'!Y35+2*PI())/3)</f>
        <v>-0.30292926002790593</v>
      </c>
      <c r="AB35" s="11">
        <f>'OddsRatio_working_3-way'!X35^(1/3)*COS(('OddsRatio_working_3-way'!Y35+4*PI())/3)</f>
        <v>-0.21907816660489254</v>
      </c>
      <c r="AC35" s="11">
        <f>'OddsRatio_working_3-way'!X35^(1/3)*SIN('OddsRatio_working_3-way'!Y35/3)</f>
        <v>4.8411451359621473E-2</v>
      </c>
      <c r="AD35" s="11">
        <f>'OddsRatio_working_3-way'!X35^(1/3)*SIN(('OddsRatio_working_3-way'!Y35+2*PI())/3)</f>
        <v>0.42786596674833427</v>
      </c>
      <c r="AE35" s="11">
        <f>'OddsRatio_working_3-way'!X35^(1/3)*SIN(('OddsRatio_working_3-way'!Y35+4*PI())/3)</f>
        <v>-0.47627741810795549</v>
      </c>
      <c r="AF35" s="11">
        <f>-'OddsRatio_working_3-way'!U35/(3*'OddsRatio_working_3-way'!X35^(1/3))*COS(('OddsRatio_working_3-way'!Y35)/3)</f>
        <v>0.5220074266327982</v>
      </c>
      <c r="AG35" s="11">
        <f>-'OddsRatio_working_3-way'!U35/(3*'OddsRatio_working_3-way'!X35^(1/3))*COS(('OddsRatio_working_3-way'!Y35+2*PI())/3)</f>
        <v>-0.30292926002790582</v>
      </c>
      <c r="AH35" s="11">
        <f>-'OddsRatio_working_3-way'!U35/(3*'OddsRatio_working_3-way'!X35^(1/3))*COS(('OddsRatio_working_3-way'!Y35+4*PI())/3)</f>
        <v>-0.21907816660489252</v>
      </c>
      <c r="AI35" s="11">
        <f>'OddsRatio_working_3-way'!U35/(3*'OddsRatio_working_3-way'!X35^(1/3))*SIN(('OddsRatio_working_3-way'!Y35)/3)</f>
        <v>-4.8411451359621459E-2</v>
      </c>
      <c r="AJ35" s="11">
        <f>'OddsRatio_working_3-way'!U35/(3*'OddsRatio_working_3-way'!X35^(1/3))*SIN(('OddsRatio_working_3-way'!Y35+2*PI())/3)</f>
        <v>-0.42786596674833421</v>
      </c>
      <c r="AK35" s="11">
        <f>'OddsRatio_working_3-way'!U35/(3*'OddsRatio_working_3-way'!X35^(1/3))*SIN(('OddsRatio_working_3-way'!Y35+4*PI())/3)</f>
        <v>0.47627741810795543</v>
      </c>
      <c r="AL35" s="11">
        <f>'OddsRatio_working_3-way'!Z35+'OddsRatio_working_3-way'!AF35</f>
        <v>1.0440148532655966</v>
      </c>
      <c r="AM35" s="11">
        <f>'OddsRatio_working_3-way'!AA35+'OddsRatio_working_3-way'!AG35</f>
        <v>-0.60585852005581176</v>
      </c>
      <c r="AN35" s="11">
        <f>'OddsRatio_working_3-way'!AB35+'OddsRatio_working_3-way'!AH35</f>
        <v>-0.43815633320978509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1.0440148532655966</v>
      </c>
      <c r="AS35" s="11">
        <f>IF(('OddsRatio_working_3-way'!X35=0),IF(Q35&gt;0,-Q35^(1/3),(-Q35)^(1/3)),'OddsRatio_working_3-way'!AM35-'OddsRatio_working_3-way'!R35/3)</f>
        <v>-0.60585852005581176</v>
      </c>
      <c r="AT35" s="11">
        <f>IF(('OddsRatio_working_3-way'!X35=0),IF(Q35&gt;0,-Q35^(1/3),(-Q35)^(1/3)),'OddsRatio_working_3-way'!AN35-'OddsRatio_working_3-way'!R35/3)</f>
        <v>-0.43815633320978509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2.72</v>
      </c>
      <c r="B36" s="4">
        <f>IF('True_Odds_Calculator_3-way'!B37="","",'True_Odds_Calculator_3-way'!B37)</f>
        <v>3.8</v>
      </c>
      <c r="C36" s="4">
        <f>IF('True_Odds_Calculator_3-way'!C37="","",'True_Odds_Calculator_3-way'!C37)</f>
        <v>2.52</v>
      </c>
      <c r="D36" s="9">
        <f t="shared" si="13"/>
        <v>0.35799038877028033</v>
      </c>
      <c r="E36" s="9">
        <f t="shared" si="14"/>
        <v>0.25513840467877114</v>
      </c>
      <c r="F36" s="9">
        <f t="shared" si="15"/>
        <v>0.38687120655094859</v>
      </c>
      <c r="G36" s="9">
        <f t="shared" si="16"/>
        <v>1.0426576064232354</v>
      </c>
      <c r="H36" s="9">
        <f t="shared" si="17"/>
        <v>2.793371083047965</v>
      </c>
      <c r="I36" s="9">
        <f t="shared" si="18"/>
        <v>3.9194412979850592</v>
      </c>
      <c r="J36" s="9">
        <f t="shared" si="19"/>
        <v>2.5848395617633178</v>
      </c>
      <c r="K36" s="11">
        <f t="shared" si="20"/>
        <v>0.36764705882352938</v>
      </c>
      <c r="L36" s="11">
        <f t="shared" si="21"/>
        <v>0.26315789473684209</v>
      </c>
      <c r="M36" s="11">
        <f t="shared" si="22"/>
        <v>0.3968253968253968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-0.28104575163398704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0.23189100201484103</v>
      </c>
      <c r="Q36" s="11">
        <f>2*'OddsRatio_working_3-way'!K36*'OddsRatio_working_3-way'!L36*'OddsRatio_working_3-way'!M36</f>
        <v>7.6785100004914231E-2</v>
      </c>
      <c r="R36" s="11">
        <f t="shared" si="23"/>
        <v>0</v>
      </c>
      <c r="S36" s="11">
        <f t="shared" si="24"/>
        <v>-0.82510054205280614</v>
      </c>
      <c r="T36" s="11">
        <f t="shared" si="25"/>
        <v>-0.27321210001748542</v>
      </c>
      <c r="U36" s="11">
        <f>'OddsRatio_working_3-way'!S36-'OddsRatio_working_3-way'!R36^2/3</f>
        <v>-0.82510054205280614</v>
      </c>
      <c r="V36" s="11">
        <f>'OddsRatio_working_3-way'!S36*'OddsRatio_working_3-way'!R36/3-2*'OddsRatio_working_3-way'!R36^3/27-'OddsRatio_working_3-way'!T36</f>
        <v>0.27321210001748542</v>
      </c>
      <c r="W36" s="11">
        <f>'OddsRatio_working_3-way'!V36^2+4*'OddsRatio_working_3-way'!U36^3/27</f>
        <v>-8.573066081684913E-3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0.14423757977521789</v>
      </c>
      <c r="Y36" s="11">
        <f>IF('OddsRatio_working_3-way'!W36&gt;=0,IF('OddsRatio_working_3-way'!V36+SQRT('OddsRatio_working_3-way'!W36)&gt;0,0,PI()),ACOS('OddsRatio_working_3-way'!V36/(2*'OddsRatio_working_3-way'!X36)))</f>
        <v>0.32674977124502247</v>
      </c>
      <c r="Z36" s="11">
        <f>'OddsRatio_working_3-way'!X36^(1/3)*COS('OddsRatio_working_3-way'!Y36/3)</f>
        <v>0.52132880321161768</v>
      </c>
      <c r="AA36" s="11">
        <f>'OddsRatio_working_3-way'!X36^(1/3)*COS(('OddsRatio_working_3-way'!Y36+2*PI())/3)</f>
        <v>-0.31003387314094238</v>
      </c>
      <c r="AB36" s="11">
        <f>'OddsRatio_working_3-way'!X36^(1/3)*COS(('OddsRatio_working_3-way'!Y36+4*PI())/3)</f>
        <v>-0.21129493007067521</v>
      </c>
      <c r="AC36" s="11">
        <f>'OddsRatio_working_3-way'!X36^(1/3)*SIN('OddsRatio_working_3-way'!Y36/3)</f>
        <v>5.7006955361117786E-2</v>
      </c>
      <c r="AD36" s="11">
        <f>'OddsRatio_working_3-way'!X36^(1/3)*SIN(('OddsRatio_working_3-way'!Y36+2*PI())/3)</f>
        <v>0.42298050962524042</v>
      </c>
      <c r="AE36" s="11">
        <f>'OddsRatio_working_3-way'!X36^(1/3)*SIN(('OddsRatio_working_3-way'!Y36+4*PI())/3)</f>
        <v>-0.47998746498635825</v>
      </c>
      <c r="AF36" s="11">
        <f>-'OddsRatio_working_3-way'!U36/(3*'OddsRatio_working_3-way'!X36^(1/3))*COS(('OddsRatio_working_3-way'!Y36)/3)</f>
        <v>0.52132880321161768</v>
      </c>
      <c r="AG36" s="11">
        <f>-'OddsRatio_working_3-way'!U36/(3*'OddsRatio_working_3-way'!X36^(1/3))*COS(('OddsRatio_working_3-way'!Y36+2*PI())/3)</f>
        <v>-0.31003387314094238</v>
      </c>
      <c r="AH36" s="11">
        <f>-'OddsRatio_working_3-way'!U36/(3*'OddsRatio_working_3-way'!X36^(1/3))*COS(('OddsRatio_working_3-way'!Y36+4*PI())/3)</f>
        <v>-0.21129493007067521</v>
      </c>
      <c r="AI36" s="11">
        <f>'OddsRatio_working_3-way'!U36/(3*'OddsRatio_working_3-way'!X36^(1/3))*SIN(('OddsRatio_working_3-way'!Y36)/3)</f>
        <v>-5.7006955361117786E-2</v>
      </c>
      <c r="AJ36" s="11">
        <f>'OddsRatio_working_3-way'!U36/(3*'OddsRatio_working_3-way'!X36^(1/3))*SIN(('OddsRatio_working_3-way'!Y36+2*PI())/3)</f>
        <v>-0.42298050962524042</v>
      </c>
      <c r="AK36" s="11">
        <f>'OddsRatio_working_3-way'!U36/(3*'OddsRatio_working_3-way'!X36^(1/3))*SIN(('OddsRatio_working_3-way'!Y36+4*PI())/3)</f>
        <v>0.47998746498635825</v>
      </c>
      <c r="AL36" s="11">
        <f>'OddsRatio_working_3-way'!Z36+'OddsRatio_working_3-way'!AF36</f>
        <v>1.0426576064232354</v>
      </c>
      <c r="AM36" s="11">
        <f>'OddsRatio_working_3-way'!AA36+'OddsRatio_working_3-way'!AG36</f>
        <v>-0.62006774628188477</v>
      </c>
      <c r="AN36" s="11">
        <f>'OddsRatio_working_3-way'!AB36+'OddsRatio_working_3-way'!AH36</f>
        <v>-0.42258986014135042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1.0426576064232354</v>
      </c>
      <c r="AS36" s="11">
        <f>IF(('OddsRatio_working_3-way'!X36=0),IF(Q36&gt;0,-Q36^(1/3),(-Q36)^(1/3)),'OddsRatio_working_3-way'!AM36-'OddsRatio_working_3-way'!R36/3)</f>
        <v>-0.62006774628188477</v>
      </c>
      <c r="AT36" s="11">
        <f>IF(('OddsRatio_working_3-way'!X36=0),IF(Q36&gt;0,-Q36^(1/3),(-Q36)^(1/3)),'OddsRatio_working_3-way'!AN36-'OddsRatio_working_3-way'!R36/3)</f>
        <v>-0.42258986014135042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1.73</v>
      </c>
      <c r="B37" s="4">
        <f>IF('True_Odds_Calculator_3-way'!B38="","",'True_Odds_Calculator_3-way'!B38)</f>
        <v>4.08</v>
      </c>
      <c r="C37" s="4">
        <f>IF('True_Odds_Calculator_3-way'!C38="","",'True_Odds_Calculator_3-way'!C38)</f>
        <v>4.83</v>
      </c>
      <c r="D37" s="9">
        <f t="shared" si="13"/>
        <v>0.56549593960421418</v>
      </c>
      <c r="E37" s="9">
        <f t="shared" si="14"/>
        <v>0.23574649083251151</v>
      </c>
      <c r="F37" s="9">
        <f t="shared" si="15"/>
        <v>0.19875756956327437</v>
      </c>
      <c r="G37" s="9">
        <f t="shared" si="16"/>
        <v>1.0525469768264761</v>
      </c>
      <c r="H37" s="9">
        <f t="shared" si="17"/>
        <v>1.768359293083327</v>
      </c>
      <c r="I37" s="9">
        <f t="shared" si="18"/>
        <v>4.2418446886255463</v>
      </c>
      <c r="J37" s="9">
        <f t="shared" si="19"/>
        <v>5.031254921245405</v>
      </c>
      <c r="K37" s="11">
        <f t="shared" si="20"/>
        <v>0.5780346820809249</v>
      </c>
      <c r="L37" s="11">
        <f t="shared" si="21"/>
        <v>0.24509803921568626</v>
      </c>
      <c r="M37" s="11">
        <f t="shared" si="22"/>
        <v>0.20703933747412007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-0.25259162892768727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0.22409902220082137</v>
      </c>
      <c r="Q37" s="11">
        <f>2*'OddsRatio_working_3-way'!K37*'OddsRatio_working_3-way'!L37*'OddsRatio_working_3-way'!M37</f>
        <v>5.8664665497597218E-2</v>
      </c>
      <c r="R37" s="11">
        <f t="shared" si="23"/>
        <v>0</v>
      </c>
      <c r="S37" s="11">
        <f t="shared" si="24"/>
        <v>-0.88719892718605153</v>
      </c>
      <c r="T37" s="11">
        <f t="shared" si="25"/>
        <v>-0.2322510280591758</v>
      </c>
      <c r="U37" s="11">
        <f>'OddsRatio_working_3-way'!S37-'OddsRatio_working_3-way'!R37^2/3</f>
        <v>-0.88719892718605153</v>
      </c>
      <c r="V37" s="11">
        <f>'OddsRatio_working_3-way'!S37*'OddsRatio_working_3-way'!R37/3-2*'OddsRatio_working_3-way'!R37^3/27-'OddsRatio_working_3-way'!T37</f>
        <v>0.2322510280591758</v>
      </c>
      <c r="W37" s="11">
        <f>'OddsRatio_working_3-way'!V37^2+4*'OddsRatio_working_3-way'!U37^3/27</f>
        <v>-4.951630997119804E-2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0.16082354461158829</v>
      </c>
      <c r="Y37" s="11">
        <f>IF('OddsRatio_working_3-way'!W37&gt;=0,IF('OddsRatio_working_3-way'!V37+SQRT('OddsRatio_working_3-way'!W37)&gt;0,0,PI()),ACOS('OddsRatio_working_3-way'!V37/(2*'OddsRatio_working_3-way'!X37)))</f>
        <v>0.76400963450620973</v>
      </c>
      <c r="Z37" s="11">
        <f>'OddsRatio_working_3-way'!X37^(1/3)*COS('OddsRatio_working_3-way'!Y37/3)</f>
        <v>0.52627348841323818</v>
      </c>
      <c r="AA37" s="11">
        <f>'OddsRatio_working_3-way'!X37^(1/3)*COS(('OddsRatio_working_3-way'!Y37+2*PI())/3)</f>
        <v>-0.38178282859853613</v>
      </c>
      <c r="AB37" s="11">
        <f>'OddsRatio_working_3-way'!X37^(1/3)*COS(('OddsRatio_working_3-way'!Y37+4*PI())/3)</f>
        <v>-0.14449065981470219</v>
      </c>
      <c r="AC37" s="11">
        <f>'OddsRatio_working_3-way'!X37^(1/3)*SIN('OddsRatio_working_3-way'!Y37/3)</f>
        <v>0.13700069752393676</v>
      </c>
      <c r="AD37" s="11">
        <f>'OddsRatio_working_3-way'!X37^(1/3)*SIN(('OddsRatio_working_3-way'!Y37+2*PI())/3)</f>
        <v>0.38726586154215131</v>
      </c>
      <c r="AE37" s="11">
        <f>'OddsRatio_working_3-way'!X37^(1/3)*SIN(('OddsRatio_working_3-way'!Y37+4*PI())/3)</f>
        <v>-0.52426655906608799</v>
      </c>
      <c r="AF37" s="11">
        <f>-'OddsRatio_working_3-way'!U37/(3*'OddsRatio_working_3-way'!X37^(1/3))*COS(('OddsRatio_working_3-way'!Y37)/3)</f>
        <v>0.52627348841323807</v>
      </c>
      <c r="AG37" s="11">
        <f>-'OddsRatio_working_3-way'!U37/(3*'OddsRatio_working_3-way'!X37^(1/3))*COS(('OddsRatio_working_3-way'!Y37+2*PI())/3)</f>
        <v>-0.38178282859853602</v>
      </c>
      <c r="AH37" s="11">
        <f>-'OddsRatio_working_3-way'!U37/(3*'OddsRatio_working_3-way'!X37^(1/3))*COS(('OddsRatio_working_3-way'!Y37+4*PI())/3)</f>
        <v>-0.14449065981470216</v>
      </c>
      <c r="AI37" s="11">
        <f>'OddsRatio_working_3-way'!U37/(3*'OddsRatio_working_3-way'!X37^(1/3))*SIN(('OddsRatio_working_3-way'!Y37)/3)</f>
        <v>-0.13700069752393673</v>
      </c>
      <c r="AJ37" s="11">
        <f>'OddsRatio_working_3-way'!U37/(3*'OddsRatio_working_3-way'!X37^(1/3))*SIN(('OddsRatio_working_3-way'!Y37+2*PI())/3)</f>
        <v>-0.38726586154215126</v>
      </c>
      <c r="AK37" s="11">
        <f>'OddsRatio_working_3-way'!U37/(3*'OddsRatio_working_3-way'!X37^(1/3))*SIN(('OddsRatio_working_3-way'!Y37+4*PI())/3)</f>
        <v>0.52426655906608788</v>
      </c>
      <c r="AL37" s="11">
        <f>'OddsRatio_working_3-way'!Z37+'OddsRatio_working_3-way'!AF37</f>
        <v>1.0525469768264761</v>
      </c>
      <c r="AM37" s="11">
        <f>'OddsRatio_working_3-way'!AA37+'OddsRatio_working_3-way'!AG37</f>
        <v>-0.76356565719707215</v>
      </c>
      <c r="AN37" s="11">
        <f>'OddsRatio_working_3-way'!AB37+'OddsRatio_working_3-way'!AH37</f>
        <v>-0.28898131962940432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1.0525469768264761</v>
      </c>
      <c r="AS37" s="11">
        <f>IF(('OddsRatio_working_3-way'!X37=0),IF(Q37&gt;0,-Q37^(1/3),(-Q37)^(1/3)),'OddsRatio_working_3-way'!AM37-'OddsRatio_working_3-way'!R37/3)</f>
        <v>-0.76356565719707215</v>
      </c>
      <c r="AT37" s="11">
        <f>IF(('OddsRatio_working_3-way'!X37=0),IF(Q37&gt;0,-Q37^(1/3),(-Q37)^(1/3)),'OddsRatio_working_3-way'!AN37-'OddsRatio_working_3-way'!R37/3)</f>
        <v>-0.28898131962940432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2.39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3.03</v>
      </c>
      <c r="D40" s="9">
        <f t="shared" si="13"/>
        <v>0.40794632985594348</v>
      </c>
      <c r="E40" s="9">
        <f t="shared" si="14"/>
        <v>0.2714924180659784</v>
      </c>
      <c r="F40" s="9">
        <f t="shared" si="15"/>
        <v>0.32056125207807851</v>
      </c>
      <c r="G40" s="9">
        <f t="shared" si="16"/>
        <v>1.0441027679802355</v>
      </c>
      <c r="H40" s="9">
        <f t="shared" si="17"/>
        <v>2.4513028474925274</v>
      </c>
      <c r="I40" s="9">
        <f t="shared" si="18"/>
        <v>3.6833441137092042</v>
      </c>
      <c r="J40" s="9">
        <f t="shared" si="19"/>
        <v>3.1195286189998779</v>
      </c>
      <c r="K40" s="11">
        <f t="shared" si="20"/>
        <v>0.41841004184100417</v>
      </c>
      <c r="L40" s="11">
        <f t="shared" si="21"/>
        <v>0.28011204481792717</v>
      </c>
      <c r="M40" s="11">
        <f t="shared" si="22"/>
        <v>0.33003300330033003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-0.28050151803267964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0.23169575492762523</v>
      </c>
      <c r="Q40" s="11">
        <f>2*'OddsRatio_working_3-way'!K40*'OddsRatio_working_3-way'!L40*'OddsRatio_working_3-way'!M40</f>
        <v>7.7360853064315602E-2</v>
      </c>
      <c r="R40" s="11">
        <f t="shared" si="23"/>
        <v>0</v>
      </c>
      <c r="S40" s="11">
        <f t="shared" si="24"/>
        <v>-0.82600535124601948</v>
      </c>
      <c r="T40" s="11">
        <f t="shared" si="25"/>
        <v>-0.27579477504040717</v>
      </c>
      <c r="U40" s="11">
        <f>'OddsRatio_working_3-way'!S40-'OddsRatio_working_3-way'!R40^2/3</f>
        <v>-0.82600535124601948</v>
      </c>
      <c r="V40" s="11">
        <f>'OddsRatio_working_3-way'!S40*'OddsRatio_working_3-way'!R40/3-2*'OddsRatio_working_3-way'!R40^3/27-'OddsRatio_working_3-way'!T40</f>
        <v>0.27579477504040717</v>
      </c>
      <c r="W40" s="11">
        <f>'OddsRatio_working_3-way'!V40^2+4*'OddsRatio_working_3-way'!U40^3/27</f>
        <v>-7.4292315642848772E-3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0.14447490223553855</v>
      </c>
      <c r="Y40" s="11">
        <f>IF('OddsRatio_working_3-way'!W40&gt;=0,IF('OddsRatio_working_3-way'!V40+SQRT('OddsRatio_working_3-way'!W40)&gt;0,0,PI()),ACOS('OddsRatio_working_3-way'!V40/(2*'OddsRatio_working_3-way'!X40)))</f>
        <v>0.30290839767487521</v>
      </c>
      <c r="Z40" s="11">
        <f>'OddsRatio_working_3-way'!X40^(1/3)*COS('OddsRatio_working_3-way'!Y40/3)</f>
        <v>0.52205138399011775</v>
      </c>
      <c r="AA40" s="11">
        <f>'OddsRatio_working_3-way'!X40^(1/3)*COS(('OddsRatio_working_3-way'!Y40+2*PI())/3)</f>
        <v>-0.30683073720851534</v>
      </c>
      <c r="AB40" s="11">
        <f>'OddsRatio_working_3-way'!X40^(1/3)*COS(('OddsRatio_working_3-way'!Y40+4*PI())/3)</f>
        <v>-0.21522064678160255</v>
      </c>
      <c r="AC40" s="11">
        <f>'OddsRatio_working_3-way'!X40^(1/3)*SIN('OddsRatio_working_3-way'!Y40/3)</f>
        <v>5.2891110368464306E-2</v>
      </c>
      <c r="AD40" s="11">
        <f>'OddsRatio_working_3-way'!X40^(1/3)*SIN(('OddsRatio_working_3-way'!Y40+2*PI())/3)</f>
        <v>0.4256642054320347</v>
      </c>
      <c r="AE40" s="11">
        <f>'OddsRatio_working_3-way'!X40^(1/3)*SIN(('OddsRatio_working_3-way'!Y40+4*PI())/3)</f>
        <v>-0.47855531580049882</v>
      </c>
      <c r="AF40" s="11">
        <f>-'OddsRatio_working_3-way'!U40/(3*'OddsRatio_working_3-way'!X40^(1/3))*COS(('OddsRatio_working_3-way'!Y40)/3)</f>
        <v>0.52205138399011786</v>
      </c>
      <c r="AG40" s="11">
        <f>-'OddsRatio_working_3-way'!U40/(3*'OddsRatio_working_3-way'!X40^(1/3))*COS(('OddsRatio_working_3-way'!Y40+2*PI())/3)</f>
        <v>-0.30683073720851539</v>
      </c>
      <c r="AH40" s="11">
        <f>-'OddsRatio_working_3-way'!U40/(3*'OddsRatio_working_3-way'!X40^(1/3))*COS(('OddsRatio_working_3-way'!Y40+4*PI())/3)</f>
        <v>-0.2152206467816026</v>
      </c>
      <c r="AI40" s="11">
        <f>'OddsRatio_working_3-way'!U40/(3*'OddsRatio_working_3-way'!X40^(1/3))*SIN(('OddsRatio_working_3-way'!Y40)/3)</f>
        <v>-5.289111036846432E-2</v>
      </c>
      <c r="AJ40" s="11">
        <f>'OddsRatio_working_3-way'!U40/(3*'OddsRatio_working_3-way'!X40^(1/3))*SIN(('OddsRatio_working_3-way'!Y40+2*PI())/3)</f>
        <v>-0.42566420543203476</v>
      </c>
      <c r="AK40" s="11">
        <f>'OddsRatio_working_3-way'!U40/(3*'OddsRatio_working_3-way'!X40^(1/3))*SIN(('OddsRatio_working_3-way'!Y40+4*PI())/3)</f>
        <v>0.47855531580049893</v>
      </c>
      <c r="AL40" s="11">
        <f>'OddsRatio_working_3-way'!Z40+'OddsRatio_working_3-way'!AF40</f>
        <v>1.0441027679802355</v>
      </c>
      <c r="AM40" s="11">
        <f>'OddsRatio_working_3-way'!AA40+'OddsRatio_working_3-way'!AG40</f>
        <v>-0.61366147441703078</v>
      </c>
      <c r="AN40" s="11">
        <f>'OddsRatio_working_3-way'!AB40+'OddsRatio_working_3-way'!AH40</f>
        <v>-0.43044129356320515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1.0441027679802355</v>
      </c>
      <c r="AS40" s="11">
        <f>IF(('OddsRatio_working_3-way'!X40=0),IF(Q40&gt;0,-Q40^(1/3),(-Q40)^(1/3)),'OddsRatio_working_3-way'!AM40-'OddsRatio_working_3-way'!R40/3)</f>
        <v>-0.61366147441703078</v>
      </c>
      <c r="AT40" s="11">
        <f>IF(('OddsRatio_working_3-way'!X40=0),IF(Q40&gt;0,-Q40^(1/3),(-Q40)^(1/3)),'OddsRatio_working_3-way'!AN40-'OddsRatio_working_3-way'!R40/3)</f>
        <v>-0.43044129356320515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2.23</v>
      </c>
      <c r="B41" s="4">
        <f>IF('True_Odds_Calculator_3-way'!B40="","",'True_Odds_Calculator_3-way'!B40)</f>
        <v>3.59</v>
      </c>
      <c r="C41" s="4">
        <f>IF('True_Odds_Calculator_3-way'!C40="","",'True_Odds_Calculator_3-way'!C40)</f>
        <v>3.32</v>
      </c>
      <c r="D41" s="9">
        <f t="shared" si="13"/>
        <v>0.43780286156270509</v>
      </c>
      <c r="E41" s="9">
        <f t="shared" si="14"/>
        <v>0.26997930925594299</v>
      </c>
      <c r="F41" s="9">
        <f t="shared" si="15"/>
        <v>0.29221782918135181</v>
      </c>
      <c r="G41" s="9">
        <f t="shared" si="16"/>
        <v>1.0440106367201043</v>
      </c>
      <c r="H41" s="9">
        <f t="shared" si="17"/>
        <v>2.2841330831657283</v>
      </c>
      <c r="I41" s="9">
        <f t="shared" si="18"/>
        <v>3.70398754910507</v>
      </c>
      <c r="J41" s="9">
        <f t="shared" si="19"/>
        <v>3.4221046771906418</v>
      </c>
      <c r="K41" s="11">
        <f t="shared" si="20"/>
        <v>0.44843049327354262</v>
      </c>
      <c r="L41" s="11">
        <f t="shared" si="21"/>
        <v>0.2785515320334262</v>
      </c>
      <c r="M41" s="11">
        <f t="shared" si="22"/>
        <v>0.30120481927710846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-0.27807085042268831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0.23101010409601236</v>
      </c>
      <c r="Q41" s="11">
        <f>2*'OddsRatio_working_3-way'!K41*'OddsRatio_working_3-way'!L41*'OddsRatio_working_3-way'!M41</f>
        <v>7.5247590910753212E-2</v>
      </c>
      <c r="R41" s="11">
        <f t="shared" si="23"/>
        <v>0</v>
      </c>
      <c r="S41" s="11">
        <f t="shared" si="24"/>
        <v>-0.8307598719709739</v>
      </c>
      <c r="T41" s="11">
        <f t="shared" si="25"/>
        <v>-0.27060582148891654</v>
      </c>
      <c r="U41" s="11">
        <f>'OddsRatio_working_3-way'!S41-'OddsRatio_working_3-way'!R41^2/3</f>
        <v>-0.8307598719709739</v>
      </c>
      <c r="V41" s="11">
        <f>'OddsRatio_working_3-way'!S41*'OddsRatio_working_3-way'!R41/3-2*'OddsRatio_working_3-way'!R41^3/27-'OddsRatio_working_3-way'!T41</f>
        <v>0.27060582148891654</v>
      </c>
      <c r="W41" s="11">
        <f>'OddsRatio_working_3-way'!V41^2+4*'OddsRatio_working_3-way'!U41^3/27</f>
        <v>-1.1714543536403818E-2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0.14572410075215356</v>
      </c>
      <c r="Y41" s="11">
        <f>IF('OddsRatio_working_3-way'!W41&gt;=0,IF('OddsRatio_working_3-way'!V41+SQRT('OddsRatio_working_3-way'!W41)&gt;0,0,PI()),ACOS('OddsRatio_working_3-way'!V41/(2*'OddsRatio_working_3-way'!X41)))</f>
        <v>0.38047903175380871</v>
      </c>
      <c r="Z41" s="11">
        <f>'OddsRatio_working_3-way'!X41^(1/3)*COS('OddsRatio_working_3-way'!Y41/3)</f>
        <v>0.52200531836005215</v>
      </c>
      <c r="AA41" s="11">
        <f>'OddsRatio_working_3-way'!X41^(1/3)*COS(('OddsRatio_working_3-way'!Y41+2*PI())/3)</f>
        <v>-0.31864642463310006</v>
      </c>
      <c r="AB41" s="11">
        <f>'OddsRatio_working_3-way'!X41^(1/3)*COS(('OddsRatio_working_3-way'!Y41+4*PI())/3)</f>
        <v>-0.20335889372695215</v>
      </c>
      <c r="AC41" s="11">
        <f>'OddsRatio_working_3-way'!X41^(1/3)*SIN('OddsRatio_working_3-way'!Y41/3)</f>
        <v>6.6561287002871977E-2</v>
      </c>
      <c r="AD41" s="11">
        <f>'OddsRatio_working_3-way'!X41^(1/3)*SIN(('OddsRatio_working_3-way'!Y41+2*PI())/3)</f>
        <v>0.41878922310895261</v>
      </c>
      <c r="AE41" s="11">
        <f>'OddsRatio_working_3-way'!X41^(1/3)*SIN(('OddsRatio_working_3-way'!Y41+4*PI())/3)</f>
        <v>-0.48535051011182451</v>
      </c>
      <c r="AF41" s="11">
        <f>-'OddsRatio_working_3-way'!U41/(3*'OddsRatio_working_3-way'!X41^(1/3))*COS(('OddsRatio_working_3-way'!Y41)/3)</f>
        <v>0.52200531836005204</v>
      </c>
      <c r="AG41" s="11">
        <f>-'OddsRatio_working_3-way'!U41/(3*'OddsRatio_working_3-way'!X41^(1/3))*COS(('OddsRatio_working_3-way'!Y41+2*PI())/3)</f>
        <v>-0.3186464246331</v>
      </c>
      <c r="AH41" s="11">
        <f>-'OddsRatio_working_3-way'!U41/(3*'OddsRatio_working_3-way'!X41^(1/3))*COS(('OddsRatio_working_3-way'!Y41+4*PI())/3)</f>
        <v>-0.20335889372695212</v>
      </c>
      <c r="AI41" s="11">
        <f>'OddsRatio_working_3-way'!U41/(3*'OddsRatio_working_3-way'!X41^(1/3))*SIN(('OddsRatio_working_3-way'!Y41)/3)</f>
        <v>-6.6561287002871963E-2</v>
      </c>
      <c r="AJ41" s="11">
        <f>'OddsRatio_working_3-way'!U41/(3*'OddsRatio_working_3-way'!X41^(1/3))*SIN(('OddsRatio_working_3-way'!Y41+2*PI())/3)</f>
        <v>-0.41878922310895256</v>
      </c>
      <c r="AK41" s="11">
        <f>'OddsRatio_working_3-way'!U41/(3*'OddsRatio_working_3-way'!X41^(1/3))*SIN(('OddsRatio_working_3-way'!Y41+4*PI())/3)</f>
        <v>0.4853505101118244</v>
      </c>
      <c r="AL41" s="11">
        <f>'OddsRatio_working_3-way'!Z41+'OddsRatio_working_3-way'!AF41</f>
        <v>1.0440106367201043</v>
      </c>
      <c r="AM41" s="11">
        <f>'OddsRatio_working_3-way'!AA41+'OddsRatio_working_3-way'!AG41</f>
        <v>-0.6372928492662</v>
      </c>
      <c r="AN41" s="11">
        <f>'OddsRatio_working_3-way'!AB41+'OddsRatio_working_3-way'!AH41</f>
        <v>-0.4067177874539043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1.0440106367201043</v>
      </c>
      <c r="AS41" s="11">
        <f>IF(('OddsRatio_working_3-way'!X41=0),IF(Q41&gt;0,-Q41^(1/3),(-Q41)^(1/3)),'OddsRatio_working_3-way'!AM41-'OddsRatio_working_3-way'!R41/3)</f>
        <v>-0.6372928492662</v>
      </c>
      <c r="AT41" s="11">
        <f>IF(('OddsRatio_working_3-way'!X41=0),IF(Q41&gt;0,-Q41^(1/3),(-Q41)^(1/3)),'OddsRatio_working_3-way'!AN41-'OddsRatio_working_3-way'!R41/3)</f>
        <v>-0.4067177874539043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2.44</v>
      </c>
      <c r="B42" s="4">
        <f>IF('True_Odds_Calculator_3-way'!B41="","",'True_Odds_Calculator_3-way'!B41)</f>
        <v>3.47</v>
      </c>
      <c r="C42" s="4">
        <f>IF('True_Odds_Calculator_3-way'!C41="","",'True_Odds_Calculator_3-way'!C41)</f>
        <v>3.03</v>
      </c>
      <c r="D42" s="9">
        <f t="shared" si="13"/>
        <v>0.39965295338620027</v>
      </c>
      <c r="E42" s="9">
        <f t="shared" si="14"/>
        <v>0.27959198759961623</v>
      </c>
      <c r="F42" s="9">
        <f t="shared" si="15"/>
        <v>0.32075505901418355</v>
      </c>
      <c r="G42" s="9">
        <f t="shared" si="16"/>
        <v>1.0431742533795541</v>
      </c>
      <c r="H42" s="9">
        <f t="shared" si="17"/>
        <v>2.5021709248665576</v>
      </c>
      <c r="I42" s="9">
        <f t="shared" si="18"/>
        <v>3.5766404058474981</v>
      </c>
      <c r="J42" s="9">
        <f t="shared" si="19"/>
        <v>3.1176437343604944</v>
      </c>
      <c r="K42" s="11">
        <f t="shared" si="20"/>
        <v>0.4098360655737705</v>
      </c>
      <c r="L42" s="11">
        <f t="shared" si="21"/>
        <v>0.28818443804034583</v>
      </c>
      <c r="M42" s="11">
        <f t="shared" si="22"/>
        <v>0.33003300330033003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-0.28144501037716563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0.23153919303679787</v>
      </c>
      <c r="Q42" s="11">
        <f>2*'OddsRatio_working_3-way'!K42*'OddsRatio_working_3-way'!L42*'OddsRatio_working_3-way'!M42</f>
        <v>7.7959324254814097E-2</v>
      </c>
      <c r="R42" s="11">
        <f t="shared" si="23"/>
        <v>0</v>
      </c>
      <c r="S42" s="11">
        <f t="shared" si="24"/>
        <v>-0.82268004228076819</v>
      </c>
      <c r="T42" s="11">
        <f t="shared" si="25"/>
        <v>-0.27699664723258188</v>
      </c>
      <c r="U42" s="11">
        <f>'OddsRatio_working_3-way'!S42-'OddsRatio_working_3-way'!R42^2/3</f>
        <v>-0.82268004228076819</v>
      </c>
      <c r="V42" s="11">
        <f>'OddsRatio_working_3-way'!S42*'OddsRatio_working_3-way'!R42/3-2*'OddsRatio_working_3-way'!R42^3/27-'OddsRatio_working_3-way'!T42</f>
        <v>0.27699664723258188</v>
      </c>
      <c r="W42" s="11">
        <f>'OddsRatio_working_3-way'!V42^2+4*'OddsRatio_working_3-way'!U42^3/27</f>
        <v>-5.7605418367249472E-3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0.14360334642237307</v>
      </c>
      <c r="Y42" s="11">
        <f>IF('OddsRatio_working_3-way'!W42&gt;=0,IF('OddsRatio_working_3-way'!V42+SQRT('OddsRatio_working_3-way'!W42)&gt;0,0,PI()),ACOS('OddsRatio_working_3-way'!V42/(2*'OddsRatio_working_3-way'!X42)))</f>
        <v>0.26744015011845979</v>
      </c>
      <c r="Z42" s="11">
        <f>'OddsRatio_working_3-way'!X42^(1/3)*COS('OddsRatio_working_3-way'!Y42/3)</f>
        <v>0.52158712668977714</v>
      </c>
      <c r="AA42" s="11">
        <f>'OddsRatio_working_3-way'!X42^(1/3)*COS(('OddsRatio_working_3-way'!Y42+2*PI())/3)</f>
        <v>-0.30116883453678217</v>
      </c>
      <c r="AB42" s="11">
        <f>'OddsRatio_working_3-way'!X42^(1/3)*COS(('OddsRatio_working_3-way'!Y42+4*PI())/3)</f>
        <v>-0.22041829215299505</v>
      </c>
      <c r="AC42" s="11">
        <f>'OddsRatio_working_3-way'!X42^(1/3)*SIN('OddsRatio_working_3-way'!Y42/3)</f>
        <v>4.6621347382487847E-2</v>
      </c>
      <c r="AD42" s="11">
        <f>'OddsRatio_working_3-way'!X42^(1/3)*SIN(('OddsRatio_working_3-way'!Y42+2*PI())/3)</f>
        <v>0.42839702830903542</v>
      </c>
      <c r="AE42" s="11">
        <f>'OddsRatio_working_3-way'!X42^(1/3)*SIN(('OddsRatio_working_3-way'!Y42+4*PI())/3)</f>
        <v>-0.47501837569152322</v>
      </c>
      <c r="AF42" s="11">
        <f>-'OddsRatio_working_3-way'!U42/(3*'OddsRatio_working_3-way'!X42^(1/3))*COS(('OddsRatio_working_3-way'!Y42)/3)</f>
        <v>0.52158712668977691</v>
      </c>
      <c r="AG42" s="11">
        <f>-'OddsRatio_working_3-way'!U42/(3*'OddsRatio_working_3-way'!X42^(1/3))*COS(('OddsRatio_working_3-way'!Y42+2*PI())/3)</f>
        <v>-0.301168834536782</v>
      </c>
      <c r="AH42" s="11">
        <f>-'OddsRatio_working_3-way'!U42/(3*'OddsRatio_working_3-way'!X42^(1/3))*COS(('OddsRatio_working_3-way'!Y42+4*PI())/3)</f>
        <v>-0.22041829215299497</v>
      </c>
      <c r="AI42" s="11">
        <f>'OddsRatio_working_3-way'!U42/(3*'OddsRatio_working_3-way'!X42^(1/3))*SIN(('OddsRatio_working_3-way'!Y42)/3)</f>
        <v>-4.6621347382487827E-2</v>
      </c>
      <c r="AJ42" s="11">
        <f>'OddsRatio_working_3-way'!U42/(3*'OddsRatio_working_3-way'!X42^(1/3))*SIN(('OddsRatio_working_3-way'!Y42+2*PI())/3)</f>
        <v>-0.42839702830903525</v>
      </c>
      <c r="AK42" s="11">
        <f>'OddsRatio_working_3-way'!U42/(3*'OddsRatio_working_3-way'!X42^(1/3))*SIN(('OddsRatio_working_3-way'!Y42+4*PI())/3)</f>
        <v>0.475018375691523</v>
      </c>
      <c r="AL42" s="11">
        <f>'OddsRatio_working_3-way'!Z42+'OddsRatio_working_3-way'!AF42</f>
        <v>1.0431742533795541</v>
      </c>
      <c r="AM42" s="11">
        <f>'OddsRatio_working_3-way'!AA42+'OddsRatio_working_3-way'!AG42</f>
        <v>-0.60233766907356423</v>
      </c>
      <c r="AN42" s="11">
        <f>'OddsRatio_working_3-way'!AB42+'OddsRatio_working_3-way'!AH42</f>
        <v>-0.44083658430599004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1.0431742533795541</v>
      </c>
      <c r="AS42" s="11">
        <f>IF(('OddsRatio_working_3-way'!X42=0),IF(Q42&gt;0,-Q42^(1/3),(-Q42)^(1/3)),'OddsRatio_working_3-way'!AM42-'OddsRatio_working_3-way'!R42/3)</f>
        <v>-0.60233766907356423</v>
      </c>
      <c r="AT42" s="11">
        <f>IF(('OddsRatio_working_3-way'!X42=0),IF(Q42&gt;0,-Q42^(1/3),(-Q42)^(1/3)),'OddsRatio_working_3-way'!AN42-'OddsRatio_working_3-way'!R42/3)</f>
        <v>-0.44083658430599004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3.76</v>
      </c>
      <c r="B43" s="4">
        <f>IF('True_Odds_Calculator_3-way'!B42="","",'True_Odds_Calculator_3-way'!B42)</f>
        <v>3.06</v>
      </c>
      <c r="C43" s="4">
        <f>IF('True_Odds_Calculator_3-way'!C42="","",'True_Odds_Calculator_3-way'!C42)</f>
        <v>2.21</v>
      </c>
      <c r="D43" s="9">
        <f t="shared" si="13"/>
        <v>0.25271619746811785</v>
      </c>
      <c r="E43" s="9">
        <f t="shared" si="14"/>
        <v>0.31181379933575365</v>
      </c>
      <c r="F43" s="9">
        <f t="shared" si="15"/>
        <v>0.43547000319612855</v>
      </c>
      <c r="G43" s="9">
        <f t="shared" si="16"/>
        <v>1.0713796884804205</v>
      </c>
      <c r="H43" s="9">
        <f t="shared" si="17"/>
        <v>3.9570079402059615</v>
      </c>
      <c r="I43" s="9">
        <f t="shared" si="18"/>
        <v>3.2070421582696662</v>
      </c>
      <c r="J43" s="9">
        <f t="shared" si="19"/>
        <v>2.2963694230613085</v>
      </c>
      <c r="K43" s="11">
        <f t="shared" si="20"/>
        <v>0.26595744680851063</v>
      </c>
      <c r="L43" s="11">
        <f t="shared" si="21"/>
        <v>0.32679738562091504</v>
      </c>
      <c r="M43" s="11">
        <f t="shared" si="22"/>
        <v>0.45248868778280543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-0.27055784285409556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0.23714597998629505</v>
      </c>
      <c r="Q43" s="11">
        <f>2*'OddsRatio_working_3-way'!K43*'OddsRatio_working_3-way'!L43*'OddsRatio_working_3-way'!M43</f>
        <v>7.8655383080031532E-2</v>
      </c>
      <c r="R43" s="11">
        <f t="shared" si="23"/>
        <v>0</v>
      </c>
      <c r="S43" s="11">
        <f t="shared" si="24"/>
        <v>-0.87650750569511815</v>
      </c>
      <c r="T43" s="11">
        <f t="shared" si="25"/>
        <v>-0.29071559061197949</v>
      </c>
      <c r="U43" s="11">
        <f>'OddsRatio_working_3-way'!S43-'OddsRatio_working_3-way'!R43^2/3</f>
        <v>-0.87650750569511815</v>
      </c>
      <c r="V43" s="11">
        <f>'OddsRatio_working_3-way'!S43*'OddsRatio_working_3-way'!R43/3-2*'OddsRatio_working_3-way'!R43^3/27-'OddsRatio_working_3-way'!T43</f>
        <v>0.29071559061197949</v>
      </c>
      <c r="W43" s="11">
        <f>'OddsRatio_working_3-way'!V43^2+4*'OddsRatio_working_3-way'!U43^3/27</f>
        <v>-1.5245985534331125E-2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0.15792525143181124</v>
      </c>
      <c r="Y43" s="11">
        <f>IF('OddsRatio_working_3-way'!W43&gt;=0,IF('OddsRatio_working_3-way'!V43+SQRT('OddsRatio_working_3-way'!W43)&gt;0,0,PI()),ACOS('OddsRatio_working_3-way'!V43/(2*'OddsRatio_working_3-way'!X43)))</f>
        <v>0.4016390256349549</v>
      </c>
      <c r="Z43" s="11">
        <f>'OddsRatio_working_3-way'!X43^(1/3)*COS('OddsRatio_working_3-way'!Y43/3)</f>
        <v>0.53568984424021027</v>
      </c>
      <c r="AA43" s="11">
        <f>'OddsRatio_working_3-way'!X43^(1/3)*COS(('OddsRatio_working_3-way'!Y43+2*PI())/3)</f>
        <v>-0.33032827596098024</v>
      </c>
      <c r="AB43" s="11">
        <f>'OddsRatio_working_3-way'!X43^(1/3)*COS(('OddsRatio_working_3-way'!Y43+4*PI())/3)</f>
        <v>-0.20536156827922997</v>
      </c>
      <c r="AC43" s="11">
        <f>'OddsRatio_working_3-way'!X43^(1/3)*SIN('OddsRatio_working_3-way'!Y43/3)</f>
        <v>7.2149562319799757E-2</v>
      </c>
      <c r="AD43" s="11">
        <f>'OddsRatio_working_3-way'!X43^(1/3)*SIN(('OddsRatio_working_3-way'!Y43+2*PI())/3)</f>
        <v>0.42784623250145126</v>
      </c>
      <c r="AE43" s="11">
        <f>'OddsRatio_working_3-way'!X43^(1/3)*SIN(('OddsRatio_working_3-way'!Y43+4*PI())/3)</f>
        <v>-0.49999579482125101</v>
      </c>
      <c r="AF43" s="11">
        <f>-'OddsRatio_working_3-way'!U43/(3*'OddsRatio_working_3-way'!X43^(1/3))*COS(('OddsRatio_working_3-way'!Y43)/3)</f>
        <v>0.53568984424021027</v>
      </c>
      <c r="AG43" s="11">
        <f>-'OddsRatio_working_3-way'!U43/(3*'OddsRatio_working_3-way'!X43^(1/3))*COS(('OddsRatio_working_3-way'!Y43+2*PI())/3)</f>
        <v>-0.33032827596098024</v>
      </c>
      <c r="AH43" s="11">
        <f>-'OddsRatio_working_3-way'!U43/(3*'OddsRatio_working_3-way'!X43^(1/3))*COS(('OddsRatio_working_3-way'!Y43+4*PI())/3)</f>
        <v>-0.20536156827922997</v>
      </c>
      <c r="AI43" s="11">
        <f>'OddsRatio_working_3-way'!U43/(3*'OddsRatio_working_3-way'!X43^(1/3))*SIN(('OddsRatio_working_3-way'!Y43)/3)</f>
        <v>-7.2149562319799757E-2</v>
      </c>
      <c r="AJ43" s="11">
        <f>'OddsRatio_working_3-way'!U43/(3*'OddsRatio_working_3-way'!X43^(1/3))*SIN(('OddsRatio_working_3-way'!Y43+2*PI())/3)</f>
        <v>-0.42784623250145126</v>
      </c>
      <c r="AK43" s="11">
        <f>'OddsRatio_working_3-way'!U43/(3*'OddsRatio_working_3-way'!X43^(1/3))*SIN(('OddsRatio_working_3-way'!Y43+4*PI())/3)</f>
        <v>0.49999579482125101</v>
      </c>
      <c r="AL43" s="11">
        <f>'OddsRatio_working_3-way'!Z43+'OddsRatio_working_3-way'!AF43</f>
        <v>1.0713796884804205</v>
      </c>
      <c r="AM43" s="11">
        <f>'OddsRatio_working_3-way'!AA43+'OddsRatio_working_3-way'!AG43</f>
        <v>-0.66065655192196049</v>
      </c>
      <c r="AN43" s="11">
        <f>'OddsRatio_working_3-way'!AB43+'OddsRatio_working_3-way'!AH43</f>
        <v>-0.41072313655845993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1.0713796884804205</v>
      </c>
      <c r="AS43" s="11">
        <f>IF(('OddsRatio_working_3-way'!X43=0),IF(Q43&gt;0,-Q43^(1/3),(-Q43)^(1/3)),'OddsRatio_working_3-way'!AM43-'OddsRatio_working_3-way'!R43/3)</f>
        <v>-0.66065655192196049</v>
      </c>
      <c r="AT43" s="11">
        <f>IF(('OddsRatio_working_3-way'!X43=0),IF(Q43&gt;0,-Q43^(1/3),(-Q43)^(1/3)),'OddsRatio_working_3-way'!AN43-'OddsRatio_working_3-way'!R43/3)</f>
        <v>-0.41072313655845993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2.61</v>
      </c>
      <c r="B44" s="4">
        <f>IF('True_Odds_Calculator_3-way'!B43="","",'True_Odds_Calculator_3-way'!B43)</f>
        <v>2.9</v>
      </c>
      <c r="C44" s="4">
        <f>IF('True_Odds_Calculator_3-way'!C43="","",'True_Odds_Calculator_3-way'!C43)</f>
        <v>3.16</v>
      </c>
      <c r="D44" s="9">
        <f t="shared" si="13"/>
        <v>0.36763431678243502</v>
      </c>
      <c r="E44" s="9">
        <f t="shared" si="14"/>
        <v>0.33004118139308397</v>
      </c>
      <c r="F44" s="9">
        <f t="shared" si="15"/>
        <v>0.30232450182448084</v>
      </c>
      <c r="G44" s="9">
        <f t="shared" si="16"/>
        <v>1.0683815366361573</v>
      </c>
      <c r="H44" s="9">
        <f t="shared" si="17"/>
        <v>2.7200942739842136</v>
      </c>
      <c r="I44" s="9">
        <f t="shared" si="18"/>
        <v>3.0299249196086988</v>
      </c>
      <c r="J44" s="9">
        <f t="shared" si="19"/>
        <v>3.3077041191341001</v>
      </c>
      <c r="K44" s="11">
        <f t="shared" si="20"/>
        <v>0.38314176245210729</v>
      </c>
      <c r="L44" s="11">
        <f t="shared" si="21"/>
        <v>0.34482758620689657</v>
      </c>
      <c r="M44" s="11">
        <f t="shared" si="22"/>
        <v>0.31645569620253161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-0.27625340537937049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0.2370595583919084</v>
      </c>
      <c r="Q44" s="11">
        <f>2*'OddsRatio_working_3-way'!K44*'OddsRatio_working_3-way'!L44*'OddsRatio_working_3-way'!M44</f>
        <v>8.3618891848997651E-2</v>
      </c>
      <c r="R44" s="11">
        <f t="shared" si="23"/>
        <v>0</v>
      </c>
      <c r="S44" s="11">
        <f t="shared" si="24"/>
        <v>-0.85812356979405069</v>
      </c>
      <c r="T44" s="11">
        <f t="shared" si="25"/>
        <v>-0.30268908987444459</v>
      </c>
      <c r="U44" s="11">
        <f>'OddsRatio_working_3-way'!S44-'OddsRatio_working_3-way'!R44^2/3</f>
        <v>-0.85812356979405069</v>
      </c>
      <c r="V44" s="11">
        <f>'OddsRatio_working_3-way'!S44*'OddsRatio_working_3-way'!R44/3-2*'OddsRatio_working_3-way'!R44^3/27-'OddsRatio_working_3-way'!T44</f>
        <v>0.30268908987444459</v>
      </c>
      <c r="W44" s="11">
        <f>'OddsRatio_working_3-way'!V44^2+4*'OddsRatio_working_3-way'!U44^3/27</f>
        <v>-1.9943747535236672E-3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0.15298289110431865</v>
      </c>
      <c r="Y44" s="11">
        <f>IF('OddsRatio_working_3-way'!W44&gt;=0,IF('OddsRatio_working_3-way'!V44+SQRT('OddsRatio_working_3-way'!W44)&gt;0,0,PI()),ACOS('OddsRatio_working_3-way'!V44/(2*'OddsRatio_working_3-way'!X44)))</f>
        <v>0.1464821641868348</v>
      </c>
      <c r="Z44" s="11">
        <f>'OddsRatio_working_3-way'!X44^(1/3)*COS('OddsRatio_working_3-way'!Y44/3)</f>
        <v>0.53419076831807866</v>
      </c>
      <c r="AA44" s="11">
        <f>'OddsRatio_working_3-way'!X44^(1/3)*COS(('OddsRatio_working_3-way'!Y44+2*PI())/3)</f>
        <v>-0.28970201441032356</v>
      </c>
      <c r="AB44" s="11">
        <f>'OddsRatio_working_3-way'!X44^(1/3)*COS(('OddsRatio_working_3-way'!Y44+4*PI())/3)</f>
        <v>-0.24448875390775526</v>
      </c>
      <c r="AC44" s="11">
        <f>'OddsRatio_working_3-way'!X44^(1/3)*SIN('OddsRatio_working_3-way'!Y44/3)</f>
        <v>2.6103888122098542E-2</v>
      </c>
      <c r="AD44" s="11">
        <f>'OddsRatio_working_3-way'!X44^(1/3)*SIN(('OddsRatio_working_3-way'!Y44+2*PI())/3)</f>
        <v>0.44957083176953438</v>
      </c>
      <c r="AE44" s="11">
        <f>'OddsRatio_working_3-way'!X44^(1/3)*SIN(('OddsRatio_working_3-way'!Y44+4*PI())/3)</f>
        <v>-0.47567471989163285</v>
      </c>
      <c r="AF44" s="11">
        <f>-'OddsRatio_working_3-way'!U44/(3*'OddsRatio_working_3-way'!X44^(1/3))*COS(('OddsRatio_working_3-way'!Y44)/3)</f>
        <v>0.53419076831807855</v>
      </c>
      <c r="AG44" s="11">
        <f>-'OddsRatio_working_3-way'!U44/(3*'OddsRatio_working_3-way'!X44^(1/3))*COS(('OddsRatio_working_3-way'!Y44+2*PI())/3)</f>
        <v>-0.28970201441032351</v>
      </c>
      <c r="AH44" s="11">
        <f>-'OddsRatio_working_3-way'!U44/(3*'OddsRatio_working_3-way'!X44^(1/3))*COS(('OddsRatio_working_3-way'!Y44+4*PI())/3)</f>
        <v>-0.24448875390775524</v>
      </c>
      <c r="AI44" s="11">
        <f>'OddsRatio_working_3-way'!U44/(3*'OddsRatio_working_3-way'!X44^(1/3))*SIN(('OddsRatio_working_3-way'!Y44)/3)</f>
        <v>-2.6103888122098535E-2</v>
      </c>
      <c r="AJ44" s="11">
        <f>'OddsRatio_working_3-way'!U44/(3*'OddsRatio_working_3-way'!X44^(1/3))*SIN(('OddsRatio_working_3-way'!Y44+2*PI())/3)</f>
        <v>-0.44957083176953427</v>
      </c>
      <c r="AK44" s="11">
        <f>'OddsRatio_working_3-way'!U44/(3*'OddsRatio_working_3-way'!X44^(1/3))*SIN(('OddsRatio_working_3-way'!Y44+4*PI())/3)</f>
        <v>0.47567471989163274</v>
      </c>
      <c r="AL44" s="11">
        <f>'OddsRatio_working_3-way'!Z44+'OddsRatio_working_3-way'!AF44</f>
        <v>1.0683815366361573</v>
      </c>
      <c r="AM44" s="11">
        <f>'OddsRatio_working_3-way'!AA44+'OddsRatio_working_3-way'!AG44</f>
        <v>-0.57940402882064701</v>
      </c>
      <c r="AN44" s="11">
        <f>'OddsRatio_working_3-way'!AB44+'OddsRatio_working_3-way'!AH44</f>
        <v>-0.48897750781551053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1.0683815366361573</v>
      </c>
      <c r="AS44" s="11">
        <f>IF(('OddsRatio_working_3-way'!X44=0),IF(Q44&gt;0,-Q44^(1/3),(-Q44)^(1/3)),'OddsRatio_working_3-way'!AM44-'OddsRatio_working_3-way'!R44/3)</f>
        <v>-0.57940402882064701</v>
      </c>
      <c r="AT44" s="11">
        <f>IF(('OddsRatio_working_3-way'!X44=0),IF(Q44&gt;0,-Q44^(1/3),(-Q44)^(1/3)),'OddsRatio_working_3-way'!AN44-'OddsRatio_working_3-way'!R44/3)</f>
        <v>-0.48897750781551053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2.86</v>
      </c>
      <c r="B45" s="4">
        <f>IF('True_Odds_Calculator_3-way'!B44="","",'True_Odds_Calculator_3-way'!B44)</f>
        <v>3.02</v>
      </c>
      <c r="C45" s="4">
        <f>IF('True_Odds_Calculator_3-way'!C44="","",'True_Odds_Calculator_3-way'!C44)</f>
        <v>2.75</v>
      </c>
      <c r="D45" s="9">
        <f t="shared" si="13"/>
        <v>0.33480352246675998</v>
      </c>
      <c r="E45" s="9">
        <f t="shared" si="14"/>
        <v>0.31668256531056405</v>
      </c>
      <c r="F45" s="9">
        <f t="shared" si="15"/>
        <v>0.34851391222267603</v>
      </c>
      <c r="G45" s="9">
        <f t="shared" si="16"/>
        <v>1.0681862370140498</v>
      </c>
      <c r="H45" s="9">
        <f t="shared" si="17"/>
        <v>2.9868264008461325</v>
      </c>
      <c r="I45" s="9">
        <f t="shared" si="18"/>
        <v>3.1577361987683807</v>
      </c>
      <c r="J45" s="9">
        <f t="shared" si="19"/>
        <v>2.8693259147745871</v>
      </c>
      <c r="K45" s="11">
        <f t="shared" si="20"/>
        <v>0.34965034965034969</v>
      </c>
      <c r="L45" s="11">
        <f t="shared" si="21"/>
        <v>0.33112582781456956</v>
      </c>
      <c r="M45" s="11">
        <f t="shared" si="22"/>
        <v>0.36363636363636365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-0.27681950800554056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0.23702967712600462</v>
      </c>
      <c r="Q45" s="11">
        <f>2*'OddsRatio_working_3-way'!K45*'OddsRatio_working_3-way'!L45*'OddsRatio_working_3-way'!M45</f>
        <v>8.4202371980818716E-2</v>
      </c>
      <c r="R45" s="11">
        <f t="shared" si="23"/>
        <v>0</v>
      </c>
      <c r="S45" s="11">
        <f t="shared" si="24"/>
        <v>-0.8562607412815012</v>
      </c>
      <c r="T45" s="11">
        <f t="shared" si="25"/>
        <v>-0.30417788322611067</v>
      </c>
      <c r="U45" s="11">
        <f>'OddsRatio_working_3-way'!S45-'OddsRatio_working_3-way'!R45^2/3</f>
        <v>-0.8562607412815012</v>
      </c>
      <c r="V45" s="11">
        <f>'OddsRatio_working_3-way'!S45*'OddsRatio_working_3-way'!R45/3-2*'OddsRatio_working_3-way'!R45^3/27-'OddsRatio_working_3-way'!T45</f>
        <v>0.30417788322611067</v>
      </c>
      <c r="W45" s="11">
        <f>'OddsRatio_working_3-way'!V45^2+4*'OddsRatio_working_3-way'!U45^3/27</f>
        <v>-4.8253449337765097E-4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0.15248501495007227</v>
      </c>
      <c r="Y45" s="11">
        <f>IF('OddsRatio_working_3-way'!W45&gt;=0,IF('OddsRatio_working_3-way'!V45+SQRT('OddsRatio_working_3-way'!W45)&gt;0,0,PI()),ACOS('OddsRatio_working_3-way'!V45/(2*'OddsRatio_working_3-way'!X45)))</f>
        <v>7.2091368230029929E-2</v>
      </c>
      <c r="Z45" s="11">
        <f>'OddsRatio_working_3-way'!X45^(1/3)*COS('OddsRatio_working_3-way'!Y45/3)</f>
        <v>0.5340931185070249</v>
      </c>
      <c r="AA45" s="11">
        <f>'OddsRatio_working_3-way'!X45^(1/3)*COS(('OddsRatio_working_3-way'!Y45+2*PI())/3)</f>
        <v>-0.27816370335422863</v>
      </c>
      <c r="AB45" s="11">
        <f>'OddsRatio_working_3-way'!X45^(1/3)*COS(('OddsRatio_working_3-way'!Y45+4*PI())/3)</f>
        <v>-0.25592941515279638</v>
      </c>
      <c r="AC45" s="11">
        <f>'OddsRatio_working_3-way'!X45^(1/3)*SIN('OddsRatio_working_3-way'!Y45/3)</f>
        <v>1.2836972278336816E-2</v>
      </c>
      <c r="AD45" s="11">
        <f>'OddsRatio_working_3-way'!X45^(1/3)*SIN(('OddsRatio_working_3-way'!Y45+2*PI())/3)</f>
        <v>0.45611972247436794</v>
      </c>
      <c r="AE45" s="11">
        <f>'OddsRatio_working_3-way'!X45^(1/3)*SIN(('OddsRatio_working_3-way'!Y45+4*PI())/3)</f>
        <v>-0.46895669475270457</v>
      </c>
      <c r="AF45" s="11">
        <f>-'OddsRatio_working_3-way'!U45/(3*'OddsRatio_working_3-way'!X45^(1/3))*COS(('OddsRatio_working_3-way'!Y45)/3)</f>
        <v>0.5340931185070249</v>
      </c>
      <c r="AG45" s="11">
        <f>-'OddsRatio_working_3-way'!U45/(3*'OddsRatio_working_3-way'!X45^(1/3))*COS(('OddsRatio_working_3-way'!Y45+2*PI())/3)</f>
        <v>-0.27816370335422863</v>
      </c>
      <c r="AH45" s="11">
        <f>-'OddsRatio_working_3-way'!U45/(3*'OddsRatio_working_3-way'!X45^(1/3))*COS(('OddsRatio_working_3-way'!Y45+4*PI())/3)</f>
        <v>-0.25592941515279638</v>
      </c>
      <c r="AI45" s="11">
        <f>'OddsRatio_working_3-way'!U45/(3*'OddsRatio_working_3-way'!X45^(1/3))*SIN(('OddsRatio_working_3-way'!Y45)/3)</f>
        <v>-1.2836972278336816E-2</v>
      </c>
      <c r="AJ45" s="11">
        <f>'OddsRatio_working_3-way'!U45/(3*'OddsRatio_working_3-way'!X45^(1/3))*SIN(('OddsRatio_working_3-way'!Y45+2*PI())/3)</f>
        <v>-0.45611972247436794</v>
      </c>
      <c r="AK45" s="11">
        <f>'OddsRatio_working_3-way'!U45/(3*'OddsRatio_working_3-way'!X45^(1/3))*SIN(('OddsRatio_working_3-way'!Y45+4*PI())/3)</f>
        <v>0.46895669475270457</v>
      </c>
      <c r="AL45" s="11">
        <f>'OddsRatio_working_3-way'!Z45+'OddsRatio_working_3-way'!AF45</f>
        <v>1.0681862370140498</v>
      </c>
      <c r="AM45" s="11">
        <f>'OddsRatio_working_3-way'!AA45+'OddsRatio_working_3-way'!AG45</f>
        <v>-0.55632740670845726</v>
      </c>
      <c r="AN45" s="11">
        <f>'OddsRatio_working_3-way'!AB45+'OddsRatio_working_3-way'!AH45</f>
        <v>-0.51185883030559276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1.0681862370140498</v>
      </c>
      <c r="AS45" s="11">
        <f>IF(('OddsRatio_working_3-way'!X45=0),IF(Q45&gt;0,-Q45^(1/3),(-Q45)^(1/3)),'OddsRatio_working_3-way'!AM45-'OddsRatio_working_3-way'!R45/3)</f>
        <v>-0.55632740670845726</v>
      </c>
      <c r="AT45" s="11">
        <f>IF(('OddsRatio_working_3-way'!X45=0),IF(Q45&gt;0,-Q45^(1/3),(-Q45)^(1/3)),'OddsRatio_working_3-way'!AN45-'OddsRatio_working_3-way'!R45/3)</f>
        <v>-0.51185883030559276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3.26</v>
      </c>
      <c r="B46" s="4">
        <f>IF('True_Odds_Calculator_3-way'!B45="","",'True_Odds_Calculator_3-way'!B45)</f>
        <v>3.72</v>
      </c>
      <c r="C46" s="4">
        <f>IF('True_Odds_Calculator_3-way'!C45="","",'True_Odds_Calculator_3-way'!C45)</f>
        <v>2.1800000000000002</v>
      </c>
      <c r="D46" s="9">
        <f t="shared" si="13"/>
        <v>0.29568778229449844</v>
      </c>
      <c r="E46" s="9">
        <f t="shared" si="14"/>
        <v>0.25861401859358102</v>
      </c>
      <c r="F46" s="9">
        <f t="shared" si="15"/>
        <v>0.44569819911192071</v>
      </c>
      <c r="G46" s="9">
        <f t="shared" si="16"/>
        <v>1.0539582386112425</v>
      </c>
      <c r="H46" s="9">
        <f t="shared" si="17"/>
        <v>3.3819456192614084</v>
      </c>
      <c r="I46" s="9">
        <f t="shared" si="18"/>
        <v>3.86676640902258</v>
      </c>
      <c r="J46" s="9">
        <f t="shared" si="19"/>
        <v>2.2436707215612661</v>
      </c>
      <c r="K46" s="11">
        <f t="shared" si="20"/>
        <v>0.30674846625766872</v>
      </c>
      <c r="L46" s="11">
        <f t="shared" si="21"/>
        <v>0.26881720430107525</v>
      </c>
      <c r="M46" s="11">
        <f t="shared" si="22"/>
        <v>0.4587155963302752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-0.27437359705773245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0.2330041619990183</v>
      </c>
      <c r="Q46" s="11">
        <f>2*'OddsRatio_working_3-way'!K46*'OddsRatio_working_3-way'!L46*'OddsRatio_working_3-way'!M46</f>
        <v>7.5650701947733226E-2</v>
      </c>
      <c r="R46" s="11">
        <f t="shared" si="23"/>
        <v>0</v>
      </c>
      <c r="S46" s="11">
        <f t="shared" si="24"/>
        <v>-0.84922224477011399</v>
      </c>
      <c r="T46" s="11">
        <f t="shared" si="25"/>
        <v>-0.27572150804224482</v>
      </c>
      <c r="U46" s="11">
        <f>'OddsRatio_working_3-way'!S46-'OddsRatio_working_3-way'!R46^2/3</f>
        <v>-0.84922224477011399</v>
      </c>
      <c r="V46" s="11">
        <f>'OddsRatio_working_3-way'!S46*'OddsRatio_working_3-way'!R46/3-2*'OddsRatio_working_3-way'!R46^3/27-'OddsRatio_working_3-way'!T46</f>
        <v>0.27572150804224482</v>
      </c>
      <c r="W46" s="11">
        <f>'OddsRatio_working_3-way'!V46^2+4*'OddsRatio_working_3-way'!U46^3/27</f>
        <v>-1.4709614087637629E-2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0.15060873487677209</v>
      </c>
      <c r="Y46" s="11">
        <f>IF('OddsRatio_working_3-way'!W46&gt;=0,IF('OddsRatio_working_3-way'!V46+SQRT('OddsRatio_working_3-way'!W46)&gt;0,0,PI()),ACOS('OddsRatio_working_3-way'!V46/(2*'OddsRatio_working_3-way'!X46)))</f>
        <v>0.41440275089684708</v>
      </c>
      <c r="Z46" s="11">
        <f>'OddsRatio_working_3-way'!X46^(1/3)*COS('OddsRatio_working_3-way'!Y46/3)</f>
        <v>0.52697911930562136</v>
      </c>
      <c r="AA46" s="11">
        <f>'OddsRatio_working_3-way'!X46^(1/3)*COS(('OddsRatio_working_3-way'!Y46+2*PI())/3)</f>
        <v>-0.32693494604482742</v>
      </c>
      <c r="AB46" s="11">
        <f>'OddsRatio_working_3-way'!X46^(1/3)*COS(('OddsRatio_working_3-way'!Y46+4*PI())/3)</f>
        <v>-0.20004417326079382</v>
      </c>
      <c r="AC46" s="11">
        <f>'OddsRatio_working_3-way'!X46^(1/3)*SIN('OddsRatio_working_3-way'!Y46/3)</f>
        <v>7.3260421824541455E-2</v>
      </c>
      <c r="AD46" s="11">
        <f>'OddsRatio_working_3-way'!X46^(1/3)*SIN(('OddsRatio_working_3-way'!Y46+2*PI())/3)</f>
        <v>0.41974709367034796</v>
      </c>
      <c r="AE46" s="11">
        <f>'OddsRatio_working_3-way'!X46^(1/3)*SIN(('OddsRatio_working_3-way'!Y46+4*PI())/3)</f>
        <v>-0.4930075154948893</v>
      </c>
      <c r="AF46" s="11">
        <f>-'OddsRatio_working_3-way'!U46/(3*'OddsRatio_working_3-way'!X46^(1/3))*COS(('OddsRatio_working_3-way'!Y46)/3)</f>
        <v>0.52697911930562125</v>
      </c>
      <c r="AG46" s="11">
        <f>-'OddsRatio_working_3-way'!U46/(3*'OddsRatio_working_3-way'!X46^(1/3))*COS(('OddsRatio_working_3-way'!Y46+2*PI())/3)</f>
        <v>-0.32693494604482737</v>
      </c>
      <c r="AH46" s="11">
        <f>-'OddsRatio_working_3-way'!U46/(3*'OddsRatio_working_3-way'!X46^(1/3))*COS(('OddsRatio_working_3-way'!Y46+4*PI())/3)</f>
        <v>-0.20004417326079377</v>
      </c>
      <c r="AI46" s="11">
        <f>'OddsRatio_working_3-way'!U46/(3*'OddsRatio_working_3-way'!X46^(1/3))*SIN(('OddsRatio_working_3-way'!Y46)/3)</f>
        <v>-7.3260421824541441E-2</v>
      </c>
      <c r="AJ46" s="11">
        <f>'OddsRatio_working_3-way'!U46/(3*'OddsRatio_working_3-way'!X46^(1/3))*SIN(('OddsRatio_working_3-way'!Y46+2*PI())/3)</f>
        <v>-0.41974709367034785</v>
      </c>
      <c r="AK46" s="11">
        <f>'OddsRatio_working_3-way'!U46/(3*'OddsRatio_working_3-way'!X46^(1/3))*SIN(('OddsRatio_working_3-way'!Y46+4*PI())/3)</f>
        <v>0.49300751549488919</v>
      </c>
      <c r="AL46" s="11">
        <f>'OddsRatio_working_3-way'!Z46+'OddsRatio_working_3-way'!AF46</f>
        <v>1.0539582386112425</v>
      </c>
      <c r="AM46" s="11">
        <f>'OddsRatio_working_3-way'!AA46+'OddsRatio_working_3-way'!AG46</f>
        <v>-0.65386989208965485</v>
      </c>
      <c r="AN46" s="11">
        <f>'OddsRatio_working_3-way'!AB46+'OddsRatio_working_3-way'!AH46</f>
        <v>-0.40008834652158759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1.0539582386112425</v>
      </c>
      <c r="AS46" s="11">
        <f>IF(('OddsRatio_working_3-way'!X46=0),IF(Q46&gt;0,-Q46^(1/3),(-Q46)^(1/3)),'OddsRatio_working_3-way'!AM46-'OddsRatio_working_3-way'!R46/3)</f>
        <v>-0.65386989208965485</v>
      </c>
      <c r="AT46" s="11">
        <f>IF(('OddsRatio_working_3-way'!X46=0),IF(Q46&gt;0,-Q46^(1/3),(-Q46)^(1/3)),'OddsRatio_working_3-way'!AN46-'OddsRatio_working_3-way'!R46/3)</f>
        <v>-0.40008834652158759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1.75</v>
      </c>
      <c r="B47" s="4">
        <f>IF('True_Odds_Calculator_3-way'!B46="","",'True_Odds_Calculator_3-way'!B46)</f>
        <v>4.0199999999999996</v>
      </c>
      <c r="C47" s="4">
        <f>IF('True_Odds_Calculator_3-way'!C46="","",'True_Odds_Calculator_3-way'!C46)</f>
        <v>4.67</v>
      </c>
      <c r="D47" s="9">
        <f t="shared" si="13"/>
        <v>0.55726137090393868</v>
      </c>
      <c r="E47" s="9">
        <f t="shared" si="14"/>
        <v>0.23814362052750418</v>
      </c>
      <c r="F47" s="9">
        <f t="shared" si="15"/>
        <v>0.204595008568557</v>
      </c>
      <c r="G47" s="9">
        <f t="shared" si="16"/>
        <v>1.059320101751394</v>
      </c>
      <c r="H47" s="9">
        <f t="shared" si="17"/>
        <v>1.7944900763135456</v>
      </c>
      <c r="I47" s="9">
        <f t="shared" si="18"/>
        <v>4.1991467072892084</v>
      </c>
      <c r="J47" s="9">
        <f t="shared" si="19"/>
        <v>4.8877047734276156</v>
      </c>
      <c r="K47" s="11">
        <f t="shared" si="20"/>
        <v>0.5714285714285714</v>
      </c>
      <c r="L47" s="11">
        <f t="shared" si="21"/>
        <v>0.24875621890547267</v>
      </c>
      <c r="M47" s="11">
        <f t="shared" si="22"/>
        <v>0.21413276231263384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-0.25301908931938644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0.22646023476986438</v>
      </c>
      <c r="Q47" s="11">
        <f>2*'OddsRatio_working_3-way'!K47*'OddsRatio_working_3-way'!L47*'OddsRatio_working_3-way'!M47</f>
        <v>6.0876407196200098E-2</v>
      </c>
      <c r="R47" s="11">
        <f t="shared" si="23"/>
        <v>0</v>
      </c>
      <c r="S47" s="11">
        <f t="shared" si="24"/>
        <v>-0.89503221033256997</v>
      </c>
      <c r="T47" s="11">
        <f t="shared" si="25"/>
        <v>-0.24060005654101341</v>
      </c>
      <c r="U47" s="11">
        <f>'OddsRatio_working_3-way'!S47-'OddsRatio_working_3-way'!R47^2/3</f>
        <v>-0.89503221033256997</v>
      </c>
      <c r="V47" s="11">
        <f>'OddsRatio_working_3-way'!S47*'OddsRatio_working_3-way'!R47/3-2*'OddsRatio_working_3-way'!R47^3/27-'OddsRatio_working_3-way'!T47</f>
        <v>0.24060005654101341</v>
      </c>
      <c r="W47" s="11">
        <f>'OddsRatio_working_3-way'!V47^2+4*'OddsRatio_working_3-way'!U47^3/27</f>
        <v>-4.8333061922931714E-2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0.16295816114149558</v>
      </c>
      <c r="Y47" s="11">
        <f>IF('OddsRatio_working_3-way'!W47&gt;=0,IF('OddsRatio_working_3-way'!V47+SQRT('OddsRatio_working_3-way'!W47)&gt;0,0,PI()),ACOS('OddsRatio_working_3-way'!V47/(2*'OddsRatio_working_3-way'!X47)))</f>
        <v>0.74035895623490566</v>
      </c>
      <c r="Z47" s="11">
        <f>'OddsRatio_working_3-way'!X47^(1/3)*COS('OddsRatio_working_3-way'!Y47/3)</f>
        <v>0.5296600508756969</v>
      </c>
      <c r="AA47" s="11">
        <f>'OddsRatio_working_3-way'!X47^(1/3)*COS(('OddsRatio_working_3-way'!Y47+2*PI())/3)</f>
        <v>-0.38038618262087376</v>
      </c>
      <c r="AB47" s="11">
        <f>'OddsRatio_working_3-way'!X47^(1/3)*COS(('OddsRatio_working_3-way'!Y47+4*PI())/3)</f>
        <v>-0.14927386825482356</v>
      </c>
      <c r="AC47" s="11">
        <f>'OddsRatio_working_3-way'!X47^(1/3)*SIN('OddsRatio_working_3-way'!Y47/3)</f>
        <v>0.13343275691227668</v>
      </c>
      <c r="AD47" s="11">
        <f>'OddsRatio_working_3-way'!X47^(1/3)*SIN(('OddsRatio_working_3-way'!Y47+2*PI())/3)</f>
        <v>0.39198268097197342</v>
      </c>
      <c r="AE47" s="11">
        <f>'OddsRatio_working_3-way'!X47^(1/3)*SIN(('OddsRatio_working_3-way'!Y47+4*PI())/3)</f>
        <v>-0.52541543788425005</v>
      </c>
      <c r="AF47" s="11">
        <f>-'OddsRatio_working_3-way'!U47/(3*'OddsRatio_working_3-way'!X47^(1/3))*COS(('OddsRatio_working_3-way'!Y47)/3)</f>
        <v>0.52966005087569701</v>
      </c>
      <c r="AG47" s="11">
        <f>-'OddsRatio_working_3-way'!U47/(3*'OddsRatio_working_3-way'!X47^(1/3))*COS(('OddsRatio_working_3-way'!Y47+2*PI())/3)</f>
        <v>-0.38038618262087387</v>
      </c>
      <c r="AH47" s="11">
        <f>-'OddsRatio_working_3-way'!U47/(3*'OddsRatio_working_3-way'!X47^(1/3))*COS(('OddsRatio_working_3-way'!Y47+4*PI())/3)</f>
        <v>-0.14927386825482361</v>
      </c>
      <c r="AI47" s="11">
        <f>'OddsRatio_working_3-way'!U47/(3*'OddsRatio_working_3-way'!X47^(1/3))*SIN(('OddsRatio_working_3-way'!Y47)/3)</f>
        <v>-0.13343275691227671</v>
      </c>
      <c r="AJ47" s="11">
        <f>'OddsRatio_working_3-way'!U47/(3*'OddsRatio_working_3-way'!X47^(1/3))*SIN(('OddsRatio_working_3-way'!Y47+2*PI())/3)</f>
        <v>-0.39198268097197353</v>
      </c>
      <c r="AK47" s="11">
        <f>'OddsRatio_working_3-way'!U47/(3*'OddsRatio_working_3-way'!X47^(1/3))*SIN(('OddsRatio_working_3-way'!Y47+4*PI())/3)</f>
        <v>0.52541543788425016</v>
      </c>
      <c r="AL47" s="11">
        <f>'OddsRatio_working_3-way'!Z47+'OddsRatio_working_3-way'!AF47</f>
        <v>1.059320101751394</v>
      </c>
      <c r="AM47" s="11">
        <f>'OddsRatio_working_3-way'!AA47+'OddsRatio_working_3-way'!AG47</f>
        <v>-0.76077236524174763</v>
      </c>
      <c r="AN47" s="11">
        <f>'OddsRatio_working_3-way'!AB47+'OddsRatio_working_3-way'!AH47</f>
        <v>-0.29854773650964717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1.059320101751394</v>
      </c>
      <c r="AS47" s="11">
        <f>IF(('OddsRatio_working_3-way'!X47=0),IF(Q47&gt;0,-Q47^(1/3),(-Q47)^(1/3)),'OddsRatio_working_3-way'!AM47-'OddsRatio_working_3-way'!R47/3)</f>
        <v>-0.76077236524174763</v>
      </c>
      <c r="AT47" s="11">
        <f>IF(('OddsRatio_working_3-way'!X47=0),IF(Q47&gt;0,-Q47^(1/3),(-Q47)^(1/3)),'OddsRatio_working_3-way'!AN47-'OddsRatio_working_3-way'!R47/3)</f>
        <v>-0.29854773650964717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1.72</v>
      </c>
      <c r="B48" s="4">
        <f>IF('True_Odds_Calculator_3-way'!B47="","",'True_Odds_Calculator_3-way'!B47)</f>
        <v>4.01</v>
      </c>
      <c r="C48" s="4">
        <f>IF('True_Odds_Calculator_3-way'!C47="","",'True_Odds_Calculator_3-way'!C47)</f>
        <v>4.88</v>
      </c>
      <c r="D48" s="9">
        <f t="shared" si="13"/>
        <v>0.56657602353617809</v>
      </c>
      <c r="E48" s="9">
        <f t="shared" si="14"/>
        <v>0.23820437543563999</v>
      </c>
      <c r="F48" s="9">
        <f t="shared" si="15"/>
        <v>0.19521960102818212</v>
      </c>
      <c r="G48" s="9">
        <f t="shared" si="16"/>
        <v>1.0624836210532003</v>
      </c>
      <c r="H48" s="9">
        <f t="shared" si="17"/>
        <v>1.7649882071583041</v>
      </c>
      <c r="I48" s="9">
        <f t="shared" si="18"/>
        <v>4.1980756993701327</v>
      </c>
      <c r="J48" s="9">
        <f t="shared" si="19"/>
        <v>5.1224364496864174</v>
      </c>
      <c r="K48" s="11">
        <f t="shared" si="20"/>
        <v>0.58139534883720934</v>
      </c>
      <c r="L48" s="11">
        <f t="shared" si="21"/>
        <v>0.24937655860349128</v>
      </c>
      <c r="M48" s="11">
        <f t="shared" si="22"/>
        <v>0.20491803278688525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-0.24982625403703862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0.2260955502969606</v>
      </c>
      <c r="Q48" s="11">
        <f>2*'OddsRatio_working_3-way'!K48*'OddsRatio_working_3-way'!L48*'OddsRatio_working_3-way'!M48</f>
        <v>5.9420643967663771E-2</v>
      </c>
      <c r="R48" s="11">
        <f t="shared" si="23"/>
        <v>0</v>
      </c>
      <c r="S48" s="11">
        <f t="shared" si="24"/>
        <v>-0.9050111693362709</v>
      </c>
      <c r="T48" s="11">
        <f t="shared" si="25"/>
        <v>-0.23784787630388204</v>
      </c>
      <c r="U48" s="11">
        <f>'OddsRatio_working_3-way'!S48-'OddsRatio_working_3-way'!R48^2/3</f>
        <v>-0.9050111693362709</v>
      </c>
      <c r="V48" s="11">
        <f>'OddsRatio_working_3-way'!S48*'OddsRatio_working_3-way'!R48/3-2*'OddsRatio_working_3-way'!R48^3/27-'OddsRatio_working_3-way'!T48</f>
        <v>0.23784787630388204</v>
      </c>
      <c r="W48" s="11">
        <f>'OddsRatio_working_3-way'!V48^2+4*'OddsRatio_working_3-way'!U48^3/27</f>
        <v>-5.3242472068937174E-2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0.1656910410456793</v>
      </c>
      <c r="Y48" s="11">
        <f>IF('OddsRatio_working_3-way'!W48&gt;=0,IF('OddsRatio_working_3-way'!V48+SQRT('OddsRatio_working_3-way'!W48)&gt;0,0,PI()),ACOS('OddsRatio_working_3-way'!V48/(2*'OddsRatio_working_3-way'!X48)))</f>
        <v>0.77023776582105485</v>
      </c>
      <c r="Z48" s="11">
        <f>'OddsRatio_working_3-way'!X48^(1/3)*COS('OddsRatio_working_3-way'!Y48/3)</f>
        <v>0.53124181052660013</v>
      </c>
      <c r="AA48" s="11">
        <f>'OddsRatio_working_3-way'!X48^(1/3)*COS(('OddsRatio_working_3-way'!Y48+2*PI())/3)</f>
        <v>-0.38640747900137157</v>
      </c>
      <c r="AB48" s="11">
        <f>'OddsRatio_working_3-way'!X48^(1/3)*COS(('OddsRatio_working_3-way'!Y48+4*PI())/3)</f>
        <v>-0.14483433152522848</v>
      </c>
      <c r="AC48" s="11">
        <f>'OddsRatio_working_3-way'!X48^(1/3)*SIN('OddsRatio_working_3-way'!Y48/3)</f>
        <v>0.13947232172433643</v>
      </c>
      <c r="AD48" s="11">
        <f>'OddsRatio_working_3-way'!X48^(1/3)*SIN(('OddsRatio_working_3-way'!Y48+2*PI())/3)</f>
        <v>0.39033274260630701</v>
      </c>
      <c r="AE48" s="11">
        <f>'OddsRatio_working_3-way'!X48^(1/3)*SIN(('OddsRatio_working_3-way'!Y48+4*PI())/3)</f>
        <v>-0.52980506433064334</v>
      </c>
      <c r="AF48" s="11">
        <f>-'OddsRatio_working_3-way'!U48/(3*'OddsRatio_working_3-way'!X48^(1/3))*COS(('OddsRatio_working_3-way'!Y48)/3)</f>
        <v>0.53124181052660013</v>
      </c>
      <c r="AG48" s="11">
        <f>-'OddsRatio_working_3-way'!U48/(3*'OddsRatio_working_3-way'!X48^(1/3))*COS(('OddsRatio_working_3-way'!Y48+2*PI())/3)</f>
        <v>-0.38640747900137157</v>
      </c>
      <c r="AH48" s="11">
        <f>-'OddsRatio_working_3-way'!U48/(3*'OddsRatio_working_3-way'!X48^(1/3))*COS(('OddsRatio_working_3-way'!Y48+4*PI())/3)</f>
        <v>-0.14483433152522848</v>
      </c>
      <c r="AI48" s="11">
        <f>'OddsRatio_working_3-way'!U48/(3*'OddsRatio_working_3-way'!X48^(1/3))*SIN(('OddsRatio_working_3-way'!Y48)/3)</f>
        <v>-0.13947232172433643</v>
      </c>
      <c r="AJ48" s="11">
        <f>'OddsRatio_working_3-way'!U48/(3*'OddsRatio_working_3-way'!X48^(1/3))*SIN(('OddsRatio_working_3-way'!Y48+2*PI())/3)</f>
        <v>-0.39033274260630701</v>
      </c>
      <c r="AK48" s="11">
        <f>'OddsRatio_working_3-way'!U48/(3*'OddsRatio_working_3-way'!X48^(1/3))*SIN(('OddsRatio_working_3-way'!Y48+4*PI())/3)</f>
        <v>0.52980506433064334</v>
      </c>
      <c r="AL48" s="11">
        <f>'OddsRatio_working_3-way'!Z48+'OddsRatio_working_3-way'!AF48</f>
        <v>1.0624836210532003</v>
      </c>
      <c r="AM48" s="11">
        <f>'OddsRatio_working_3-way'!AA48+'OddsRatio_working_3-way'!AG48</f>
        <v>-0.77281495800274314</v>
      </c>
      <c r="AN48" s="11">
        <f>'OddsRatio_working_3-way'!AB48+'OddsRatio_working_3-way'!AH48</f>
        <v>-0.28966866305045696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1.0624836210532003</v>
      </c>
      <c r="AS48" s="11">
        <f>IF(('OddsRatio_working_3-way'!X48=0),IF(Q48&gt;0,-Q48^(1/3),(-Q48)^(1/3)),'OddsRatio_working_3-way'!AM48-'OddsRatio_working_3-way'!R48/3)</f>
        <v>-0.77281495800274314</v>
      </c>
      <c r="AT48" s="11">
        <f>IF(('OddsRatio_working_3-way'!X48=0),IF(Q48&gt;0,-Q48^(1/3),(-Q48)^(1/3)),'OddsRatio_working_3-way'!AN48-'OddsRatio_working_3-way'!R48/3)</f>
        <v>-0.28966866305045696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2.39</v>
      </c>
      <c r="B49" s="4">
        <f>IF('True_Odds_Calculator_3-way'!B48="","",'True_Odds_Calculator_3-way'!B48)</f>
        <v>3.58</v>
      </c>
      <c r="C49" s="4">
        <f>IF('True_Odds_Calculator_3-way'!C48="","",'True_Odds_Calculator_3-way'!C48)</f>
        <v>3.03</v>
      </c>
      <c r="D49" s="9">
        <f t="shared" si="13"/>
        <v>0.40822852565540657</v>
      </c>
      <c r="E49" s="9">
        <f t="shared" si="14"/>
        <v>0.27095571972890903</v>
      </c>
      <c r="F49" s="9">
        <f t="shared" si="15"/>
        <v>0.32081575461568429</v>
      </c>
      <c r="G49" s="9">
        <f t="shared" si="16"/>
        <v>1.042883695953611</v>
      </c>
      <c r="H49" s="9">
        <f t="shared" si="17"/>
        <v>2.4496083373755191</v>
      </c>
      <c r="I49" s="9">
        <f t="shared" si="18"/>
        <v>3.6906399355603163</v>
      </c>
      <c r="J49" s="9">
        <f t="shared" si="19"/>
        <v>3.1170539027858304</v>
      </c>
      <c r="K49" s="11">
        <f t="shared" si="20"/>
        <v>0.41841004184100417</v>
      </c>
      <c r="L49" s="11">
        <f t="shared" si="21"/>
        <v>0.27932960893854747</v>
      </c>
      <c r="M49" s="11">
        <f t="shared" si="22"/>
        <v>0.33003300330033003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-0.28080639110403638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0.2314342838879386</v>
      </c>
      <c r="Q49" s="11">
        <f>2*'OddsRatio_working_3-way'!K49*'OddsRatio_working_3-way'!L49*'OddsRatio_working_3-way'!M49</f>
        <v>7.7144761295979525E-2</v>
      </c>
      <c r="R49" s="11">
        <f t="shared" si="23"/>
        <v>0</v>
      </c>
      <c r="S49" s="11">
        <f t="shared" si="24"/>
        <v>-0.82417740913238036</v>
      </c>
      <c r="T49" s="11">
        <f t="shared" si="25"/>
        <v>-0.27472580304412675</v>
      </c>
      <c r="U49" s="11">
        <f>'OddsRatio_working_3-way'!S49-'OddsRatio_working_3-way'!R49^2/3</f>
        <v>-0.82417740913238036</v>
      </c>
      <c r="V49" s="11">
        <f>'OddsRatio_working_3-way'!S49*'OddsRatio_working_3-way'!R49/3-2*'OddsRatio_working_3-way'!R49^3/27-'OddsRatio_working_3-way'!T49</f>
        <v>0.27472580304412675</v>
      </c>
      <c r="W49" s="11">
        <f>'OddsRatio_working_3-way'!V49^2+4*'OddsRatio_working_3-way'!U49^3/27</f>
        <v>-7.4646474289468689E-3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0.14399558525106523</v>
      </c>
      <c r="Y49" s="11">
        <f>IF('OddsRatio_working_3-way'!W49&gt;=0,IF('OddsRatio_working_3-way'!V49+SQRT('OddsRatio_working_3-way'!W49)&gt;0,0,PI()),ACOS('OddsRatio_working_3-way'!V49/(2*'OddsRatio_working_3-way'!X49)))</f>
        <v>0.30469571149944552</v>
      </c>
      <c r="Z49" s="11">
        <f>'OddsRatio_working_3-way'!X49^(1/3)*COS('OddsRatio_working_3-way'!Y49/3)</f>
        <v>0.52144184797680548</v>
      </c>
      <c r="AA49" s="11">
        <f>'OddsRatio_working_3-way'!X49^(1/3)*COS(('OddsRatio_working_3-way'!Y49+2*PI())/3)</f>
        <v>-0.30674430573068295</v>
      </c>
      <c r="AB49" s="11">
        <f>'OddsRatio_working_3-way'!X49^(1/3)*COS(('OddsRatio_working_3-way'!Y49+4*PI())/3)</f>
        <v>-0.21469754224612259</v>
      </c>
      <c r="AC49" s="11">
        <f>'OddsRatio_working_3-way'!X49^(1/3)*SIN('OddsRatio_working_3-way'!Y49/3)</f>
        <v>5.3143223675844904E-2</v>
      </c>
      <c r="AD49" s="11">
        <f>'OddsRatio_working_3-way'!X49^(1/3)*SIN(('OddsRatio_working_3-way'!Y49+2*PI())/3)</f>
        <v>0.42501027510629441</v>
      </c>
      <c r="AE49" s="11">
        <f>'OddsRatio_working_3-way'!X49^(1/3)*SIN(('OddsRatio_working_3-way'!Y49+4*PI())/3)</f>
        <v>-0.47815349878213914</v>
      </c>
      <c r="AF49" s="11">
        <f>-'OddsRatio_working_3-way'!U49/(3*'OddsRatio_working_3-way'!X49^(1/3))*COS(('OddsRatio_working_3-way'!Y49)/3)</f>
        <v>0.52144184797680548</v>
      </c>
      <c r="AG49" s="11">
        <f>-'OddsRatio_working_3-way'!U49/(3*'OddsRatio_working_3-way'!X49^(1/3))*COS(('OddsRatio_working_3-way'!Y49+2*PI())/3)</f>
        <v>-0.30674430573068295</v>
      </c>
      <c r="AH49" s="11">
        <f>-'OddsRatio_working_3-way'!U49/(3*'OddsRatio_working_3-way'!X49^(1/3))*COS(('OddsRatio_working_3-way'!Y49+4*PI())/3)</f>
        <v>-0.21469754224612259</v>
      </c>
      <c r="AI49" s="11">
        <f>'OddsRatio_working_3-way'!U49/(3*'OddsRatio_working_3-way'!X49^(1/3))*SIN(('OddsRatio_working_3-way'!Y49)/3)</f>
        <v>-5.3143223675844904E-2</v>
      </c>
      <c r="AJ49" s="11">
        <f>'OddsRatio_working_3-way'!U49/(3*'OddsRatio_working_3-way'!X49^(1/3))*SIN(('OddsRatio_working_3-way'!Y49+2*PI())/3)</f>
        <v>-0.42501027510629441</v>
      </c>
      <c r="AK49" s="11">
        <f>'OddsRatio_working_3-way'!U49/(3*'OddsRatio_working_3-way'!X49^(1/3))*SIN(('OddsRatio_working_3-way'!Y49+4*PI())/3)</f>
        <v>0.47815349878213914</v>
      </c>
      <c r="AL49" s="11">
        <f>'OddsRatio_working_3-way'!Z49+'OddsRatio_working_3-way'!AF49</f>
        <v>1.042883695953611</v>
      </c>
      <c r="AM49" s="11">
        <f>'OddsRatio_working_3-way'!AA49+'OddsRatio_working_3-way'!AG49</f>
        <v>-0.61348861146136591</v>
      </c>
      <c r="AN49" s="11">
        <f>'OddsRatio_working_3-way'!AB49+'OddsRatio_working_3-way'!AH49</f>
        <v>-0.42939508449224517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1.042883695953611</v>
      </c>
      <c r="AS49" s="11">
        <f>IF(('OddsRatio_working_3-way'!X49=0),IF(Q49&gt;0,-Q49^(1/3),(-Q49)^(1/3)),'OddsRatio_working_3-way'!AM49-'OddsRatio_working_3-way'!R49/3)</f>
        <v>-0.61348861146136591</v>
      </c>
      <c r="AT49" s="11">
        <f>IF(('OddsRatio_working_3-way'!X49=0),IF(Q49&gt;0,-Q49^(1/3),(-Q49)^(1/3)),'OddsRatio_working_3-way'!AN49-'OddsRatio_working_3-way'!R49/3)</f>
        <v>-0.42939508449224517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2.92</v>
      </c>
      <c r="B50" s="4">
        <f>IF('True_Odds_Calculator_3-way'!B49="","",'True_Odds_Calculator_3-way'!B49)</f>
        <v>3.52</v>
      </c>
      <c r="C50" s="4">
        <f>IF('True_Odds_Calculator_3-way'!C49="","",'True_Odds_Calculator_3-way'!C49)</f>
        <v>2.5</v>
      </c>
      <c r="D50" s="9">
        <f t="shared" si="13"/>
        <v>0.33352213785119078</v>
      </c>
      <c r="E50" s="9">
        <f t="shared" si="14"/>
        <v>0.27603179926928917</v>
      </c>
      <c r="F50" s="9">
        <f t="shared" si="15"/>
        <v>0.39044606287951994</v>
      </c>
      <c r="G50" s="9">
        <f t="shared" si="16"/>
        <v>1.0407821464934244</v>
      </c>
      <c r="H50" s="9">
        <f t="shared" si="17"/>
        <v>2.9983017212673748</v>
      </c>
      <c r="I50" s="9">
        <f t="shared" si="18"/>
        <v>3.6227710091634298</v>
      </c>
      <c r="J50" s="9">
        <f t="shared" si="19"/>
        <v>2.5611732197401369</v>
      </c>
      <c r="K50" s="11">
        <f t="shared" si="20"/>
        <v>0.34246575342465752</v>
      </c>
      <c r="L50" s="11">
        <f t="shared" si="21"/>
        <v>0.28409090909090912</v>
      </c>
      <c r="M50" s="11">
        <f t="shared" si="22"/>
        <v>0.4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-0.2824408468244084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0.23116438356164382</v>
      </c>
      <c r="Q50" s="11">
        <f>2*'OddsRatio_working_3-way'!K50*'OddsRatio_working_3-way'!L50*'OddsRatio_working_3-way'!M50</f>
        <v>7.7833125778331264E-2</v>
      </c>
      <c r="R50" s="11">
        <f t="shared" si="23"/>
        <v>0</v>
      </c>
      <c r="S50" s="11">
        <f t="shared" si="24"/>
        <v>-0.81845238095238104</v>
      </c>
      <c r="T50" s="11">
        <f t="shared" si="25"/>
        <v>-0.27557319223985899</v>
      </c>
      <c r="U50" s="11">
        <f>'OddsRatio_working_3-way'!S50-'OddsRatio_working_3-way'!R50^2/3</f>
        <v>-0.81845238095238104</v>
      </c>
      <c r="V50" s="11">
        <f>'OddsRatio_working_3-way'!S50*'OddsRatio_working_3-way'!R50/3-2*'OddsRatio_working_3-way'!R50^3/27-'OddsRatio_working_3-way'!T50</f>
        <v>0.27557319223985899</v>
      </c>
      <c r="W50" s="11">
        <f>'OddsRatio_working_3-way'!V50^2+4*'OddsRatio_working_3-way'!U50^3/27</f>
        <v>-5.2819388531344796E-3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0.14249782729431418</v>
      </c>
      <c r="Y50" s="11">
        <f>IF('OddsRatio_working_3-way'!W50&gt;=0,IF('OddsRatio_working_3-way'!V50+SQRT('OddsRatio_working_3-way'!W50)&gt;0,0,PI()),ACOS('OddsRatio_working_3-way'!V50/(2*'OddsRatio_working_3-way'!X50)))</f>
        <v>0.25785879515422394</v>
      </c>
      <c r="Z50" s="11">
        <f>'OddsRatio_working_3-way'!X50^(1/3)*COS('OddsRatio_working_3-way'!Y50/3)</f>
        <v>0.52039107324671219</v>
      </c>
      <c r="AA50" s="11">
        <f>'OddsRatio_working_3-way'!X50^(1/3)*COS(('OddsRatio_working_3-way'!Y50+2*PI())/3)</f>
        <v>-0.29902778355739956</v>
      </c>
      <c r="AB50" s="11">
        <f>'OddsRatio_working_3-way'!X50^(1/3)*COS(('OddsRatio_working_3-way'!Y50+4*PI())/3)</f>
        <v>-0.22136328968931274</v>
      </c>
      <c r="AC50" s="11">
        <f>'OddsRatio_working_3-way'!X50^(1/3)*SIN('OddsRatio_working_3-way'!Y50/3)</f>
        <v>4.4839616441216014E-2</v>
      </c>
      <c r="AD50" s="11">
        <f>'OddsRatio_working_3-way'!X50^(1/3)*SIN(('OddsRatio_working_3-way'!Y50+2*PI())/3)</f>
        <v>0.42825208111369334</v>
      </c>
      <c r="AE50" s="11">
        <f>'OddsRatio_working_3-way'!X50^(1/3)*SIN(('OddsRatio_working_3-way'!Y50+4*PI())/3)</f>
        <v>-0.47309169755490932</v>
      </c>
      <c r="AF50" s="11">
        <f>-'OddsRatio_working_3-way'!U50/(3*'OddsRatio_working_3-way'!X50^(1/3))*COS(('OddsRatio_working_3-way'!Y50)/3)</f>
        <v>0.52039107324671219</v>
      </c>
      <c r="AG50" s="11">
        <f>-'OddsRatio_working_3-way'!U50/(3*'OddsRatio_working_3-way'!X50^(1/3))*COS(('OddsRatio_working_3-way'!Y50+2*PI())/3)</f>
        <v>-0.29902778355739956</v>
      </c>
      <c r="AH50" s="11">
        <f>-'OddsRatio_working_3-way'!U50/(3*'OddsRatio_working_3-way'!X50^(1/3))*COS(('OddsRatio_working_3-way'!Y50+4*PI())/3)</f>
        <v>-0.22136328968931274</v>
      </c>
      <c r="AI50" s="11">
        <f>'OddsRatio_working_3-way'!U50/(3*'OddsRatio_working_3-way'!X50^(1/3))*SIN(('OddsRatio_working_3-way'!Y50)/3)</f>
        <v>-4.4839616441216014E-2</v>
      </c>
      <c r="AJ50" s="11">
        <f>'OddsRatio_working_3-way'!U50/(3*'OddsRatio_working_3-way'!X50^(1/3))*SIN(('OddsRatio_working_3-way'!Y50+2*PI())/3)</f>
        <v>-0.42825208111369334</v>
      </c>
      <c r="AK50" s="11">
        <f>'OddsRatio_working_3-way'!U50/(3*'OddsRatio_working_3-way'!X50^(1/3))*SIN(('OddsRatio_working_3-way'!Y50+4*PI())/3)</f>
        <v>0.47309169755490932</v>
      </c>
      <c r="AL50" s="11">
        <f>'OddsRatio_working_3-way'!Z50+'OddsRatio_working_3-way'!AF50</f>
        <v>1.0407821464934244</v>
      </c>
      <c r="AM50" s="11">
        <f>'OddsRatio_working_3-way'!AA50+'OddsRatio_working_3-way'!AG50</f>
        <v>-0.59805556711479912</v>
      </c>
      <c r="AN50" s="11">
        <f>'OddsRatio_working_3-way'!AB50+'OddsRatio_working_3-way'!AH50</f>
        <v>-0.44272657937862547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1.0407821464934244</v>
      </c>
      <c r="AS50" s="11">
        <f>IF(('OddsRatio_working_3-way'!X50=0),IF(Q50&gt;0,-Q50^(1/3),(-Q50)^(1/3)),'OddsRatio_working_3-way'!AM50-'OddsRatio_working_3-way'!R50/3)</f>
        <v>-0.59805556711479912</v>
      </c>
      <c r="AT50" s="11">
        <f>IF(('OddsRatio_working_3-way'!X50=0),IF(Q50&gt;0,-Q50^(1/3),(-Q50)^(1/3)),'OddsRatio_working_3-way'!AN50-'OddsRatio_working_3-way'!R50/3)</f>
        <v>-0.44272657937862547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1.75</v>
      </c>
      <c r="B51" s="4">
        <f>IF('True_Odds_Calculator_3-way'!B50="","",'True_Odds_Calculator_3-way'!B50)</f>
        <v>3.99</v>
      </c>
      <c r="C51" s="4">
        <f>IF('True_Odds_Calculator_3-way'!C50="","",'True_Odds_Calculator_3-way'!C50)</f>
        <v>4.41</v>
      </c>
      <c r="D51" s="9">
        <f t="shared" si="13"/>
        <v>0.551454031275315</v>
      </c>
      <c r="E51" s="9">
        <f t="shared" si="14"/>
        <v>0.2356986353789762</v>
      </c>
      <c r="F51" s="9">
        <f t="shared" si="15"/>
        <v>0.21284733334570868</v>
      </c>
      <c r="G51" s="9">
        <f t="shared" si="16"/>
        <v>1.0845170362610503</v>
      </c>
      <c r="H51" s="9">
        <f t="shared" si="17"/>
        <v>1.813387777195788</v>
      </c>
      <c r="I51" s="9">
        <f t="shared" si="18"/>
        <v>4.2427059384205403</v>
      </c>
      <c r="J51" s="9">
        <f t="shared" si="19"/>
        <v>4.6982030936501813</v>
      </c>
      <c r="K51" s="11">
        <f t="shared" si="20"/>
        <v>0.5714285714285714</v>
      </c>
      <c r="L51" s="11">
        <f t="shared" si="21"/>
        <v>0.25062656641604009</v>
      </c>
      <c r="M51" s="11">
        <f t="shared" si="22"/>
        <v>0.22675736961451246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-0.24833463639662812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0.23219694847744565</v>
      </c>
      <c r="Q51" s="11">
        <f>2*'OddsRatio_working_3-way'!K51*'OddsRatio_working_3-way'!L51*'OddsRatio_working_3-way'!M51</f>
        <v>6.4950195378306458E-2</v>
      </c>
      <c r="R51" s="11">
        <f t="shared" si="23"/>
        <v>0</v>
      </c>
      <c r="S51" s="11">
        <f t="shared" si="24"/>
        <v>-0.93501636278634881</v>
      </c>
      <c r="T51" s="11">
        <f t="shared" si="25"/>
        <v>-0.26154303854163596</v>
      </c>
      <c r="U51" s="11">
        <f>'OddsRatio_working_3-way'!S51-'OddsRatio_working_3-way'!R51^2/3</f>
        <v>-0.93501636278634881</v>
      </c>
      <c r="V51" s="11">
        <f>'OddsRatio_working_3-way'!S51*'OddsRatio_working_3-way'!R51/3-2*'OddsRatio_working_3-way'!R51^3/27-'OddsRatio_working_3-way'!T51</f>
        <v>0.26154303854163596</v>
      </c>
      <c r="W51" s="11">
        <f>'OddsRatio_working_3-way'!V51^2+4*'OddsRatio_working_3-way'!U51^3/27</f>
        <v>-5.2697948623253457E-2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0.1739990730096321</v>
      </c>
      <c r="Y51" s="11">
        <f>IF('OddsRatio_working_3-way'!W51&gt;=0,IF('OddsRatio_working_3-way'!V51+SQRT('OddsRatio_working_3-way'!W51)&gt;0,0,PI()),ACOS('OddsRatio_working_3-way'!V51/(2*'OddsRatio_working_3-way'!X51)))</f>
        <v>0.72036582481822697</v>
      </c>
      <c r="Z51" s="11">
        <f>'OddsRatio_working_3-way'!X51^(1/3)*COS('OddsRatio_working_3-way'!Y51/3)</f>
        <v>0.54225851813052517</v>
      </c>
      <c r="AA51" s="11">
        <f>'OddsRatio_working_3-way'!X51^(1/3)*COS(('OddsRatio_working_3-way'!Y51+2*PI())/3)</f>
        <v>-0.38611128084585417</v>
      </c>
      <c r="AB51" s="11">
        <f>'OddsRatio_working_3-way'!X51^(1/3)*COS(('OddsRatio_working_3-way'!Y51+4*PI())/3)</f>
        <v>-0.15614723728467103</v>
      </c>
      <c r="AC51" s="11">
        <f>'OddsRatio_working_3-way'!X51^(1/3)*SIN('OddsRatio_working_3-way'!Y51/3)</f>
        <v>0.1327698024539839</v>
      </c>
      <c r="AD51" s="11">
        <f>'OddsRatio_working_3-way'!X51^(1/3)*SIN(('OddsRatio_working_3-way'!Y51+2*PI())/3)</f>
        <v>0.40322475089254739</v>
      </c>
      <c r="AE51" s="11">
        <f>'OddsRatio_working_3-way'!X51^(1/3)*SIN(('OddsRatio_working_3-way'!Y51+4*PI())/3)</f>
        <v>-0.53599455334653123</v>
      </c>
      <c r="AF51" s="11">
        <f>-'OddsRatio_working_3-way'!U51/(3*'OddsRatio_working_3-way'!X51^(1/3))*COS(('OddsRatio_working_3-way'!Y51)/3)</f>
        <v>0.54225851813052517</v>
      </c>
      <c r="AG51" s="11">
        <f>-'OddsRatio_working_3-way'!U51/(3*'OddsRatio_working_3-way'!X51^(1/3))*COS(('OddsRatio_working_3-way'!Y51+2*PI())/3)</f>
        <v>-0.38611128084585417</v>
      </c>
      <c r="AH51" s="11">
        <f>-'OddsRatio_working_3-way'!U51/(3*'OddsRatio_working_3-way'!X51^(1/3))*COS(('OddsRatio_working_3-way'!Y51+4*PI())/3)</f>
        <v>-0.15614723728467103</v>
      </c>
      <c r="AI51" s="11">
        <f>'OddsRatio_working_3-way'!U51/(3*'OddsRatio_working_3-way'!X51^(1/3))*SIN(('OddsRatio_working_3-way'!Y51)/3)</f>
        <v>-0.1327698024539839</v>
      </c>
      <c r="AJ51" s="11">
        <f>'OddsRatio_working_3-way'!U51/(3*'OddsRatio_working_3-way'!X51^(1/3))*SIN(('OddsRatio_working_3-way'!Y51+2*PI())/3)</f>
        <v>-0.40322475089254739</v>
      </c>
      <c r="AK51" s="11">
        <f>'OddsRatio_working_3-way'!U51/(3*'OddsRatio_working_3-way'!X51^(1/3))*SIN(('OddsRatio_working_3-way'!Y51+4*PI())/3)</f>
        <v>0.53599455334653123</v>
      </c>
      <c r="AL51" s="11">
        <f>'OddsRatio_working_3-way'!Z51+'OddsRatio_working_3-way'!AF51</f>
        <v>1.0845170362610503</v>
      </c>
      <c r="AM51" s="11">
        <f>'OddsRatio_working_3-way'!AA51+'OddsRatio_working_3-way'!AG51</f>
        <v>-0.77222256169170833</v>
      </c>
      <c r="AN51" s="11">
        <f>'OddsRatio_working_3-way'!AB51+'OddsRatio_working_3-way'!AH51</f>
        <v>-0.31229447456934206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1.0845170362610503</v>
      </c>
      <c r="AS51" s="11">
        <f>IF(('OddsRatio_working_3-way'!X51=0),IF(Q51&gt;0,-Q51^(1/3),(-Q51)^(1/3)),'OddsRatio_working_3-way'!AM51-'OddsRatio_working_3-way'!R51/3)</f>
        <v>-0.77222256169170833</v>
      </c>
      <c r="AT51" s="11">
        <f>IF(('OddsRatio_working_3-way'!X51=0),IF(Q51&gt;0,-Q51^(1/3),(-Q51)^(1/3)),'OddsRatio_working_3-way'!AN51-'OddsRatio_working_3-way'!R51/3)</f>
        <v>-0.31229447456934206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3.06</v>
      </c>
      <c r="B52" s="4">
        <f>IF('True_Odds_Calculator_3-way'!B51="","",'True_Odds_Calculator_3-way'!B51)</f>
        <v>3.66</v>
      </c>
      <c r="C52" s="4">
        <f>IF('True_Odds_Calculator_3-way'!C51="","",'True_Odds_Calculator_3-way'!C51)</f>
        <v>2.31</v>
      </c>
      <c r="D52" s="9">
        <f t="shared" si="13"/>
        <v>0.31590331908621316</v>
      </c>
      <c r="E52" s="9">
        <f t="shared" si="14"/>
        <v>0.26341708098896571</v>
      </c>
      <c r="F52" s="9">
        <f t="shared" si="15"/>
        <v>0.42067959992482112</v>
      </c>
      <c r="G52" s="9">
        <f t="shared" si="16"/>
        <v>1.0512259522770244</v>
      </c>
      <c r="H52" s="9">
        <f t="shared" si="17"/>
        <v>3.1655254616906703</v>
      </c>
      <c r="I52" s="9">
        <f t="shared" si="18"/>
        <v>3.7962610330568847</v>
      </c>
      <c r="J52" s="9">
        <f t="shared" si="19"/>
        <v>2.3771059974829019</v>
      </c>
      <c r="K52" s="11">
        <f t="shared" si="20"/>
        <v>0.32679738562091504</v>
      </c>
      <c r="L52" s="11">
        <f t="shared" si="21"/>
        <v>0.27322404371584696</v>
      </c>
      <c r="M52" s="11">
        <f t="shared" si="22"/>
        <v>0.4329004329004329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-0.27746337260962783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0.23307882517139988</v>
      </c>
      <c r="Q52" s="11">
        <f>2*'OddsRatio_working_3-way'!K52*'OddsRatio_working_3-way'!L52*'OddsRatio_working_3-way'!M52</f>
        <v>7.7306409675422849E-2</v>
      </c>
      <c r="R52" s="11">
        <f t="shared" si="23"/>
        <v>0</v>
      </c>
      <c r="S52" s="11">
        <f t="shared" si="24"/>
        <v>-0.84003457097498058</v>
      </c>
      <c r="T52" s="11">
        <f t="shared" si="25"/>
        <v>-0.27861843150082272</v>
      </c>
      <c r="U52" s="11">
        <f>'OddsRatio_working_3-way'!S52-'OddsRatio_working_3-way'!R52^2/3</f>
        <v>-0.84003457097498058</v>
      </c>
      <c r="V52" s="11">
        <f>'OddsRatio_working_3-way'!S52*'OddsRatio_working_3-way'!R52/3-2*'OddsRatio_working_3-way'!R52^3/27-'OddsRatio_working_3-way'!T52</f>
        <v>0.27861843150082272</v>
      </c>
      <c r="W52" s="11">
        <f>'OddsRatio_working_3-way'!V52^2+4*'OddsRatio_working_3-way'!U52^3/27</f>
        <v>-1.0190611531971594E-2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0.1481712201339638</v>
      </c>
      <c r="Y52" s="11">
        <f>IF('OddsRatio_working_3-way'!W52&gt;=0,IF('OddsRatio_working_3-way'!V52+SQRT('OddsRatio_working_3-way'!W52)&gt;0,0,PI()),ACOS('OddsRatio_working_3-way'!V52/(2*'OddsRatio_working_3-way'!X52)))</f>
        <v>0.34760638948987976</v>
      </c>
      <c r="Z52" s="11">
        <f>'OddsRatio_working_3-way'!X52^(1/3)*COS('OddsRatio_working_3-way'!Y52/3)</f>
        <v>0.52561297613851221</v>
      </c>
      <c r="AA52" s="11">
        <f>'OddsRatio_working_3-way'!X52^(1/3)*COS(('OddsRatio_working_3-way'!Y52+2*PI())/3)</f>
        <v>-0.31578659971369349</v>
      </c>
      <c r="AB52" s="11">
        <f>'OddsRatio_working_3-way'!X52^(1/3)*COS(('OddsRatio_working_3-way'!Y52+4*PI())/3)</f>
        <v>-0.20982637642481883</v>
      </c>
      <c r="AC52" s="11">
        <f>'OddsRatio_working_3-way'!X52^(1/3)*SIN('OddsRatio_working_3-way'!Y52/3)</f>
        <v>6.1176163439224746E-2</v>
      </c>
      <c r="AD52" s="11">
        <f>'OddsRatio_working_3-way'!X52^(1/3)*SIN(('OddsRatio_working_3-way'!Y52+2*PI())/3)</f>
        <v>0.42460610817508321</v>
      </c>
      <c r="AE52" s="11">
        <f>'OddsRatio_working_3-way'!X52^(1/3)*SIN(('OddsRatio_working_3-way'!Y52+4*PI())/3)</f>
        <v>-0.48578227161430787</v>
      </c>
      <c r="AF52" s="11">
        <f>-'OddsRatio_working_3-way'!U52/(3*'OddsRatio_working_3-way'!X52^(1/3))*COS(('OddsRatio_working_3-way'!Y52)/3)</f>
        <v>0.5256129761385121</v>
      </c>
      <c r="AG52" s="11">
        <f>-'OddsRatio_working_3-way'!U52/(3*'OddsRatio_working_3-way'!X52^(1/3))*COS(('OddsRatio_working_3-way'!Y52+2*PI())/3)</f>
        <v>-0.31578659971369344</v>
      </c>
      <c r="AH52" s="11">
        <f>-'OddsRatio_working_3-way'!U52/(3*'OddsRatio_working_3-way'!X52^(1/3))*COS(('OddsRatio_working_3-way'!Y52+4*PI())/3)</f>
        <v>-0.20982637642481877</v>
      </c>
      <c r="AI52" s="11">
        <f>'OddsRatio_working_3-way'!U52/(3*'OddsRatio_working_3-way'!X52^(1/3))*SIN(('OddsRatio_working_3-way'!Y52)/3)</f>
        <v>-6.1176163439224732E-2</v>
      </c>
      <c r="AJ52" s="11">
        <f>'OddsRatio_working_3-way'!U52/(3*'OddsRatio_working_3-way'!X52^(1/3))*SIN(('OddsRatio_working_3-way'!Y52+2*PI())/3)</f>
        <v>-0.4246061081750831</v>
      </c>
      <c r="AK52" s="11">
        <f>'OddsRatio_working_3-way'!U52/(3*'OddsRatio_working_3-way'!X52^(1/3))*SIN(('OddsRatio_working_3-way'!Y52+4*PI())/3)</f>
        <v>0.48578227161430776</v>
      </c>
      <c r="AL52" s="11">
        <f>'OddsRatio_working_3-way'!Z52+'OddsRatio_working_3-way'!AF52</f>
        <v>1.0512259522770244</v>
      </c>
      <c r="AM52" s="11">
        <f>'OddsRatio_working_3-way'!AA52+'OddsRatio_working_3-way'!AG52</f>
        <v>-0.63157319942738699</v>
      </c>
      <c r="AN52" s="11">
        <f>'OddsRatio_working_3-way'!AB52+'OddsRatio_working_3-way'!AH52</f>
        <v>-0.4196527528496376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1.0512259522770244</v>
      </c>
      <c r="AS52" s="11">
        <f>IF(('OddsRatio_working_3-way'!X52=0),IF(Q52&gt;0,-Q52^(1/3),(-Q52)^(1/3)),'OddsRatio_working_3-way'!AM52-'OddsRatio_working_3-way'!R52/3)</f>
        <v>-0.63157319942738699</v>
      </c>
      <c r="AT52" s="11">
        <f>IF(('OddsRatio_working_3-way'!X52=0),IF(Q52&gt;0,-Q52^(1/3),(-Q52)^(1/3)),'OddsRatio_working_3-way'!AN52-'OddsRatio_working_3-way'!R52/3)</f>
        <v>-0.4196527528496376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1.82</v>
      </c>
      <c r="B53" s="4">
        <f>IF('True_Odds_Calculator_3-way'!B52="","",'True_Odds_Calculator_3-way'!B52)</f>
        <v>3.95</v>
      </c>
      <c r="C53" s="4">
        <f>IF('True_Odds_Calculator_3-way'!C52="","",'True_Odds_Calculator_3-way'!C52)</f>
        <v>4.4000000000000004</v>
      </c>
      <c r="D53" s="9">
        <f t="shared" si="13"/>
        <v>0.53725695909393956</v>
      </c>
      <c r="E53" s="9">
        <f t="shared" si="14"/>
        <v>0.24398554156755492</v>
      </c>
      <c r="F53" s="9">
        <f t="shared" si="15"/>
        <v>0.21875749933850541</v>
      </c>
      <c r="G53" s="9">
        <f t="shared" si="16"/>
        <v>1.0503740752738853</v>
      </c>
      <c r="H53" s="9">
        <f t="shared" si="17"/>
        <v>1.8613067417245863</v>
      </c>
      <c r="I53" s="9">
        <f t="shared" si="18"/>
        <v>4.0986035220579629</v>
      </c>
      <c r="J53" s="9">
        <f t="shared" si="19"/>
        <v>4.5712718559312098</v>
      </c>
      <c r="K53" s="11">
        <f t="shared" si="20"/>
        <v>0.54945054945054939</v>
      </c>
      <c r="L53" s="11">
        <f t="shared" si="21"/>
        <v>0.25316455696202528</v>
      </c>
      <c r="M53" s="11">
        <f t="shared" si="22"/>
        <v>0.22727272727272727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-0.26001213975897519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0.22667206211510008</v>
      </c>
      <c r="Q53" s="11">
        <f>2*'OddsRatio_working_3-way'!K53*'OddsRatio_working_3-way'!L53*'OddsRatio_working_3-way'!M53</f>
        <v>6.3227911329177142E-2</v>
      </c>
      <c r="R53" s="11">
        <f t="shared" si="23"/>
        <v>0</v>
      </c>
      <c r="S53" s="11">
        <f t="shared" si="24"/>
        <v>-0.87177491914500405</v>
      </c>
      <c r="T53" s="11">
        <f t="shared" si="25"/>
        <v>-0.24317292026359941</v>
      </c>
      <c r="U53" s="11">
        <f>'OddsRatio_working_3-way'!S53-'OddsRatio_working_3-way'!R53^2/3</f>
        <v>-0.87177491914500405</v>
      </c>
      <c r="V53" s="11">
        <f>'OddsRatio_working_3-way'!S53*'OddsRatio_working_3-way'!R53/3-2*'OddsRatio_working_3-way'!R53^3/27-'OddsRatio_working_3-way'!T53</f>
        <v>0.24317292026359941</v>
      </c>
      <c r="W53" s="11">
        <f>'OddsRatio_working_3-way'!V53^2+4*'OddsRatio_working_3-way'!U53^3/27</f>
        <v>-3.9021232609919201E-2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0.15664793468112345</v>
      </c>
      <c r="Y53" s="11">
        <f>IF('OddsRatio_working_3-way'!W53&gt;=0,IF('OddsRatio_working_3-way'!V53+SQRT('OddsRatio_working_3-way'!W53)&gt;0,0,PI()),ACOS('OddsRatio_working_3-way'!V53/(2*'OddsRatio_working_3-way'!X53)))</f>
        <v>0.68221728950720339</v>
      </c>
      <c r="Z53" s="11">
        <f>'OddsRatio_working_3-way'!X53^(1/3)*COS('OddsRatio_working_3-way'!Y53/3)</f>
        <v>0.52518703763694274</v>
      </c>
      <c r="AA53" s="11">
        <f>'OddsRatio_working_3-way'!X53^(1/3)*COS(('OddsRatio_working_3-way'!Y53+2*PI())/3)</f>
        <v>-0.3678439886979471</v>
      </c>
      <c r="AB53" s="11">
        <f>'OddsRatio_working_3-way'!X53^(1/3)*COS(('OddsRatio_working_3-way'!Y53+4*PI())/3)</f>
        <v>-0.15734304893899556</v>
      </c>
      <c r="AC53" s="11">
        <f>'OddsRatio_working_3-way'!X53^(1/3)*SIN('OddsRatio_working_3-way'!Y53/3)</f>
        <v>0.12153277423449982</v>
      </c>
      <c r="AD53" s="11">
        <f>'OddsRatio_working_3-way'!X53^(1/3)*SIN(('OddsRatio_working_3-way'!Y53+2*PI())/3)</f>
        <v>0.39405892921463659</v>
      </c>
      <c r="AE53" s="11">
        <f>'OddsRatio_working_3-way'!X53^(1/3)*SIN(('OddsRatio_working_3-way'!Y53+4*PI())/3)</f>
        <v>-0.51559170344913652</v>
      </c>
      <c r="AF53" s="11">
        <f>-'OddsRatio_working_3-way'!U53/(3*'OddsRatio_working_3-way'!X53^(1/3))*COS(('OddsRatio_working_3-way'!Y53)/3)</f>
        <v>0.52518703763694252</v>
      </c>
      <c r="AG53" s="11">
        <f>-'OddsRatio_working_3-way'!U53/(3*'OddsRatio_working_3-way'!X53^(1/3))*COS(('OddsRatio_working_3-way'!Y53+2*PI())/3)</f>
        <v>-0.36784398869794693</v>
      </c>
      <c r="AH53" s="11">
        <f>-'OddsRatio_working_3-way'!U53/(3*'OddsRatio_working_3-way'!X53^(1/3))*COS(('OddsRatio_working_3-way'!Y53+4*PI())/3)</f>
        <v>-0.15734304893899548</v>
      </c>
      <c r="AI53" s="11">
        <f>'OddsRatio_working_3-way'!U53/(3*'OddsRatio_working_3-way'!X53^(1/3))*SIN(('OddsRatio_working_3-way'!Y53)/3)</f>
        <v>-0.12153277423449976</v>
      </c>
      <c r="AJ53" s="11">
        <f>'OddsRatio_working_3-way'!U53/(3*'OddsRatio_working_3-way'!X53^(1/3))*SIN(('OddsRatio_working_3-way'!Y53+2*PI())/3)</f>
        <v>-0.39405892921463642</v>
      </c>
      <c r="AK53" s="11">
        <f>'OddsRatio_working_3-way'!U53/(3*'OddsRatio_working_3-way'!X53^(1/3))*SIN(('OddsRatio_working_3-way'!Y53+4*PI())/3)</f>
        <v>0.5155917034491363</v>
      </c>
      <c r="AL53" s="11">
        <f>'OddsRatio_working_3-way'!Z53+'OddsRatio_working_3-way'!AF53</f>
        <v>1.0503740752738853</v>
      </c>
      <c r="AM53" s="11">
        <f>'OddsRatio_working_3-way'!AA53+'OddsRatio_working_3-way'!AG53</f>
        <v>-0.73568797739589398</v>
      </c>
      <c r="AN53" s="11">
        <f>'OddsRatio_working_3-way'!AB53+'OddsRatio_working_3-way'!AH53</f>
        <v>-0.31468609787799107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1.0503740752738853</v>
      </c>
      <c r="AS53" s="11">
        <f>IF(('OddsRatio_working_3-way'!X53=0),IF(Q53&gt;0,-Q53^(1/3),(-Q53)^(1/3)),'OddsRatio_working_3-way'!AM53-'OddsRatio_working_3-way'!R53/3)</f>
        <v>-0.73568797739589398</v>
      </c>
      <c r="AT53" s="11">
        <f>IF(('OddsRatio_working_3-way'!X53=0),IF(Q53&gt;0,-Q53^(1/3),(-Q53)^(1/3)),'OddsRatio_working_3-way'!AN53-'OddsRatio_working_3-way'!R53/3)</f>
        <v>-0.31468609787799107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2.39</v>
      </c>
      <c r="B54" s="4">
        <f>IF('True_Odds_Calculator_3-way'!B53="","",'True_Odds_Calculator_3-way'!B53)</f>
        <v>3.78</v>
      </c>
      <c r="C54" s="4">
        <f>IF('True_Odds_Calculator_3-way'!C53="","",'True_Odds_Calculator_3-way'!C53)</f>
        <v>2.91</v>
      </c>
      <c r="D54" s="9">
        <f t="shared" si="13"/>
        <v>0.40862502296259012</v>
      </c>
      <c r="E54" s="9">
        <f t="shared" si="14"/>
        <v>0.25677481979973615</v>
      </c>
      <c r="F54" s="9">
        <f t="shared" si="15"/>
        <v>0.33460015723767333</v>
      </c>
      <c r="G54" s="9">
        <f t="shared" si="16"/>
        <v>1.0411736919177144</v>
      </c>
      <c r="H54" s="9">
        <f t="shared" si="17"/>
        <v>2.4472314317656232</v>
      </c>
      <c r="I54" s="9">
        <f t="shared" si="18"/>
        <v>3.8944628635312455</v>
      </c>
      <c r="J54" s="9">
        <f t="shared" si="19"/>
        <v>2.988641751562835</v>
      </c>
      <c r="K54" s="11">
        <f t="shared" si="20"/>
        <v>0.41841004184100417</v>
      </c>
      <c r="L54" s="11">
        <f t="shared" si="21"/>
        <v>0.26455026455026459</v>
      </c>
      <c r="M54" s="11">
        <f t="shared" si="22"/>
        <v>0.3436426116838488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-0.28074386441868338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0.23127084623295935</v>
      </c>
      <c r="Q54" s="11">
        <f>2*'OddsRatio_working_3-way'!K54*'OddsRatio_working_3-way'!L54*'OddsRatio_working_3-way'!M54</f>
        <v>7.6075936260841873E-2</v>
      </c>
      <c r="R54" s="11">
        <f t="shared" si="23"/>
        <v>0</v>
      </c>
      <c r="S54" s="11">
        <f t="shared" si="24"/>
        <v>-0.82377880888629806</v>
      </c>
      <c r="T54" s="11">
        <f t="shared" si="25"/>
        <v>-0.27097987134417695</v>
      </c>
      <c r="U54" s="11">
        <f>'OddsRatio_working_3-way'!S54-'OddsRatio_working_3-way'!R54^2/3</f>
        <v>-0.82377880888629806</v>
      </c>
      <c r="V54" s="11">
        <f>'OddsRatio_working_3-way'!S54*'OddsRatio_working_3-way'!R54/3-2*'OddsRatio_working_3-way'!R54^3/27-'OddsRatio_working_3-way'!T54</f>
        <v>0.27097987134417695</v>
      </c>
      <c r="W54" s="11">
        <f>'OddsRatio_working_3-way'!V54^2+4*'OddsRatio_working_3-way'!U54^3/27</f>
        <v>-9.3885455574318627E-3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0.14389113613348337</v>
      </c>
      <c r="Y54" s="11">
        <f>IF('OddsRatio_working_3-way'!W54&gt;=0,IF('OddsRatio_working_3-way'!V54+SQRT('OddsRatio_working_3-way'!W54)&gt;0,0,PI()),ACOS('OddsRatio_working_3-way'!V54/(2*'OddsRatio_working_3-way'!X54)))</f>
        <v>0.34340348084003569</v>
      </c>
      <c r="Z54" s="11">
        <f>'OddsRatio_working_3-way'!X54^(1/3)*COS('OddsRatio_working_3-way'!Y54/3)</f>
        <v>0.52058684595885718</v>
      </c>
      <c r="AA54" s="11">
        <f>'OddsRatio_working_3-way'!X54^(1/3)*COS(('OddsRatio_working_3-way'!Y54+2*PI())/3)</f>
        <v>-0.31212684928457807</v>
      </c>
      <c r="AB54" s="11">
        <f>'OddsRatio_working_3-way'!X54^(1/3)*COS(('OddsRatio_working_3-way'!Y54+4*PI())/3)</f>
        <v>-0.20845999667427922</v>
      </c>
      <c r="AC54" s="11">
        <f>'OddsRatio_working_3-way'!X54^(1/3)*SIN('OddsRatio_working_3-way'!Y54/3)</f>
        <v>5.9852085260597473E-2</v>
      </c>
      <c r="AD54" s="11">
        <f>'OddsRatio_working_3-way'!X54^(1/3)*SIN(('OddsRatio_working_3-way'!Y54+2*PI())/3)</f>
        <v>0.42091539084608792</v>
      </c>
      <c r="AE54" s="11">
        <f>'OddsRatio_working_3-way'!X54^(1/3)*SIN(('OddsRatio_working_3-way'!Y54+4*PI())/3)</f>
        <v>-0.48076747610668524</v>
      </c>
      <c r="AF54" s="11">
        <f>-'OddsRatio_working_3-way'!U54/(3*'OddsRatio_working_3-way'!X54^(1/3))*COS(('OddsRatio_working_3-way'!Y54)/3)</f>
        <v>0.52058684595885718</v>
      </c>
      <c r="AG54" s="11">
        <f>-'OddsRatio_working_3-way'!U54/(3*'OddsRatio_working_3-way'!X54^(1/3))*COS(('OddsRatio_working_3-way'!Y54+2*PI())/3)</f>
        <v>-0.31212684928457807</v>
      </c>
      <c r="AH54" s="11">
        <f>-'OddsRatio_working_3-way'!U54/(3*'OddsRatio_working_3-way'!X54^(1/3))*COS(('OddsRatio_working_3-way'!Y54+4*PI())/3)</f>
        <v>-0.20845999667427922</v>
      </c>
      <c r="AI54" s="11">
        <f>'OddsRatio_working_3-way'!U54/(3*'OddsRatio_working_3-way'!X54^(1/3))*SIN(('OddsRatio_working_3-way'!Y54)/3)</f>
        <v>-5.9852085260597473E-2</v>
      </c>
      <c r="AJ54" s="11">
        <f>'OddsRatio_working_3-way'!U54/(3*'OddsRatio_working_3-way'!X54^(1/3))*SIN(('OddsRatio_working_3-way'!Y54+2*PI())/3)</f>
        <v>-0.42091539084608792</v>
      </c>
      <c r="AK54" s="11">
        <f>'OddsRatio_working_3-way'!U54/(3*'OddsRatio_working_3-way'!X54^(1/3))*SIN(('OddsRatio_working_3-way'!Y54+4*PI())/3)</f>
        <v>0.48076747610668524</v>
      </c>
      <c r="AL54" s="11">
        <f>'OddsRatio_working_3-way'!Z54+'OddsRatio_working_3-way'!AF54</f>
        <v>1.0411736919177144</v>
      </c>
      <c r="AM54" s="11">
        <f>'OddsRatio_working_3-way'!AA54+'OddsRatio_working_3-way'!AG54</f>
        <v>-0.62425369856915613</v>
      </c>
      <c r="AN54" s="11">
        <f>'OddsRatio_working_3-way'!AB54+'OddsRatio_working_3-way'!AH54</f>
        <v>-0.41691999334855845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1.0411736919177144</v>
      </c>
      <c r="AS54" s="11">
        <f>IF(('OddsRatio_working_3-way'!X54=0),IF(Q54&gt;0,-Q54^(1/3),(-Q54)^(1/3)),'OddsRatio_working_3-way'!AM54-'OddsRatio_working_3-way'!R54/3)</f>
        <v>-0.62425369856915613</v>
      </c>
      <c r="AT54" s="11">
        <f>IF(('OddsRatio_working_3-way'!X54=0),IF(Q54&gt;0,-Q54^(1/3),(-Q54)^(1/3)),'OddsRatio_working_3-way'!AN54-'OddsRatio_working_3-way'!R54/3)</f>
        <v>-0.41691999334855845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1.84</v>
      </c>
      <c r="B55" s="4">
        <f>IF('True_Odds_Calculator_3-way'!B54="","",'True_Odds_Calculator_3-way'!B54)</f>
        <v>4.05</v>
      </c>
      <c r="C55" s="4">
        <f>IF('True_Odds_Calculator_3-way'!C54="","",'True_Odds_Calculator_3-way'!C54)</f>
        <v>4.18</v>
      </c>
      <c r="D55" s="9">
        <f t="shared" si="13"/>
        <v>0.5314434274907841</v>
      </c>
      <c r="E55" s="9">
        <f t="shared" si="14"/>
        <v>0.23802191035148215</v>
      </c>
      <c r="F55" s="9">
        <f t="shared" si="15"/>
        <v>0.23053466215773358</v>
      </c>
      <c r="G55" s="9">
        <f t="shared" si="16"/>
        <v>1.0496045573411954</v>
      </c>
      <c r="H55" s="9">
        <f t="shared" si="17"/>
        <v>1.8816678281666044</v>
      </c>
      <c r="I55" s="9">
        <f t="shared" si="18"/>
        <v>4.2012938998906453</v>
      </c>
      <c r="J55" s="9">
        <f t="shared" si="19"/>
        <v>4.3377424923450008</v>
      </c>
      <c r="K55" s="11">
        <f t="shared" si="20"/>
        <v>0.54347826086956519</v>
      </c>
      <c r="L55" s="11">
        <f t="shared" si="21"/>
        <v>0.24691358024691359</v>
      </c>
      <c r="M55" s="11">
        <f t="shared" si="22"/>
        <v>0.23923444976076558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-0.26155144118530838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0.22697095542251911</v>
      </c>
      <c r="Q55" s="11">
        <f>2*'OddsRatio_working_3-way'!K55*'OddsRatio_working_3-way'!L55*'OddsRatio_working_3-way'!M55</f>
        <v>6.4206776640033714E-2</v>
      </c>
      <c r="R55" s="11">
        <f t="shared" si="23"/>
        <v>0</v>
      </c>
      <c r="S55" s="11">
        <f t="shared" si="24"/>
        <v>-0.8677870570849231</v>
      </c>
      <c r="T55" s="11">
        <f t="shared" si="25"/>
        <v>-0.24548431600705045</v>
      </c>
      <c r="U55" s="11">
        <f>'OddsRatio_working_3-way'!S55-'OddsRatio_working_3-way'!R55^2/3</f>
        <v>-0.8677870570849231</v>
      </c>
      <c r="V55" s="11">
        <f>'OddsRatio_working_3-way'!S55*'OddsRatio_working_3-way'!R55/3-2*'OddsRatio_working_3-way'!R55^3/27-'OddsRatio_working_3-way'!T55</f>
        <v>0.24548431600705045</v>
      </c>
      <c r="W55" s="11">
        <f>'OddsRatio_working_3-way'!V55^2+4*'OddsRatio_working_3-way'!U55^3/27</f>
        <v>-3.655090854408502E-2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0.15557430535722666</v>
      </c>
      <c r="Y55" s="11">
        <f>IF('OddsRatio_working_3-way'!W55&gt;=0,IF('OddsRatio_working_3-way'!V55+SQRT('OddsRatio_working_3-way'!W55)&gt;0,0,PI()),ACOS('OddsRatio_working_3-way'!V55/(2*'OddsRatio_working_3-way'!X55)))</f>
        <v>0.6616791013959793</v>
      </c>
      <c r="Z55" s="11">
        <f>'OddsRatio_working_3-way'!X55^(1/3)*COS('OddsRatio_working_3-way'!Y55/3)</f>
        <v>0.5248022786705977</v>
      </c>
      <c r="AA55" s="11">
        <f>'OddsRatio_working_3-way'!X55^(1/3)*COS(('OddsRatio_working_3-way'!Y55+2*PI())/3)</f>
        <v>-0.36430153431903789</v>
      </c>
      <c r="AB55" s="11">
        <f>'OddsRatio_working_3-way'!X55^(1/3)*COS(('OddsRatio_working_3-way'!Y55+4*PI())/3)</f>
        <v>-0.16050074435155992</v>
      </c>
      <c r="AC55" s="11">
        <f>'OddsRatio_working_3-way'!X55^(1/3)*SIN('OddsRatio_working_3-way'!Y55/3)</f>
        <v>0.11766444094878203</v>
      </c>
      <c r="AD55" s="11">
        <f>'OddsRatio_working_3-way'!X55^(1/3)*SIN(('OddsRatio_working_3-way'!Y55+2*PI())/3)</f>
        <v>0.39565988481830694</v>
      </c>
      <c r="AE55" s="11">
        <f>'OddsRatio_working_3-way'!X55^(1/3)*SIN(('OddsRatio_working_3-way'!Y55+4*PI())/3)</f>
        <v>-0.51332432576708875</v>
      </c>
      <c r="AF55" s="11">
        <f>-'OddsRatio_working_3-way'!U55/(3*'OddsRatio_working_3-way'!X55^(1/3))*COS(('OddsRatio_working_3-way'!Y55)/3)</f>
        <v>0.52480227867059759</v>
      </c>
      <c r="AG55" s="11">
        <f>-'OddsRatio_working_3-way'!U55/(3*'OddsRatio_working_3-way'!X55^(1/3))*COS(('OddsRatio_working_3-way'!Y55+2*PI())/3)</f>
        <v>-0.36430153431903783</v>
      </c>
      <c r="AH55" s="11">
        <f>-'OddsRatio_working_3-way'!U55/(3*'OddsRatio_working_3-way'!X55^(1/3))*COS(('OddsRatio_working_3-way'!Y55+4*PI())/3)</f>
        <v>-0.16050074435155989</v>
      </c>
      <c r="AI55" s="11">
        <f>'OddsRatio_working_3-way'!U55/(3*'OddsRatio_working_3-way'!X55^(1/3))*SIN(('OddsRatio_working_3-way'!Y55)/3)</f>
        <v>-0.11766444094878201</v>
      </c>
      <c r="AJ55" s="11">
        <f>'OddsRatio_working_3-way'!U55/(3*'OddsRatio_working_3-way'!X55^(1/3))*SIN(('OddsRatio_working_3-way'!Y55+2*PI())/3)</f>
        <v>-0.39565988481830683</v>
      </c>
      <c r="AK55" s="11">
        <f>'OddsRatio_working_3-way'!U55/(3*'OddsRatio_working_3-way'!X55^(1/3))*SIN(('OddsRatio_working_3-way'!Y55+4*PI())/3)</f>
        <v>0.51332432576708864</v>
      </c>
      <c r="AL55" s="11">
        <f>'OddsRatio_working_3-way'!Z55+'OddsRatio_working_3-way'!AF55</f>
        <v>1.0496045573411954</v>
      </c>
      <c r="AM55" s="11">
        <f>'OddsRatio_working_3-way'!AA55+'OddsRatio_working_3-way'!AG55</f>
        <v>-0.72860306863807578</v>
      </c>
      <c r="AN55" s="11">
        <f>'OddsRatio_working_3-way'!AB55+'OddsRatio_working_3-way'!AH55</f>
        <v>-0.32100148870311984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1.0496045573411954</v>
      </c>
      <c r="AS55" s="11">
        <f>IF(('OddsRatio_working_3-way'!X55=0),IF(Q55&gt;0,-Q55^(1/3),(-Q55)^(1/3)),'OddsRatio_working_3-way'!AM55-'OddsRatio_working_3-way'!R55/3)</f>
        <v>-0.72860306863807578</v>
      </c>
      <c r="AT55" s="11">
        <f>IF(('OddsRatio_working_3-way'!X55=0),IF(Q55&gt;0,-Q55^(1/3),(-Q55)^(1/3)),'OddsRatio_working_3-way'!AN55-'OddsRatio_working_3-way'!R55/3)</f>
        <v>-0.32100148870311984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1.96</v>
      </c>
      <c r="B56" s="4">
        <f>IF('True_Odds_Calculator_3-way'!B55="","",'True_Odds_Calculator_3-way'!B55)</f>
        <v>3.84</v>
      </c>
      <c r="C56" s="4">
        <f>IF('True_Odds_Calculator_3-way'!C55="","",'True_Odds_Calculator_3-way'!C55)</f>
        <v>3.87</v>
      </c>
      <c r="D56" s="9">
        <f t="shared" si="13"/>
        <v>0.49868867375684728</v>
      </c>
      <c r="E56" s="9">
        <f t="shared" si="14"/>
        <v>0.25164250222237183</v>
      </c>
      <c r="F56" s="9">
        <f t="shared" si="15"/>
        <v>0.24966882402078089</v>
      </c>
      <c r="G56" s="9">
        <f t="shared" si="16"/>
        <v>1.0471448934983574</v>
      </c>
      <c r="H56" s="9">
        <f t="shared" si="17"/>
        <v>2.0052590977584228</v>
      </c>
      <c r="I56" s="9">
        <f t="shared" si="18"/>
        <v>3.9738914975353348</v>
      </c>
      <c r="J56" s="9">
        <f t="shared" si="19"/>
        <v>4.0053058443402856</v>
      </c>
      <c r="K56" s="11">
        <f t="shared" si="20"/>
        <v>0.51020408163265307</v>
      </c>
      <c r="L56" s="11">
        <f t="shared" si="21"/>
        <v>0.26041666666666669</v>
      </c>
      <c r="M56" s="11">
        <f t="shared" si="22"/>
        <v>0.25839793281653745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-0.26864156515319293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0.22899582959798903</v>
      </c>
      <c r="Q56" s="11">
        <f>2*'OddsRatio_working_3-way'!K56*'OddsRatio_working_3-way'!L56*'OddsRatio_working_3-way'!M56</f>
        <v>6.8664416671061185E-2</v>
      </c>
      <c r="R56" s="11">
        <f t="shared" si="23"/>
        <v>0</v>
      </c>
      <c r="S56" s="11">
        <f t="shared" si="24"/>
        <v>-0.852421439204332</v>
      </c>
      <c r="T56" s="11">
        <f t="shared" si="25"/>
        <v>-0.25559863244507708</v>
      </c>
      <c r="U56" s="11">
        <f>'OddsRatio_working_3-way'!S56-'OddsRatio_working_3-way'!R56^2/3</f>
        <v>-0.852421439204332</v>
      </c>
      <c r="V56" s="11">
        <f>'OddsRatio_working_3-way'!S56*'OddsRatio_working_3-way'!R56/3-2*'OddsRatio_working_3-way'!R56^3/27-'OddsRatio_working_3-way'!T56</f>
        <v>0.25559863244507708</v>
      </c>
      <c r="W56" s="11">
        <f>'OddsRatio_working_3-way'!V56^2+4*'OddsRatio_working_3-way'!U56^3/27</f>
        <v>-2.6430588760520471E-2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0.15146059691245944</v>
      </c>
      <c r="Y56" s="11">
        <f>IF('OddsRatio_working_3-way'!W56&gt;=0,IF('OddsRatio_working_3-way'!V56+SQRT('OddsRatio_working_3-way'!W56)&gt;0,0,PI()),ACOS('OddsRatio_working_3-way'!V56/(2*'OddsRatio_working_3-way'!X56)))</f>
        <v>0.56650974177592861</v>
      </c>
      <c r="Z56" s="11">
        <f>'OddsRatio_working_3-way'!X56^(1/3)*COS('OddsRatio_working_3-way'!Y56/3)</f>
        <v>0.5235724467491788</v>
      </c>
      <c r="AA56" s="11">
        <f>'OddsRatio_working_3-way'!X56^(1/3)*COS(('OddsRatio_working_3-way'!Y56+2*PI())/3)</f>
        <v>-0.34844232272652098</v>
      </c>
      <c r="AB56" s="11">
        <f>'OddsRatio_working_3-way'!X56^(1/3)*COS(('OddsRatio_working_3-way'!Y56+4*PI())/3)</f>
        <v>-0.17513012402265793</v>
      </c>
      <c r="AC56" s="11">
        <f>'OddsRatio_working_3-way'!X56^(1/3)*SIN('OddsRatio_working_3-way'!Y56/3)</f>
        <v>0.10006184457552125</v>
      </c>
      <c r="AD56" s="11">
        <f>'OddsRatio_working_3-way'!X56^(1/3)*SIN(('OddsRatio_working_3-way'!Y56+2*PI())/3)</f>
        <v>0.40339611731860342</v>
      </c>
      <c r="AE56" s="11">
        <f>'OddsRatio_working_3-way'!X56^(1/3)*SIN(('OddsRatio_working_3-way'!Y56+4*PI())/3)</f>
        <v>-0.50345796189412462</v>
      </c>
      <c r="AF56" s="11">
        <f>-'OddsRatio_working_3-way'!U56/(3*'OddsRatio_working_3-way'!X56^(1/3))*COS(('OddsRatio_working_3-way'!Y56)/3)</f>
        <v>0.52357244674917869</v>
      </c>
      <c r="AG56" s="11">
        <f>-'OddsRatio_working_3-way'!U56/(3*'OddsRatio_working_3-way'!X56^(1/3))*COS(('OddsRatio_working_3-way'!Y56+2*PI())/3)</f>
        <v>-0.34844232272652087</v>
      </c>
      <c r="AH56" s="11">
        <f>-'OddsRatio_working_3-way'!U56/(3*'OddsRatio_working_3-way'!X56^(1/3))*COS(('OddsRatio_working_3-way'!Y56+4*PI())/3)</f>
        <v>-0.1751301240226579</v>
      </c>
      <c r="AI56" s="11">
        <f>'OddsRatio_working_3-way'!U56/(3*'OddsRatio_working_3-way'!X56^(1/3))*SIN(('OddsRatio_working_3-way'!Y56)/3)</f>
        <v>-0.10006184457552124</v>
      </c>
      <c r="AJ56" s="11">
        <f>'OddsRatio_working_3-way'!U56/(3*'OddsRatio_working_3-way'!X56^(1/3))*SIN(('OddsRatio_working_3-way'!Y56+2*PI())/3)</f>
        <v>-0.40339611731860331</v>
      </c>
      <c r="AK56" s="11">
        <f>'OddsRatio_working_3-way'!U56/(3*'OddsRatio_working_3-way'!X56^(1/3))*SIN(('OddsRatio_working_3-way'!Y56+4*PI())/3)</f>
        <v>0.50345796189412451</v>
      </c>
      <c r="AL56" s="11">
        <f>'OddsRatio_working_3-way'!Z56+'OddsRatio_working_3-way'!AF56</f>
        <v>1.0471448934983574</v>
      </c>
      <c r="AM56" s="11">
        <f>'OddsRatio_working_3-way'!AA56+'OddsRatio_working_3-way'!AG56</f>
        <v>-0.69688464545304185</v>
      </c>
      <c r="AN56" s="11">
        <f>'OddsRatio_working_3-way'!AB56+'OddsRatio_working_3-way'!AH56</f>
        <v>-0.35026024804531586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1.0471448934983574</v>
      </c>
      <c r="AS56" s="11">
        <f>IF(('OddsRatio_working_3-way'!X56=0),IF(Q56&gt;0,-Q56^(1/3),(-Q56)^(1/3)),'OddsRatio_working_3-way'!AM56-'OddsRatio_working_3-way'!R56/3)</f>
        <v>-0.69688464545304185</v>
      </c>
      <c r="AT56" s="11">
        <f>IF(('OddsRatio_working_3-way'!X56=0),IF(Q56&gt;0,-Q56^(1/3),(-Q56)^(1/3)),'OddsRatio_working_3-way'!AN56-'OddsRatio_working_3-way'!R56/3)</f>
        <v>-0.35026024804531586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2.38</v>
      </c>
      <c r="B57" s="4">
        <f>IF('True_Odds_Calculator_3-way'!B56="","",'True_Odds_Calculator_3-way'!B56)</f>
        <v>3.19</v>
      </c>
      <c r="C57" s="4">
        <f>IF('True_Odds_Calculator_3-way'!C56="","",'True_Odds_Calculator_3-way'!C56)</f>
        <v>3.33</v>
      </c>
      <c r="D57" s="9">
        <f t="shared" si="13"/>
        <v>0.40775935214530201</v>
      </c>
      <c r="E57" s="9">
        <f t="shared" si="14"/>
        <v>0.30257750715875859</v>
      </c>
      <c r="F57" s="9">
        <f t="shared" si="15"/>
        <v>0.28966314069593951</v>
      </c>
      <c r="G57" s="9">
        <f t="shared" si="16"/>
        <v>1.0524832538895472</v>
      </c>
      <c r="H57" s="9">
        <f t="shared" si="17"/>
        <v>2.4524268903675752</v>
      </c>
      <c r="I57" s="9">
        <f t="shared" si="18"/>
        <v>3.3049383260181089</v>
      </c>
      <c r="J57" s="9">
        <f t="shared" si="19"/>
        <v>3.4522859815626448</v>
      </c>
      <c r="K57" s="11">
        <f t="shared" si="20"/>
        <v>0.42016806722689076</v>
      </c>
      <c r="L57" s="11">
        <f t="shared" si="21"/>
        <v>0.31347962382445144</v>
      </c>
      <c r="M57" s="11">
        <f t="shared" si="22"/>
        <v>0.3003003003003003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-0.27852696615374106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0.23336737332680541</v>
      </c>
      <c r="Q57" s="11">
        <f>2*'OddsRatio_working_3-way'!K57*'OddsRatio_working_3-way'!L57*'OddsRatio_working_3-way'!M57</f>
        <v>7.9107584178578105E-2</v>
      </c>
      <c r="R57" s="11">
        <f t="shared" si="23"/>
        <v>0</v>
      </c>
      <c r="S57" s="11">
        <f t="shared" si="24"/>
        <v>-0.83786276262382253</v>
      </c>
      <c r="T57" s="11">
        <f t="shared" si="25"/>
        <v>-0.28402127546570255</v>
      </c>
      <c r="U57" s="11">
        <f>'OddsRatio_working_3-way'!S57-'OddsRatio_working_3-way'!R57^2/3</f>
        <v>-0.83786276262382253</v>
      </c>
      <c r="V57" s="11">
        <f>'OddsRatio_working_3-way'!S57*'OddsRatio_working_3-way'!R57/3-2*'OddsRatio_working_3-way'!R57^3/27-'OddsRatio_working_3-way'!T57</f>
        <v>0.28402127546570255</v>
      </c>
      <c r="W57" s="11">
        <f>'OddsRatio_working_3-way'!V57^2+4*'OddsRatio_working_3-way'!U57^3/27</f>
        <v>-6.471381301257309E-3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0.14759697339242919</v>
      </c>
      <c r="Y57" s="11">
        <f>IF('OddsRatio_working_3-way'!W57&gt;=0,IF('OddsRatio_working_3-way'!V57+SQRT('OddsRatio_working_3-way'!W57)&gt;0,0,PI()),ACOS('OddsRatio_working_3-way'!V57/(2*'OddsRatio_working_3-way'!X57)))</f>
        <v>0.27600641511782475</v>
      </c>
      <c r="Z57" s="11">
        <f>'OddsRatio_working_3-way'!X57^(1/3)*COS('OddsRatio_working_3-way'!Y57/3)</f>
        <v>0.52624162694477372</v>
      </c>
      <c r="AA57" s="11">
        <f>'OddsRatio_working_3-way'!X57^(1/3)*COS(('OddsRatio_working_3-way'!Y57+2*PI())/3)</f>
        <v>-0.30516844371291141</v>
      </c>
      <c r="AB57" s="11">
        <f>'OddsRatio_working_3-way'!X57^(1/3)*COS(('OddsRatio_working_3-way'!Y57+4*PI())/3)</f>
        <v>-0.22107318323186245</v>
      </c>
      <c r="AC57" s="11">
        <f>'OddsRatio_working_3-way'!X57^(1/3)*SIN('OddsRatio_working_3-way'!Y57/3)</f>
        <v>4.8552421276305414E-2</v>
      </c>
      <c r="AD57" s="11">
        <f>'OddsRatio_working_3-way'!X57^(1/3)*SIN(('OddsRatio_working_3-way'!Y57+2*PI())/3)</f>
        <v>0.43146240682487497</v>
      </c>
      <c r="AE57" s="11">
        <f>'OddsRatio_working_3-way'!X57^(1/3)*SIN(('OddsRatio_working_3-way'!Y57+4*PI())/3)</f>
        <v>-0.48001482810118029</v>
      </c>
      <c r="AF57" s="11">
        <f>-'OddsRatio_working_3-way'!U57/(3*'OddsRatio_working_3-way'!X57^(1/3))*COS(('OddsRatio_working_3-way'!Y57)/3)</f>
        <v>0.5262416269447735</v>
      </c>
      <c r="AG57" s="11">
        <f>-'OddsRatio_working_3-way'!U57/(3*'OddsRatio_working_3-way'!X57^(1/3))*COS(('OddsRatio_working_3-way'!Y57+2*PI())/3)</f>
        <v>-0.30516844371291124</v>
      </c>
      <c r="AH57" s="11">
        <f>-'OddsRatio_working_3-way'!U57/(3*'OddsRatio_working_3-way'!X57^(1/3))*COS(('OddsRatio_working_3-way'!Y57+4*PI())/3)</f>
        <v>-0.22107318323186237</v>
      </c>
      <c r="AI57" s="11">
        <f>'OddsRatio_working_3-way'!U57/(3*'OddsRatio_working_3-way'!X57^(1/3))*SIN(('OddsRatio_working_3-way'!Y57)/3)</f>
        <v>-4.8552421276305394E-2</v>
      </c>
      <c r="AJ57" s="11">
        <f>'OddsRatio_working_3-way'!U57/(3*'OddsRatio_working_3-way'!X57^(1/3))*SIN(('OddsRatio_working_3-way'!Y57+2*PI())/3)</f>
        <v>-0.43146240682487474</v>
      </c>
      <c r="AK57" s="11">
        <f>'OddsRatio_working_3-way'!U57/(3*'OddsRatio_working_3-way'!X57^(1/3))*SIN(('OddsRatio_working_3-way'!Y57+4*PI())/3)</f>
        <v>0.48001482810118007</v>
      </c>
      <c r="AL57" s="11">
        <f>'OddsRatio_working_3-way'!Z57+'OddsRatio_working_3-way'!AF57</f>
        <v>1.0524832538895472</v>
      </c>
      <c r="AM57" s="11">
        <f>'OddsRatio_working_3-way'!AA57+'OddsRatio_working_3-way'!AG57</f>
        <v>-0.61033688742582259</v>
      </c>
      <c r="AN57" s="11">
        <f>'OddsRatio_working_3-way'!AB57+'OddsRatio_working_3-way'!AH57</f>
        <v>-0.44214636646372485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1.0524832538895472</v>
      </c>
      <c r="AS57" s="11">
        <f>IF(('OddsRatio_working_3-way'!X57=0),IF(Q57&gt;0,-Q57^(1/3),(-Q57)^(1/3)),'OddsRatio_working_3-way'!AM57-'OddsRatio_working_3-way'!R57/3)</f>
        <v>-0.61033688742582259</v>
      </c>
      <c r="AT57" s="11">
        <f>IF(('OddsRatio_working_3-way'!X57=0),IF(Q57&gt;0,-Q57^(1/3),(-Q57)^(1/3)),'OddsRatio_working_3-way'!AN57-'OddsRatio_working_3-way'!R57/3)</f>
        <v>-0.44214636646372485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3.05</v>
      </c>
      <c r="B58" s="4">
        <f>IF('True_Odds_Calculator_3-way'!B57="","",'True_Odds_Calculator_3-way'!B57)</f>
        <v>3</v>
      </c>
      <c r="C58" s="4">
        <f>IF('True_Odds_Calculator_3-way'!C57="","",'True_Odds_Calculator_3-way'!C57)</f>
        <v>2.62</v>
      </c>
      <c r="D58" s="9">
        <f t="shared" si="13"/>
        <v>0.31396125985351608</v>
      </c>
      <c r="E58" s="9">
        <f t="shared" si="14"/>
        <v>0.31930406369698755</v>
      </c>
      <c r="F58" s="9">
        <f t="shared" si="15"/>
        <v>0.36673467644949631</v>
      </c>
      <c r="G58" s="9">
        <f t="shared" si="16"/>
        <v>1.0659055328355884</v>
      </c>
      <c r="H58" s="9">
        <f t="shared" si="17"/>
        <v>3.1851063423129555</v>
      </c>
      <c r="I58" s="9">
        <f t="shared" si="18"/>
        <v>3.1318110656711773</v>
      </c>
      <c r="J58" s="9">
        <f t="shared" si="19"/>
        <v>2.7267669631936533</v>
      </c>
      <c r="K58" s="11">
        <f t="shared" si="20"/>
        <v>0.32786885245901642</v>
      </c>
      <c r="L58" s="11">
        <f t="shared" si="21"/>
        <v>0.33333333333333331</v>
      </c>
      <c r="M58" s="11">
        <f t="shared" si="22"/>
        <v>0.38167938931297707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-0.27706169440620687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0.23651608059066448</v>
      </c>
      <c r="Q58" s="11">
        <f>2*'OddsRatio_working_3-way'!K58*'OddsRatio_working_3-way'!L58*'OddsRatio_working_3-way'!M58</f>
        <v>8.3427188920869311E-2</v>
      </c>
      <c r="R58" s="11">
        <f t="shared" si="23"/>
        <v>0</v>
      </c>
      <c r="S58" s="11">
        <f t="shared" si="24"/>
        <v>-0.85365853658536617</v>
      </c>
      <c r="T58" s="11">
        <f t="shared" si="25"/>
        <v>-0.30111412225233375</v>
      </c>
      <c r="U58" s="11">
        <f>'OddsRatio_working_3-way'!S58-'OddsRatio_working_3-way'!R58^2/3</f>
        <v>-0.85365853658536617</v>
      </c>
      <c r="V58" s="11">
        <f>'OddsRatio_working_3-way'!S58*'OddsRatio_working_3-way'!R58/3-2*'OddsRatio_working_3-way'!R58^3/27-'OddsRatio_working_3-way'!T58</f>
        <v>0.30111412225233375</v>
      </c>
      <c r="W58" s="11">
        <f>'OddsRatio_working_3-way'!V58^2+4*'OddsRatio_working_3-way'!U58^3/27</f>
        <v>-1.4916273783183304E-3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0.1517904328326655</v>
      </c>
      <c r="Y58" s="11">
        <f>IF('OddsRatio_working_3-way'!W58&gt;=0,IF('OddsRatio_working_3-way'!V58+SQRT('OddsRatio_working_3-way'!W58)&gt;0,0,PI()),ACOS('OddsRatio_working_3-way'!V58/(2*'OddsRatio_working_3-way'!X58)))</f>
        <v>0.12756581242152776</v>
      </c>
      <c r="Z58" s="11">
        <f>'OddsRatio_working_3-way'!X58^(1/3)*COS('OddsRatio_working_3-way'!Y58/3)</f>
        <v>0.53295276641779432</v>
      </c>
      <c r="AA58" s="11">
        <f>'OddsRatio_working_3-way'!X58^(1/3)*COS(('OddsRatio_working_3-way'!Y58+2*PI())/3)</f>
        <v>-0.28611424770727378</v>
      </c>
      <c r="AB58" s="11">
        <f>'OddsRatio_working_3-way'!X58^(1/3)*COS(('OddsRatio_working_3-way'!Y58+4*PI())/3)</f>
        <v>-0.2468385187105204</v>
      </c>
      <c r="AC58" s="11">
        <f>'OddsRatio_working_3-way'!X58^(1/3)*SIN('OddsRatio_working_3-way'!Y58/3)</f>
        <v>2.2675852708894311E-2</v>
      </c>
      <c r="AD58" s="11">
        <f>'OddsRatio_working_3-way'!X58^(1/3)*SIN(('OddsRatio_working_3-way'!Y58+2*PI())/3)</f>
        <v>0.45021270838055677</v>
      </c>
      <c r="AE58" s="11">
        <f>'OddsRatio_working_3-way'!X58^(1/3)*SIN(('OddsRatio_working_3-way'!Y58+4*PI())/3)</f>
        <v>-0.4728885610894511</v>
      </c>
      <c r="AF58" s="11">
        <f>-'OddsRatio_working_3-way'!U58/(3*'OddsRatio_working_3-way'!X58^(1/3))*COS(('OddsRatio_working_3-way'!Y58)/3)</f>
        <v>0.53295276641779421</v>
      </c>
      <c r="AG58" s="11">
        <f>-'OddsRatio_working_3-way'!U58/(3*'OddsRatio_working_3-way'!X58^(1/3))*COS(('OddsRatio_working_3-way'!Y58+2*PI())/3)</f>
        <v>-0.28611424770727373</v>
      </c>
      <c r="AH58" s="11">
        <f>-'OddsRatio_working_3-way'!U58/(3*'OddsRatio_working_3-way'!X58^(1/3))*COS(('OddsRatio_working_3-way'!Y58+4*PI())/3)</f>
        <v>-0.24683851871052034</v>
      </c>
      <c r="AI58" s="11">
        <f>'OddsRatio_working_3-way'!U58/(3*'OddsRatio_working_3-way'!X58^(1/3))*SIN(('OddsRatio_working_3-way'!Y58)/3)</f>
        <v>-2.2675852708894304E-2</v>
      </c>
      <c r="AJ58" s="11">
        <f>'OddsRatio_working_3-way'!U58/(3*'OddsRatio_working_3-way'!X58^(1/3))*SIN(('OddsRatio_working_3-way'!Y58+2*PI())/3)</f>
        <v>-0.45021270838055666</v>
      </c>
      <c r="AK58" s="11">
        <f>'OddsRatio_working_3-way'!U58/(3*'OddsRatio_working_3-way'!X58^(1/3))*SIN(('OddsRatio_working_3-way'!Y58+4*PI())/3)</f>
        <v>0.47288856108945104</v>
      </c>
      <c r="AL58" s="11">
        <f>'OddsRatio_working_3-way'!Z58+'OddsRatio_working_3-way'!AF58</f>
        <v>1.0659055328355884</v>
      </c>
      <c r="AM58" s="11">
        <f>'OddsRatio_working_3-way'!AA58+'OddsRatio_working_3-way'!AG58</f>
        <v>-0.57222849541454757</v>
      </c>
      <c r="AN58" s="11">
        <f>'OddsRatio_working_3-way'!AB58+'OddsRatio_working_3-way'!AH58</f>
        <v>-0.49367703742104074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1.0659055328355884</v>
      </c>
      <c r="AS58" s="11">
        <f>IF(('OddsRatio_working_3-way'!X58=0),IF(Q58&gt;0,-Q58^(1/3),(-Q58)^(1/3)),'OddsRatio_working_3-way'!AM58-'OddsRatio_working_3-way'!R58/3)</f>
        <v>-0.57222849541454757</v>
      </c>
      <c r="AT58" s="11">
        <f>IF(('OddsRatio_working_3-way'!X58=0),IF(Q58&gt;0,-Q58^(1/3),(-Q58)^(1/3)),'OddsRatio_working_3-way'!AN58-'OddsRatio_working_3-way'!R58/3)</f>
        <v>-0.49367703742104074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2.33</v>
      </c>
      <c r="B59" s="4">
        <f>IF('True_Odds_Calculator_3-way'!B58="","",'True_Odds_Calculator_3-way'!B58)</f>
        <v>3.04</v>
      </c>
      <c r="C59" s="4">
        <f>IF('True_Odds_Calculator_3-way'!C58="","",'True_Odds_Calculator_3-way'!C58)</f>
        <v>3.5</v>
      </c>
      <c r="D59" s="9">
        <f t="shared" si="13"/>
        <v>0.41306688695984189</v>
      </c>
      <c r="E59" s="9">
        <f t="shared" si="14"/>
        <v>0.31451988305531287</v>
      </c>
      <c r="F59" s="9">
        <f t="shared" si="15"/>
        <v>0.27241322998484513</v>
      </c>
      <c r="G59" s="9">
        <f t="shared" si="16"/>
        <v>1.0683574656864234</v>
      </c>
      <c r="H59" s="9">
        <f t="shared" si="17"/>
        <v>2.4209154293629433</v>
      </c>
      <c r="I59" s="9">
        <f t="shared" si="18"/>
        <v>3.1794492300003037</v>
      </c>
      <c r="J59" s="9">
        <f t="shared" si="19"/>
        <v>3.6708936642160586</v>
      </c>
      <c r="K59" s="11">
        <f t="shared" si="20"/>
        <v>0.42918454935622319</v>
      </c>
      <c r="L59" s="11">
        <f t="shared" si="21"/>
        <v>0.32894736842105265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-0.2736051502145922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0.2367775662331795</v>
      </c>
      <c r="Q59" s="11">
        <f>2*'OddsRatio_working_3-way'!K59*'OddsRatio_working_3-way'!L59*'OddsRatio_working_3-way'!M59</f>
        <v>8.0673787472974282E-2</v>
      </c>
      <c r="R59" s="11">
        <f t="shared" si="23"/>
        <v>0</v>
      </c>
      <c r="S59" s="11">
        <f t="shared" si="24"/>
        <v>-0.86539879109538576</v>
      </c>
      <c r="T59" s="11">
        <f t="shared" si="25"/>
        <v>-0.29485478401887077</v>
      </c>
      <c r="U59" s="11">
        <f>'OddsRatio_working_3-way'!S59-'OddsRatio_working_3-way'!R59^2/3</f>
        <v>-0.86539879109538576</v>
      </c>
      <c r="V59" s="11">
        <f>'OddsRatio_working_3-way'!S59*'OddsRatio_working_3-way'!R59/3-2*'OddsRatio_working_3-way'!R59^3/27-'OddsRatio_working_3-way'!T59</f>
        <v>0.29485478401887077</v>
      </c>
      <c r="W59" s="11">
        <f>'OddsRatio_working_3-way'!V59^2+4*'OddsRatio_working_3-way'!U59^3/27</f>
        <v>-9.0769814018610562E-3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0.15493250551504353</v>
      </c>
      <c r="Y59" s="11">
        <f>IF('OddsRatio_working_3-way'!W59&gt;=0,IF('OddsRatio_working_3-way'!V59+SQRT('OddsRatio_working_3-way'!W59)&gt;0,0,PI()),ACOS('OddsRatio_working_3-way'!V59/(2*'OddsRatio_working_3-way'!X59)))</f>
        <v>0.31252969176136181</v>
      </c>
      <c r="Z59" s="11">
        <f>'OddsRatio_working_3-way'!X59^(1/3)*COS('OddsRatio_working_3-way'!Y59/3)</f>
        <v>0.53417873284321171</v>
      </c>
      <c r="AA59" s="11">
        <f>'OddsRatio_working_3-way'!X59^(1/3)*COS(('OddsRatio_working_3-way'!Y59+2*PI())/3)</f>
        <v>-0.31545783556589391</v>
      </c>
      <c r="AB59" s="11">
        <f>'OddsRatio_working_3-way'!X59^(1/3)*COS(('OddsRatio_working_3-way'!Y59+4*PI())/3)</f>
        <v>-0.21872089727731789</v>
      </c>
      <c r="AC59" s="11">
        <f>'OddsRatio_working_3-way'!X59^(1/3)*SIN('OddsRatio_working_3-way'!Y59/3)</f>
        <v>5.5851097361489646E-2</v>
      </c>
      <c r="AD59" s="11">
        <f>'OddsRatio_working_3-way'!X59^(1/3)*SIN(('OddsRatio_working_3-way'!Y59+2*PI())/3)</f>
        <v>0.43468680412285737</v>
      </c>
      <c r="AE59" s="11">
        <f>'OddsRatio_working_3-way'!X59^(1/3)*SIN(('OddsRatio_working_3-way'!Y59+4*PI())/3)</f>
        <v>-0.49053790148434695</v>
      </c>
      <c r="AF59" s="11">
        <f>-'OddsRatio_working_3-way'!U59/(3*'OddsRatio_working_3-way'!X59^(1/3))*COS(('OddsRatio_working_3-way'!Y59)/3)</f>
        <v>0.53417873284321171</v>
      </c>
      <c r="AG59" s="11">
        <f>-'OddsRatio_working_3-way'!U59/(3*'OddsRatio_working_3-way'!X59^(1/3))*COS(('OddsRatio_working_3-way'!Y59+2*PI())/3)</f>
        <v>-0.31545783556589391</v>
      </c>
      <c r="AH59" s="11">
        <f>-'OddsRatio_working_3-way'!U59/(3*'OddsRatio_working_3-way'!X59^(1/3))*COS(('OddsRatio_working_3-way'!Y59+4*PI())/3)</f>
        <v>-0.21872089727731789</v>
      </c>
      <c r="AI59" s="11">
        <f>'OddsRatio_working_3-way'!U59/(3*'OddsRatio_working_3-way'!X59^(1/3))*SIN(('OddsRatio_working_3-way'!Y59)/3)</f>
        <v>-5.5851097361489646E-2</v>
      </c>
      <c r="AJ59" s="11">
        <f>'OddsRatio_working_3-way'!U59/(3*'OddsRatio_working_3-way'!X59^(1/3))*SIN(('OddsRatio_working_3-way'!Y59+2*PI())/3)</f>
        <v>-0.43468680412285737</v>
      </c>
      <c r="AK59" s="11">
        <f>'OddsRatio_working_3-way'!U59/(3*'OddsRatio_working_3-way'!X59^(1/3))*SIN(('OddsRatio_working_3-way'!Y59+4*PI())/3)</f>
        <v>0.49053790148434695</v>
      </c>
      <c r="AL59" s="11">
        <f>'OddsRatio_working_3-way'!Z59+'OddsRatio_working_3-way'!AF59</f>
        <v>1.0683574656864234</v>
      </c>
      <c r="AM59" s="11">
        <f>'OddsRatio_working_3-way'!AA59+'OddsRatio_working_3-way'!AG59</f>
        <v>-0.63091567113178781</v>
      </c>
      <c r="AN59" s="11">
        <f>'OddsRatio_working_3-way'!AB59+'OddsRatio_working_3-way'!AH59</f>
        <v>-0.43744179455463578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1.0683574656864234</v>
      </c>
      <c r="AS59" s="11">
        <f>IF(('OddsRatio_working_3-way'!X59=0),IF(Q59&gt;0,-Q59^(1/3),(-Q59)^(1/3)),'OddsRatio_working_3-way'!AM59-'OddsRatio_working_3-way'!R59/3)</f>
        <v>-0.63091567113178781</v>
      </c>
      <c r="AT59" s="11">
        <f>IF(('OddsRatio_working_3-way'!X59=0),IF(Q59&gt;0,-Q59^(1/3),(-Q59)^(1/3)),'OddsRatio_working_3-way'!AN59-'OddsRatio_working_3-way'!R59/3)</f>
        <v>-0.43744179455463578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3.42</v>
      </c>
      <c r="B60" s="4">
        <f>IF('True_Odds_Calculator_3-way'!B59="","",'True_Odds_Calculator_3-way'!B59)</f>
        <v>2.94</v>
      </c>
      <c r="C60" s="4">
        <f>IF('True_Odds_Calculator_3-way'!C59="","",'True_Odds_Calculator_3-way'!C59)</f>
        <v>2.4300000000000002</v>
      </c>
      <c r="D60" s="9">
        <f t="shared" si="13"/>
        <v>0.27891569000674321</v>
      </c>
      <c r="E60" s="9">
        <f t="shared" si="14"/>
        <v>0.32546537041363571</v>
      </c>
      <c r="F60" s="9">
        <f t="shared" si="15"/>
        <v>0.39561893957962119</v>
      </c>
      <c r="G60" s="9">
        <f t="shared" si="16"/>
        <v>1.0683110840071621</v>
      </c>
      <c r="H60" s="9">
        <f t="shared" si="17"/>
        <v>3.5853128232973321</v>
      </c>
      <c r="I60" s="9">
        <f t="shared" si="18"/>
        <v>3.072523502973894</v>
      </c>
      <c r="J60" s="9">
        <f t="shared" si="19"/>
        <v>2.527684850130242</v>
      </c>
      <c r="K60" s="11">
        <f t="shared" si="20"/>
        <v>0.29239766081871343</v>
      </c>
      <c r="L60" s="11">
        <f t="shared" si="21"/>
        <v>0.3401360544217687</v>
      </c>
      <c r="M60" s="11">
        <f t="shared" si="22"/>
        <v>0.41152263374485593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-0.27477260006113013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0.23697299293697693</v>
      </c>
      <c r="Q60" s="11">
        <f>2*'OddsRatio_working_3-way'!K60*'OddsRatio_working_3-way'!L60*'OddsRatio_working_3-way'!M60</f>
        <v>8.1855956109491174E-2</v>
      </c>
      <c r="R60" s="11">
        <f t="shared" si="23"/>
        <v>0</v>
      </c>
      <c r="S60" s="11">
        <f t="shared" si="24"/>
        <v>-0.86243312791834514</v>
      </c>
      <c r="T60" s="11">
        <f t="shared" si="25"/>
        <v>-0.29790436197524878</v>
      </c>
      <c r="U60" s="11">
        <f>'OddsRatio_working_3-way'!S60-'OddsRatio_working_3-way'!R60^2/3</f>
        <v>-0.86243312791834514</v>
      </c>
      <c r="V60" s="11">
        <f>'OddsRatio_working_3-way'!S60*'OddsRatio_working_3-way'!R60/3-2*'OddsRatio_working_3-way'!R60^3/27-'OddsRatio_working_3-way'!T60</f>
        <v>0.29790436197524878</v>
      </c>
      <c r="W60" s="11">
        <f>'OddsRatio_working_3-way'!V60^2+4*'OddsRatio_working_3-way'!U60^3/27</f>
        <v>-6.2855707482973727E-3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0.15413677338015208</v>
      </c>
      <c r="Y60" s="11">
        <f>IF('OddsRatio_working_3-way'!W60&gt;=0,IF('OddsRatio_working_3-way'!V60+SQRT('OddsRatio_working_3-way'!W60)&gt;0,0,PI()),ACOS('OddsRatio_working_3-way'!V60/(2*'OddsRatio_working_3-way'!X60)))</f>
        <v>0.26010223930588938</v>
      </c>
      <c r="Z60" s="11">
        <f>'OddsRatio_working_3-way'!X60^(1/3)*COS('OddsRatio_working_3-way'!Y60/3)</f>
        <v>0.53415554200358095</v>
      </c>
      <c r="AA60" s="11">
        <f>'OddsRatio_working_3-way'!X60^(1/3)*COS(('OddsRatio_working_3-way'!Y60+2*PI())/3)</f>
        <v>-0.30728566437774046</v>
      </c>
      <c r="AB60" s="11">
        <f>'OddsRatio_working_3-way'!X60^(1/3)*COS(('OddsRatio_working_3-way'!Y60+4*PI())/3)</f>
        <v>-0.22686987762584085</v>
      </c>
      <c r="AC60" s="11">
        <f>'OddsRatio_working_3-way'!X60^(1/3)*SIN('OddsRatio_working_3-way'!Y60/3)</f>
        <v>4.6428076128304942E-2</v>
      </c>
      <c r="AD60" s="11">
        <f>'OddsRatio_working_3-way'!X60^(1/3)*SIN(('OddsRatio_working_3-way'!Y60+2*PI())/3)</f>
        <v>0.43937823088319439</v>
      </c>
      <c r="AE60" s="11">
        <f>'OddsRatio_working_3-way'!X60^(1/3)*SIN(('OddsRatio_working_3-way'!Y60+4*PI())/3)</f>
        <v>-0.48580630701149918</v>
      </c>
      <c r="AF60" s="11">
        <f>-'OddsRatio_working_3-way'!U60/(3*'OddsRatio_working_3-way'!X60^(1/3))*COS(('OddsRatio_working_3-way'!Y60)/3)</f>
        <v>0.53415554200358106</v>
      </c>
      <c r="AG60" s="11">
        <f>-'OddsRatio_working_3-way'!U60/(3*'OddsRatio_working_3-way'!X60^(1/3))*COS(('OddsRatio_working_3-way'!Y60+2*PI())/3)</f>
        <v>-0.30728566437774052</v>
      </c>
      <c r="AH60" s="11">
        <f>-'OddsRatio_working_3-way'!U60/(3*'OddsRatio_working_3-way'!X60^(1/3))*COS(('OddsRatio_working_3-way'!Y60+4*PI())/3)</f>
        <v>-0.2268698776258409</v>
      </c>
      <c r="AI60" s="11">
        <f>'OddsRatio_working_3-way'!U60/(3*'OddsRatio_working_3-way'!X60^(1/3))*SIN(('OddsRatio_working_3-way'!Y60)/3)</f>
        <v>-4.6428076128304956E-2</v>
      </c>
      <c r="AJ60" s="11">
        <f>'OddsRatio_working_3-way'!U60/(3*'OddsRatio_working_3-way'!X60^(1/3))*SIN(('OddsRatio_working_3-way'!Y60+2*PI())/3)</f>
        <v>-0.4393782308831945</v>
      </c>
      <c r="AK60" s="11">
        <f>'OddsRatio_working_3-way'!U60/(3*'OddsRatio_working_3-way'!X60^(1/3))*SIN(('OddsRatio_working_3-way'!Y60+4*PI())/3)</f>
        <v>0.48580630701149929</v>
      </c>
      <c r="AL60" s="11">
        <f>'OddsRatio_working_3-way'!Z60+'OddsRatio_working_3-way'!AF60</f>
        <v>1.0683110840071621</v>
      </c>
      <c r="AM60" s="11">
        <f>'OddsRatio_working_3-way'!AA60+'OddsRatio_working_3-way'!AG60</f>
        <v>-0.61457132875548104</v>
      </c>
      <c r="AN60" s="11">
        <f>'OddsRatio_working_3-way'!AB60+'OddsRatio_working_3-way'!AH60</f>
        <v>-0.45373975525168175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1.0683110840071621</v>
      </c>
      <c r="AS60" s="11">
        <f>IF(('OddsRatio_working_3-way'!X60=0),IF(Q60&gt;0,-Q60^(1/3),(-Q60)^(1/3)),'OddsRatio_working_3-way'!AM60-'OddsRatio_working_3-way'!R60/3)</f>
        <v>-0.61457132875548104</v>
      </c>
      <c r="AT60" s="11">
        <f>IF(('OddsRatio_working_3-way'!X60=0),IF(Q60&gt;0,-Q60^(1/3),(-Q60)^(1/3)),'OddsRatio_working_3-way'!AN60-'OddsRatio_working_3-way'!R60/3)</f>
        <v>-0.45373975525168175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4.96</v>
      </c>
      <c r="B61" s="4">
        <f>IF('True_Odds_Calculator_3-way'!B60="","",'True_Odds_Calculator_3-way'!B60)</f>
        <v>4.45</v>
      </c>
      <c r="C61" s="4">
        <f>IF('True_Odds_Calculator_3-way'!C60="","",'True_Odds_Calculator_3-way'!C60)</f>
        <v>1.65</v>
      </c>
      <c r="D61" s="9">
        <f t="shared" si="13"/>
        <v>0.19261818627191835</v>
      </c>
      <c r="E61" s="9">
        <f t="shared" si="14"/>
        <v>0.21497109366206862</v>
      </c>
      <c r="F61" s="9">
        <f t="shared" si="15"/>
        <v>0.59241072006601292</v>
      </c>
      <c r="G61" s="9">
        <f t="shared" si="16"/>
        <v>1.0584893375963864</v>
      </c>
      <c r="H61" s="9">
        <f t="shared" si="17"/>
        <v>5.1916177768816905</v>
      </c>
      <c r="I61" s="9">
        <f t="shared" si="18"/>
        <v>4.6517882147075325</v>
      </c>
      <c r="J61" s="9">
        <f t="shared" si="19"/>
        <v>1.6880180694376512</v>
      </c>
      <c r="K61" s="11">
        <f t="shared" si="20"/>
        <v>0.20161290322580647</v>
      </c>
      <c r="L61" s="11">
        <f t="shared" si="21"/>
        <v>0.2247191011235955</v>
      </c>
      <c r="M61" s="11">
        <f t="shared" si="22"/>
        <v>0.60606060606060608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-0.24383834722725617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0.22131426625808648</v>
      </c>
      <c r="Q61" s="11">
        <f>2*'OddsRatio_working_3-way'!K61*'OddsRatio_working_3-way'!L61*'OddsRatio_working_3-way'!M61</f>
        <v>5.491669137917779E-2</v>
      </c>
      <c r="R61" s="11">
        <f t="shared" si="23"/>
        <v>0</v>
      </c>
      <c r="S61" s="11">
        <f t="shared" si="24"/>
        <v>-0.90762699458351659</v>
      </c>
      <c r="T61" s="11">
        <f t="shared" si="25"/>
        <v>-0.22521761652196443</v>
      </c>
      <c r="U61" s="11">
        <f>'OddsRatio_working_3-way'!S61-'OddsRatio_working_3-way'!R61^2/3</f>
        <v>-0.90762699458351659</v>
      </c>
      <c r="V61" s="11">
        <f>'OddsRatio_working_3-way'!S61*'OddsRatio_working_3-way'!R61/3-2*'OddsRatio_working_3-way'!R61^3/27-'OddsRatio_working_3-way'!T61</f>
        <v>0.22521761652196443</v>
      </c>
      <c r="W61" s="11">
        <f>'OddsRatio_working_3-way'!V61^2+4*'OddsRatio_working_3-way'!U61^3/27</f>
        <v>-6.0046077405708893E-2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0.16640992473222826</v>
      </c>
      <c r="Y61" s="11">
        <f>IF('OddsRatio_working_3-way'!W61&gt;=0,IF('OddsRatio_working_3-way'!V61+SQRT('OddsRatio_working_3-way'!W61)&gt;0,0,PI()),ACOS('OddsRatio_working_3-way'!V61/(2*'OddsRatio_working_3-way'!X61)))</f>
        <v>0.82753152684014608</v>
      </c>
      <c r="Z61" s="11">
        <f>'OddsRatio_working_3-way'!X61^(1/3)*COS('OddsRatio_working_3-way'!Y61/3)</f>
        <v>0.52924466879819321</v>
      </c>
      <c r="AA61" s="11">
        <f>'OddsRatio_working_3-way'!X61^(1/3)*COS(('OddsRatio_working_3-way'!Y61+2*PI())/3)</f>
        <v>-0.39435979644224439</v>
      </c>
      <c r="AB61" s="11">
        <f>'OddsRatio_working_3-way'!X61^(1/3)*COS(('OddsRatio_working_3-way'!Y61+4*PI())/3)</f>
        <v>-0.13488487235594912</v>
      </c>
      <c r="AC61" s="11">
        <f>'OddsRatio_working_3-way'!X61^(1/3)*SIN('OddsRatio_working_3-way'!Y61/3)</f>
        <v>0.14980791726918052</v>
      </c>
      <c r="AD61" s="11">
        <f>'OddsRatio_working_3-way'!X61^(1/3)*SIN(('OddsRatio_working_3-way'!Y61+2*PI())/3)</f>
        <v>0.38343536936212647</v>
      </c>
      <c r="AE61" s="11">
        <f>'OddsRatio_working_3-way'!X61^(1/3)*SIN(('OddsRatio_working_3-way'!Y61+4*PI())/3)</f>
        <v>-0.53324328663130693</v>
      </c>
      <c r="AF61" s="11">
        <f>-'OddsRatio_working_3-way'!U61/(3*'OddsRatio_working_3-way'!X61^(1/3))*COS(('OddsRatio_working_3-way'!Y61)/3)</f>
        <v>0.52924466879819321</v>
      </c>
      <c r="AG61" s="11">
        <f>-'OddsRatio_working_3-way'!U61/(3*'OddsRatio_working_3-way'!X61^(1/3))*COS(('OddsRatio_working_3-way'!Y61+2*PI())/3)</f>
        <v>-0.39435979644224439</v>
      </c>
      <c r="AH61" s="11">
        <f>-'OddsRatio_working_3-way'!U61/(3*'OddsRatio_working_3-way'!X61^(1/3))*COS(('OddsRatio_working_3-way'!Y61+4*PI())/3)</f>
        <v>-0.13488487235594912</v>
      </c>
      <c r="AI61" s="11">
        <f>'OddsRatio_working_3-way'!U61/(3*'OddsRatio_working_3-way'!X61^(1/3))*SIN(('OddsRatio_working_3-way'!Y61)/3)</f>
        <v>-0.14980791726918052</v>
      </c>
      <c r="AJ61" s="11">
        <f>'OddsRatio_working_3-way'!U61/(3*'OddsRatio_working_3-way'!X61^(1/3))*SIN(('OddsRatio_working_3-way'!Y61+2*PI())/3)</f>
        <v>-0.38343536936212647</v>
      </c>
      <c r="AK61" s="11">
        <f>'OddsRatio_working_3-way'!U61/(3*'OddsRatio_working_3-way'!X61^(1/3))*SIN(('OddsRatio_working_3-way'!Y61+4*PI())/3)</f>
        <v>0.53324328663130693</v>
      </c>
      <c r="AL61" s="11">
        <f>'OddsRatio_working_3-way'!Z61+'OddsRatio_working_3-way'!AF61</f>
        <v>1.0584893375963864</v>
      </c>
      <c r="AM61" s="11">
        <f>'OddsRatio_working_3-way'!AA61+'OddsRatio_working_3-way'!AG61</f>
        <v>-0.78871959288448878</v>
      </c>
      <c r="AN61" s="11">
        <f>'OddsRatio_working_3-way'!AB61+'OddsRatio_working_3-way'!AH61</f>
        <v>-0.26976974471189824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1.0584893375963864</v>
      </c>
      <c r="AS61" s="11">
        <f>IF(('OddsRatio_working_3-way'!X61=0),IF(Q61&gt;0,-Q61^(1/3),(-Q61)^(1/3)),'OddsRatio_working_3-way'!AM61-'OddsRatio_working_3-way'!R61/3)</f>
        <v>-0.78871959288448878</v>
      </c>
      <c r="AT61" s="11">
        <f>IF(('OddsRatio_working_3-way'!X61=0),IF(Q61&gt;0,-Q61^(1/3),(-Q61)^(1/3)),'OddsRatio_working_3-way'!AN61-'OddsRatio_working_3-way'!R61/3)</f>
        <v>-0.26976974471189824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3.23</v>
      </c>
      <c r="B62" s="4">
        <f>IF('True_Odds_Calculator_3-way'!B61="","",'True_Odds_Calculator_3-way'!B61)</f>
        <v>3.8</v>
      </c>
      <c r="C62" s="4">
        <f>IF('True_Odds_Calculator_3-way'!C61="","",'True_Odds_Calculator_3-way'!C61)</f>
        <v>2.19</v>
      </c>
      <c r="D62" s="9">
        <f t="shared" si="13"/>
        <v>0.30004042484219284</v>
      </c>
      <c r="E62" s="9">
        <f t="shared" si="14"/>
        <v>0.25450590025248276</v>
      </c>
      <c r="F62" s="9">
        <f t="shared" si="15"/>
        <v>0.44545367490532439</v>
      </c>
      <c r="G62" s="9">
        <f t="shared" si="16"/>
        <v>1.046136425532135</v>
      </c>
      <c r="H62" s="9">
        <f t="shared" si="17"/>
        <v>3.3328842289366607</v>
      </c>
      <c r="I62" s="9">
        <f t="shared" si="18"/>
        <v>3.9291819914899784</v>
      </c>
      <c r="J62" s="9">
        <f t="shared" si="19"/>
        <v>2.2449023463832405</v>
      </c>
      <c r="K62" s="11">
        <f t="shared" si="20"/>
        <v>0.30959752321981426</v>
      </c>
      <c r="L62" s="11">
        <f t="shared" si="21"/>
        <v>0.26315789473684209</v>
      </c>
      <c r="M62" s="11">
        <f t="shared" si="22"/>
        <v>0.45662100456621008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-0.27642646630997114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0.23139829300976264</v>
      </c>
      <c r="Q62" s="11">
        <f>2*'OddsRatio_working_3-way'!K62*'OddsRatio_working_3-way'!L62*'OddsRatio_working_3-way'!M62</f>
        <v>7.4404595823074807E-2</v>
      </c>
      <c r="R62" s="11">
        <f t="shared" si="23"/>
        <v>0</v>
      </c>
      <c r="S62" s="11">
        <f t="shared" si="24"/>
        <v>-0.83710614290559249</v>
      </c>
      <c r="T62" s="11">
        <f t="shared" si="25"/>
        <v>-0.26916596234906509</v>
      </c>
      <c r="U62" s="11">
        <f>'OddsRatio_working_3-way'!S62-'OddsRatio_working_3-way'!R62^2/3</f>
        <v>-0.83710614290559249</v>
      </c>
      <c r="V62" s="11">
        <f>'OddsRatio_working_3-way'!S62*'OddsRatio_working_3-way'!R62/3-2*'OddsRatio_working_3-way'!R62^3/27-'OddsRatio_working_3-way'!T62</f>
        <v>0.26916596234906509</v>
      </c>
      <c r="W62" s="11">
        <f>'OddsRatio_working_3-way'!V62^2+4*'OddsRatio_working_3-way'!U62^3/27</f>
        <v>-1.4453293983605453E-2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0.14739709060129358</v>
      </c>
      <c r="Y62" s="11">
        <f>IF('OddsRatio_working_3-way'!W62&gt;=0,IF('OddsRatio_working_3-way'!V62+SQRT('OddsRatio_working_3-way'!W62)&gt;0,0,PI()),ACOS('OddsRatio_working_3-way'!V62/(2*'OddsRatio_working_3-way'!X62)))</f>
        <v>0.42006109270117031</v>
      </c>
      <c r="Z62" s="11">
        <f>'OddsRatio_working_3-way'!X62^(1/3)*COS('OddsRatio_working_3-way'!Y62/3)</f>
        <v>0.52306821276606752</v>
      </c>
      <c r="AA62" s="11">
        <f>'OddsRatio_working_3-way'!X62^(1/3)*COS(('OddsRatio_working_3-way'!Y62+2*PI())/3)</f>
        <v>-0.3253797743776764</v>
      </c>
      <c r="AB62" s="11">
        <f>'OddsRatio_working_3-way'!X62^(1/3)*COS(('OddsRatio_working_3-way'!Y62+4*PI())/3)</f>
        <v>-0.19768843838839101</v>
      </c>
      <c r="AC62" s="11">
        <f>'OddsRatio_working_3-way'!X62^(1/3)*SIN('OddsRatio_working_3-way'!Y62/3)</f>
        <v>7.3722627206596933E-2</v>
      </c>
      <c r="AD62" s="11">
        <f>'OddsRatio_working_3-way'!X62^(1/3)*SIN(('OddsRatio_working_3-way'!Y62+2*PI())/3)</f>
        <v>0.41612904656423993</v>
      </c>
      <c r="AE62" s="11">
        <f>'OddsRatio_working_3-way'!X62^(1/3)*SIN(('OddsRatio_working_3-way'!Y62+4*PI())/3)</f>
        <v>-0.48985167377083672</v>
      </c>
      <c r="AF62" s="11">
        <f>-'OddsRatio_working_3-way'!U62/(3*'OddsRatio_working_3-way'!X62^(1/3))*COS(('OddsRatio_working_3-way'!Y62)/3)</f>
        <v>0.52306821276606741</v>
      </c>
      <c r="AG62" s="11">
        <f>-'OddsRatio_working_3-way'!U62/(3*'OddsRatio_working_3-way'!X62^(1/3))*COS(('OddsRatio_working_3-way'!Y62+2*PI())/3)</f>
        <v>-0.32537977437767635</v>
      </c>
      <c r="AH62" s="11">
        <f>-'OddsRatio_working_3-way'!U62/(3*'OddsRatio_working_3-way'!X62^(1/3))*COS(('OddsRatio_working_3-way'!Y62+4*PI())/3)</f>
        <v>-0.19768843838839098</v>
      </c>
      <c r="AI62" s="11">
        <f>'OddsRatio_working_3-way'!U62/(3*'OddsRatio_working_3-way'!X62^(1/3))*SIN(('OddsRatio_working_3-way'!Y62)/3)</f>
        <v>-7.3722627206596919E-2</v>
      </c>
      <c r="AJ62" s="11">
        <f>'OddsRatio_working_3-way'!U62/(3*'OddsRatio_working_3-way'!X62^(1/3))*SIN(('OddsRatio_working_3-way'!Y62+2*PI())/3)</f>
        <v>-0.41612904656423982</v>
      </c>
      <c r="AK62" s="11">
        <f>'OddsRatio_working_3-way'!U62/(3*'OddsRatio_working_3-way'!X62^(1/3))*SIN(('OddsRatio_working_3-way'!Y62+4*PI())/3)</f>
        <v>0.4898516737708366</v>
      </c>
      <c r="AL62" s="11">
        <f>'OddsRatio_working_3-way'!Z62+'OddsRatio_working_3-way'!AF62</f>
        <v>1.046136425532135</v>
      </c>
      <c r="AM62" s="11">
        <f>'OddsRatio_working_3-way'!AA62+'OddsRatio_working_3-way'!AG62</f>
        <v>-0.6507595487553528</v>
      </c>
      <c r="AN62" s="11">
        <f>'OddsRatio_working_3-way'!AB62+'OddsRatio_working_3-way'!AH62</f>
        <v>-0.39537687677678202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1.046136425532135</v>
      </c>
      <c r="AS62" s="11">
        <f>IF(('OddsRatio_working_3-way'!X62=0),IF(Q62&gt;0,-Q62^(1/3),(-Q62)^(1/3)),'OddsRatio_working_3-way'!AM62-'OddsRatio_working_3-way'!R62/3)</f>
        <v>-0.6507595487553528</v>
      </c>
      <c r="AT62" s="11">
        <f>IF(('OddsRatio_working_3-way'!X62=0),IF(Q62&gt;0,-Q62^(1/3),(-Q62)^(1/3)),'OddsRatio_working_3-way'!AN62-'OddsRatio_working_3-way'!R62/3)</f>
        <v>-0.39537687677678202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3.29</v>
      </c>
      <c r="B63" s="4">
        <f>IF('True_Odds_Calculator_3-way'!B62="","",'True_Odds_Calculator_3-way'!B62)</f>
        <v>3.71</v>
      </c>
      <c r="C63" s="4">
        <f>IF('True_Odds_Calculator_3-way'!C62="","",'True_Odds_Calculator_3-way'!C62)</f>
        <v>2.2000000000000002</v>
      </c>
      <c r="D63" s="9">
        <f t="shared" si="13"/>
        <v>0.29493210102867479</v>
      </c>
      <c r="E63" s="9">
        <f t="shared" si="14"/>
        <v>0.26116045926086406</v>
      </c>
      <c r="F63" s="9">
        <f t="shared" si="15"/>
        <v>0.44390743971046104</v>
      </c>
      <c r="G63" s="9">
        <f t="shared" si="16"/>
        <v>1.0439348960004116</v>
      </c>
      <c r="H63" s="9">
        <f t="shared" si="17"/>
        <v>3.3906109118409424</v>
      </c>
      <c r="I63" s="9">
        <f t="shared" si="18"/>
        <v>3.8290635681611165</v>
      </c>
      <c r="J63" s="9">
        <f t="shared" si="19"/>
        <v>2.2527218752004941</v>
      </c>
      <c r="K63" s="11">
        <f t="shared" si="20"/>
        <v>0.303951367781155</v>
      </c>
      <c r="L63" s="11">
        <f t="shared" si="21"/>
        <v>0.26954177897574122</v>
      </c>
      <c r="M63" s="11">
        <f t="shared" si="22"/>
        <v>0.45454545454545453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-0.27732787943833415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0.23088685129173742</v>
      </c>
      <c r="Q63" s="11">
        <f>2*'OddsRatio_working_3-way'!K63*'OddsRatio_working_3-way'!L63*'OddsRatio_working_3-way'!M63</f>
        <v>7.4479629448947551E-2</v>
      </c>
      <c r="R63" s="11">
        <f t="shared" si="23"/>
        <v>0</v>
      </c>
      <c r="S63" s="11">
        <f t="shared" si="24"/>
        <v>-0.83254107650246811</v>
      </c>
      <c r="T63" s="11">
        <f t="shared" si="25"/>
        <v>-0.26856163758144136</v>
      </c>
      <c r="U63" s="11">
        <f>'OddsRatio_working_3-way'!S63-'OddsRatio_working_3-way'!R63^2/3</f>
        <v>-0.83254107650246811</v>
      </c>
      <c r="V63" s="11">
        <f>'OddsRatio_working_3-way'!S63*'OddsRatio_working_3-way'!R63/3-2*'OddsRatio_working_3-way'!R63^3/27-'OddsRatio_working_3-way'!T63</f>
        <v>0.26856163758144136</v>
      </c>
      <c r="W63" s="11">
        <f>'OddsRatio_working_3-way'!V63^2+4*'OddsRatio_working_3-way'!U63^3/27</f>
        <v>-1.3364237533550802E-2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0.14619301514947308</v>
      </c>
      <c r="Y63" s="11">
        <f>IF('OddsRatio_working_3-way'!W63&gt;=0,IF('OddsRatio_working_3-way'!V63+SQRT('OddsRatio_working_3-way'!W63)&gt;0,0,PI()),ACOS('OddsRatio_working_3-way'!V63/(2*'OddsRatio_working_3-way'!X63)))</f>
        <v>0.40648229448235051</v>
      </c>
      <c r="Z63" s="11">
        <f>'OddsRatio_working_3-way'!X63^(1/3)*COS('OddsRatio_working_3-way'!Y63/3)</f>
        <v>0.52196744800020578</v>
      </c>
      <c r="AA63" s="11">
        <f>'OddsRatio_working_3-way'!X63^(1/3)*COS(('OddsRatio_working_3-way'!Y63+2*PI())/3)</f>
        <v>-0.32260966453435663</v>
      </c>
      <c r="AB63" s="11">
        <f>'OddsRatio_working_3-way'!X63^(1/3)*COS(('OddsRatio_working_3-way'!Y63+4*PI())/3)</f>
        <v>-0.19935778346584906</v>
      </c>
      <c r="AC63" s="11">
        <f>'OddsRatio_working_3-way'!X63^(1/3)*SIN('OddsRatio_working_3-way'!Y63/3)</f>
        <v>7.1159506713030632E-2</v>
      </c>
      <c r="AD63" s="11">
        <f>'OddsRatio_working_3-way'!X63^(1/3)*SIN(('OddsRatio_working_3-way'!Y63+2*PI())/3)</f>
        <v>0.41645731656019597</v>
      </c>
      <c r="AE63" s="11">
        <f>'OddsRatio_working_3-way'!X63^(1/3)*SIN(('OddsRatio_working_3-way'!Y63+4*PI())/3)</f>
        <v>-0.48761682327322653</v>
      </c>
      <c r="AF63" s="11">
        <f>-'OddsRatio_working_3-way'!U63/(3*'OddsRatio_working_3-way'!X63^(1/3))*COS(('OddsRatio_working_3-way'!Y63)/3)</f>
        <v>0.52196744800020578</v>
      </c>
      <c r="AG63" s="11">
        <f>-'OddsRatio_working_3-way'!U63/(3*'OddsRatio_working_3-way'!X63^(1/3))*COS(('OddsRatio_working_3-way'!Y63+2*PI())/3)</f>
        <v>-0.32260966453435663</v>
      </c>
      <c r="AH63" s="11">
        <f>-'OddsRatio_working_3-way'!U63/(3*'OddsRatio_working_3-way'!X63^(1/3))*COS(('OddsRatio_working_3-way'!Y63+4*PI())/3)</f>
        <v>-0.19935778346584906</v>
      </c>
      <c r="AI63" s="11">
        <f>'OddsRatio_working_3-way'!U63/(3*'OddsRatio_working_3-way'!X63^(1/3))*SIN(('OddsRatio_working_3-way'!Y63)/3)</f>
        <v>-7.1159506713030632E-2</v>
      </c>
      <c r="AJ63" s="11">
        <f>'OddsRatio_working_3-way'!U63/(3*'OddsRatio_working_3-way'!X63^(1/3))*SIN(('OddsRatio_working_3-way'!Y63+2*PI())/3)</f>
        <v>-0.41645731656019597</v>
      </c>
      <c r="AK63" s="11">
        <f>'OddsRatio_working_3-way'!U63/(3*'OddsRatio_working_3-way'!X63^(1/3))*SIN(('OddsRatio_working_3-way'!Y63+4*PI())/3)</f>
        <v>0.48761682327322653</v>
      </c>
      <c r="AL63" s="11">
        <f>'OddsRatio_working_3-way'!Z63+'OddsRatio_working_3-way'!AF63</f>
        <v>1.0439348960004116</v>
      </c>
      <c r="AM63" s="11">
        <f>'OddsRatio_working_3-way'!AA63+'OddsRatio_working_3-way'!AG63</f>
        <v>-0.64521932906871327</v>
      </c>
      <c r="AN63" s="11">
        <f>'OddsRatio_working_3-way'!AB63+'OddsRatio_working_3-way'!AH63</f>
        <v>-0.39871556693169813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1.0439348960004116</v>
      </c>
      <c r="AS63" s="11">
        <f>IF(('OddsRatio_working_3-way'!X63=0),IF(Q63&gt;0,-Q63^(1/3),(-Q63)^(1/3)),'OddsRatio_working_3-way'!AM63-'OddsRatio_working_3-way'!R63/3)</f>
        <v>-0.64521932906871327</v>
      </c>
      <c r="AT63" s="11">
        <f>IF(('OddsRatio_working_3-way'!X63=0),IF(Q63&gt;0,-Q63^(1/3),(-Q63)^(1/3)),'OddsRatio_working_3-way'!AN63-'OddsRatio_working_3-way'!R63/3)</f>
        <v>-0.39871556693169813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1.17</v>
      </c>
      <c r="B64" s="4">
        <f>IF('True_Odds_Calculator_3-way'!B63="","",'True_Odds_Calculator_3-way'!B63)</f>
        <v>7.35</v>
      </c>
      <c r="C64" s="4">
        <f>IF('True_Odds_Calculator_3-way'!C63="","",'True_Odds_Calculator_3-way'!C63)</f>
        <v>19.12</v>
      </c>
      <c r="D64" s="9">
        <f t="shared" si="13"/>
        <v>0.83517235426100922</v>
      </c>
      <c r="E64" s="9">
        <f t="shared" si="14"/>
        <v>0.11944736446580254</v>
      </c>
      <c r="F64" s="9">
        <f t="shared" si="15"/>
        <v>4.5380281273188314E-2</v>
      </c>
      <c r="G64" s="9">
        <f t="shared" si="16"/>
        <v>1.160927300518539</v>
      </c>
      <c r="H64" s="9">
        <f t="shared" si="17"/>
        <v>1.1973576410881515</v>
      </c>
      <c r="I64" s="9">
        <f t="shared" si="18"/>
        <v>8.3718883582927219</v>
      </c>
      <c r="J64" s="9">
        <f t="shared" si="19"/>
        <v>22.036002685395925</v>
      </c>
      <c r="K64" s="11">
        <f t="shared" si="20"/>
        <v>0.85470085470085477</v>
      </c>
      <c r="L64" s="11">
        <f t="shared" si="21"/>
        <v>0.1360544217687075</v>
      </c>
      <c r="M64" s="11">
        <f t="shared" si="22"/>
        <v>5.2301255230125521E-2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-0.11896514855271578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0.14985789044366452</v>
      </c>
      <c r="Q64" s="11">
        <f>2*'OddsRatio_working_3-way'!K64*'OddsRatio_working_3-way'!L64*'OddsRatio_working_3-way'!M64</f>
        <v>1.2163789808739002E-2</v>
      </c>
      <c r="R64" s="11">
        <f t="shared" si="23"/>
        <v>0</v>
      </c>
      <c r="S64" s="11">
        <f t="shared" si="24"/>
        <v>-1.2596789250194527</v>
      </c>
      <c r="T64" s="11">
        <f t="shared" si="25"/>
        <v>-0.10224666599183869</v>
      </c>
      <c r="U64" s="11">
        <f>'OddsRatio_working_3-way'!S64-'OddsRatio_working_3-way'!R64^2/3</f>
        <v>-1.2596789250194527</v>
      </c>
      <c r="V64" s="11">
        <f>'OddsRatio_working_3-way'!S64*'OddsRatio_working_3-way'!R64/3-2*'OddsRatio_working_3-way'!R64^3/27-'OddsRatio_working_3-way'!T64</f>
        <v>0.10224666599183869</v>
      </c>
      <c r="W64" s="11">
        <f>'OddsRatio_working_3-way'!V64^2+4*'OddsRatio_working_3-way'!U64^3/27</f>
        <v>-0.28567112651229576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0.2720870757766447</v>
      </c>
      <c r="Y64" s="11">
        <f>IF('OddsRatio_working_3-way'!W64&gt;=0,IF('OddsRatio_working_3-way'!V64+SQRT('OddsRatio_working_3-way'!W64)&gt;0,0,PI()),ACOS('OddsRatio_working_3-way'!V64/(2*'OddsRatio_working_3-way'!X64)))</f>
        <v>1.3817795448323236</v>
      </c>
      <c r="Z64" s="11">
        <f>'OddsRatio_working_3-way'!X64^(1/3)*COS('OddsRatio_working_3-way'!Y64/3)</f>
        <v>0.58046365025926949</v>
      </c>
      <c r="AA64" s="11">
        <f>'OddsRatio_working_3-way'!X64^(1/3)*COS(('OddsRatio_working_3-way'!Y64+2*PI())/3)</f>
        <v>-0.53966356789832592</v>
      </c>
      <c r="AB64" s="11">
        <f>'OddsRatio_working_3-way'!X64^(1/3)*COS(('OddsRatio_working_3-way'!Y64+4*PI())/3)</f>
        <v>-4.0800082360943804E-2</v>
      </c>
      <c r="AC64" s="11">
        <f>'OddsRatio_working_3-way'!X64^(1/3)*SIN('OddsRatio_working_3-way'!Y64/3)</f>
        <v>0.28801896766388269</v>
      </c>
      <c r="AD64" s="11">
        <f>'OddsRatio_working_3-way'!X64^(1/3)*SIN(('OddsRatio_working_3-way'!Y64+2*PI())/3)</f>
        <v>0.35868678326603176</v>
      </c>
      <c r="AE64" s="11">
        <f>'OddsRatio_working_3-way'!X64^(1/3)*SIN(('OddsRatio_working_3-way'!Y64+4*PI())/3)</f>
        <v>-0.64670575092991445</v>
      </c>
      <c r="AF64" s="11">
        <f>-'OddsRatio_working_3-way'!U64/(3*'OddsRatio_working_3-way'!X64^(1/3))*COS(('OddsRatio_working_3-way'!Y64)/3)</f>
        <v>0.58046365025926938</v>
      </c>
      <c r="AG64" s="11">
        <f>-'OddsRatio_working_3-way'!U64/(3*'OddsRatio_working_3-way'!X64^(1/3))*COS(('OddsRatio_working_3-way'!Y64+2*PI())/3)</f>
        <v>-0.53966356789832581</v>
      </c>
      <c r="AH64" s="11">
        <f>-'OddsRatio_working_3-way'!U64/(3*'OddsRatio_working_3-way'!X64^(1/3))*COS(('OddsRatio_working_3-way'!Y64+4*PI())/3)</f>
        <v>-4.0800082360943797E-2</v>
      </c>
      <c r="AI64" s="11">
        <f>'OddsRatio_working_3-way'!U64/(3*'OddsRatio_working_3-way'!X64^(1/3))*SIN(('OddsRatio_working_3-way'!Y64)/3)</f>
        <v>-0.28801896766388263</v>
      </c>
      <c r="AJ64" s="11">
        <f>'OddsRatio_working_3-way'!U64/(3*'OddsRatio_working_3-way'!X64^(1/3))*SIN(('OddsRatio_working_3-way'!Y64+2*PI())/3)</f>
        <v>-0.35868678326603171</v>
      </c>
      <c r="AK64" s="11">
        <f>'OddsRatio_working_3-way'!U64/(3*'OddsRatio_working_3-way'!X64^(1/3))*SIN(('OddsRatio_working_3-way'!Y64+4*PI())/3)</f>
        <v>0.64670575092991434</v>
      </c>
      <c r="AL64" s="11">
        <f>'OddsRatio_working_3-way'!Z64+'OddsRatio_working_3-way'!AF64</f>
        <v>1.160927300518539</v>
      </c>
      <c r="AM64" s="11">
        <f>'OddsRatio_working_3-way'!AA64+'OddsRatio_working_3-way'!AG64</f>
        <v>-1.0793271357966518</v>
      </c>
      <c r="AN64" s="11">
        <f>'OddsRatio_working_3-way'!AB64+'OddsRatio_working_3-way'!AH64</f>
        <v>-8.1600164721887608E-2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1.160927300518539</v>
      </c>
      <c r="AS64" s="11">
        <f>IF(('OddsRatio_working_3-way'!X64=0),IF(Q64&gt;0,-Q64^(1/3),(-Q64)^(1/3)),'OddsRatio_working_3-way'!AM64-'OddsRatio_working_3-way'!R64/3)</f>
        <v>-1.0793271357966518</v>
      </c>
      <c r="AT64" s="11">
        <f>IF(('OddsRatio_working_3-way'!X64=0),IF(Q64&gt;0,-Q64^(1/3),(-Q64)^(1/3)),'OddsRatio_working_3-way'!AN64-'OddsRatio_working_3-way'!R64/3)</f>
        <v>-8.1600164721887608E-2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2.75</v>
      </c>
      <c r="B65" s="4">
        <f>IF('True_Odds_Calculator_3-way'!B64="","",'True_Odds_Calculator_3-way'!B64)</f>
        <v>3.19</v>
      </c>
      <c r="C65" s="4">
        <f>IF('True_Odds_Calculator_3-way'!C64="","",'True_Odds_Calculator_3-way'!C64)</f>
        <v>2.82</v>
      </c>
      <c r="D65" s="9">
        <f t="shared" si="13"/>
        <v>0.35275797795629565</v>
      </c>
      <c r="E65" s="9">
        <f t="shared" si="14"/>
        <v>0.30338635751152787</v>
      </c>
      <c r="F65" s="9">
        <f t="shared" si="15"/>
        <v>0.34385566453217614</v>
      </c>
      <c r="G65" s="9">
        <f t="shared" si="16"/>
        <v>1.0484598708942485</v>
      </c>
      <c r="H65" s="9">
        <f t="shared" si="17"/>
        <v>2.8348047740649349</v>
      </c>
      <c r="I65" s="9">
        <f t="shared" si="18"/>
        <v>3.2961271172584041</v>
      </c>
      <c r="J65" s="9">
        <f t="shared" si="19"/>
        <v>2.9081969650275323</v>
      </c>
      <c r="K65" s="11">
        <f t="shared" si="20"/>
        <v>0.36363636363636365</v>
      </c>
      <c r="L65" s="11">
        <f t="shared" si="21"/>
        <v>0.31347962382445144</v>
      </c>
      <c r="M65" s="11">
        <f t="shared" si="22"/>
        <v>0.3546099290780142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-0.28195582180775258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0.23283592949437013</v>
      </c>
      <c r="Q65" s="11">
        <f>2*'OddsRatio_working_3-way'!K65*'OddsRatio_working_3-way'!L65*'OddsRatio_working_3-way'!M65</f>
        <v>8.0845808852211848E-2</v>
      </c>
      <c r="R65" s="11">
        <f t="shared" si="23"/>
        <v>0</v>
      </c>
      <c r="S65" s="11">
        <f t="shared" si="24"/>
        <v>-0.82578869271628608</v>
      </c>
      <c r="T65" s="11">
        <f t="shared" si="25"/>
        <v>-0.28673218497093267</v>
      </c>
      <c r="U65" s="11">
        <f>'OddsRatio_working_3-way'!S65-'OddsRatio_working_3-way'!R65^2/3</f>
        <v>-0.82578869271628608</v>
      </c>
      <c r="V65" s="11">
        <f>'OddsRatio_working_3-way'!S65*'OddsRatio_working_3-way'!R65/3-2*'OddsRatio_working_3-way'!R65^3/27-'OddsRatio_working_3-way'!T65</f>
        <v>0.28673218497093267</v>
      </c>
      <c r="W65" s="11">
        <f>'OddsRatio_working_3-way'!V65^2+4*'OddsRatio_working_3-way'!U65^3/27</f>
        <v>-1.2109618010924666E-3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0.14441806301437643</v>
      </c>
      <c r="Y65" s="11">
        <f>IF('OddsRatio_working_3-way'!W65&gt;=0,IF('OddsRatio_working_3-way'!V65+SQRT('OddsRatio_working_3-way'!W65)&gt;0,0,PI()),ACOS('OddsRatio_working_3-way'!V65/(2*'OddsRatio_working_3-way'!X65)))</f>
        <v>0.12077304146017998</v>
      </c>
      <c r="Z65" s="11">
        <f>'OddsRatio_working_3-way'!X65^(1/3)*COS('OddsRatio_working_3-way'!Y65/3)</f>
        <v>0.52422993544712415</v>
      </c>
      <c r="AA65" s="11">
        <f>'OddsRatio_working_3-way'!X65^(1/3)*COS(('OddsRatio_working_3-way'!Y65+2*PI())/3)</f>
        <v>-0.28040169145690391</v>
      </c>
      <c r="AB65" s="11">
        <f>'OddsRatio_working_3-way'!X65^(1/3)*COS(('OddsRatio_working_3-way'!Y65+4*PI())/3)</f>
        <v>-0.24382824399022029</v>
      </c>
      <c r="AC65" s="11">
        <f>'OddsRatio_working_3-way'!X65^(1/3)*SIN('OddsRatio_working_3-way'!Y65/3)</f>
        <v>2.111568974008245E-2</v>
      </c>
      <c r="AD65" s="11">
        <f>'OddsRatio_working_3-way'!X65^(1/3)*SIN(('OddsRatio_working_3-way'!Y65+2*PI())/3)</f>
        <v>0.44343859665144464</v>
      </c>
      <c r="AE65" s="11">
        <f>'OddsRatio_working_3-way'!X65^(1/3)*SIN(('OddsRatio_working_3-way'!Y65+4*PI())/3)</f>
        <v>-0.46455428639152707</v>
      </c>
      <c r="AF65" s="11">
        <f>-'OddsRatio_working_3-way'!U65/(3*'OddsRatio_working_3-way'!X65^(1/3))*COS(('OddsRatio_working_3-way'!Y65)/3)</f>
        <v>0.52422993544712426</v>
      </c>
      <c r="AG65" s="11">
        <f>-'OddsRatio_working_3-way'!U65/(3*'OddsRatio_working_3-way'!X65^(1/3))*COS(('OddsRatio_working_3-way'!Y65+2*PI())/3)</f>
        <v>-0.28040169145690397</v>
      </c>
      <c r="AH65" s="11">
        <f>-'OddsRatio_working_3-way'!U65/(3*'OddsRatio_working_3-way'!X65^(1/3))*COS(('OddsRatio_working_3-way'!Y65+4*PI())/3)</f>
        <v>-0.24382824399022035</v>
      </c>
      <c r="AI65" s="11">
        <f>'OddsRatio_working_3-way'!U65/(3*'OddsRatio_working_3-way'!X65^(1/3))*SIN(('OddsRatio_working_3-way'!Y65)/3)</f>
        <v>-2.1115689740082454E-2</v>
      </c>
      <c r="AJ65" s="11">
        <f>'OddsRatio_working_3-way'!U65/(3*'OddsRatio_working_3-way'!X65^(1/3))*SIN(('OddsRatio_working_3-way'!Y65+2*PI())/3)</f>
        <v>-0.44343859665144475</v>
      </c>
      <c r="AK65" s="11">
        <f>'OddsRatio_working_3-way'!U65/(3*'OddsRatio_working_3-way'!X65^(1/3))*SIN(('OddsRatio_working_3-way'!Y65+4*PI())/3)</f>
        <v>0.46455428639152718</v>
      </c>
      <c r="AL65" s="11">
        <f>'OddsRatio_working_3-way'!Z65+'OddsRatio_working_3-way'!AF65</f>
        <v>1.0484598708942485</v>
      </c>
      <c r="AM65" s="11">
        <f>'OddsRatio_working_3-way'!AA65+'OddsRatio_working_3-way'!AG65</f>
        <v>-0.56080338291380794</v>
      </c>
      <c r="AN65" s="11">
        <f>'OddsRatio_working_3-way'!AB65+'OddsRatio_working_3-way'!AH65</f>
        <v>-0.48765648798044064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1.0484598708942485</v>
      </c>
      <c r="AS65" s="11">
        <f>IF(('OddsRatio_working_3-way'!X65=0),IF(Q65&gt;0,-Q65^(1/3),(-Q65)^(1/3)),'OddsRatio_working_3-way'!AM65-'OddsRatio_working_3-way'!R65/3)</f>
        <v>-0.56080338291380794</v>
      </c>
      <c r="AT65" s="11">
        <f>IF(('OddsRatio_working_3-way'!X65=0),IF(Q65&gt;0,-Q65^(1/3),(-Q65)^(1/3)),'OddsRatio_working_3-way'!AN65-'OddsRatio_working_3-way'!R65/3)</f>
        <v>-0.48765648798044064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2.27</v>
      </c>
      <c r="B66" s="4">
        <f>IF('True_Odds_Calculator_3-way'!B65="","",'True_Odds_Calculator_3-way'!B65)</f>
        <v>3.23</v>
      </c>
      <c r="C66" s="4">
        <f>IF('True_Odds_Calculator_3-way'!C65="","",'True_Odds_Calculator_3-way'!C65)</f>
        <v>3.54</v>
      </c>
      <c r="D66" s="9">
        <f t="shared" si="13"/>
        <v>0.42834948567601966</v>
      </c>
      <c r="E66" s="9">
        <f t="shared" si="14"/>
        <v>0.29910297161518207</v>
      </c>
      <c r="F66" s="9">
        <f t="shared" si="15"/>
        <v>0.27254754270879816</v>
      </c>
      <c r="G66" s="9">
        <f t="shared" si="16"/>
        <v>1.0508207206210534</v>
      </c>
      <c r="H66" s="9">
        <f t="shared" si="17"/>
        <v>2.3345423151887377</v>
      </c>
      <c r="I66" s="9">
        <f t="shared" si="18"/>
        <v>3.3433302069849491</v>
      </c>
      <c r="J66" s="9">
        <f t="shared" si="19"/>
        <v>3.6690846303774758</v>
      </c>
      <c r="K66" s="11">
        <f t="shared" si="20"/>
        <v>0.44052863436123346</v>
      </c>
      <c r="L66" s="11">
        <f t="shared" si="21"/>
        <v>0.30959752321981426</v>
      </c>
      <c r="M66" s="11">
        <f t="shared" si="22"/>
        <v>0.2824858757062147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-0.2771473045119992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0.23270477615765428</v>
      </c>
      <c r="Q66" s="11">
        <f>2*'OddsRatio_working_3-way'!K66*'OddsRatio_working_3-way'!L66*'OddsRatio_working_3-way'!M66</f>
        <v>7.7054561641607358E-2</v>
      </c>
      <c r="R66" s="11">
        <f t="shared" si="23"/>
        <v>0</v>
      </c>
      <c r="S66" s="11">
        <f t="shared" si="24"/>
        <v>-0.83964293489125108</v>
      </c>
      <c r="T66" s="11">
        <f t="shared" si="25"/>
        <v>-0.27802746188452016</v>
      </c>
      <c r="U66" s="11">
        <f>'OddsRatio_working_3-way'!S66-'OddsRatio_working_3-way'!R66^2/3</f>
        <v>-0.83964293489125108</v>
      </c>
      <c r="V66" s="11">
        <f>'OddsRatio_working_3-way'!S66*'OddsRatio_working_3-way'!R66/3-2*'OddsRatio_working_3-way'!R66^3/27-'OddsRatio_working_3-way'!T66</f>
        <v>0.27802746188452016</v>
      </c>
      <c r="W66" s="11">
        <f>'OddsRatio_working_3-way'!V66^2+4*'OddsRatio_working_3-way'!U66^3/27</f>
        <v>-1.0396802411520675E-2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0.14806761291169399</v>
      </c>
      <c r="Y66" s="11">
        <f>IF('OddsRatio_working_3-way'!W66&gt;=0,IF('OddsRatio_working_3-way'!V66+SQRT('OddsRatio_working_3-way'!W66)&gt;0,0,PI()),ACOS('OddsRatio_working_3-way'!V66/(2*'OddsRatio_working_3-way'!X66)))</f>
        <v>0.35151235242809542</v>
      </c>
      <c r="Z66" s="11">
        <f>'OddsRatio_working_3-way'!X66^(1/3)*COS('OddsRatio_working_3-way'!Y66/3)</f>
        <v>0.52541036031052668</v>
      </c>
      <c r="AA66" s="11">
        <f>'OddsRatio_working_3-way'!X66^(1/3)*COS(('OddsRatio_working_3-way'!Y66+2*PI())/3)</f>
        <v>-0.31626541429949295</v>
      </c>
      <c r="AB66" s="11">
        <f>'OddsRatio_working_3-way'!X66^(1/3)*COS(('OddsRatio_working_3-way'!Y66+4*PI())/3)</f>
        <v>-0.20914494601103362</v>
      </c>
      <c r="AC66" s="11">
        <f>'OddsRatio_working_3-way'!X66^(1/3)*SIN('OddsRatio_working_3-way'!Y66/3)</f>
        <v>6.1846031202060774E-2</v>
      </c>
      <c r="AD66" s="11">
        <f>'OddsRatio_working_3-way'!X66^(1/3)*SIN(('OddsRatio_working_3-way'!Y66+2*PI())/3)</f>
        <v>0.42409570383942091</v>
      </c>
      <c r="AE66" s="11">
        <f>'OddsRatio_working_3-way'!X66^(1/3)*SIN(('OddsRatio_working_3-way'!Y66+4*PI())/3)</f>
        <v>-0.48594173504148158</v>
      </c>
      <c r="AF66" s="11">
        <f>-'OddsRatio_working_3-way'!U66/(3*'OddsRatio_working_3-way'!X66^(1/3))*COS(('OddsRatio_working_3-way'!Y66)/3)</f>
        <v>0.52541036031052668</v>
      </c>
      <c r="AG66" s="11">
        <f>-'OddsRatio_working_3-way'!U66/(3*'OddsRatio_working_3-way'!X66^(1/3))*COS(('OddsRatio_working_3-way'!Y66+2*PI())/3)</f>
        <v>-0.31626541429949295</v>
      </c>
      <c r="AH66" s="11">
        <f>-'OddsRatio_working_3-way'!U66/(3*'OddsRatio_working_3-way'!X66^(1/3))*COS(('OddsRatio_working_3-way'!Y66+4*PI())/3)</f>
        <v>-0.20914494601103362</v>
      </c>
      <c r="AI66" s="11">
        <f>'OddsRatio_working_3-way'!U66/(3*'OddsRatio_working_3-way'!X66^(1/3))*SIN(('OddsRatio_working_3-way'!Y66)/3)</f>
        <v>-6.1846031202060774E-2</v>
      </c>
      <c r="AJ66" s="11">
        <f>'OddsRatio_working_3-way'!U66/(3*'OddsRatio_working_3-way'!X66^(1/3))*SIN(('OddsRatio_working_3-way'!Y66+2*PI())/3)</f>
        <v>-0.42409570383942091</v>
      </c>
      <c r="AK66" s="11">
        <f>'OddsRatio_working_3-way'!U66/(3*'OddsRatio_working_3-way'!X66^(1/3))*SIN(('OddsRatio_working_3-way'!Y66+4*PI())/3)</f>
        <v>0.48594173504148158</v>
      </c>
      <c r="AL66" s="11">
        <f>'OddsRatio_working_3-way'!Z66+'OddsRatio_working_3-way'!AF66</f>
        <v>1.0508207206210534</v>
      </c>
      <c r="AM66" s="11">
        <f>'OddsRatio_working_3-way'!AA66+'OddsRatio_working_3-way'!AG66</f>
        <v>-0.63253082859898591</v>
      </c>
      <c r="AN66" s="11">
        <f>'OddsRatio_working_3-way'!AB66+'OddsRatio_working_3-way'!AH66</f>
        <v>-0.41828989202206723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1.0508207206210534</v>
      </c>
      <c r="AS66" s="11">
        <f>IF(('OddsRatio_working_3-way'!X66=0),IF(Q66&gt;0,-Q66^(1/3),(-Q66)^(1/3)),'OddsRatio_working_3-way'!AM66-'OddsRatio_working_3-way'!R66/3)</f>
        <v>-0.63253082859898591</v>
      </c>
      <c r="AT66" s="11">
        <f>IF(('OddsRatio_working_3-way'!X66=0),IF(Q66&gt;0,-Q66^(1/3),(-Q66)^(1/3)),'OddsRatio_working_3-way'!AN66-'OddsRatio_working_3-way'!R66/3)</f>
        <v>-0.41828989202206723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2.2999999999999998</v>
      </c>
      <c r="B67" s="4">
        <f>IF('True_Odds_Calculator_3-way'!B66="","",'True_Odds_Calculator_3-way'!B66)</f>
        <v>3.02</v>
      </c>
      <c r="C67" s="4">
        <f>IF('True_Odds_Calculator_3-way'!C66="","",'True_Odds_Calculator_3-way'!C66)</f>
        <v>3.72</v>
      </c>
      <c r="D67" s="9">
        <f t="shared" si="13"/>
        <v>0.42187003217508573</v>
      </c>
      <c r="E67" s="9">
        <f t="shared" si="14"/>
        <v>0.31955128847529091</v>
      </c>
      <c r="F67" s="9">
        <f t="shared" si="15"/>
        <v>0.25857867934962325</v>
      </c>
      <c r="G67" s="9">
        <f t="shared" si="16"/>
        <v>1.0541525255359963</v>
      </c>
      <c r="H67" s="9">
        <f t="shared" si="17"/>
        <v>2.3703982831967951</v>
      </c>
      <c r="I67" s="9">
        <f t="shared" si="18"/>
        <v>3.1293881015827116</v>
      </c>
      <c r="J67" s="9">
        <f t="shared" si="19"/>
        <v>3.8672948694579099</v>
      </c>
      <c r="K67" s="11">
        <f t="shared" si="20"/>
        <v>0.43478260869565222</v>
      </c>
      <c r="L67" s="11">
        <f t="shared" si="21"/>
        <v>0.33112582781456956</v>
      </c>
      <c r="M67" s="11">
        <f t="shared" si="22"/>
        <v>0.26881720430107525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-0.27643046667223947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0.23375409069658726</v>
      </c>
      <c r="Q67" s="11">
        <f>2*'OddsRatio_working_3-way'!K67*'OddsRatio_working_3-way'!L67*'OddsRatio_working_3-way'!M67</f>
        <v>7.7402016786949412E-2</v>
      </c>
      <c r="R67" s="11">
        <f t="shared" si="23"/>
        <v>0</v>
      </c>
      <c r="S67" s="11">
        <f t="shared" si="24"/>
        <v>-0.84561623583172862</v>
      </c>
      <c r="T67" s="11">
        <f t="shared" si="25"/>
        <v>-0.28000537610322135</v>
      </c>
      <c r="U67" s="11">
        <f>'OddsRatio_working_3-way'!S67-'OddsRatio_working_3-way'!R67^2/3</f>
        <v>-0.84561623583172862</v>
      </c>
      <c r="V67" s="11">
        <f>'OddsRatio_working_3-way'!S67*'OddsRatio_working_3-way'!R67/3-2*'OddsRatio_working_3-way'!R67^3/27-'OddsRatio_working_3-way'!T67</f>
        <v>0.28000537610322135</v>
      </c>
      <c r="W67" s="11">
        <f>'OddsRatio_working_3-way'!V67^2+4*'OddsRatio_working_3-way'!U67^3/27</f>
        <v>-1.1178042873426178E-2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0.14965047069766654</v>
      </c>
      <c r="Y67" s="11">
        <f>IF('OddsRatio_working_3-way'!W67&gt;=0,IF('OddsRatio_working_3-way'!V67+SQRT('OddsRatio_working_3-way'!W67)&gt;0,0,PI()),ACOS('OddsRatio_working_3-way'!V67/(2*'OddsRatio_working_3-way'!X67)))</f>
        <v>0.36103639974001944</v>
      </c>
      <c r="Z67" s="11">
        <f>'OddsRatio_working_3-way'!X67^(1/3)*COS('OddsRatio_working_3-way'!Y67/3)</f>
        <v>0.52707626276799802</v>
      </c>
      <c r="AA67" s="11">
        <f>'OddsRatio_working_3-way'!X67^(1/3)*COS(('OddsRatio_working_3-way'!Y67+2*PI())/3)</f>
        <v>-0.31873794005959372</v>
      </c>
      <c r="AB67" s="11">
        <f>'OddsRatio_working_3-way'!X67^(1/3)*COS(('OddsRatio_working_3-way'!Y67+4*PI())/3)</f>
        <v>-0.2083383227084043</v>
      </c>
      <c r="AC67" s="11">
        <f>'OddsRatio_working_3-way'!X67^(1/3)*SIN('OddsRatio_working_3-way'!Y67/3)</f>
        <v>6.3739248796140929E-2</v>
      </c>
      <c r="AD67" s="11">
        <f>'OddsRatio_working_3-way'!X67^(1/3)*SIN(('OddsRatio_working_3-way'!Y67+2*PI())/3)</f>
        <v>0.42459180889077802</v>
      </c>
      <c r="AE67" s="11">
        <f>'OddsRatio_working_3-way'!X67^(1/3)*SIN(('OddsRatio_working_3-way'!Y67+4*PI())/3)</f>
        <v>-0.48833105768691887</v>
      </c>
      <c r="AF67" s="11">
        <f>-'OddsRatio_working_3-way'!U67/(3*'OddsRatio_working_3-way'!X67^(1/3))*COS(('OddsRatio_working_3-way'!Y67)/3)</f>
        <v>0.52707626276799813</v>
      </c>
      <c r="AG67" s="11">
        <f>-'OddsRatio_working_3-way'!U67/(3*'OddsRatio_working_3-way'!X67^(1/3))*COS(('OddsRatio_working_3-way'!Y67+2*PI())/3)</f>
        <v>-0.31873794005959377</v>
      </c>
      <c r="AH67" s="11">
        <f>-'OddsRatio_working_3-way'!U67/(3*'OddsRatio_working_3-way'!X67^(1/3))*COS(('OddsRatio_working_3-way'!Y67+4*PI())/3)</f>
        <v>-0.20833832270840433</v>
      </c>
      <c r="AI67" s="11">
        <f>'OddsRatio_working_3-way'!U67/(3*'OddsRatio_working_3-way'!X67^(1/3))*SIN(('OddsRatio_working_3-way'!Y67)/3)</f>
        <v>-6.3739248796140943E-2</v>
      </c>
      <c r="AJ67" s="11">
        <f>'OddsRatio_working_3-way'!U67/(3*'OddsRatio_working_3-way'!X67^(1/3))*SIN(('OddsRatio_working_3-way'!Y67+2*PI())/3)</f>
        <v>-0.42459180889077813</v>
      </c>
      <c r="AK67" s="11">
        <f>'OddsRatio_working_3-way'!U67/(3*'OddsRatio_working_3-way'!X67^(1/3))*SIN(('OddsRatio_working_3-way'!Y67+4*PI())/3)</f>
        <v>0.48833105768691898</v>
      </c>
      <c r="AL67" s="11">
        <f>'OddsRatio_working_3-way'!Z67+'OddsRatio_working_3-way'!AF67</f>
        <v>1.0541525255359963</v>
      </c>
      <c r="AM67" s="11">
        <f>'OddsRatio_working_3-way'!AA67+'OddsRatio_working_3-way'!AG67</f>
        <v>-0.63747588011918754</v>
      </c>
      <c r="AN67" s="11">
        <f>'OddsRatio_working_3-way'!AB67+'OddsRatio_working_3-way'!AH67</f>
        <v>-0.4166766454168086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1.0541525255359963</v>
      </c>
      <c r="AS67" s="11">
        <f>IF(('OddsRatio_working_3-way'!X67=0),IF(Q67&gt;0,-Q67^(1/3),(-Q67)^(1/3)),'OddsRatio_working_3-way'!AM67-'OddsRatio_working_3-way'!R67/3)</f>
        <v>-0.63747588011918754</v>
      </c>
      <c r="AT67" s="11">
        <f>IF(('OddsRatio_working_3-way'!X67=0),IF(Q67&gt;0,-Q67^(1/3),(-Q67)^(1/3)),'OddsRatio_working_3-way'!AN67-'OddsRatio_working_3-way'!R67/3)</f>
        <v>-0.4166766454168086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2.23</v>
      </c>
      <c r="B68" s="4">
        <f>IF('True_Odds_Calculator_3-way'!B67="","",'True_Odds_Calculator_3-way'!B67)</f>
        <v>3.13</v>
      </c>
      <c r="C68" s="4">
        <f>IF('True_Odds_Calculator_3-way'!C67="","",'True_Odds_Calculator_3-way'!C67)</f>
        <v>3.68</v>
      </c>
      <c r="D68" s="9">
        <f t="shared" ref="D68:D131" si="26">(K68/(AR68+K68-(AR68*K68)))</f>
        <v>0.43354326471174648</v>
      </c>
      <c r="E68" s="9">
        <f t="shared" ref="E68:E131" si="27">(L68/(AR68+L68-(AR68*L68)))</f>
        <v>0.3065035205927345</v>
      </c>
      <c r="F68" s="9">
        <f t="shared" ref="F68:F131" si="28">(M68/(AR68+M68-(AR68*M68)))</f>
        <v>0.25995321469551902</v>
      </c>
      <c r="G68" s="9">
        <f t="shared" ref="G68:G131" si="29">AR68</f>
        <v>1.0622559929165558</v>
      </c>
      <c r="H68" s="9">
        <f t="shared" ref="H68:H131" si="30">IF(A68="","",1/D68)</f>
        <v>2.3065748712873635</v>
      </c>
      <c r="I68" s="9">
        <f t="shared" ref="I68:I131" si="31">IF(B68="","",1/E68)</f>
        <v>3.2626052649122634</v>
      </c>
      <c r="J68" s="9">
        <f t="shared" ref="J68:J131" si="32">IF(C68="","",1/F68)</f>
        <v>3.8468460610163695</v>
      </c>
      <c r="K68" s="11">
        <f t="shared" ref="K68:K131" si="33">1/A68</f>
        <v>0.44843049327354262</v>
      </c>
      <c r="L68" s="11">
        <f t="shared" ref="L68:L131" si="34">1/B68</f>
        <v>0.31948881789137379</v>
      </c>
      <c r="M68" s="11">
        <f t="shared" ref="M68:M131" si="35">1/C68</f>
        <v>0.27173913043478259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-0.27335214719034839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0.23514725824525951</v>
      </c>
      <c r="Q68" s="11">
        <f>2*'OddsRatio_working_3-way'!K68*'OddsRatio_working_3-way'!L68*'OddsRatio_working_3-way'!M68</f>
        <v>7.7863330544787931E-2</v>
      </c>
      <c r="R68" s="11">
        <f t="shared" ref="R68:R131" si="36">O68/N68</f>
        <v>0</v>
      </c>
      <c r="S68" s="11">
        <f t="shared" ref="S68:S131" si="37">P68/N68</f>
        <v>-0.86023563620122223</v>
      </c>
      <c r="T68" s="11">
        <f t="shared" ref="T68:T131" si="38">Q68/N68</f>
        <v>-0.28484623715272267</v>
      </c>
      <c r="U68" s="11">
        <f>'OddsRatio_working_3-way'!S68-'OddsRatio_working_3-way'!R68^2/3</f>
        <v>-0.86023563620122223</v>
      </c>
      <c r="V68" s="11">
        <f>'OddsRatio_working_3-way'!S68*'OddsRatio_working_3-way'!R68/3-2*'OddsRatio_working_3-way'!R68^3/27-'OddsRatio_working_3-way'!T68</f>
        <v>0.28484623715272267</v>
      </c>
      <c r="W68" s="11">
        <f>'OddsRatio_working_3-way'!V68^2+4*'OddsRatio_working_3-way'!U68^3/27</f>
        <v>-1.3170617160580406E-2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0.15354803481373958</v>
      </c>
      <c r="Y68" s="11">
        <f>IF('OddsRatio_working_3-way'!W68&gt;=0,IF('OddsRatio_working_3-way'!V68+SQRT('OddsRatio_working_3-way'!W68)&gt;0,0,PI()),ACOS('OddsRatio_working_3-way'!V68/(2*'OddsRatio_working_3-way'!X68)))</f>
        <v>0.38300013019700452</v>
      </c>
      <c r="Z68" s="11">
        <f>'OddsRatio_working_3-way'!X68^(1/3)*COS('OddsRatio_working_3-way'!Y68/3)</f>
        <v>0.53112799645827791</v>
      </c>
      <c r="AA68" s="11">
        <f>'OddsRatio_working_3-way'!X68^(1/3)*COS(('OddsRatio_working_3-way'!Y68+2*PI())/3)</f>
        <v>-0.32460802912106912</v>
      </c>
      <c r="AB68" s="11">
        <f>'OddsRatio_working_3-way'!X68^(1/3)*COS(('OddsRatio_working_3-way'!Y68+4*PI())/3)</f>
        <v>-0.2065199673372089</v>
      </c>
      <c r="AC68" s="11">
        <f>'OddsRatio_working_3-way'!X68^(1/3)*SIN('OddsRatio_working_3-way'!Y68/3)</f>
        <v>6.8178174258993099E-2</v>
      </c>
      <c r="AD68" s="11">
        <f>'OddsRatio_working_3-way'!X68^(1/3)*SIN(('OddsRatio_working_3-way'!Y68+2*PI())/3)</f>
        <v>0.42588125046450354</v>
      </c>
      <c r="AE68" s="11">
        <f>'OddsRatio_working_3-way'!X68^(1/3)*SIN(('OddsRatio_working_3-way'!Y68+4*PI())/3)</f>
        <v>-0.49405942472349645</v>
      </c>
      <c r="AF68" s="11">
        <f>-'OddsRatio_working_3-way'!U68/(3*'OddsRatio_working_3-way'!X68^(1/3))*COS(('OddsRatio_working_3-way'!Y68)/3)</f>
        <v>0.53112799645827791</v>
      </c>
      <c r="AG68" s="11">
        <f>-'OddsRatio_working_3-way'!U68/(3*'OddsRatio_working_3-way'!X68^(1/3))*COS(('OddsRatio_working_3-way'!Y68+2*PI())/3)</f>
        <v>-0.32460802912106912</v>
      </c>
      <c r="AH68" s="11">
        <f>-'OddsRatio_working_3-way'!U68/(3*'OddsRatio_working_3-way'!X68^(1/3))*COS(('OddsRatio_working_3-way'!Y68+4*PI())/3)</f>
        <v>-0.2065199673372089</v>
      </c>
      <c r="AI68" s="11">
        <f>'OddsRatio_working_3-way'!U68/(3*'OddsRatio_working_3-way'!X68^(1/3))*SIN(('OddsRatio_working_3-way'!Y68)/3)</f>
        <v>-6.8178174258993099E-2</v>
      </c>
      <c r="AJ68" s="11">
        <f>'OddsRatio_working_3-way'!U68/(3*'OddsRatio_working_3-way'!X68^(1/3))*SIN(('OddsRatio_working_3-way'!Y68+2*PI())/3)</f>
        <v>-0.42588125046450354</v>
      </c>
      <c r="AK68" s="11">
        <f>'OddsRatio_working_3-way'!U68/(3*'OddsRatio_working_3-way'!X68^(1/3))*SIN(('OddsRatio_working_3-way'!Y68+4*PI())/3)</f>
        <v>0.49405942472349645</v>
      </c>
      <c r="AL68" s="11">
        <f>'OddsRatio_working_3-way'!Z68+'OddsRatio_working_3-way'!AF68</f>
        <v>1.0622559929165558</v>
      </c>
      <c r="AM68" s="11">
        <f>'OddsRatio_working_3-way'!AA68+'OddsRatio_working_3-way'!AG68</f>
        <v>-0.64921605824213824</v>
      </c>
      <c r="AN68" s="11">
        <f>'OddsRatio_working_3-way'!AB68+'OddsRatio_working_3-way'!AH68</f>
        <v>-0.4130399346744178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1.0622559929165558</v>
      </c>
      <c r="AS68" s="11">
        <f>IF(('OddsRatio_working_3-way'!X68=0),IF(Q68&gt;0,-Q68^(1/3),(-Q68)^(1/3)),'OddsRatio_working_3-way'!AM68-'OddsRatio_working_3-way'!R68/3)</f>
        <v>-0.64921605824213824</v>
      </c>
      <c r="AT68" s="11">
        <f>IF(('OddsRatio_working_3-way'!X68=0),IF(Q68&gt;0,-Q68^(1/3),(-Q68)^(1/3)),'OddsRatio_working_3-way'!AN68-'OddsRatio_working_3-way'!R68/3)</f>
        <v>-0.4130399346744178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6.38</v>
      </c>
      <c r="B69" s="4">
        <f>IF('True_Odds_Calculator_3-way'!B68="","",'True_Odds_Calculator_3-way'!B68)</f>
        <v>4.01</v>
      </c>
      <c r="C69" s="4">
        <f>IF('True_Odds_Calculator_3-way'!C68="","",'True_Odds_Calculator_3-way'!C68)</f>
        <v>1.58</v>
      </c>
      <c r="D69" s="9">
        <f t="shared" si="26"/>
        <v>0.14754270291670749</v>
      </c>
      <c r="E69" s="9">
        <f t="shared" si="27"/>
        <v>0.23626673912650759</v>
      </c>
      <c r="F69" s="9">
        <f t="shared" si="28"/>
        <v>0.61619055795678479</v>
      </c>
      <c r="G69" s="9">
        <f t="shared" si="29"/>
        <v>1.0739217093980493</v>
      </c>
      <c r="H69" s="9">
        <f t="shared" si="30"/>
        <v>6.7776987965615048</v>
      </c>
      <c r="I69" s="9">
        <f t="shared" si="31"/>
        <v>4.2325043452881284</v>
      </c>
      <c r="J69" s="9">
        <f t="shared" si="32"/>
        <v>1.6228745914508689</v>
      </c>
      <c r="K69" s="11">
        <f t="shared" si="33"/>
        <v>0.15673981191222572</v>
      </c>
      <c r="L69" s="11">
        <f t="shared" si="34"/>
        <v>0.24937655860349128</v>
      </c>
      <c r="M69" s="11">
        <f t="shared" si="35"/>
        <v>0.63291139240506322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-0.23235639325162349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0.22190664365236668</v>
      </c>
      <c r="Q69" s="11">
        <f>2*'OddsRatio_working_3-way'!K69*'OddsRatio_working_3-way'!L69*'OddsRatio_working_3-way'!M69</f>
        <v>4.947751252003716E-2</v>
      </c>
      <c r="R69" s="11">
        <f t="shared" si="36"/>
        <v>0</v>
      </c>
      <c r="S69" s="11">
        <f t="shared" si="37"/>
        <v>-0.95502706229416912</v>
      </c>
      <c r="T69" s="11">
        <f t="shared" si="38"/>
        <v>-0.21293802949702764</v>
      </c>
      <c r="U69" s="11">
        <f>'OddsRatio_working_3-way'!S69-'OddsRatio_working_3-way'!R69^2/3</f>
        <v>-0.95502706229416912</v>
      </c>
      <c r="V69" s="11">
        <f>'OddsRatio_working_3-way'!S69*'OddsRatio_working_3-way'!R69/3-2*'OddsRatio_working_3-way'!R69^3/27-'OddsRatio_working_3-way'!T69</f>
        <v>0.21293802949702764</v>
      </c>
      <c r="W69" s="11">
        <f>'OddsRatio_working_3-way'!V69^2+4*'OddsRatio_working_3-way'!U69^3/27</f>
        <v>-8.3703013603518867E-2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0.17961459991436934</v>
      </c>
      <c r="Y69" s="11">
        <f>IF('OddsRatio_working_3-way'!W69&gt;=0,IF('OddsRatio_working_3-way'!V69+SQRT('OddsRatio_working_3-way'!W69)&gt;0,0,PI()),ACOS('OddsRatio_working_3-way'!V69/(2*'OddsRatio_working_3-way'!X69)))</f>
        <v>0.93631023933066837</v>
      </c>
      <c r="Z69" s="11">
        <f>'OddsRatio_working_3-way'!X69^(1/3)*COS('OddsRatio_working_3-way'!Y69/3)</f>
        <v>0.53696085469902466</v>
      </c>
      <c r="AA69" s="11">
        <f>'OddsRatio_working_3-way'!X69^(1/3)*COS(('OddsRatio_working_3-way'!Y69+2*PI())/3)</f>
        <v>-0.41851890896077082</v>
      </c>
      <c r="AB69" s="11">
        <f>'OddsRatio_working_3-way'!X69^(1/3)*COS(('OddsRatio_working_3-way'!Y69+4*PI())/3)</f>
        <v>-0.11844194573825392</v>
      </c>
      <c r="AC69" s="11">
        <f>'OddsRatio_working_3-way'!X69^(1/3)*SIN('OddsRatio_working_3-way'!Y69/3)</f>
        <v>0.17324951549412571</v>
      </c>
      <c r="AD69" s="11">
        <f>'OddsRatio_working_3-way'!X69^(1/3)*SIN(('OddsRatio_working_3-way'!Y69+2*PI())/3)</f>
        <v>0.3783969832600973</v>
      </c>
      <c r="AE69" s="11">
        <f>'OddsRatio_working_3-way'!X69^(1/3)*SIN(('OddsRatio_working_3-way'!Y69+4*PI())/3)</f>
        <v>-0.55164649875422289</v>
      </c>
      <c r="AF69" s="11">
        <f>-'OddsRatio_working_3-way'!U69/(3*'OddsRatio_working_3-way'!X69^(1/3))*COS(('OddsRatio_working_3-way'!Y69)/3)</f>
        <v>0.53696085469902466</v>
      </c>
      <c r="AG69" s="11">
        <f>-'OddsRatio_working_3-way'!U69/(3*'OddsRatio_working_3-way'!X69^(1/3))*COS(('OddsRatio_working_3-way'!Y69+2*PI())/3)</f>
        <v>-0.41851890896077082</v>
      </c>
      <c r="AH69" s="11">
        <f>-'OddsRatio_working_3-way'!U69/(3*'OddsRatio_working_3-way'!X69^(1/3))*COS(('OddsRatio_working_3-way'!Y69+4*PI())/3)</f>
        <v>-0.11844194573825392</v>
      </c>
      <c r="AI69" s="11">
        <f>'OddsRatio_working_3-way'!U69/(3*'OddsRatio_working_3-way'!X69^(1/3))*SIN(('OddsRatio_working_3-way'!Y69)/3)</f>
        <v>-0.17324951549412571</v>
      </c>
      <c r="AJ69" s="11">
        <f>'OddsRatio_working_3-way'!U69/(3*'OddsRatio_working_3-way'!X69^(1/3))*SIN(('OddsRatio_working_3-way'!Y69+2*PI())/3)</f>
        <v>-0.3783969832600973</v>
      </c>
      <c r="AK69" s="11">
        <f>'OddsRatio_working_3-way'!U69/(3*'OddsRatio_working_3-way'!X69^(1/3))*SIN(('OddsRatio_working_3-way'!Y69+4*PI())/3)</f>
        <v>0.55164649875422289</v>
      </c>
      <c r="AL69" s="11">
        <f>'OddsRatio_working_3-way'!Z69+'OddsRatio_working_3-way'!AF69</f>
        <v>1.0739217093980493</v>
      </c>
      <c r="AM69" s="11">
        <f>'OddsRatio_working_3-way'!AA69+'OddsRatio_working_3-way'!AG69</f>
        <v>-0.83703781792154164</v>
      </c>
      <c r="AN69" s="11">
        <f>'OddsRatio_working_3-way'!AB69+'OddsRatio_working_3-way'!AH69</f>
        <v>-0.23688389147650785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1.0739217093980493</v>
      </c>
      <c r="AS69" s="11">
        <f>IF(('OddsRatio_working_3-way'!X69=0),IF(Q69&gt;0,-Q69^(1/3),(-Q69)^(1/3)),'OddsRatio_working_3-way'!AM69-'OddsRatio_working_3-way'!R69/3)</f>
        <v>-0.83703781792154164</v>
      </c>
      <c r="AT69" s="11">
        <f>IF(('OddsRatio_working_3-way'!X69=0),IF(Q69&gt;0,-Q69^(1/3),(-Q69)^(1/3)),'OddsRatio_working_3-way'!AN69-'OddsRatio_working_3-way'!R69/3)</f>
        <v>-0.23688389147650785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1.93</v>
      </c>
      <c r="B70" s="4">
        <f>IF('True_Odds_Calculator_3-way'!B69="","",'True_Odds_Calculator_3-way'!B69)</f>
        <v>3.76</v>
      </c>
      <c r="C70" s="4">
        <f>IF('True_Odds_Calculator_3-way'!C69="","",'True_Odds_Calculator_3-way'!C69)</f>
        <v>3.92</v>
      </c>
      <c r="D70" s="9">
        <f t="shared" si="26"/>
        <v>0.50257312107273144</v>
      </c>
      <c r="E70" s="9">
        <f t="shared" si="27"/>
        <v>0.25397774305197446</v>
      </c>
      <c r="F70" s="9">
        <f t="shared" si="28"/>
        <v>0.24344913587529429</v>
      </c>
      <c r="G70" s="9">
        <f t="shared" si="29"/>
        <v>1.0642582926203614</v>
      </c>
      <c r="H70" s="9">
        <f t="shared" si="30"/>
        <v>1.9897602121369358</v>
      </c>
      <c r="I70" s="9">
        <f t="shared" si="31"/>
        <v>3.9373528876321977</v>
      </c>
      <c r="J70" s="9">
        <f t="shared" si="32"/>
        <v>4.1076342144514548</v>
      </c>
      <c r="K70" s="11">
        <f t="shared" si="33"/>
        <v>0.5181347150259068</v>
      </c>
      <c r="L70" s="11">
        <f t="shared" si="34"/>
        <v>0.26595744680851063</v>
      </c>
      <c r="M70" s="11">
        <f t="shared" si="35"/>
        <v>0.25510204081632654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-0.26347757711837905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0.23236474614098751</v>
      </c>
      <c r="Q70" s="11">
        <f>2*'OddsRatio_working_3-way'!K70*'OddsRatio_working_3-way'!L70*'OddsRatio_working_3-way'!M70</f>
        <v>7.0307033628135424E-2</v>
      </c>
      <c r="R70" s="11">
        <f t="shared" si="36"/>
        <v>0</v>
      </c>
      <c r="S70" s="11">
        <f t="shared" si="37"/>
        <v>-0.88191469149796864</v>
      </c>
      <c r="T70" s="11">
        <f t="shared" si="38"/>
        <v>-0.2668425692883416</v>
      </c>
      <c r="U70" s="11">
        <f>'OddsRatio_working_3-way'!S70-'OddsRatio_working_3-way'!R70^2/3</f>
        <v>-0.88191469149796864</v>
      </c>
      <c r="V70" s="11">
        <f>'OddsRatio_working_3-way'!S70*'OddsRatio_working_3-way'!R70/3-2*'OddsRatio_working_3-way'!R70^3/27-'OddsRatio_working_3-way'!T70</f>
        <v>0.2668425692883416</v>
      </c>
      <c r="W70" s="11">
        <f>'OddsRatio_working_3-way'!V70^2+4*'OddsRatio_working_3-way'!U70^3/27</f>
        <v>-3.0414287165574178E-2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0.15938886720061221</v>
      </c>
      <c r="Y70" s="11">
        <f>IF('OddsRatio_working_3-way'!W70&gt;=0,IF('OddsRatio_working_3-way'!V70+SQRT('OddsRatio_working_3-way'!W70)&gt;0,0,PI()),ACOS('OddsRatio_working_3-way'!V70/(2*'OddsRatio_working_3-way'!X70)))</f>
        <v>0.5788719348287279</v>
      </c>
      <c r="Z70" s="11">
        <f>'OddsRatio_working_3-way'!X70^(1/3)*COS('OddsRatio_working_3-way'!Y70/3)</f>
        <v>0.53212914631018071</v>
      </c>
      <c r="AA70" s="11">
        <f>'OddsRatio_working_3-way'!X70^(1/3)*COS(('OddsRatio_working_3-way'!Y70+2*PI())/3)</f>
        <v>-0.35610679441762272</v>
      </c>
      <c r="AB70" s="11">
        <f>'OddsRatio_working_3-way'!X70^(1/3)*COS(('OddsRatio_working_3-way'!Y70+4*PI())/3)</f>
        <v>-0.17602235189255813</v>
      </c>
      <c r="AC70" s="11">
        <f>'OddsRatio_working_3-way'!X70^(1/3)*SIN('OddsRatio_working_3-way'!Y70/3)</f>
        <v>0.10397180136870977</v>
      </c>
      <c r="AD70" s="11">
        <f>'OddsRatio_working_3-way'!X70^(1/3)*SIN(('OddsRatio_working_3-way'!Y70+2*PI())/3)</f>
        <v>0.408851458114388</v>
      </c>
      <c r="AE70" s="11">
        <f>'OddsRatio_working_3-way'!X70^(1/3)*SIN(('OddsRatio_working_3-way'!Y70+4*PI())/3)</f>
        <v>-0.51282325948309782</v>
      </c>
      <c r="AF70" s="11">
        <f>-'OddsRatio_working_3-way'!U70/(3*'OddsRatio_working_3-way'!X70^(1/3))*COS(('OddsRatio_working_3-way'!Y70)/3)</f>
        <v>0.53212914631018071</v>
      </c>
      <c r="AG70" s="11">
        <f>-'OddsRatio_working_3-way'!U70/(3*'OddsRatio_working_3-way'!X70^(1/3))*COS(('OddsRatio_working_3-way'!Y70+2*PI())/3)</f>
        <v>-0.35610679441762272</v>
      </c>
      <c r="AH70" s="11">
        <f>-'OddsRatio_working_3-way'!U70/(3*'OddsRatio_working_3-way'!X70^(1/3))*COS(('OddsRatio_working_3-way'!Y70+4*PI())/3)</f>
        <v>-0.17602235189255813</v>
      </c>
      <c r="AI70" s="11">
        <f>'OddsRatio_working_3-way'!U70/(3*'OddsRatio_working_3-way'!X70^(1/3))*SIN(('OddsRatio_working_3-way'!Y70)/3)</f>
        <v>-0.10397180136870977</v>
      </c>
      <c r="AJ70" s="11">
        <f>'OddsRatio_working_3-way'!U70/(3*'OddsRatio_working_3-way'!X70^(1/3))*SIN(('OddsRatio_working_3-way'!Y70+2*PI())/3)</f>
        <v>-0.408851458114388</v>
      </c>
      <c r="AK70" s="11">
        <f>'OddsRatio_working_3-way'!U70/(3*'OddsRatio_working_3-way'!X70^(1/3))*SIN(('OddsRatio_working_3-way'!Y70+4*PI())/3)</f>
        <v>0.51282325948309782</v>
      </c>
      <c r="AL70" s="11">
        <f>'OddsRatio_working_3-way'!Z70+'OddsRatio_working_3-way'!AF70</f>
        <v>1.0642582926203614</v>
      </c>
      <c r="AM70" s="11">
        <f>'OddsRatio_working_3-way'!AA70+'OddsRatio_working_3-way'!AG70</f>
        <v>-0.71221358883524544</v>
      </c>
      <c r="AN70" s="11">
        <f>'OddsRatio_working_3-way'!AB70+'OddsRatio_working_3-way'!AH70</f>
        <v>-0.35204470378511626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1.0642582926203614</v>
      </c>
      <c r="AS70" s="11">
        <f>IF(('OddsRatio_working_3-way'!X70=0),IF(Q70&gt;0,-Q70^(1/3),(-Q70)^(1/3)),'OddsRatio_working_3-way'!AM70-'OddsRatio_working_3-way'!R70/3)</f>
        <v>-0.71221358883524544</v>
      </c>
      <c r="AT70" s="11">
        <f>IF(('OddsRatio_working_3-way'!X70=0),IF(Q70&gt;0,-Q70^(1/3),(-Q70)^(1/3)),'OddsRatio_working_3-way'!AN70-'OddsRatio_working_3-way'!R70/3)</f>
        <v>-0.35204470378511626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2.7</v>
      </c>
      <c r="B71" s="4">
        <f>IF('True_Odds_Calculator_3-way'!B70="","",'True_Odds_Calculator_3-way'!B70)</f>
        <v>3.68</v>
      </c>
      <c r="C71" s="4">
        <f>IF('True_Odds_Calculator_3-way'!C70="","",'True_Odds_Calculator_3-way'!C70)</f>
        <v>2.52</v>
      </c>
      <c r="D71" s="9">
        <f t="shared" si="26"/>
        <v>0.3568126216871943</v>
      </c>
      <c r="E71" s="9">
        <f t="shared" si="27"/>
        <v>0.26029923434879482</v>
      </c>
      <c r="F71" s="9">
        <f t="shared" si="28"/>
        <v>0.382888143964011</v>
      </c>
      <c r="G71" s="9">
        <f t="shared" si="29"/>
        <v>1.0603479071608468</v>
      </c>
      <c r="H71" s="9">
        <f t="shared" si="30"/>
        <v>2.8025914421734401</v>
      </c>
      <c r="I71" s="9">
        <f t="shared" si="31"/>
        <v>3.8417323911910692</v>
      </c>
      <c r="J71" s="9">
        <f t="shared" si="32"/>
        <v>2.6117288188844872</v>
      </c>
      <c r="K71" s="11">
        <f t="shared" si="33"/>
        <v>0.37037037037037035</v>
      </c>
      <c r="L71" s="11">
        <f t="shared" si="34"/>
        <v>0.27173913043478259</v>
      </c>
      <c r="M71" s="11">
        <f t="shared" si="35"/>
        <v>0.3968253968253968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-0.27657643841218738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0.2356350484369808</v>
      </c>
      <c r="Q71" s="11">
        <f>2*'OddsRatio_working_3-way'!K71*'OddsRatio_working_3-way'!L71*'OddsRatio_working_3-way'!M71</f>
        <v>7.9876287605756185E-2</v>
      </c>
      <c r="R71" s="11">
        <f t="shared" si="36"/>
        <v>0</v>
      </c>
      <c r="S71" s="11">
        <f t="shared" si="37"/>
        <v>-0.85197079617392857</v>
      </c>
      <c r="T71" s="11">
        <f t="shared" si="38"/>
        <v>-0.28880365971997574</v>
      </c>
      <c r="U71" s="11">
        <f>'OddsRatio_working_3-way'!S71-'OddsRatio_working_3-way'!R71^2/3</f>
        <v>-0.85197079617392857</v>
      </c>
      <c r="V71" s="11">
        <f>'OddsRatio_working_3-way'!S71*'OddsRatio_working_3-way'!R71/3-2*'OddsRatio_working_3-way'!R71^3/27-'OddsRatio_working_3-way'!T71</f>
        <v>0.28880365971997574</v>
      </c>
      <c r="W71" s="11">
        <f>'OddsRatio_working_3-way'!V71^2+4*'OddsRatio_working_3-way'!U71^3/27</f>
        <v>-8.208240600113284E-3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0.15134050553946621</v>
      </c>
      <c r="Y71" s="11">
        <f>IF('OddsRatio_working_3-way'!W71&gt;=0,IF('OddsRatio_working_3-way'!V71+SQRT('OddsRatio_working_3-way'!W71)&gt;0,0,PI()),ACOS('OddsRatio_working_3-way'!V71/(2*'OddsRatio_working_3-way'!X71)))</f>
        <v>0.30398288079356295</v>
      </c>
      <c r="Z71" s="11">
        <f>'OddsRatio_working_3-way'!X71^(1/3)*COS('OddsRatio_working_3-way'!Y71/3)</f>
        <v>0.53017395358042352</v>
      </c>
      <c r="AA71" s="11">
        <f>'OddsRatio_working_3-way'!X71^(1/3)*COS(('OddsRatio_working_3-way'!Y71+2*PI())/3)</f>
        <v>-0.31177084179900705</v>
      </c>
      <c r="AB71" s="11">
        <f>'OddsRatio_working_3-way'!X71^(1/3)*COS(('OddsRatio_working_3-way'!Y71+4*PI())/3)</f>
        <v>-0.21840311178141675</v>
      </c>
      <c r="AC71" s="11">
        <f>'OddsRatio_working_3-way'!X71^(1/3)*SIN('OddsRatio_working_3-way'!Y71/3)</f>
        <v>5.390588405928029E-2</v>
      </c>
      <c r="AD71" s="11">
        <f>'OddsRatio_working_3-way'!X71^(1/3)*SIN(('OddsRatio_working_3-way'!Y71+2*PI())/3)</f>
        <v>0.43219117019583836</v>
      </c>
      <c r="AE71" s="11">
        <f>'OddsRatio_working_3-way'!X71^(1/3)*SIN(('OddsRatio_working_3-way'!Y71+4*PI())/3)</f>
        <v>-0.48609705425511851</v>
      </c>
      <c r="AF71" s="11">
        <f>-'OddsRatio_working_3-way'!U71/(3*'OddsRatio_working_3-way'!X71^(1/3))*COS(('OddsRatio_working_3-way'!Y71)/3)</f>
        <v>0.5301739535804233</v>
      </c>
      <c r="AG71" s="11">
        <f>-'OddsRatio_working_3-way'!U71/(3*'OddsRatio_working_3-way'!X71^(1/3))*COS(('OddsRatio_working_3-way'!Y71+2*PI())/3)</f>
        <v>-0.31177084179900688</v>
      </c>
      <c r="AH71" s="11">
        <f>-'OddsRatio_working_3-way'!U71/(3*'OddsRatio_working_3-way'!X71^(1/3))*COS(('OddsRatio_working_3-way'!Y71+4*PI())/3)</f>
        <v>-0.21840311178141666</v>
      </c>
      <c r="AI71" s="11">
        <f>'OddsRatio_working_3-way'!U71/(3*'OddsRatio_working_3-way'!X71^(1/3))*SIN(('OddsRatio_working_3-way'!Y71)/3)</f>
        <v>-5.3905884059280262E-2</v>
      </c>
      <c r="AJ71" s="11">
        <f>'OddsRatio_working_3-way'!U71/(3*'OddsRatio_working_3-way'!X71^(1/3))*SIN(('OddsRatio_working_3-way'!Y71+2*PI())/3)</f>
        <v>-0.43219117019583819</v>
      </c>
      <c r="AK71" s="11">
        <f>'OddsRatio_working_3-way'!U71/(3*'OddsRatio_working_3-way'!X71^(1/3))*SIN(('OddsRatio_working_3-way'!Y71+4*PI())/3)</f>
        <v>0.48609705425511829</v>
      </c>
      <c r="AL71" s="11">
        <f>'OddsRatio_working_3-way'!Z71+'OddsRatio_working_3-way'!AF71</f>
        <v>1.0603479071608468</v>
      </c>
      <c r="AM71" s="11">
        <f>'OddsRatio_working_3-way'!AA71+'OddsRatio_working_3-way'!AG71</f>
        <v>-0.62354168359801387</v>
      </c>
      <c r="AN71" s="11">
        <f>'OddsRatio_working_3-way'!AB71+'OddsRatio_working_3-way'!AH71</f>
        <v>-0.43680622356283338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1.0603479071608468</v>
      </c>
      <c r="AS71" s="11">
        <f>IF(('OddsRatio_working_3-way'!X71=0),IF(Q71&gt;0,-Q71^(1/3),(-Q71)^(1/3)),'OddsRatio_working_3-way'!AM71-'OddsRatio_working_3-way'!R71/3)</f>
        <v>-0.62354168359801387</v>
      </c>
      <c r="AT71" s="11">
        <f>IF(('OddsRatio_working_3-way'!X71=0),IF(Q71&gt;0,-Q71^(1/3),(-Q71)^(1/3)),'OddsRatio_working_3-way'!AN71-'OddsRatio_working_3-way'!R71/3)</f>
        <v>-0.43680622356283338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2.06</v>
      </c>
      <c r="B72" s="4">
        <f>IF('True_Odds_Calculator_3-way'!B71="","",'True_Odds_Calculator_3-way'!B71)</f>
        <v>3.62</v>
      </c>
      <c r="C72" s="4">
        <f>IF('True_Odds_Calculator_3-way'!C71="","",'True_Odds_Calculator_3-way'!C71)</f>
        <v>3.6</v>
      </c>
      <c r="D72" s="9">
        <f t="shared" si="26"/>
        <v>0.47016320440673787</v>
      </c>
      <c r="E72" s="9">
        <f t="shared" si="27"/>
        <v>0.26417227826789602</v>
      </c>
      <c r="F72" s="9">
        <f t="shared" si="28"/>
        <v>0.26566451732536611</v>
      </c>
      <c r="G72" s="9">
        <f t="shared" si="29"/>
        <v>1.0631330331544464</v>
      </c>
      <c r="H72" s="9">
        <f t="shared" si="30"/>
        <v>2.1269210151437132</v>
      </c>
      <c r="I72" s="9">
        <f t="shared" si="31"/>
        <v>3.785408546864649</v>
      </c>
      <c r="J72" s="9">
        <f t="shared" si="32"/>
        <v>3.7641458862015602</v>
      </c>
      <c r="K72" s="11">
        <f t="shared" si="33"/>
        <v>0.4854368932038835</v>
      </c>
      <c r="L72" s="11">
        <f t="shared" si="34"/>
        <v>0.27624309392265195</v>
      </c>
      <c r="M72" s="11">
        <f t="shared" si="35"/>
        <v>0.27777777777777779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-0.26896899044622047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0.23392753908228883</v>
      </c>
      <c r="Q72" s="11">
        <f>2*'OddsRatio_working_3-way'!K72*'OddsRatio_working_3-way'!L72*'OddsRatio_working_3-way'!M72</f>
        <v>7.4499216268244864E-2</v>
      </c>
      <c r="R72" s="11">
        <f t="shared" si="36"/>
        <v>0</v>
      </c>
      <c r="S72" s="11">
        <f t="shared" si="37"/>
        <v>-0.86971936316600007</v>
      </c>
      <c r="T72" s="11">
        <f t="shared" si="38"/>
        <v>-0.27698068890636951</v>
      </c>
      <c r="U72" s="11">
        <f>'OddsRatio_working_3-way'!S72-'OddsRatio_working_3-way'!R72^2/3</f>
        <v>-0.86971936316600007</v>
      </c>
      <c r="V72" s="11">
        <f>'OddsRatio_working_3-way'!S72*'OddsRatio_working_3-way'!R72/3-2*'OddsRatio_working_3-way'!R72^3/27-'OddsRatio_working_3-way'!T72</f>
        <v>0.27698068890636951</v>
      </c>
      <c r="W72" s="11">
        <f>'OddsRatio_working_3-way'!V72^2+4*'OddsRatio_working_3-way'!U72^3/27</f>
        <v>-2.0743322191440261E-2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0.15609422172079859</v>
      </c>
      <c r="Y72" s="11">
        <f>IF('OddsRatio_working_3-way'!W72&gt;=0,IF('OddsRatio_working_3-way'!V72+SQRT('OddsRatio_working_3-way'!W72)&gt;0,0,PI()),ACOS('OddsRatio_working_3-way'!V72/(2*'OddsRatio_working_3-way'!X72)))</f>
        <v>0.47950640044424153</v>
      </c>
      <c r="Z72" s="11">
        <f>'OddsRatio_working_3-way'!X72^(1/3)*COS('OddsRatio_working_3-way'!Y72/3)</f>
        <v>0.5315665165772232</v>
      </c>
      <c r="AA72" s="11">
        <f>'OddsRatio_working_3-way'!X72^(1/3)*COS(('OddsRatio_working_3-way'!Y72+2*PI())/3)</f>
        <v>-0.33999659692775097</v>
      </c>
      <c r="AB72" s="11">
        <f>'OddsRatio_working_3-way'!X72^(1/3)*COS(('OddsRatio_working_3-way'!Y72+4*PI())/3)</f>
        <v>-0.19156991964947209</v>
      </c>
      <c r="AC72" s="11">
        <f>'OddsRatio_working_3-way'!X72^(1/3)*SIN('OddsRatio_working_3-way'!Y72/3)</f>
        <v>8.5694182081535911E-2</v>
      </c>
      <c r="AD72" s="11">
        <f>'OddsRatio_working_3-way'!X72^(1/3)*SIN(('OddsRatio_working_3-way'!Y72+2*PI())/3)</f>
        <v>0.41750301611630924</v>
      </c>
      <c r="AE72" s="11">
        <f>'OddsRatio_working_3-way'!X72^(1/3)*SIN(('OddsRatio_working_3-way'!Y72+4*PI())/3)</f>
        <v>-0.50319719819784514</v>
      </c>
      <c r="AF72" s="11">
        <f>-'OddsRatio_working_3-way'!U72/(3*'OddsRatio_working_3-way'!X72^(1/3))*COS(('OddsRatio_working_3-way'!Y72)/3)</f>
        <v>0.53156651657722309</v>
      </c>
      <c r="AG72" s="11">
        <f>-'OddsRatio_working_3-way'!U72/(3*'OddsRatio_working_3-way'!X72^(1/3))*COS(('OddsRatio_working_3-way'!Y72+2*PI())/3)</f>
        <v>-0.33999659692775092</v>
      </c>
      <c r="AH72" s="11">
        <f>-'OddsRatio_working_3-way'!U72/(3*'OddsRatio_working_3-way'!X72^(1/3))*COS(('OddsRatio_working_3-way'!Y72+4*PI())/3)</f>
        <v>-0.19156991964947206</v>
      </c>
      <c r="AI72" s="11">
        <f>'OddsRatio_working_3-way'!U72/(3*'OddsRatio_working_3-way'!X72^(1/3))*SIN(('OddsRatio_working_3-way'!Y72)/3)</f>
        <v>-8.5694182081535883E-2</v>
      </c>
      <c r="AJ72" s="11">
        <f>'OddsRatio_working_3-way'!U72/(3*'OddsRatio_working_3-way'!X72^(1/3))*SIN(('OddsRatio_working_3-way'!Y72+2*PI())/3)</f>
        <v>-0.41750301611630913</v>
      </c>
      <c r="AK72" s="11">
        <f>'OddsRatio_working_3-way'!U72/(3*'OddsRatio_working_3-way'!X72^(1/3))*SIN(('OddsRatio_working_3-way'!Y72+4*PI())/3)</f>
        <v>0.50319719819784503</v>
      </c>
      <c r="AL72" s="11">
        <f>'OddsRatio_working_3-way'!Z72+'OddsRatio_working_3-way'!AF72</f>
        <v>1.0631330331544464</v>
      </c>
      <c r="AM72" s="11">
        <f>'OddsRatio_working_3-way'!AA72+'OddsRatio_working_3-way'!AG72</f>
        <v>-0.67999319385550194</v>
      </c>
      <c r="AN72" s="11">
        <f>'OddsRatio_working_3-way'!AB72+'OddsRatio_working_3-way'!AH72</f>
        <v>-0.38313983929894413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1.0631330331544464</v>
      </c>
      <c r="AS72" s="11">
        <f>IF(('OddsRatio_working_3-way'!X72=0),IF(Q72&gt;0,-Q72^(1/3),(-Q72)^(1/3)),'OddsRatio_working_3-way'!AM72-'OddsRatio_working_3-way'!R72/3)</f>
        <v>-0.67999319385550194</v>
      </c>
      <c r="AT72" s="11">
        <f>IF(('OddsRatio_working_3-way'!X72=0),IF(Q72&gt;0,-Q72^(1/3),(-Q72)^(1/3)),'OddsRatio_working_3-way'!AN72-'OddsRatio_working_3-way'!R72/3)</f>
        <v>-0.38313983929894413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2.0099999999999998</v>
      </c>
      <c r="B73" s="4">
        <f>IF('True_Odds_Calculator_3-way'!B72="","",'True_Odds_Calculator_3-way'!B72)</f>
        <v>3.46</v>
      </c>
      <c r="C73" s="4">
        <f>IF('True_Odds_Calculator_3-way'!C72="","",'True_Odds_Calculator_3-way'!C72)</f>
        <v>3.94</v>
      </c>
      <c r="D73" s="9">
        <f t="shared" si="26"/>
        <v>0.48173980150670909</v>
      </c>
      <c r="E73" s="9">
        <f t="shared" si="27"/>
        <v>0.27622110309764147</v>
      </c>
      <c r="F73" s="9">
        <f t="shared" si="28"/>
        <v>0.24203909539564958</v>
      </c>
      <c r="G73" s="9">
        <f t="shared" si="29"/>
        <v>1.0651578046788228</v>
      </c>
      <c r="H73" s="9">
        <f t="shared" si="30"/>
        <v>2.0758093827256108</v>
      </c>
      <c r="I73" s="9">
        <f t="shared" si="31"/>
        <v>3.6202881995099041</v>
      </c>
      <c r="J73" s="9">
        <f t="shared" si="32"/>
        <v>4.1315639457557403</v>
      </c>
      <c r="K73" s="11">
        <f t="shared" si="33"/>
        <v>0.49751243781094534</v>
      </c>
      <c r="L73" s="11">
        <f t="shared" si="34"/>
        <v>0.28901734104046245</v>
      </c>
      <c r="M73" s="11">
        <f t="shared" si="35"/>
        <v>0.25380710659898476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-0.26658483060767879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0.23393200950442769</v>
      </c>
      <c r="Q73" s="11">
        <f>2*'OddsRatio_working_3-way'!K73*'OddsRatio_working_3-way'!L73*'OddsRatio_working_3-way'!M73</f>
        <v>7.2989706553643577E-2</v>
      </c>
      <c r="R73" s="11">
        <f t="shared" si="36"/>
        <v>0</v>
      </c>
      <c r="S73" s="11">
        <f t="shared" si="37"/>
        <v>-0.87751433182143501</v>
      </c>
      <c r="T73" s="11">
        <f t="shared" si="38"/>
        <v>-0.2737954233452215</v>
      </c>
      <c r="U73" s="11">
        <f>'OddsRatio_working_3-way'!S73-'OddsRatio_working_3-way'!R73^2/3</f>
        <v>-0.87751433182143501</v>
      </c>
      <c r="V73" s="11">
        <f>'OddsRatio_working_3-way'!S73*'OddsRatio_working_3-way'!R73/3-2*'OddsRatio_working_3-way'!R73^3/27-'OddsRatio_working_3-way'!T73</f>
        <v>0.2737954233452215</v>
      </c>
      <c r="W73" s="11">
        <f>'OddsRatio_working_3-way'!V73^2+4*'OddsRatio_working_3-way'!U73^3/27</f>
        <v>-2.5141783442908391E-2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0.15819743778558604</v>
      </c>
      <c r="Y73" s="11">
        <f>IF('OddsRatio_working_3-way'!W73&gt;=0,IF('OddsRatio_working_3-way'!V73+SQRT('OddsRatio_working_3-way'!W73)&gt;0,0,PI()),ACOS('OddsRatio_working_3-way'!V73/(2*'OddsRatio_working_3-way'!X73)))</f>
        <v>0.52492834454729564</v>
      </c>
      <c r="Z73" s="11">
        <f>'OddsRatio_working_3-way'!X73^(1/3)*COS('OddsRatio_working_3-way'!Y73/3)</f>
        <v>0.53257890233941152</v>
      </c>
      <c r="AA73" s="11">
        <f>'OddsRatio_working_3-way'!X73^(1/3)*COS(('OddsRatio_working_3-way'!Y73+2*PI())/3)</f>
        <v>-0.34782697346815089</v>
      </c>
      <c r="AB73" s="11">
        <f>'OddsRatio_working_3-way'!X73^(1/3)*COS(('OddsRatio_working_3-way'!Y73+4*PI())/3)</f>
        <v>-0.18475192887126099</v>
      </c>
      <c r="AC73" s="11">
        <f>'OddsRatio_working_3-way'!X73^(1/3)*SIN('OddsRatio_working_3-way'!Y73/3)</f>
        <v>9.4151420896124868E-2</v>
      </c>
      <c r="AD73" s="11">
        <f>'OddsRatio_working_3-way'!X73^(1/3)*SIN(('OddsRatio_working_3-way'!Y73+2*PI())/3)</f>
        <v>0.41415114849749957</v>
      </c>
      <c r="AE73" s="11">
        <f>'OddsRatio_working_3-way'!X73^(1/3)*SIN(('OddsRatio_working_3-way'!Y73+4*PI())/3)</f>
        <v>-0.50830256939362428</v>
      </c>
      <c r="AF73" s="11">
        <f>-'OddsRatio_working_3-way'!U73/(3*'OddsRatio_working_3-way'!X73^(1/3))*COS(('OddsRatio_working_3-way'!Y73)/3)</f>
        <v>0.53257890233941141</v>
      </c>
      <c r="AG73" s="11">
        <f>-'OddsRatio_working_3-way'!U73/(3*'OddsRatio_working_3-way'!X73^(1/3))*COS(('OddsRatio_working_3-way'!Y73+2*PI())/3)</f>
        <v>-0.34782697346815084</v>
      </c>
      <c r="AH73" s="11">
        <f>-'OddsRatio_working_3-way'!U73/(3*'OddsRatio_working_3-way'!X73^(1/3))*COS(('OddsRatio_working_3-way'!Y73+4*PI())/3)</f>
        <v>-0.18475192887126093</v>
      </c>
      <c r="AI73" s="11">
        <f>'OddsRatio_working_3-way'!U73/(3*'OddsRatio_working_3-way'!X73^(1/3))*SIN(('OddsRatio_working_3-way'!Y73)/3)</f>
        <v>-9.4151420896124854E-2</v>
      </c>
      <c r="AJ73" s="11">
        <f>'OddsRatio_working_3-way'!U73/(3*'OddsRatio_working_3-way'!X73^(1/3))*SIN(('OddsRatio_working_3-way'!Y73+2*PI())/3)</f>
        <v>-0.41415114849749951</v>
      </c>
      <c r="AK73" s="11">
        <f>'OddsRatio_working_3-way'!U73/(3*'OddsRatio_working_3-way'!X73^(1/3))*SIN(('OddsRatio_working_3-way'!Y73+4*PI())/3)</f>
        <v>0.50830256939362417</v>
      </c>
      <c r="AL73" s="11">
        <f>'OddsRatio_working_3-way'!Z73+'OddsRatio_working_3-way'!AF73</f>
        <v>1.0651578046788228</v>
      </c>
      <c r="AM73" s="11">
        <f>'OddsRatio_working_3-way'!AA73+'OddsRatio_working_3-way'!AG73</f>
        <v>-0.69565394693630167</v>
      </c>
      <c r="AN73" s="11">
        <f>'OddsRatio_working_3-way'!AB73+'OddsRatio_working_3-way'!AH73</f>
        <v>-0.36950385774252192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1.0651578046788228</v>
      </c>
      <c r="AS73" s="11">
        <f>IF(('OddsRatio_working_3-way'!X73=0),IF(Q73&gt;0,-Q73^(1/3),(-Q73)^(1/3)),'OddsRatio_working_3-way'!AM73-'OddsRatio_working_3-way'!R73/3)</f>
        <v>-0.69565394693630167</v>
      </c>
      <c r="AT73" s="11">
        <f>IF(('OddsRatio_working_3-way'!X73=0),IF(Q73&gt;0,-Q73^(1/3),(-Q73)^(1/3)),'OddsRatio_working_3-way'!AN73-'OddsRatio_working_3-way'!R73/3)</f>
        <v>-0.36950385774252192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3.47</v>
      </c>
      <c r="B74" s="4">
        <f>IF('True_Odds_Calculator_3-way'!B73="","",'True_Odds_Calculator_3-way'!B73)</f>
        <v>3.74</v>
      </c>
      <c r="C74" s="4">
        <f>IF('True_Odds_Calculator_3-way'!C73="","",'True_Odds_Calculator_3-way'!C73)</f>
        <v>2.12</v>
      </c>
      <c r="D74" s="9">
        <f t="shared" si="26"/>
        <v>0.27960682146875881</v>
      </c>
      <c r="E74" s="9">
        <f t="shared" si="27"/>
        <v>0.25919581641856526</v>
      </c>
      <c r="F74" s="9">
        <f t="shared" si="28"/>
        <v>0.46119736211267609</v>
      </c>
      <c r="G74" s="9">
        <f t="shared" si="29"/>
        <v>1.0430974314862531</v>
      </c>
      <c r="H74" s="9">
        <f t="shared" si="30"/>
        <v>3.5764506557710449</v>
      </c>
      <c r="I74" s="9">
        <f t="shared" si="31"/>
        <v>3.8580869622723339</v>
      </c>
      <c r="J74" s="9">
        <f t="shared" si="32"/>
        <v>2.1682691232646034</v>
      </c>
      <c r="K74" s="11">
        <f t="shared" si="33"/>
        <v>0.28818443804034583</v>
      </c>
      <c r="L74" s="11">
        <f t="shared" si="34"/>
        <v>0.26737967914438499</v>
      </c>
      <c r="M74" s="11">
        <f t="shared" si="35"/>
        <v>0.47169811320754712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-0.27550443907549538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0.23007359156434626</v>
      </c>
      <c r="Q74" s="11">
        <f>2*'OddsRatio_working_3-way'!K74*'OddsRatio_working_3-way'!L74*'OddsRatio_working_3-way'!M74</f>
        <v>7.2693077903426939E-2</v>
      </c>
      <c r="R74" s="11">
        <f t="shared" si="36"/>
        <v>0</v>
      </c>
      <c r="S74" s="11">
        <f t="shared" si="37"/>
        <v>-0.83509939925614085</v>
      </c>
      <c r="T74" s="11">
        <f t="shared" si="38"/>
        <v>-0.26385447053906508</v>
      </c>
      <c r="U74" s="11">
        <f>'OddsRatio_working_3-way'!S74-'OddsRatio_working_3-way'!R74^2/3</f>
        <v>-0.83509939925614085</v>
      </c>
      <c r="V74" s="11">
        <f>'OddsRatio_working_3-way'!S74*'OddsRatio_working_3-way'!R74/3-2*'OddsRatio_working_3-way'!R74^3/27-'OddsRatio_working_3-way'!T74</f>
        <v>0.26385447053906508</v>
      </c>
      <c r="W74" s="11">
        <f>'OddsRatio_working_3-way'!V74^2+4*'OddsRatio_working_3-way'!U74^3/27</f>
        <v>-1.6660938478772133E-2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0.14686738925151363</v>
      </c>
      <c r="Y74" s="11">
        <f>IF('OddsRatio_working_3-way'!W74&gt;=0,IF('OddsRatio_working_3-way'!V74+SQRT('OddsRatio_working_3-way'!W74)&gt;0,0,PI()),ACOS('OddsRatio_working_3-way'!V74/(2*'OddsRatio_working_3-way'!X74)))</f>
        <v>0.45496927216585803</v>
      </c>
      <c r="Z74" s="11">
        <f>'OddsRatio_working_3-way'!X74^(1/3)*COS('OddsRatio_working_3-way'!Y74/3)</f>
        <v>0.52154871574312645</v>
      </c>
      <c r="AA74" s="11">
        <f>'OddsRatio_working_3-way'!X74^(1/3)*COS(('OddsRatio_working_3-way'!Y74+2*PI())/3)</f>
        <v>-0.32980371861072078</v>
      </c>
      <c r="AB74" s="11">
        <f>'OddsRatio_working_3-way'!X74^(1/3)*COS(('OddsRatio_working_3-way'!Y74+4*PI())/3)</f>
        <v>-0.19174499713240586</v>
      </c>
      <c r="AC74" s="11">
        <f>'OddsRatio_working_3-way'!X74^(1/3)*SIN('OddsRatio_working_3-way'!Y74/3)</f>
        <v>7.970824000948086E-2</v>
      </c>
      <c r="AD74" s="11">
        <f>'OddsRatio_working_3-way'!X74^(1/3)*SIN(('OddsRatio_working_3-way'!Y74+2*PI())/3)</f>
        <v>0.41182031713995615</v>
      </c>
      <c r="AE74" s="11">
        <f>'OddsRatio_working_3-way'!X74^(1/3)*SIN(('OddsRatio_working_3-way'!Y74+4*PI())/3)</f>
        <v>-0.49152855714943683</v>
      </c>
      <c r="AF74" s="11">
        <f>-'OddsRatio_working_3-way'!U74/(3*'OddsRatio_working_3-way'!X74^(1/3))*COS(('OddsRatio_working_3-way'!Y74)/3)</f>
        <v>0.52154871574312667</v>
      </c>
      <c r="AG74" s="11">
        <f>-'OddsRatio_working_3-way'!U74/(3*'OddsRatio_working_3-way'!X74^(1/3))*COS(('OddsRatio_working_3-way'!Y74+2*PI())/3)</f>
        <v>-0.32980371861072089</v>
      </c>
      <c r="AH74" s="11">
        <f>-'OddsRatio_working_3-way'!U74/(3*'OddsRatio_working_3-way'!X74^(1/3))*COS(('OddsRatio_working_3-way'!Y74+4*PI())/3)</f>
        <v>-0.19174499713240595</v>
      </c>
      <c r="AI74" s="11">
        <f>'OddsRatio_working_3-way'!U74/(3*'OddsRatio_working_3-way'!X74^(1/3))*SIN(('OddsRatio_working_3-way'!Y74)/3)</f>
        <v>-7.9708240009480888E-2</v>
      </c>
      <c r="AJ74" s="11">
        <f>'OddsRatio_working_3-way'!U74/(3*'OddsRatio_working_3-way'!X74^(1/3))*SIN(('OddsRatio_working_3-way'!Y74+2*PI())/3)</f>
        <v>-0.41182031713995637</v>
      </c>
      <c r="AK74" s="11">
        <f>'OddsRatio_working_3-way'!U74/(3*'OddsRatio_working_3-way'!X74^(1/3))*SIN(('OddsRatio_working_3-way'!Y74+4*PI())/3)</f>
        <v>0.49152855714943705</v>
      </c>
      <c r="AL74" s="11">
        <f>'OddsRatio_working_3-way'!Z74+'OddsRatio_working_3-way'!AF74</f>
        <v>1.0430974314862531</v>
      </c>
      <c r="AM74" s="11">
        <f>'OddsRatio_working_3-way'!AA74+'OddsRatio_working_3-way'!AG74</f>
        <v>-0.65960743722144166</v>
      </c>
      <c r="AN74" s="11">
        <f>'OddsRatio_working_3-way'!AB74+'OddsRatio_working_3-way'!AH74</f>
        <v>-0.38348999426481178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1.0430974314862531</v>
      </c>
      <c r="AS74" s="11">
        <f>IF(('OddsRatio_working_3-way'!X74=0),IF(Q74&gt;0,-Q74^(1/3),(-Q74)^(1/3)),'OddsRatio_working_3-way'!AM74-'OddsRatio_working_3-way'!R74/3)</f>
        <v>-0.65960743722144166</v>
      </c>
      <c r="AT74" s="11">
        <f>IF(('OddsRatio_working_3-way'!X74=0),IF(Q74&gt;0,-Q74^(1/3),(-Q74)^(1/3)),'OddsRatio_working_3-way'!AN74-'OddsRatio_working_3-way'!R74/3)</f>
        <v>-0.38348999426481178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2.79</v>
      </c>
      <c r="B75" s="4">
        <f>IF('True_Odds_Calculator_3-way'!B74="","",'True_Odds_Calculator_3-way'!B74)</f>
        <v>3.24</v>
      </c>
      <c r="C75" s="4">
        <f>IF('True_Odds_Calculator_3-way'!C74="","",'True_Odds_Calculator_3-way'!C74)</f>
        <v>2.77</v>
      </c>
      <c r="D75" s="9">
        <f t="shared" si="26"/>
        <v>0.34883838696932251</v>
      </c>
      <c r="E75" s="9">
        <f t="shared" si="27"/>
        <v>0.29976663476686133</v>
      </c>
      <c r="F75" s="9">
        <f t="shared" si="28"/>
        <v>0.35139497826381577</v>
      </c>
      <c r="G75" s="9">
        <f t="shared" si="29"/>
        <v>1.0428251334601462</v>
      </c>
      <c r="H75" s="9">
        <f t="shared" si="30"/>
        <v>2.8666569888936615</v>
      </c>
      <c r="I75" s="9">
        <f t="shared" si="31"/>
        <v>3.3359282989507286</v>
      </c>
      <c r="J75" s="9">
        <f t="shared" si="32"/>
        <v>2.8458004862244586</v>
      </c>
      <c r="K75" s="11">
        <f t="shared" si="33"/>
        <v>0.35842293906810035</v>
      </c>
      <c r="L75" s="11">
        <f t="shared" si="34"/>
        <v>0.30864197530864196</v>
      </c>
      <c r="M75" s="11">
        <f t="shared" si="35"/>
        <v>0.36101083032490977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-0.28342968435873717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0.23163224212182804</v>
      </c>
      <c r="Q75" s="11">
        <f>2*'OddsRatio_working_3-way'!K75*'OddsRatio_working_3-way'!L75*'OddsRatio_working_3-way'!M75</f>
        <v>7.987318693856138E-2</v>
      </c>
      <c r="R75" s="11">
        <f t="shared" si="36"/>
        <v>0</v>
      </c>
      <c r="S75" s="11">
        <f t="shared" si="37"/>
        <v>-0.81724764519954418</v>
      </c>
      <c r="T75" s="11">
        <f t="shared" si="38"/>
        <v>-0.28180953282742899</v>
      </c>
      <c r="U75" s="11">
        <f>'OddsRatio_working_3-way'!S75-'OddsRatio_working_3-way'!R75^2/3</f>
        <v>-0.81724764519954418</v>
      </c>
      <c r="V75" s="11">
        <f>'OddsRatio_working_3-way'!S75*'OddsRatio_working_3-way'!R75/3-2*'OddsRatio_working_3-way'!R75^3/27-'OddsRatio_working_3-way'!T75</f>
        <v>0.28180953282742899</v>
      </c>
      <c r="W75" s="11">
        <f>'OddsRatio_working_3-way'!V75^2+4*'OddsRatio_working_3-way'!U75^3/27</f>
        <v>-1.4477671587367902E-3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0.14218331473062387</v>
      </c>
      <c r="Y75" s="11">
        <f>IF('OddsRatio_working_3-way'!W75&gt;=0,IF('OddsRatio_working_3-way'!V75+SQRT('OddsRatio_working_3-way'!W75)&gt;0,0,PI()),ACOS('OddsRatio_working_3-way'!V75/(2*'OddsRatio_working_3-way'!X75)))</f>
        <v>0.13420701939357915</v>
      </c>
      <c r="Z75" s="11">
        <f>'OddsRatio_working_3-way'!X75^(1/3)*COS('OddsRatio_working_3-way'!Y75/3)</f>
        <v>0.52141256673007308</v>
      </c>
      <c r="AA75" s="11">
        <f>'OddsRatio_working_3-way'!X75^(1/3)*COS(('OddsRatio_working_3-way'!Y75+2*PI())/3)</f>
        <v>-0.2809204551723094</v>
      </c>
      <c r="AB75" s="11">
        <f>'OddsRatio_working_3-way'!X75^(1/3)*COS(('OddsRatio_working_3-way'!Y75+4*PI())/3)</f>
        <v>-0.24049211155776395</v>
      </c>
      <c r="AC75" s="11">
        <f>'OddsRatio_working_3-way'!X75^(1/3)*SIN('OddsRatio_working_3-way'!Y75/3)</f>
        <v>2.3341315068748727E-2</v>
      </c>
      <c r="AD75" s="11">
        <f>'OddsRatio_working_3-way'!X75^(1/3)*SIN(('OddsRatio_working_3-way'!Y75+2*PI())/3)</f>
        <v>0.43988587110631772</v>
      </c>
      <c r="AE75" s="11">
        <f>'OddsRatio_working_3-way'!X75^(1/3)*SIN(('OddsRatio_working_3-way'!Y75+4*PI())/3)</f>
        <v>-0.46322718617506625</v>
      </c>
      <c r="AF75" s="11">
        <f>-'OddsRatio_working_3-way'!U75/(3*'OddsRatio_working_3-way'!X75^(1/3))*COS(('OddsRatio_working_3-way'!Y75)/3)</f>
        <v>0.52141256673007297</v>
      </c>
      <c r="AG75" s="11">
        <f>-'OddsRatio_working_3-way'!U75/(3*'OddsRatio_working_3-way'!X75^(1/3))*COS(('OddsRatio_working_3-way'!Y75+2*PI())/3)</f>
        <v>-0.28092045517230935</v>
      </c>
      <c r="AH75" s="11">
        <f>-'OddsRatio_working_3-way'!U75/(3*'OddsRatio_working_3-way'!X75^(1/3))*COS(('OddsRatio_working_3-way'!Y75+4*PI())/3)</f>
        <v>-0.2404921115577639</v>
      </c>
      <c r="AI75" s="11">
        <f>'OddsRatio_working_3-way'!U75/(3*'OddsRatio_working_3-way'!X75^(1/3))*SIN(('OddsRatio_working_3-way'!Y75)/3)</f>
        <v>-2.3341315068748723E-2</v>
      </c>
      <c r="AJ75" s="11">
        <f>'OddsRatio_working_3-way'!U75/(3*'OddsRatio_working_3-way'!X75^(1/3))*SIN(('OddsRatio_working_3-way'!Y75+2*PI())/3)</f>
        <v>-0.43988587110631761</v>
      </c>
      <c r="AK75" s="11">
        <f>'OddsRatio_working_3-way'!U75/(3*'OddsRatio_working_3-way'!X75^(1/3))*SIN(('OddsRatio_working_3-way'!Y75+4*PI())/3)</f>
        <v>0.46322718617506614</v>
      </c>
      <c r="AL75" s="11">
        <f>'OddsRatio_working_3-way'!Z75+'OddsRatio_working_3-way'!AF75</f>
        <v>1.0428251334601462</v>
      </c>
      <c r="AM75" s="11">
        <f>'OddsRatio_working_3-way'!AA75+'OddsRatio_working_3-way'!AG75</f>
        <v>-0.56184091034461869</v>
      </c>
      <c r="AN75" s="11">
        <f>'OddsRatio_working_3-way'!AB75+'OddsRatio_working_3-way'!AH75</f>
        <v>-0.48098422311552785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1.0428251334601462</v>
      </c>
      <c r="AS75" s="11">
        <f>IF(('OddsRatio_working_3-way'!X75=0),IF(Q75&gt;0,-Q75^(1/3),(-Q75)^(1/3)),'OddsRatio_working_3-way'!AM75-'OddsRatio_working_3-way'!R75/3)</f>
        <v>-0.56184091034461869</v>
      </c>
      <c r="AT75" s="11">
        <f>IF(('OddsRatio_working_3-way'!X75=0),IF(Q75&gt;0,-Q75^(1/3),(-Q75)^(1/3)),'OddsRatio_working_3-way'!AN75-'OddsRatio_working_3-way'!R75/3)</f>
        <v>-0.48098422311552785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2.97</v>
      </c>
      <c r="B76" s="4">
        <f>IF('True_Odds_Calculator_3-way'!B75="","",'True_Odds_Calculator_3-way'!B75)</f>
        <v>3.46</v>
      </c>
      <c r="C76" s="4">
        <f>IF('True_Odds_Calculator_3-way'!C75="","",'True_Odds_Calculator_3-way'!C75)</f>
        <v>2.4900000000000002</v>
      </c>
      <c r="D76" s="9">
        <f t="shared" si="26"/>
        <v>0.32758383618862968</v>
      </c>
      <c r="E76" s="9">
        <f t="shared" si="27"/>
        <v>0.28064564905350931</v>
      </c>
      <c r="F76" s="9">
        <f t="shared" si="28"/>
        <v>0.39177051475786101</v>
      </c>
      <c r="G76" s="9">
        <f t="shared" si="29"/>
        <v>1.0419561780153335</v>
      </c>
      <c r="H76" s="9">
        <f t="shared" si="30"/>
        <v>3.0526536706902072</v>
      </c>
      <c r="I76" s="9">
        <f t="shared" si="31"/>
        <v>3.56321219791772</v>
      </c>
      <c r="J76" s="9">
        <f t="shared" si="32"/>
        <v>2.5525147052428467</v>
      </c>
      <c r="K76" s="11">
        <f t="shared" si="33"/>
        <v>0.33670033670033667</v>
      </c>
      <c r="L76" s="11">
        <f t="shared" si="34"/>
        <v>0.28901734104046245</v>
      </c>
      <c r="M76" s="11">
        <f t="shared" si="35"/>
        <v>0.40160642570281119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-0.28219915336009771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0.23136081821691312</v>
      </c>
      <c r="Q76" s="11">
        <f>2*'OddsRatio_working_3-way'!K76*'OddsRatio_working_3-way'!L76*'OddsRatio_working_3-way'!M76</f>
        <v>7.8162438586794961E-2</v>
      </c>
      <c r="R76" s="11">
        <f t="shared" si="36"/>
        <v>0</v>
      </c>
      <c r="S76" s="11">
        <f t="shared" si="37"/>
        <v>-0.81984944129753368</v>
      </c>
      <c r="T76" s="11">
        <f t="shared" si="38"/>
        <v>-0.27697616260051805</v>
      </c>
      <c r="U76" s="11">
        <f>'OddsRatio_working_3-way'!S76-'OddsRatio_working_3-way'!R76^2/3</f>
        <v>-0.81984944129753368</v>
      </c>
      <c r="V76" s="11">
        <f>'OddsRatio_working_3-way'!S76*'OddsRatio_working_3-way'!R76/3-2*'OddsRatio_working_3-way'!R76^3/27-'OddsRatio_working_3-way'!T76</f>
        <v>0.27697616260051805</v>
      </c>
      <c r="W76" s="11">
        <f>'OddsRatio_working_3-way'!V76^2+4*'OddsRatio_working_3-way'!U76^3/27</f>
        <v>-4.9233681281376646E-3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0.14286283874493594</v>
      </c>
      <c r="Y76" s="11">
        <f>IF('OddsRatio_working_3-way'!W76&gt;=0,IF('OddsRatio_working_3-way'!V76+SQRT('OddsRatio_working_3-way'!W76)&gt;0,0,PI()),ACOS('OddsRatio_working_3-way'!V76/(2*'OddsRatio_working_3-way'!X76)))</f>
        <v>0.24811148861200127</v>
      </c>
      <c r="Z76" s="11">
        <f>'OddsRatio_working_3-way'!X76^(1/3)*COS('OddsRatio_working_3-way'!Y76/3)</f>
        <v>0.52097808900766684</v>
      </c>
      <c r="AA76" s="11">
        <f>'OddsRatio_working_3-way'!X76^(1/3)*COS(('OddsRatio_working_3-way'!Y76+2*PI())/3)</f>
        <v>-0.29788868895165072</v>
      </c>
      <c r="AB76" s="11">
        <f>'OddsRatio_working_3-way'!X76^(1/3)*COS(('OddsRatio_working_3-way'!Y76+4*PI())/3)</f>
        <v>-0.22308940005601643</v>
      </c>
      <c r="AC76" s="11">
        <f>'OddsRatio_working_3-way'!X76^(1/3)*SIN('OddsRatio_working_3-way'!Y76/3)</f>
        <v>4.3185389579087255E-2</v>
      </c>
      <c r="AD76" s="11">
        <f>'OddsRatio_working_3-way'!X76^(1/3)*SIN(('OddsRatio_working_3-way'!Y76+2*PI())/3)</f>
        <v>0.42958756510616625</v>
      </c>
      <c r="AE76" s="11">
        <f>'OddsRatio_working_3-way'!X76^(1/3)*SIN(('OddsRatio_working_3-way'!Y76+4*PI())/3)</f>
        <v>-0.47277295468525332</v>
      </c>
      <c r="AF76" s="11">
        <f>-'OddsRatio_working_3-way'!U76/(3*'OddsRatio_working_3-way'!X76^(1/3))*COS(('OddsRatio_working_3-way'!Y76)/3)</f>
        <v>0.52097808900766673</v>
      </c>
      <c r="AG76" s="11">
        <f>-'OddsRatio_working_3-way'!U76/(3*'OddsRatio_working_3-way'!X76^(1/3))*COS(('OddsRatio_working_3-way'!Y76+2*PI())/3)</f>
        <v>-0.29788868895165066</v>
      </c>
      <c r="AH76" s="11">
        <f>-'OddsRatio_working_3-way'!U76/(3*'OddsRatio_working_3-way'!X76^(1/3))*COS(('OddsRatio_working_3-way'!Y76+4*PI())/3)</f>
        <v>-0.22308940005601638</v>
      </c>
      <c r="AI76" s="11">
        <f>'OddsRatio_working_3-way'!U76/(3*'OddsRatio_working_3-way'!X76^(1/3))*SIN(('OddsRatio_working_3-way'!Y76)/3)</f>
        <v>-4.3185389579087241E-2</v>
      </c>
      <c r="AJ76" s="11">
        <f>'OddsRatio_working_3-way'!U76/(3*'OddsRatio_working_3-way'!X76^(1/3))*SIN(('OddsRatio_working_3-way'!Y76+2*PI())/3)</f>
        <v>-0.42958756510616614</v>
      </c>
      <c r="AK76" s="11">
        <f>'OddsRatio_working_3-way'!U76/(3*'OddsRatio_working_3-way'!X76^(1/3))*SIN(('OddsRatio_working_3-way'!Y76+4*PI())/3)</f>
        <v>0.47277295468525321</v>
      </c>
      <c r="AL76" s="11">
        <f>'OddsRatio_working_3-way'!Z76+'OddsRatio_working_3-way'!AF76</f>
        <v>1.0419561780153335</v>
      </c>
      <c r="AM76" s="11">
        <f>'OddsRatio_working_3-way'!AA76+'OddsRatio_working_3-way'!AG76</f>
        <v>-0.59577737790330132</v>
      </c>
      <c r="AN76" s="11">
        <f>'OddsRatio_working_3-way'!AB76+'OddsRatio_working_3-way'!AH76</f>
        <v>-0.44617880011203281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1.0419561780153335</v>
      </c>
      <c r="AS76" s="11">
        <f>IF(('OddsRatio_working_3-way'!X76=0),IF(Q76&gt;0,-Q76^(1/3),(-Q76)^(1/3)),'OddsRatio_working_3-way'!AM76-'OddsRatio_working_3-way'!R76/3)</f>
        <v>-0.59577737790330132</v>
      </c>
      <c r="AT76" s="11">
        <f>IF(('OddsRatio_working_3-way'!X76=0),IF(Q76&gt;0,-Q76^(1/3),(-Q76)^(1/3)),'OddsRatio_working_3-way'!AN76-'OddsRatio_working_3-way'!R76/3)</f>
        <v>-0.44617880011203281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3.99</v>
      </c>
      <c r="B77" s="4">
        <f>IF('True_Odds_Calculator_3-way'!B76="","",'True_Odds_Calculator_3-way'!B76)</f>
        <v>3.87</v>
      </c>
      <c r="C77" s="4">
        <f>IF('True_Odds_Calculator_3-way'!C76="","",'True_Odds_Calculator_3-way'!C76)</f>
        <v>1.93</v>
      </c>
      <c r="D77" s="9">
        <f t="shared" si="26"/>
        <v>0.24255661726491165</v>
      </c>
      <c r="E77" s="9">
        <f t="shared" si="27"/>
        <v>0.25016128660906684</v>
      </c>
      <c r="F77" s="9">
        <f t="shared" si="28"/>
        <v>0.50728209612602138</v>
      </c>
      <c r="G77" s="9">
        <f t="shared" si="29"/>
        <v>1.0443975881662872</v>
      </c>
      <c r="H77" s="9">
        <f t="shared" si="30"/>
        <v>4.1227487886171987</v>
      </c>
      <c r="I77" s="9">
        <f t="shared" si="31"/>
        <v>3.9974210780372443</v>
      </c>
      <c r="J77" s="9">
        <f t="shared" si="32"/>
        <v>1.9712897569946473</v>
      </c>
      <c r="K77" s="11">
        <f t="shared" si="33"/>
        <v>0.25062656641604009</v>
      </c>
      <c r="L77" s="11">
        <f t="shared" si="34"/>
        <v>0.25839793281653745</v>
      </c>
      <c r="M77" s="11">
        <f t="shared" si="35"/>
        <v>0.5181347150259068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-0.26779031363604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0.22783928263979758</v>
      </c>
      <c r="Q77" s="11">
        <f>2*'OddsRatio_working_3-way'!K77*'OddsRatio_working_3-way'!L77*'OddsRatio_working_3-way'!M77</f>
        <v>6.7110245254726836E-2</v>
      </c>
      <c r="R77" s="11">
        <f t="shared" si="36"/>
        <v>0</v>
      </c>
      <c r="S77" s="11">
        <f t="shared" si="37"/>
        <v>-0.85081226257294429</v>
      </c>
      <c r="T77" s="11">
        <f t="shared" si="38"/>
        <v>-0.25060744111132383</v>
      </c>
      <c r="U77" s="11">
        <f>'OddsRatio_working_3-way'!S77-'OddsRatio_working_3-way'!R77^2/3</f>
        <v>-0.85081226257294429</v>
      </c>
      <c r="V77" s="11">
        <f>'OddsRatio_working_3-way'!S77*'OddsRatio_working_3-way'!R77/3-2*'OddsRatio_working_3-way'!R77^3/27-'OddsRatio_working_3-way'!T77</f>
        <v>0.25060744111132383</v>
      </c>
      <c r="W77" s="11">
        <f>'OddsRatio_working_3-way'!V77^2+4*'OddsRatio_working_3-way'!U77^3/27</f>
        <v>-2.843846780445014E-2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0.15103191495907065</v>
      </c>
      <c r="Y77" s="11">
        <f>IF('OddsRatio_working_3-way'!W77&gt;=0,IF('OddsRatio_working_3-way'!V77+SQRT('OddsRatio_working_3-way'!W77)&gt;0,0,PI()),ACOS('OddsRatio_working_3-way'!V77/(2*'OddsRatio_working_3-way'!X77)))</f>
        <v>0.59231476121441695</v>
      </c>
      <c r="Z77" s="11">
        <f>'OddsRatio_working_3-way'!X77^(1/3)*COS('OddsRatio_working_3-way'!Y77/3)</f>
        <v>0.52219879408314374</v>
      </c>
      <c r="AA77" s="11">
        <f>'OddsRatio_working_3-way'!X77^(1/3)*COS(('OddsRatio_working_3-way'!Y77+2*PI())/3)</f>
        <v>-0.3515669615982624</v>
      </c>
      <c r="AB77" s="11">
        <f>'OddsRatio_working_3-way'!X77^(1/3)*COS(('OddsRatio_working_3-way'!Y77+4*PI())/3)</f>
        <v>-0.17063183248488095</v>
      </c>
      <c r="AC77" s="11">
        <f>'OddsRatio_working_3-way'!X77^(1/3)*SIN('OddsRatio_working_3-way'!Y77/3)</f>
        <v>0.10446294549947042</v>
      </c>
      <c r="AD77" s="11">
        <f>'OddsRatio_working_3-way'!X77^(1/3)*SIN(('OddsRatio_working_3-way'!Y77+2*PI())/3)</f>
        <v>0.40000594875186629</v>
      </c>
      <c r="AE77" s="11">
        <f>'OddsRatio_working_3-way'!X77^(1/3)*SIN(('OddsRatio_working_3-way'!Y77+4*PI())/3)</f>
        <v>-0.50446889425133667</v>
      </c>
      <c r="AF77" s="11">
        <f>-'OddsRatio_working_3-way'!U77/(3*'OddsRatio_working_3-way'!X77^(1/3))*COS(('OddsRatio_working_3-way'!Y77)/3)</f>
        <v>0.52219879408314362</v>
      </c>
      <c r="AG77" s="11">
        <f>-'OddsRatio_working_3-way'!U77/(3*'OddsRatio_working_3-way'!X77^(1/3))*COS(('OddsRatio_working_3-way'!Y77+2*PI())/3)</f>
        <v>-0.35156696159826234</v>
      </c>
      <c r="AH77" s="11">
        <f>-'OddsRatio_working_3-way'!U77/(3*'OddsRatio_working_3-way'!X77^(1/3))*COS(('OddsRatio_working_3-way'!Y77+4*PI())/3)</f>
        <v>-0.1706318324848809</v>
      </c>
      <c r="AI77" s="11">
        <f>'OddsRatio_working_3-way'!U77/(3*'OddsRatio_working_3-way'!X77^(1/3))*SIN(('OddsRatio_working_3-way'!Y77)/3)</f>
        <v>-0.10446294549947041</v>
      </c>
      <c r="AJ77" s="11">
        <f>'OddsRatio_working_3-way'!U77/(3*'OddsRatio_working_3-way'!X77^(1/3))*SIN(('OddsRatio_working_3-way'!Y77+2*PI())/3)</f>
        <v>-0.40000594875186618</v>
      </c>
      <c r="AK77" s="11">
        <f>'OddsRatio_working_3-way'!U77/(3*'OddsRatio_working_3-way'!X77^(1/3))*SIN(('OddsRatio_working_3-way'!Y77+4*PI())/3)</f>
        <v>0.50446889425133656</v>
      </c>
      <c r="AL77" s="11">
        <f>'OddsRatio_working_3-way'!Z77+'OddsRatio_working_3-way'!AF77</f>
        <v>1.0443975881662872</v>
      </c>
      <c r="AM77" s="11">
        <f>'OddsRatio_working_3-way'!AA77+'OddsRatio_working_3-way'!AG77</f>
        <v>-0.70313392319652479</v>
      </c>
      <c r="AN77" s="11">
        <f>'OddsRatio_working_3-way'!AB77+'OddsRatio_working_3-way'!AH77</f>
        <v>-0.34126366496976185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1.0443975881662872</v>
      </c>
      <c r="AS77" s="11">
        <f>IF(('OddsRatio_working_3-way'!X77=0),IF(Q77&gt;0,-Q77^(1/3),(-Q77)^(1/3)),'OddsRatio_working_3-way'!AM77-'OddsRatio_working_3-way'!R77/3)</f>
        <v>-0.70313392319652479</v>
      </c>
      <c r="AT77" s="11">
        <f>IF(('OddsRatio_working_3-way'!X77=0),IF(Q77&gt;0,-Q77^(1/3),(-Q77)^(1/3)),'OddsRatio_working_3-way'!AN77-'OddsRatio_working_3-way'!R77/3)</f>
        <v>-0.34126366496976185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3.02</v>
      </c>
      <c r="B78" s="4">
        <f>IF('True_Odds_Calculator_3-way'!B77="","",'True_Odds_Calculator_3-way'!B77)</f>
        <v>3.76</v>
      </c>
      <c r="C78" s="4">
        <f>IF('True_Odds_Calculator_3-way'!C77="","",'True_Odds_Calculator_3-way'!C77)</f>
        <v>2.3199999999999998</v>
      </c>
      <c r="D78" s="9">
        <f t="shared" si="26"/>
        <v>0.32172509705165064</v>
      </c>
      <c r="E78" s="9">
        <f t="shared" si="27"/>
        <v>0.25769406350012736</v>
      </c>
      <c r="F78" s="9">
        <f t="shared" si="28"/>
        <v>0.42058083944822217</v>
      </c>
      <c r="G78" s="9">
        <f t="shared" si="29"/>
        <v>1.0436849907019177</v>
      </c>
      <c r="H78" s="9">
        <f t="shared" si="30"/>
        <v>3.1082436812178726</v>
      </c>
      <c r="I78" s="9">
        <f t="shared" si="31"/>
        <v>3.8805705743372929</v>
      </c>
      <c r="J78" s="9">
        <f t="shared" si="32"/>
        <v>2.3776641877265319</v>
      </c>
      <c r="K78" s="11">
        <f t="shared" si="33"/>
        <v>0.33112582781456956</v>
      </c>
      <c r="L78" s="11">
        <f t="shared" si="34"/>
        <v>0.26595744680851063</v>
      </c>
      <c r="M78" s="11">
        <f t="shared" si="35"/>
        <v>0.43103448275862072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-0.27935188739292471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0.23155121396607603</v>
      </c>
      <c r="Q78" s="11">
        <f>2*'OddsRatio_working_3-way'!K78*'OddsRatio_working_3-way'!L78*'OddsRatio_working_3-way'!M78</f>
        <v>7.5918430808549514E-2</v>
      </c>
      <c r="R78" s="11">
        <f t="shared" si="36"/>
        <v>0</v>
      </c>
      <c r="S78" s="11">
        <f t="shared" si="37"/>
        <v>-0.82888723654974183</v>
      </c>
      <c r="T78" s="11">
        <f t="shared" si="38"/>
        <v>-0.2717663070654891</v>
      </c>
      <c r="U78" s="11">
        <f>'OddsRatio_working_3-way'!S78-'OddsRatio_working_3-way'!R78^2/3</f>
        <v>-0.82888723654974183</v>
      </c>
      <c r="V78" s="11">
        <f>'OddsRatio_working_3-way'!S78*'OddsRatio_working_3-way'!R78/3-2*'OddsRatio_working_3-way'!R78^3/27-'OddsRatio_working_3-way'!T78</f>
        <v>0.2717663070654891</v>
      </c>
      <c r="W78" s="11">
        <f>'OddsRatio_working_3-way'!V78^2+4*'OddsRatio_working_3-way'!U78^3/27</f>
        <v>-1.0512012658548675E-2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0.14523165832090673</v>
      </c>
      <c r="Y78" s="11">
        <f>IF('OddsRatio_working_3-way'!W78&gt;=0,IF('OddsRatio_working_3-way'!V78+SQRT('OddsRatio_working_3-way'!W78)&gt;0,0,PI()),ACOS('OddsRatio_working_3-way'!V78/(2*'OddsRatio_working_3-way'!X78)))</f>
        <v>0.36075555821514871</v>
      </c>
      <c r="Z78" s="11">
        <f>'OddsRatio_working_3-way'!X78^(1/3)*COS('OddsRatio_working_3-way'!Y78/3)</f>
        <v>0.52184249535095883</v>
      </c>
      <c r="AA78" s="11">
        <f>'OddsRatio_working_3-way'!X78^(1/3)*COS(('OddsRatio_working_3-way'!Y78+2*PI())/3)</f>
        <v>-0.3155300077039655</v>
      </c>
      <c r="AB78" s="11">
        <f>'OddsRatio_working_3-way'!X78^(1/3)*COS(('OddsRatio_working_3-way'!Y78+4*PI())/3)</f>
        <v>-0.20631248764699373</v>
      </c>
      <c r="AC78" s="11">
        <f>'OddsRatio_working_3-way'!X78^(1/3)*SIN('OddsRatio_working_3-way'!Y78/3)</f>
        <v>6.3056764605116181E-2</v>
      </c>
      <c r="AD78" s="11">
        <f>'OddsRatio_working_3-way'!X78^(1/3)*SIN(('OddsRatio_working_3-way'!Y78+2*PI())/3)</f>
        <v>0.42040047544563514</v>
      </c>
      <c r="AE78" s="11">
        <f>'OddsRatio_working_3-way'!X78^(1/3)*SIN(('OddsRatio_working_3-way'!Y78+4*PI())/3)</f>
        <v>-0.48345724005075119</v>
      </c>
      <c r="AF78" s="11">
        <f>-'OddsRatio_working_3-way'!U78/(3*'OddsRatio_working_3-way'!X78^(1/3))*COS(('OddsRatio_working_3-way'!Y78)/3)</f>
        <v>0.52184249535095895</v>
      </c>
      <c r="AG78" s="11">
        <f>-'OddsRatio_working_3-way'!U78/(3*'OddsRatio_working_3-way'!X78^(1/3))*COS(('OddsRatio_working_3-way'!Y78+2*PI())/3)</f>
        <v>-0.31553000770396555</v>
      </c>
      <c r="AH78" s="11">
        <f>-'OddsRatio_working_3-way'!U78/(3*'OddsRatio_working_3-way'!X78^(1/3))*COS(('OddsRatio_working_3-way'!Y78+4*PI())/3)</f>
        <v>-0.20631248764699375</v>
      </c>
      <c r="AI78" s="11">
        <f>'OddsRatio_working_3-way'!U78/(3*'OddsRatio_working_3-way'!X78^(1/3))*SIN(('OddsRatio_working_3-way'!Y78)/3)</f>
        <v>-6.3056764605116195E-2</v>
      </c>
      <c r="AJ78" s="11">
        <f>'OddsRatio_working_3-way'!U78/(3*'OddsRatio_working_3-way'!X78^(1/3))*SIN(('OddsRatio_working_3-way'!Y78+2*PI())/3)</f>
        <v>-0.42040047544563525</v>
      </c>
      <c r="AK78" s="11">
        <f>'OddsRatio_working_3-way'!U78/(3*'OddsRatio_working_3-way'!X78^(1/3))*SIN(('OddsRatio_working_3-way'!Y78+4*PI())/3)</f>
        <v>0.48345724005075125</v>
      </c>
      <c r="AL78" s="11">
        <f>'OddsRatio_working_3-way'!Z78+'OddsRatio_working_3-way'!AF78</f>
        <v>1.0436849907019177</v>
      </c>
      <c r="AM78" s="11">
        <f>'OddsRatio_working_3-way'!AA78+'OddsRatio_working_3-way'!AG78</f>
        <v>-0.63106001540793111</v>
      </c>
      <c r="AN78" s="11">
        <f>'OddsRatio_working_3-way'!AB78+'OddsRatio_working_3-way'!AH78</f>
        <v>-0.41262497529398745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1.0436849907019177</v>
      </c>
      <c r="AS78" s="11">
        <f>IF(('OddsRatio_working_3-way'!X78=0),IF(Q78&gt;0,-Q78^(1/3),(-Q78)^(1/3)),'OddsRatio_working_3-way'!AM78-'OddsRatio_working_3-way'!R78/3)</f>
        <v>-0.63106001540793111</v>
      </c>
      <c r="AT78" s="11">
        <f>IF(('OddsRatio_working_3-way'!X78=0),IF(Q78&gt;0,-Q78^(1/3),(-Q78)^(1/3)),'OddsRatio_working_3-way'!AN78-'OddsRatio_working_3-way'!R78/3)</f>
        <v>-0.41262497529398745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4.8099999999999996</v>
      </c>
      <c r="B79" s="4">
        <f>IF('True_Odds_Calculator_3-way'!B78="","",'True_Odds_Calculator_3-way'!B78)</f>
        <v>3.84</v>
      </c>
      <c r="C79" s="4">
        <f>IF('True_Odds_Calculator_3-way'!C78="","",'True_Odds_Calculator_3-way'!C78)</f>
        <v>1.78</v>
      </c>
      <c r="D79" s="9">
        <f t="shared" si="26"/>
        <v>0.19974831192622894</v>
      </c>
      <c r="E79" s="9">
        <f t="shared" si="27"/>
        <v>0.25085771661092687</v>
      </c>
      <c r="F79" s="9">
        <f t="shared" si="28"/>
        <v>0.54939397146284374</v>
      </c>
      <c r="G79" s="9">
        <f t="shared" si="29"/>
        <v>1.0515223438799022</v>
      </c>
      <c r="H79" s="9">
        <f t="shared" si="30"/>
        <v>5.006300130182427</v>
      </c>
      <c r="I79" s="9">
        <f t="shared" si="31"/>
        <v>3.9863234566189223</v>
      </c>
      <c r="J79" s="9">
        <f t="shared" si="32"/>
        <v>1.820187428226324</v>
      </c>
      <c r="K79" s="11">
        <f t="shared" si="33"/>
        <v>0.20790020790020791</v>
      </c>
      <c r="L79" s="11">
        <f t="shared" si="34"/>
        <v>0.26041666666666669</v>
      </c>
      <c r="M79" s="11">
        <f t="shared" si="35"/>
        <v>0.5617977528089888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-0.25670930762222877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0.22599171124452028</v>
      </c>
      <c r="Q79" s="11">
        <f>2*'OddsRatio_working_3-way'!K79*'OddsRatio_working_3-way'!L79*'OddsRatio_working_3-way'!M79</f>
        <v>6.0832223753572078E-2</v>
      </c>
      <c r="R79" s="11">
        <f t="shared" si="36"/>
        <v>0</v>
      </c>
      <c r="S79" s="11">
        <f t="shared" si="37"/>
        <v>-0.88034093246469958</v>
      </c>
      <c r="T79" s="11">
        <f t="shared" si="38"/>
        <v>-0.23696929541445477</v>
      </c>
      <c r="U79" s="11">
        <f>'OddsRatio_working_3-way'!S79-'OddsRatio_working_3-way'!R79^2/3</f>
        <v>-0.88034093246469958</v>
      </c>
      <c r="V79" s="11">
        <f>'OddsRatio_working_3-way'!S79*'OddsRatio_working_3-way'!R79/3-2*'OddsRatio_working_3-way'!R79^3/27-'OddsRatio_working_3-way'!T79</f>
        <v>0.23696929541445477</v>
      </c>
      <c r="W79" s="11">
        <f>'OddsRatio_working_3-way'!V79^2+4*'OddsRatio_working_3-way'!U79^3/27</f>
        <v>-4.4921754690313807E-2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0.15896241824684298</v>
      </c>
      <c r="Y79" s="11">
        <f>IF('OddsRatio_working_3-way'!W79&gt;=0,IF('OddsRatio_working_3-way'!V79+SQRT('OddsRatio_working_3-way'!W79)&gt;0,0,PI()),ACOS('OddsRatio_working_3-way'!V79/(2*'OddsRatio_working_3-way'!X79)))</f>
        <v>0.72971768509135637</v>
      </c>
      <c r="Z79" s="11">
        <f>'OddsRatio_working_3-way'!X79^(1/3)*COS('OddsRatio_working_3-way'!Y79/3)</f>
        <v>0.52576117193995109</v>
      </c>
      <c r="AA79" s="11">
        <f>'OddsRatio_working_3-way'!X79^(1/3)*COS(('OddsRatio_working_3-way'!Y79+2*PI())/3)</f>
        <v>-0.37587007962501345</v>
      </c>
      <c r="AB79" s="11">
        <f>'OddsRatio_working_3-way'!X79^(1/3)*COS(('OddsRatio_working_3-way'!Y79+4*PI())/3)</f>
        <v>-0.14989109231493775</v>
      </c>
      <c r="AC79" s="11">
        <f>'OddsRatio_working_3-way'!X79^(1/3)*SIN('OddsRatio_working_3-way'!Y79/3)</f>
        <v>0.13046902915467129</v>
      </c>
      <c r="AD79" s="11">
        <f>'OddsRatio_working_3-way'!X79^(1/3)*SIN(('OddsRatio_working_3-way'!Y79+2*PI())/3)</f>
        <v>0.39008801664614018</v>
      </c>
      <c r="AE79" s="11">
        <f>'OddsRatio_working_3-way'!X79^(1/3)*SIN(('OddsRatio_working_3-way'!Y79+4*PI())/3)</f>
        <v>-0.52055704580081141</v>
      </c>
      <c r="AF79" s="11">
        <f>-'OddsRatio_working_3-way'!U79/(3*'OddsRatio_working_3-way'!X79^(1/3))*COS(('OddsRatio_working_3-way'!Y79)/3)</f>
        <v>0.52576117193995109</v>
      </c>
      <c r="AG79" s="11">
        <f>-'OddsRatio_working_3-way'!U79/(3*'OddsRatio_working_3-way'!X79^(1/3))*COS(('OddsRatio_working_3-way'!Y79+2*PI())/3)</f>
        <v>-0.37587007962501345</v>
      </c>
      <c r="AH79" s="11">
        <f>-'OddsRatio_working_3-way'!U79/(3*'OddsRatio_working_3-way'!X79^(1/3))*COS(('OddsRatio_working_3-way'!Y79+4*PI())/3)</f>
        <v>-0.14989109231493775</v>
      </c>
      <c r="AI79" s="11">
        <f>'OddsRatio_working_3-way'!U79/(3*'OddsRatio_working_3-way'!X79^(1/3))*SIN(('OddsRatio_working_3-way'!Y79)/3)</f>
        <v>-0.13046902915467129</v>
      </c>
      <c r="AJ79" s="11">
        <f>'OddsRatio_working_3-way'!U79/(3*'OddsRatio_working_3-way'!X79^(1/3))*SIN(('OddsRatio_working_3-way'!Y79+2*PI())/3)</f>
        <v>-0.39008801664614018</v>
      </c>
      <c r="AK79" s="11">
        <f>'OddsRatio_working_3-way'!U79/(3*'OddsRatio_working_3-way'!X79^(1/3))*SIN(('OddsRatio_working_3-way'!Y79+4*PI())/3)</f>
        <v>0.52055704580081141</v>
      </c>
      <c r="AL79" s="11">
        <f>'OddsRatio_working_3-way'!Z79+'OddsRatio_working_3-way'!AF79</f>
        <v>1.0515223438799022</v>
      </c>
      <c r="AM79" s="11">
        <f>'OddsRatio_working_3-way'!AA79+'OddsRatio_working_3-way'!AG79</f>
        <v>-0.75174015925002691</v>
      </c>
      <c r="AN79" s="11">
        <f>'OddsRatio_working_3-way'!AB79+'OddsRatio_working_3-way'!AH79</f>
        <v>-0.29978218462987549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1.0515223438799022</v>
      </c>
      <c r="AS79" s="11">
        <f>IF(('OddsRatio_working_3-way'!X79=0),IF(Q79&gt;0,-Q79^(1/3),(-Q79)^(1/3)),'OddsRatio_working_3-way'!AM79-'OddsRatio_working_3-way'!R79/3)</f>
        <v>-0.75174015925002691</v>
      </c>
      <c r="AT79" s="11">
        <f>IF(('OddsRatio_working_3-way'!X79=0),IF(Q79&gt;0,-Q79^(1/3),(-Q79)^(1/3)),'OddsRatio_working_3-way'!AN79-'OddsRatio_working_3-way'!R79/3)</f>
        <v>-0.29978218462987549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1.28</v>
      </c>
      <c r="B80" s="4">
        <f>IF('True_Odds_Calculator_3-way'!B79="","",'True_Odds_Calculator_3-way'!B79)</f>
        <v>5.78</v>
      </c>
      <c r="C80" s="4">
        <f>IF('True_Odds_Calculator_3-way'!C79="","",'True_Odds_Calculator_3-way'!C79)</f>
        <v>11.51</v>
      </c>
      <c r="D80" s="9">
        <f t="shared" si="26"/>
        <v>0.76269280797732308</v>
      </c>
      <c r="E80" s="9">
        <f t="shared" si="27"/>
        <v>0.15843666474256399</v>
      </c>
      <c r="F80" s="9">
        <f t="shared" si="28"/>
        <v>7.8870527280112707E-2</v>
      </c>
      <c r="G80" s="9">
        <f t="shared" si="29"/>
        <v>1.1112281077396418</v>
      </c>
      <c r="H80" s="9">
        <f t="shared" si="30"/>
        <v>1.3111438701670997</v>
      </c>
      <c r="I80" s="9">
        <f t="shared" si="31"/>
        <v>6.3116703549954885</v>
      </c>
      <c r="J80" s="9">
        <f t="shared" si="32"/>
        <v>12.679007412343637</v>
      </c>
      <c r="K80" s="11">
        <f t="shared" si="33"/>
        <v>0.78125</v>
      </c>
      <c r="L80" s="11">
        <f t="shared" si="34"/>
        <v>0.17301038062283736</v>
      </c>
      <c r="M80" s="11">
        <f t="shared" si="35"/>
        <v>8.6880973066898348E-2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-0.16518686549081729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0.18284179696307409</v>
      </c>
      <c r="Q80" s="11">
        <f>2*'OddsRatio_working_3-way'!K80*'OddsRatio_working_3-way'!L80*'OddsRatio_working_3-way'!M80</f>
        <v>2.348642221747901E-2</v>
      </c>
      <c r="R80" s="11">
        <f t="shared" si="36"/>
        <v>0</v>
      </c>
      <c r="S80" s="11">
        <f t="shared" si="37"/>
        <v>-1.1068785427933328</v>
      </c>
      <c r="T80" s="11">
        <f t="shared" si="38"/>
        <v>-0.14218093035238699</v>
      </c>
      <c r="U80" s="11">
        <f>'OddsRatio_working_3-way'!S80-'OddsRatio_working_3-way'!R80^2/3</f>
        <v>-1.1068785427933328</v>
      </c>
      <c r="V80" s="11">
        <f>'OddsRatio_working_3-way'!S80*'OddsRatio_working_3-way'!R80/3-2*'OddsRatio_working_3-way'!R80^3/27-'OddsRatio_working_3-way'!T80</f>
        <v>0.14218093035238699</v>
      </c>
      <c r="W80" s="11">
        <f>'OddsRatio_working_3-way'!V80^2+4*'OddsRatio_working_3-way'!U80^3/27</f>
        <v>-0.18069207536290788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0.22411352721264852</v>
      </c>
      <c r="Y80" s="11">
        <f>IF('OddsRatio_working_3-way'!W80&gt;=0,IF('OddsRatio_working_3-way'!V80+SQRT('OddsRatio_working_3-way'!W80)&gt;0,0,PI()),ACOS('OddsRatio_working_3-way'!V80/(2*'OddsRatio_working_3-way'!X80)))</f>
        <v>1.2480129888182587</v>
      </c>
      <c r="Z80" s="11">
        <f>'OddsRatio_working_3-way'!X80^(1/3)*COS('OddsRatio_working_3-way'!Y80/3)</f>
        <v>0.55561405386982077</v>
      </c>
      <c r="AA80" s="11">
        <f>'OddsRatio_working_3-way'!X80^(1/3)*COS(('OddsRatio_working_3-way'!Y80+2*PI())/3)</f>
        <v>-0.49038501981068083</v>
      </c>
      <c r="AB80" s="11">
        <f>'OddsRatio_working_3-way'!X80^(1/3)*COS(('OddsRatio_working_3-way'!Y80+4*PI())/3)</f>
        <v>-6.5229034059140073E-2</v>
      </c>
      <c r="AC80" s="11">
        <f>'OddsRatio_working_3-way'!X80^(1/3)*SIN('OddsRatio_working_3-way'!Y80/3)</f>
        <v>0.24546392282123283</v>
      </c>
      <c r="AD80" s="11">
        <f>'OddsRatio_working_3-way'!X80^(1/3)*SIN(('OddsRatio_working_3-way'!Y80+2*PI())/3)</f>
        <v>0.35844392394030394</v>
      </c>
      <c r="AE80" s="11">
        <f>'OddsRatio_working_3-way'!X80^(1/3)*SIN(('OddsRatio_working_3-way'!Y80+4*PI())/3)</f>
        <v>-0.60390784676153675</v>
      </c>
      <c r="AF80" s="11">
        <f>-'OddsRatio_working_3-way'!U80/(3*'OddsRatio_working_3-way'!X80^(1/3))*COS(('OddsRatio_working_3-way'!Y80)/3)</f>
        <v>0.55561405386982088</v>
      </c>
      <c r="AG80" s="11">
        <f>-'OddsRatio_working_3-way'!U80/(3*'OddsRatio_working_3-way'!X80^(1/3))*COS(('OddsRatio_working_3-way'!Y80+2*PI())/3)</f>
        <v>-0.49038501981068089</v>
      </c>
      <c r="AH80" s="11">
        <f>-'OddsRatio_working_3-way'!U80/(3*'OddsRatio_working_3-way'!X80^(1/3))*COS(('OddsRatio_working_3-way'!Y80+4*PI())/3)</f>
        <v>-6.5229034059140087E-2</v>
      </c>
      <c r="AI80" s="11">
        <f>'OddsRatio_working_3-way'!U80/(3*'OddsRatio_working_3-way'!X80^(1/3))*SIN(('OddsRatio_working_3-way'!Y80)/3)</f>
        <v>-0.24546392282123289</v>
      </c>
      <c r="AJ80" s="11">
        <f>'OddsRatio_working_3-way'!U80/(3*'OddsRatio_working_3-way'!X80^(1/3))*SIN(('OddsRatio_working_3-way'!Y80+2*PI())/3)</f>
        <v>-0.358443923940304</v>
      </c>
      <c r="AK80" s="11">
        <f>'OddsRatio_working_3-way'!U80/(3*'OddsRatio_working_3-way'!X80^(1/3))*SIN(('OddsRatio_working_3-way'!Y80+4*PI())/3)</f>
        <v>0.60390784676153686</v>
      </c>
      <c r="AL80" s="11">
        <f>'OddsRatio_working_3-way'!Z80+'OddsRatio_working_3-way'!AF80</f>
        <v>1.1112281077396418</v>
      </c>
      <c r="AM80" s="11">
        <f>'OddsRatio_working_3-way'!AA80+'OddsRatio_working_3-way'!AG80</f>
        <v>-0.98077003962136167</v>
      </c>
      <c r="AN80" s="11">
        <f>'OddsRatio_working_3-way'!AB80+'OddsRatio_working_3-way'!AH80</f>
        <v>-0.13045806811828015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1.1112281077396418</v>
      </c>
      <c r="AS80" s="11">
        <f>IF(('OddsRatio_working_3-way'!X80=0),IF(Q80&gt;0,-Q80^(1/3),(-Q80)^(1/3)),'OddsRatio_working_3-way'!AM80-'OddsRatio_working_3-way'!R80/3)</f>
        <v>-0.98077003962136167</v>
      </c>
      <c r="AT80" s="11">
        <f>IF(('OddsRatio_working_3-way'!X80=0),IF(Q80&gt;0,-Q80^(1/3),(-Q80)^(1/3)),'OddsRatio_working_3-way'!AN80-'OddsRatio_working_3-way'!R80/3)</f>
        <v>-0.13045806811828015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1.83</v>
      </c>
      <c r="B81" s="4">
        <f>IF('True_Odds_Calculator_3-way'!B80="","",'True_Odds_Calculator_3-way'!B80)</f>
        <v>3.95</v>
      </c>
      <c r="C81" s="4">
        <f>IF('True_Odds_Calculator_3-way'!C80="","",'True_Odds_Calculator_3-way'!C80)</f>
        <v>4.34</v>
      </c>
      <c r="D81" s="9">
        <f t="shared" si="26"/>
        <v>0.53422435755441255</v>
      </c>
      <c r="E81" s="9">
        <f t="shared" si="27"/>
        <v>0.24397237464037899</v>
      </c>
      <c r="F81" s="9">
        <f t="shared" si="28"/>
        <v>0.22180326780520865</v>
      </c>
      <c r="G81" s="9">
        <f t="shared" si="29"/>
        <v>1.0504490573866265</v>
      </c>
      <c r="H81" s="9">
        <f t="shared" si="30"/>
        <v>1.8718727176309002</v>
      </c>
      <c r="I81" s="9">
        <f t="shared" si="31"/>
        <v>4.0988247192905485</v>
      </c>
      <c r="J81" s="9">
        <f t="shared" si="32"/>
        <v>4.5084998516713322</v>
      </c>
      <c r="K81" s="11">
        <f t="shared" si="33"/>
        <v>0.54644808743169393</v>
      </c>
      <c r="L81" s="11">
        <f t="shared" si="34"/>
        <v>0.25316455696202528</v>
      </c>
      <c r="M81" s="11">
        <f t="shared" si="35"/>
        <v>0.2304147465437788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-0.26068056900983028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0.22695621434484398</v>
      </c>
      <c r="Q81" s="11">
        <f>2*'OddsRatio_working_3-way'!K81*'OddsRatio_working_3-way'!L81*'OddsRatio_working_3-way'!M81</f>
        <v>6.3751745602484255E-2</v>
      </c>
      <c r="R81" s="11">
        <f t="shared" si="36"/>
        <v>0</v>
      </c>
      <c r="S81" s="11">
        <f t="shared" si="37"/>
        <v>-0.87062958012910219</v>
      </c>
      <c r="T81" s="11">
        <f t="shared" si="38"/>
        <v>-0.24455887082278147</v>
      </c>
      <c r="U81" s="11">
        <f>'OddsRatio_working_3-way'!S81-'OddsRatio_working_3-way'!R81^2/3</f>
        <v>-0.87062958012910219</v>
      </c>
      <c r="V81" s="11">
        <f>'OddsRatio_working_3-way'!S81*'OddsRatio_working_3-way'!R81/3-2*'OddsRatio_working_3-way'!R81^3/27-'OddsRatio_working_3-way'!T81</f>
        <v>0.24455887082278147</v>
      </c>
      <c r="W81" s="11">
        <f>'OddsRatio_working_3-way'!V81^2+4*'OddsRatio_working_3-way'!U81^3/27</f>
        <v>-3.7958902757793116E-2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0.15633932970937528</v>
      </c>
      <c r="Y81" s="11">
        <f>IF('OddsRatio_working_3-way'!W81&gt;=0,IF('OddsRatio_working_3-way'!V81+SQRT('OddsRatio_working_3-way'!W81)&gt;0,0,PI()),ACOS('OddsRatio_working_3-way'!V81/(2*'OddsRatio_working_3-way'!X81)))</f>
        <v>0.67270147674888148</v>
      </c>
      <c r="Z81" s="11">
        <f>'OddsRatio_working_3-way'!X81^(1/3)*COS('OddsRatio_working_3-way'!Y81/3)</f>
        <v>0.52522452869331337</v>
      </c>
      <c r="AA81" s="11">
        <f>'OddsRatio_working_3-way'!X81^(1/3)*COS(('OddsRatio_working_3-way'!Y81+2*PI())/3)</f>
        <v>-0.36635131618558886</v>
      </c>
      <c r="AB81" s="11">
        <f>'OddsRatio_working_3-way'!X81^(1/3)*COS(('OddsRatio_working_3-way'!Y81+4*PI())/3)</f>
        <v>-0.15887321250772451</v>
      </c>
      <c r="AC81" s="11">
        <f>'OddsRatio_working_3-way'!X81^(1/3)*SIN('OddsRatio_working_3-way'!Y81/3)</f>
        <v>0.11978753900936809</v>
      </c>
      <c r="AD81" s="11">
        <f>'OddsRatio_working_3-way'!X81^(1/3)*SIN(('OddsRatio_working_3-way'!Y81+2*PI())/3)</f>
        <v>0.39496401503443429</v>
      </c>
      <c r="AE81" s="11">
        <f>'OddsRatio_working_3-way'!X81^(1/3)*SIN(('OddsRatio_working_3-way'!Y81+4*PI())/3)</f>
        <v>-0.51475155404380235</v>
      </c>
      <c r="AF81" s="11">
        <f>-'OddsRatio_working_3-way'!U81/(3*'OddsRatio_working_3-way'!X81^(1/3))*COS(('OddsRatio_working_3-way'!Y81)/3)</f>
        <v>0.52522452869331326</v>
      </c>
      <c r="AG81" s="11">
        <f>-'OddsRatio_working_3-way'!U81/(3*'OddsRatio_working_3-way'!X81^(1/3))*COS(('OddsRatio_working_3-way'!Y81+2*PI())/3)</f>
        <v>-0.3663513161855888</v>
      </c>
      <c r="AH81" s="11">
        <f>-'OddsRatio_working_3-way'!U81/(3*'OddsRatio_working_3-way'!X81^(1/3))*COS(('OddsRatio_working_3-way'!Y81+4*PI())/3)</f>
        <v>-0.15887321250772446</v>
      </c>
      <c r="AI81" s="11">
        <f>'OddsRatio_working_3-way'!U81/(3*'OddsRatio_working_3-way'!X81^(1/3))*SIN(('OddsRatio_working_3-way'!Y81)/3)</f>
        <v>-0.11978753900936807</v>
      </c>
      <c r="AJ81" s="11">
        <f>'OddsRatio_working_3-way'!U81/(3*'OddsRatio_working_3-way'!X81^(1/3))*SIN(('OddsRatio_working_3-way'!Y81+2*PI())/3)</f>
        <v>-0.39496401503443418</v>
      </c>
      <c r="AK81" s="11">
        <f>'OddsRatio_working_3-way'!U81/(3*'OddsRatio_working_3-way'!X81^(1/3))*SIN(('OddsRatio_working_3-way'!Y81+4*PI())/3)</f>
        <v>0.51475155404380224</v>
      </c>
      <c r="AL81" s="11">
        <f>'OddsRatio_working_3-way'!Z81+'OddsRatio_working_3-way'!AF81</f>
        <v>1.0504490573866265</v>
      </c>
      <c r="AM81" s="11">
        <f>'OddsRatio_working_3-way'!AA81+'OddsRatio_working_3-way'!AG81</f>
        <v>-0.73270263237117761</v>
      </c>
      <c r="AN81" s="11">
        <f>'OddsRatio_working_3-way'!AB81+'OddsRatio_working_3-way'!AH81</f>
        <v>-0.31774642501544897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1.0504490573866265</v>
      </c>
      <c r="AS81" s="11">
        <f>IF(('OddsRatio_working_3-way'!X81=0),IF(Q81&gt;0,-Q81^(1/3),(-Q81)^(1/3)),'OddsRatio_working_3-way'!AM81-'OddsRatio_working_3-way'!R81/3)</f>
        <v>-0.73270263237117761</v>
      </c>
      <c r="AT81" s="11">
        <f>IF(('OddsRatio_working_3-way'!X81=0),IF(Q81&gt;0,-Q81^(1/3),(-Q81)^(1/3)),'OddsRatio_working_3-way'!AN81-'OddsRatio_working_3-way'!R81/3)</f>
        <v>-0.31774642501544897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4.25</v>
      </c>
      <c r="B82" s="4">
        <f>IF('True_Odds_Calculator_3-way'!B81="","",'True_Odds_Calculator_3-way'!B81)</f>
        <v>3.54</v>
      </c>
      <c r="C82" s="4">
        <f>IF('True_Odds_Calculator_3-way'!C81="","",'True_Odds_Calculator_3-way'!C81)</f>
        <v>1.95</v>
      </c>
      <c r="D82" s="9">
        <f t="shared" si="26"/>
        <v>0.22664093605277466</v>
      </c>
      <c r="E82" s="9">
        <f t="shared" si="27"/>
        <v>0.27271610715433364</v>
      </c>
      <c r="F82" s="9">
        <f t="shared" si="28"/>
        <v>0.50064295679289184</v>
      </c>
      <c r="G82" s="9">
        <f t="shared" si="29"/>
        <v>1.0499278691880938</v>
      </c>
      <c r="H82" s="9">
        <f t="shared" si="30"/>
        <v>4.4122655748613049</v>
      </c>
      <c r="I82" s="9">
        <f t="shared" si="31"/>
        <v>3.6668167877377584</v>
      </c>
      <c r="J82" s="9">
        <f t="shared" si="32"/>
        <v>1.9974314757286886</v>
      </c>
      <c r="K82" s="11">
        <f t="shared" si="33"/>
        <v>0.23529411764705882</v>
      </c>
      <c r="L82" s="11">
        <f t="shared" si="34"/>
        <v>0.2824858757062147</v>
      </c>
      <c r="M82" s="11">
        <f t="shared" si="35"/>
        <v>0.51282051282051289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-0.26730918356042976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0.22973813601929258</v>
      </c>
      <c r="Q82" s="11">
        <f>2*'OddsRatio_working_3-way'!K82*'OddsRatio_working_3-way'!L82*'OddsRatio_working_3-way'!M82</f>
        <v>6.8171553714923616E-2</v>
      </c>
      <c r="R82" s="11">
        <f t="shared" si="36"/>
        <v>0</v>
      </c>
      <c r="S82" s="11">
        <f t="shared" si="37"/>
        <v>-0.85944722496732473</v>
      </c>
      <c r="T82" s="11">
        <f t="shared" si="38"/>
        <v>-0.25502885013867205</v>
      </c>
      <c r="U82" s="11">
        <f>'OddsRatio_working_3-way'!S82-'OddsRatio_working_3-way'!R82^2/3</f>
        <v>-0.85944722496732473</v>
      </c>
      <c r="V82" s="11">
        <f>'OddsRatio_working_3-way'!S82*'OddsRatio_working_3-way'!R82/3-2*'OddsRatio_working_3-way'!R82^3/27-'OddsRatio_working_3-way'!T82</f>
        <v>0.25502885013867205</v>
      </c>
      <c r="W82" s="11">
        <f>'OddsRatio_working_3-way'!V82^2+4*'OddsRatio_working_3-way'!U82^3/27</f>
        <v>-2.9009217587169706E-2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0.15333699161505596</v>
      </c>
      <c r="Y82" s="11">
        <f>IF('OddsRatio_working_3-way'!W82&gt;=0,IF('OddsRatio_working_3-way'!V82+SQRT('OddsRatio_working_3-way'!W82)&gt;0,0,PI()),ACOS('OddsRatio_working_3-way'!V82/(2*'OddsRatio_working_3-way'!X82)))</f>
        <v>0.58882113669761116</v>
      </c>
      <c r="Z82" s="11">
        <f>'OddsRatio_working_3-way'!X82^(1/3)*COS('OddsRatio_working_3-way'!Y82/3)</f>
        <v>0.524963934594047</v>
      </c>
      <c r="AA82" s="11">
        <f>'OddsRatio_working_3-way'!X82^(1/3)*COS(('OddsRatio_working_3-way'!Y82+2*PI())/3)</f>
        <v>-0.35287807768615498</v>
      </c>
      <c r="AB82" s="11">
        <f>'OddsRatio_working_3-way'!X82^(1/3)*COS(('OddsRatio_working_3-way'!Y82+4*PI())/3)</f>
        <v>-0.17208585690789199</v>
      </c>
      <c r="AC82" s="11">
        <f>'OddsRatio_working_3-way'!X82^(1/3)*SIN('OddsRatio_working_3-way'!Y82/3)</f>
        <v>0.10438043733372042</v>
      </c>
      <c r="AD82" s="11">
        <f>'OddsRatio_working_3-way'!X82^(1/3)*SIN(('OddsRatio_working_3-way'!Y82+2*PI())/3)</f>
        <v>0.40244188476221709</v>
      </c>
      <c r="AE82" s="11">
        <f>'OddsRatio_working_3-way'!X82^(1/3)*SIN(('OddsRatio_working_3-way'!Y82+4*PI())/3)</f>
        <v>-0.50682232209593747</v>
      </c>
      <c r="AF82" s="11">
        <f>-'OddsRatio_working_3-way'!U82/(3*'OddsRatio_working_3-way'!X82^(1/3))*COS(('OddsRatio_working_3-way'!Y82)/3)</f>
        <v>0.52496393459404689</v>
      </c>
      <c r="AG82" s="11">
        <f>-'OddsRatio_working_3-way'!U82/(3*'OddsRatio_working_3-way'!X82^(1/3))*COS(('OddsRatio_working_3-way'!Y82+2*PI())/3)</f>
        <v>-0.35287807768615492</v>
      </c>
      <c r="AH82" s="11">
        <f>-'OddsRatio_working_3-way'!U82/(3*'OddsRatio_working_3-way'!X82^(1/3))*COS(('OddsRatio_working_3-way'!Y82+4*PI())/3)</f>
        <v>-0.17208585690789197</v>
      </c>
      <c r="AI82" s="11">
        <f>'OddsRatio_working_3-way'!U82/(3*'OddsRatio_working_3-way'!X82^(1/3))*SIN(('OddsRatio_working_3-way'!Y82)/3)</f>
        <v>-0.10438043733372041</v>
      </c>
      <c r="AJ82" s="11">
        <f>'OddsRatio_working_3-way'!U82/(3*'OddsRatio_working_3-way'!X82^(1/3))*SIN(('OddsRatio_working_3-way'!Y82+2*PI())/3)</f>
        <v>-0.40244188476221704</v>
      </c>
      <c r="AK82" s="11">
        <f>'OddsRatio_working_3-way'!U82/(3*'OddsRatio_working_3-way'!X82^(1/3))*SIN(('OddsRatio_working_3-way'!Y82+4*PI())/3)</f>
        <v>0.50682232209593736</v>
      </c>
      <c r="AL82" s="11">
        <f>'OddsRatio_working_3-way'!Z82+'OddsRatio_working_3-way'!AF82</f>
        <v>1.0499278691880938</v>
      </c>
      <c r="AM82" s="11">
        <f>'OddsRatio_working_3-way'!AA82+'OddsRatio_working_3-way'!AG82</f>
        <v>-0.70575615537230996</v>
      </c>
      <c r="AN82" s="11">
        <f>'OddsRatio_working_3-way'!AB82+'OddsRatio_working_3-way'!AH82</f>
        <v>-0.34417171381578393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1.0499278691880938</v>
      </c>
      <c r="AS82" s="11">
        <f>IF(('OddsRatio_working_3-way'!X82=0),IF(Q82&gt;0,-Q82^(1/3),(-Q82)^(1/3)),'OddsRatio_working_3-way'!AM82-'OddsRatio_working_3-way'!R82/3)</f>
        <v>-0.70575615537230996</v>
      </c>
      <c r="AT82" s="11">
        <f>IF(('OddsRatio_working_3-way'!X82=0),IF(Q82&gt;0,-Q82^(1/3),(-Q82)^(1/3)),'OddsRatio_working_3-way'!AN82-'OddsRatio_working_3-way'!R82/3)</f>
        <v>-0.34417171381578393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1.6</v>
      </c>
      <c r="B83" s="4">
        <f>IF('True_Odds_Calculator_3-way'!B82="","",'True_Odds_Calculator_3-way'!B82)</f>
        <v>4.2</v>
      </c>
      <c r="C83" s="4">
        <f>IF('True_Odds_Calculator_3-way'!C82="","",'True_Odds_Calculator_3-way'!C82)</f>
        <v>6.02</v>
      </c>
      <c r="D83" s="9">
        <f t="shared" si="26"/>
        <v>0.61249236660561857</v>
      </c>
      <c r="E83" s="9">
        <f t="shared" si="27"/>
        <v>0.22861019146302852</v>
      </c>
      <c r="F83" s="9">
        <f t="shared" si="28"/>
        <v>0.15889744193135288</v>
      </c>
      <c r="G83" s="9">
        <f t="shared" si="29"/>
        <v>1.0544556811973465</v>
      </c>
      <c r="H83" s="9">
        <f t="shared" si="30"/>
        <v>1.6326734087184078</v>
      </c>
      <c r="I83" s="9">
        <f t="shared" si="31"/>
        <v>4.374258179831509</v>
      </c>
      <c r="J83" s="9">
        <f t="shared" si="32"/>
        <v>6.293367519610678</v>
      </c>
      <c r="K83" s="11">
        <f t="shared" si="33"/>
        <v>0.625</v>
      </c>
      <c r="L83" s="11">
        <f t="shared" si="34"/>
        <v>0.23809523809523808</v>
      </c>
      <c r="M83" s="11">
        <f t="shared" si="35"/>
        <v>0.16611295681063123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-0.23825344091124823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0.21802325581395349</v>
      </c>
      <c r="Q83" s="11">
        <f>2*'OddsRatio_working_3-way'!K83*'OddsRatio_working_3-way'!L83*'OddsRatio_working_3-way'!M83</f>
        <v>4.9438380003164056E-2</v>
      </c>
      <c r="R83" s="11">
        <f t="shared" si="36"/>
        <v>0</v>
      </c>
      <c r="S83" s="11">
        <f t="shared" si="37"/>
        <v>-0.91508964143426297</v>
      </c>
      <c r="T83" s="11">
        <f t="shared" si="38"/>
        <v>-0.20750332005312083</v>
      </c>
      <c r="U83" s="11">
        <f>'OddsRatio_working_3-way'!S83-'OddsRatio_working_3-way'!R83^2/3</f>
        <v>-0.91508964143426297</v>
      </c>
      <c r="V83" s="11">
        <f>'OddsRatio_working_3-way'!S83*'OddsRatio_working_3-way'!R83/3-2*'OddsRatio_working_3-way'!R83^3/27-'OddsRatio_working_3-way'!T83</f>
        <v>0.20750332005312083</v>
      </c>
      <c r="W83" s="11">
        <f>'OddsRatio_working_3-way'!V83^2+4*'OddsRatio_working_3-way'!U83^3/27</f>
        <v>-7.0466231012533326E-2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0.16846650916844069</v>
      </c>
      <c r="Y83" s="11">
        <f>IF('OddsRatio_working_3-way'!W83&gt;=0,IF('OddsRatio_working_3-way'!V83+SQRT('OddsRatio_working_3-way'!W83)&gt;0,0,PI()),ACOS('OddsRatio_working_3-way'!V83/(2*'OddsRatio_working_3-way'!X83)))</f>
        <v>0.90732019138887199</v>
      </c>
      <c r="Z83" s="11">
        <f>'OddsRatio_working_3-way'!X83^(1/3)*COS('OddsRatio_working_3-way'!Y83/3)</f>
        <v>0.52722784059867323</v>
      </c>
      <c r="AA83" s="11">
        <f>'OddsRatio_working_3-way'!X83^(1/3)*COS(('OddsRatio_working_3-way'!Y83+2*PI())/3)</f>
        <v>-0.40607624314931245</v>
      </c>
      <c r="AB83" s="11">
        <f>'OddsRatio_working_3-way'!X83^(1/3)*COS(('OddsRatio_working_3-way'!Y83+4*PI())/3)</f>
        <v>-0.12115159744936088</v>
      </c>
      <c r="AC83" s="11">
        <f>'OddsRatio_working_3-way'!X83^(1/3)*SIN('OddsRatio_working_3-way'!Y83/3)</f>
        <v>0.16450132089362599</v>
      </c>
      <c r="AD83" s="11">
        <f>'OddsRatio_working_3-way'!X83^(1/3)*SIN(('OddsRatio_working_3-way'!Y83+2*PI())/3)</f>
        <v>0.37434204309405072</v>
      </c>
      <c r="AE83" s="11">
        <f>'OddsRatio_working_3-way'!X83^(1/3)*SIN(('OddsRatio_working_3-way'!Y83+4*PI())/3)</f>
        <v>-0.53884336398767663</v>
      </c>
      <c r="AF83" s="11">
        <f>-'OddsRatio_working_3-way'!U83/(3*'OddsRatio_working_3-way'!X83^(1/3))*COS(('OddsRatio_working_3-way'!Y83)/3)</f>
        <v>0.52722784059867323</v>
      </c>
      <c r="AG83" s="11">
        <f>-'OddsRatio_working_3-way'!U83/(3*'OddsRatio_working_3-way'!X83^(1/3))*COS(('OddsRatio_working_3-way'!Y83+2*PI())/3)</f>
        <v>-0.40607624314931245</v>
      </c>
      <c r="AH83" s="11">
        <f>-'OddsRatio_working_3-way'!U83/(3*'OddsRatio_working_3-way'!X83^(1/3))*COS(('OddsRatio_working_3-way'!Y83+4*PI())/3)</f>
        <v>-0.12115159744936088</v>
      </c>
      <c r="AI83" s="11">
        <f>'OddsRatio_working_3-way'!U83/(3*'OddsRatio_working_3-way'!X83^(1/3))*SIN(('OddsRatio_working_3-way'!Y83)/3)</f>
        <v>-0.16450132089362599</v>
      </c>
      <c r="AJ83" s="11">
        <f>'OddsRatio_working_3-way'!U83/(3*'OddsRatio_working_3-way'!X83^(1/3))*SIN(('OddsRatio_working_3-way'!Y83+2*PI())/3)</f>
        <v>-0.37434204309405072</v>
      </c>
      <c r="AK83" s="11">
        <f>'OddsRatio_working_3-way'!U83/(3*'OddsRatio_working_3-way'!X83^(1/3))*SIN(('OddsRatio_working_3-way'!Y83+4*PI())/3)</f>
        <v>0.53884336398767663</v>
      </c>
      <c r="AL83" s="11">
        <f>'OddsRatio_working_3-way'!Z83+'OddsRatio_working_3-way'!AF83</f>
        <v>1.0544556811973465</v>
      </c>
      <c r="AM83" s="11">
        <f>'OddsRatio_working_3-way'!AA83+'OddsRatio_working_3-way'!AG83</f>
        <v>-0.81215248629862491</v>
      </c>
      <c r="AN83" s="11">
        <f>'OddsRatio_working_3-way'!AB83+'OddsRatio_working_3-way'!AH83</f>
        <v>-0.24230319489872176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1.0544556811973465</v>
      </c>
      <c r="AS83" s="11">
        <f>IF(('OddsRatio_working_3-way'!X83=0),IF(Q83&gt;0,-Q83^(1/3),(-Q83)^(1/3)),'OddsRatio_working_3-way'!AM83-'OddsRatio_working_3-way'!R83/3)</f>
        <v>-0.81215248629862491</v>
      </c>
      <c r="AT83" s="11">
        <f>IF(('OddsRatio_working_3-way'!X83=0),IF(Q83&gt;0,-Q83^(1/3),(-Q83)^(1/3)),'OddsRatio_working_3-way'!AN83-'OddsRatio_working_3-way'!R83/3)</f>
        <v>-0.24230319489872176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1.92</v>
      </c>
      <c r="B84" s="4">
        <f>IF('True_Odds_Calculator_3-way'!B83="","",'True_Odds_Calculator_3-way'!B83)</f>
        <v>3.56</v>
      </c>
      <c r="C84" s="4">
        <f>IF('True_Odds_Calculator_3-way'!C83="","",'True_Odds_Calculator_3-way'!C83)</f>
        <v>4.4000000000000004</v>
      </c>
      <c r="D84" s="9">
        <f t="shared" si="26"/>
        <v>0.50920644563810769</v>
      </c>
      <c r="E84" s="9">
        <f t="shared" si="27"/>
        <v>0.27159229047480182</v>
      </c>
      <c r="F84" s="9">
        <f t="shared" si="28"/>
        <v>0.21920126388709069</v>
      </c>
      <c r="G84" s="9">
        <f t="shared" si="29"/>
        <v>1.0476522033664999</v>
      </c>
      <c r="H84" s="9">
        <f t="shared" si="30"/>
        <v>1.9638400270971799</v>
      </c>
      <c r="I84" s="9">
        <f t="shared" si="31"/>
        <v>3.6819896406182391</v>
      </c>
      <c r="J84" s="9">
        <f t="shared" si="32"/>
        <v>4.5620174914460998</v>
      </c>
      <c r="K84" s="11">
        <f t="shared" si="33"/>
        <v>0.52083333333333337</v>
      </c>
      <c r="L84" s="11">
        <f t="shared" si="34"/>
        <v>0.2808988764044944</v>
      </c>
      <c r="M84" s="11">
        <f t="shared" si="35"/>
        <v>0.22727272727272727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-0.26625808648280569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0.2287623425263875</v>
      </c>
      <c r="Q84" s="11">
        <f>2*'OddsRatio_working_3-way'!K84*'OddsRatio_working_3-way'!L84*'OddsRatio_working_3-way'!M84</f>
        <v>6.6500680966973105E-2</v>
      </c>
      <c r="R84" s="11">
        <f t="shared" si="36"/>
        <v>0</v>
      </c>
      <c r="S84" s="11">
        <f t="shared" si="37"/>
        <v>-0.85917519181585655</v>
      </c>
      <c r="T84" s="11">
        <f t="shared" si="38"/>
        <v>-0.24976023017902804</v>
      </c>
      <c r="U84" s="11">
        <f>'OddsRatio_working_3-way'!S84-'OddsRatio_working_3-way'!R84^2/3</f>
        <v>-0.85917519181585655</v>
      </c>
      <c r="V84" s="11">
        <f>'OddsRatio_working_3-way'!S84*'OddsRatio_working_3-way'!R84/3-2*'OddsRatio_working_3-way'!R84^3/27-'OddsRatio_working_3-way'!T84</f>
        <v>0.24976023017902804</v>
      </c>
      <c r="W84" s="11">
        <f>'OddsRatio_working_3-way'!V84^2+4*'OddsRatio_working_3-way'!U84^3/27</f>
        <v>-3.1579482270686826E-2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0.15326419579419706</v>
      </c>
      <c r="Y84" s="11">
        <f>IF('OddsRatio_working_3-way'!W84&gt;=0,IF('OddsRatio_working_3-way'!V84+SQRT('OddsRatio_working_3-way'!W84)&gt;0,0,PI()),ACOS('OddsRatio_working_3-way'!V84/(2*'OddsRatio_working_3-way'!X84)))</f>
        <v>0.61840715046548056</v>
      </c>
      <c r="Z84" s="11">
        <f>'OddsRatio_working_3-way'!X84^(1/3)*COS('OddsRatio_working_3-way'!Y84/3)</f>
        <v>0.52382610168325006</v>
      </c>
      <c r="AA84" s="11">
        <f>'OddsRatio_working_3-way'!X84^(1/3)*COS(('OddsRatio_working_3-way'!Y84+2*PI())/3)</f>
        <v>-0.35677326036311618</v>
      </c>
      <c r="AB84" s="11">
        <f>'OddsRatio_working_3-way'!X84^(1/3)*COS(('OddsRatio_working_3-way'!Y84+4*PI())/3)</f>
        <v>-0.16705284132013373</v>
      </c>
      <c r="AC84" s="11">
        <f>'OddsRatio_working_3-way'!X84^(1/3)*SIN('OddsRatio_working_3-way'!Y84/3)</f>
        <v>0.10953513500523454</v>
      </c>
      <c r="AD84" s="11">
        <f>'OddsRatio_working_3-way'!X84^(1/3)*SIN(('OddsRatio_working_3-way'!Y84+2*PI())/3)</f>
        <v>0.3988791437204478</v>
      </c>
      <c r="AE84" s="11">
        <f>'OddsRatio_working_3-way'!X84^(1/3)*SIN(('OddsRatio_working_3-way'!Y84+4*PI())/3)</f>
        <v>-0.50841427872568223</v>
      </c>
      <c r="AF84" s="11">
        <f>-'OddsRatio_working_3-way'!U84/(3*'OddsRatio_working_3-way'!X84^(1/3))*COS(('OddsRatio_working_3-way'!Y84)/3)</f>
        <v>0.52382610168324995</v>
      </c>
      <c r="AG84" s="11">
        <f>-'OddsRatio_working_3-way'!U84/(3*'OddsRatio_working_3-way'!X84^(1/3))*COS(('OddsRatio_working_3-way'!Y84+2*PI())/3)</f>
        <v>-0.35677326036311613</v>
      </c>
      <c r="AH84" s="11">
        <f>-'OddsRatio_working_3-way'!U84/(3*'OddsRatio_working_3-way'!X84^(1/3))*COS(('OddsRatio_working_3-way'!Y84+4*PI())/3)</f>
        <v>-0.1670528413201337</v>
      </c>
      <c r="AI84" s="11">
        <f>'OddsRatio_working_3-way'!U84/(3*'OddsRatio_working_3-way'!X84^(1/3))*SIN(('OddsRatio_working_3-way'!Y84)/3)</f>
        <v>-0.10953513500523451</v>
      </c>
      <c r="AJ84" s="11">
        <f>'OddsRatio_working_3-way'!U84/(3*'OddsRatio_working_3-way'!X84^(1/3))*SIN(('OddsRatio_working_3-way'!Y84+2*PI())/3)</f>
        <v>-0.39887914372044775</v>
      </c>
      <c r="AK84" s="11">
        <f>'OddsRatio_working_3-way'!U84/(3*'OddsRatio_working_3-way'!X84^(1/3))*SIN(('OddsRatio_working_3-way'!Y84+4*PI())/3)</f>
        <v>0.50841427872568212</v>
      </c>
      <c r="AL84" s="11">
        <f>'OddsRatio_working_3-way'!Z84+'OddsRatio_working_3-way'!AF84</f>
        <v>1.0476522033664999</v>
      </c>
      <c r="AM84" s="11">
        <f>'OddsRatio_working_3-way'!AA84+'OddsRatio_working_3-way'!AG84</f>
        <v>-0.71354652072623237</v>
      </c>
      <c r="AN84" s="11">
        <f>'OddsRatio_working_3-way'!AB84+'OddsRatio_working_3-way'!AH84</f>
        <v>-0.33410568264026741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1.0476522033664999</v>
      </c>
      <c r="AS84" s="11">
        <f>IF(('OddsRatio_working_3-way'!X84=0),IF(Q84&gt;0,-Q84^(1/3),(-Q84)^(1/3)),'OddsRatio_working_3-way'!AM84-'OddsRatio_working_3-way'!R84/3)</f>
        <v>-0.71354652072623237</v>
      </c>
      <c r="AT84" s="11">
        <f>IF(('OddsRatio_working_3-way'!X84=0),IF(Q84&gt;0,-Q84^(1/3),(-Q84)^(1/3)),'OddsRatio_working_3-way'!AN84-'OddsRatio_working_3-way'!R84/3)</f>
        <v>-0.33410568264026741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2.16</v>
      </c>
      <c r="B85" s="4">
        <f>IF('True_Odds_Calculator_3-way'!B84="","",'True_Odds_Calculator_3-way'!B84)</f>
        <v>3.54</v>
      </c>
      <c r="C85" s="4">
        <f>IF('True_Odds_Calculator_3-way'!C84="","",'True_Odds_Calculator_3-way'!C84)</f>
        <v>3.53</v>
      </c>
      <c r="D85" s="9">
        <f t="shared" si="26"/>
        <v>0.45199114697096054</v>
      </c>
      <c r="E85" s="9">
        <f t="shared" si="27"/>
        <v>0.27361206723501141</v>
      </c>
      <c r="F85" s="9">
        <f t="shared" si="28"/>
        <v>0.27439678579402821</v>
      </c>
      <c r="G85" s="9">
        <f t="shared" si="29"/>
        <v>1.0452006155230871</v>
      </c>
      <c r="H85" s="9">
        <f t="shared" si="30"/>
        <v>2.212432714006781</v>
      </c>
      <c r="I85" s="9">
        <f t="shared" si="31"/>
        <v>3.6548095634286408</v>
      </c>
      <c r="J85" s="9">
        <f t="shared" si="32"/>
        <v>3.6443575572734108</v>
      </c>
      <c r="K85" s="11">
        <f t="shared" si="33"/>
        <v>0.46296296296296291</v>
      </c>
      <c r="L85" s="11">
        <f t="shared" si="34"/>
        <v>0.2824858757062147</v>
      </c>
      <c r="M85" s="11">
        <f t="shared" si="35"/>
        <v>0.28328611898016998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-0.27617254904750321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0.23081090725654674</v>
      </c>
      <c r="Q85" s="11">
        <f>2*'OddsRatio_working_3-way'!K85*'OddsRatio_working_3-way'!L85*'OddsRatio_working_3-way'!M85</f>
        <v>7.4096599440303931E-2</v>
      </c>
      <c r="R85" s="11">
        <f t="shared" si="36"/>
        <v>0</v>
      </c>
      <c r="S85" s="11">
        <f t="shared" si="37"/>
        <v>-0.83574891151417796</v>
      </c>
      <c r="T85" s="11">
        <f t="shared" si="38"/>
        <v>-0.26829820594355636</v>
      </c>
      <c r="U85" s="11">
        <f>'OddsRatio_working_3-way'!S85-'OddsRatio_working_3-way'!R85^2/3</f>
        <v>-0.83574891151417796</v>
      </c>
      <c r="V85" s="11">
        <f>'OddsRatio_working_3-way'!S85*'OddsRatio_working_3-way'!R85/3-2*'OddsRatio_working_3-way'!R85^3/27-'OddsRatio_working_3-way'!T85</f>
        <v>0.26829820594355636</v>
      </c>
      <c r="W85" s="11">
        <f>'OddsRatio_working_3-way'!V85^2+4*'OddsRatio_working_3-way'!U85^3/27</f>
        <v>-1.4497666744793691E-2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0.14703876534550733</v>
      </c>
      <c r="Y85" s="11">
        <f>IF('OddsRatio_working_3-way'!W85&gt;=0,IF('OddsRatio_working_3-way'!V85+SQRT('OddsRatio_working_3-way'!W85)&gt;0,0,PI()),ACOS('OddsRatio_working_3-way'!V85/(2*'OddsRatio_working_3-way'!X85)))</f>
        <v>0.42183701209357349</v>
      </c>
      <c r="Z85" s="11">
        <f>'OddsRatio_working_3-way'!X85^(1/3)*COS('OddsRatio_working_3-way'!Y85/3)</f>
        <v>0.52260030776154354</v>
      </c>
      <c r="AA85" s="11">
        <f>'OddsRatio_working_3-way'!X85^(1/3)*COS(('OddsRatio_working_3-way'!Y85+2*PI())/3)</f>
        <v>-0.32536197265138961</v>
      </c>
      <c r="AB85" s="11">
        <f>'OddsRatio_working_3-way'!X85^(1/3)*COS(('OddsRatio_working_3-way'!Y85+4*PI())/3)</f>
        <v>-0.19723833511015404</v>
      </c>
      <c r="AC85" s="11">
        <f>'OddsRatio_working_3-way'!X85^(1/3)*SIN('OddsRatio_working_3-way'!Y85/3)</f>
        <v>7.3972216623986481E-2</v>
      </c>
      <c r="AD85" s="11">
        <f>'OddsRatio_working_3-way'!X85^(1/3)*SIN(('OddsRatio_working_3-way'!Y85+2*PI())/3)</f>
        <v>0.41559903423506939</v>
      </c>
      <c r="AE85" s="11">
        <f>'OddsRatio_working_3-way'!X85^(1/3)*SIN(('OddsRatio_working_3-way'!Y85+4*PI())/3)</f>
        <v>-0.48957125085905584</v>
      </c>
      <c r="AF85" s="11">
        <f>-'OddsRatio_working_3-way'!U85/(3*'OddsRatio_working_3-way'!X85^(1/3))*COS(('OddsRatio_working_3-way'!Y85)/3)</f>
        <v>0.52260030776154354</v>
      </c>
      <c r="AG85" s="11">
        <f>-'OddsRatio_working_3-way'!U85/(3*'OddsRatio_working_3-way'!X85^(1/3))*COS(('OddsRatio_working_3-way'!Y85+2*PI())/3)</f>
        <v>-0.32536197265138961</v>
      </c>
      <c r="AH85" s="11">
        <f>-'OddsRatio_working_3-way'!U85/(3*'OddsRatio_working_3-way'!X85^(1/3))*COS(('OddsRatio_working_3-way'!Y85+4*PI())/3)</f>
        <v>-0.19723833511015404</v>
      </c>
      <c r="AI85" s="11">
        <f>'OddsRatio_working_3-way'!U85/(3*'OddsRatio_working_3-way'!X85^(1/3))*SIN(('OddsRatio_working_3-way'!Y85)/3)</f>
        <v>-7.3972216623986481E-2</v>
      </c>
      <c r="AJ85" s="11">
        <f>'OddsRatio_working_3-way'!U85/(3*'OddsRatio_working_3-way'!X85^(1/3))*SIN(('OddsRatio_working_3-way'!Y85+2*PI())/3)</f>
        <v>-0.41559903423506939</v>
      </c>
      <c r="AK85" s="11">
        <f>'OddsRatio_working_3-way'!U85/(3*'OddsRatio_working_3-way'!X85^(1/3))*SIN(('OddsRatio_working_3-way'!Y85+4*PI())/3)</f>
        <v>0.48957125085905584</v>
      </c>
      <c r="AL85" s="11">
        <f>'OddsRatio_working_3-way'!Z85+'OddsRatio_working_3-way'!AF85</f>
        <v>1.0452006155230871</v>
      </c>
      <c r="AM85" s="11">
        <f>'OddsRatio_working_3-way'!AA85+'OddsRatio_working_3-way'!AG85</f>
        <v>-0.65072394530277922</v>
      </c>
      <c r="AN85" s="11">
        <f>'OddsRatio_working_3-way'!AB85+'OddsRatio_working_3-way'!AH85</f>
        <v>-0.39447667022030808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1.0452006155230871</v>
      </c>
      <c r="AS85" s="11">
        <f>IF(('OddsRatio_working_3-way'!X85=0),IF(Q85&gt;0,-Q85^(1/3),(-Q85)^(1/3)),'OddsRatio_working_3-way'!AM85-'OddsRatio_working_3-way'!R85/3)</f>
        <v>-0.65072394530277922</v>
      </c>
      <c r="AT85" s="11">
        <f>IF(('OddsRatio_working_3-way'!X85=0),IF(Q85&gt;0,-Q85^(1/3),(-Q85)^(1/3)),'OddsRatio_working_3-way'!AN85-'OddsRatio_working_3-way'!R85/3)</f>
        <v>-0.39447667022030808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1.97</v>
      </c>
      <c r="B86" s="4">
        <f>IF('True_Odds_Calculator_3-way'!B85="","",'True_Odds_Calculator_3-way'!B85)</f>
        <v>3.55</v>
      </c>
      <c r="C86" s="4">
        <f>IF('True_Odds_Calculator_3-way'!C85="","",'True_Odds_Calculator_3-way'!C85)</f>
        <v>4.07</v>
      </c>
      <c r="D86" s="9">
        <f t="shared" si="26"/>
        <v>0.49378090023605536</v>
      </c>
      <c r="E86" s="9">
        <f t="shared" si="27"/>
        <v>0.27062966933349869</v>
      </c>
      <c r="F86" s="9">
        <f t="shared" si="28"/>
        <v>0.23558943043044567</v>
      </c>
      <c r="G86" s="9">
        <f t="shared" si="29"/>
        <v>1.0568966121044781</v>
      </c>
      <c r="H86" s="9">
        <f t="shared" si="30"/>
        <v>2.0251897137413439</v>
      </c>
      <c r="I86" s="9">
        <f t="shared" si="31"/>
        <v>3.6950863608664188</v>
      </c>
      <c r="J86" s="9">
        <f t="shared" si="32"/>
        <v>4.2446725991607481</v>
      </c>
      <c r="K86" s="11">
        <f t="shared" si="33"/>
        <v>0.50761421319796951</v>
      </c>
      <c r="L86" s="11">
        <f t="shared" si="34"/>
        <v>0.28169014084507044</v>
      </c>
      <c r="M86" s="11">
        <f t="shared" si="35"/>
        <v>0.24570024570024568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-0.26678493490533228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0.23152421808316564</v>
      </c>
      <c r="Q86" s="11">
        <f>2*'OddsRatio_working_3-way'!K86*'OddsRatio_working_3-way'!L86*'OddsRatio_working_3-way'!M86</f>
        <v>7.0265316565452401E-2</v>
      </c>
      <c r="R86" s="11">
        <f t="shared" si="36"/>
        <v>0</v>
      </c>
      <c r="S86" s="11">
        <f t="shared" si="37"/>
        <v>-0.86783092967869879</v>
      </c>
      <c r="T86" s="11">
        <f t="shared" si="38"/>
        <v>-0.26337812736834559</v>
      </c>
      <c r="U86" s="11">
        <f>'OddsRatio_working_3-way'!S86-'OddsRatio_working_3-way'!R86^2/3</f>
        <v>-0.86783092967869879</v>
      </c>
      <c r="V86" s="11">
        <f>'OddsRatio_working_3-way'!S86*'OddsRatio_working_3-way'!R86/3-2*'OddsRatio_working_3-way'!R86^3/27-'OddsRatio_working_3-way'!T86</f>
        <v>0.26337812736834559</v>
      </c>
      <c r="W86" s="11">
        <f>'OddsRatio_working_3-way'!V86^2+4*'OddsRatio_working_3-way'!U86^3/27</f>
        <v>-2.7460104470854535E-2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0.1555861035302567</v>
      </c>
      <c r="Y86" s="11">
        <f>IF('OddsRatio_working_3-way'!W86&gt;=0,IF('OddsRatio_working_3-way'!V86+SQRT('OddsRatio_working_3-way'!W86)&gt;0,0,PI()),ACOS('OddsRatio_working_3-way'!V86/(2*'OddsRatio_working_3-way'!X86)))</f>
        <v>0.56159585731305284</v>
      </c>
      <c r="Z86" s="11">
        <f>'OddsRatio_working_3-way'!X86^(1/3)*COS('OddsRatio_working_3-way'!Y86/3)</f>
        <v>0.52844830605223903</v>
      </c>
      <c r="AA86" s="11">
        <f>'OddsRatio_working_3-way'!X86^(1/3)*COS(('OddsRatio_working_3-way'!Y86+2*PI())/3)</f>
        <v>-0.35091050311979999</v>
      </c>
      <c r="AB86" s="11">
        <f>'OddsRatio_working_3-way'!X86^(1/3)*COS(('OddsRatio_working_3-way'!Y86+4*PI())/3)</f>
        <v>-0.17753780293243909</v>
      </c>
      <c r="AC86" s="11">
        <f>'OddsRatio_working_3-way'!X86^(1/3)*SIN('OddsRatio_working_3-way'!Y86/3)</f>
        <v>0.10009677512330507</v>
      </c>
      <c r="AD86" s="11">
        <f>'OddsRatio_working_3-way'!X86^(1/3)*SIN(('OddsRatio_working_3-way'!Y86+2*PI())/3)</f>
        <v>0.40760127006644026</v>
      </c>
      <c r="AE86" s="11">
        <f>'OddsRatio_working_3-way'!X86^(1/3)*SIN(('OddsRatio_working_3-way'!Y86+4*PI())/3)</f>
        <v>-0.50769804518974537</v>
      </c>
      <c r="AF86" s="11">
        <f>-'OddsRatio_working_3-way'!U86/(3*'OddsRatio_working_3-way'!X86^(1/3))*COS(('OddsRatio_working_3-way'!Y86)/3)</f>
        <v>0.52844830605223903</v>
      </c>
      <c r="AG86" s="11">
        <f>-'OddsRatio_working_3-way'!U86/(3*'OddsRatio_working_3-way'!X86^(1/3))*COS(('OddsRatio_working_3-way'!Y86+2*PI())/3)</f>
        <v>-0.35091050311979999</v>
      </c>
      <c r="AH86" s="11">
        <f>-'OddsRatio_working_3-way'!U86/(3*'OddsRatio_working_3-way'!X86^(1/3))*COS(('OddsRatio_working_3-way'!Y86+4*PI())/3)</f>
        <v>-0.17753780293243909</v>
      </c>
      <c r="AI86" s="11">
        <f>'OddsRatio_working_3-way'!U86/(3*'OddsRatio_working_3-way'!X86^(1/3))*SIN(('OddsRatio_working_3-way'!Y86)/3)</f>
        <v>-0.10009677512330507</v>
      </c>
      <c r="AJ86" s="11">
        <f>'OddsRatio_working_3-way'!U86/(3*'OddsRatio_working_3-way'!X86^(1/3))*SIN(('OddsRatio_working_3-way'!Y86+2*PI())/3)</f>
        <v>-0.40760127006644026</v>
      </c>
      <c r="AK86" s="11">
        <f>'OddsRatio_working_3-way'!U86/(3*'OddsRatio_working_3-way'!X86^(1/3))*SIN(('OddsRatio_working_3-way'!Y86+4*PI())/3)</f>
        <v>0.50769804518974537</v>
      </c>
      <c r="AL86" s="11">
        <f>'OddsRatio_working_3-way'!Z86+'OddsRatio_working_3-way'!AF86</f>
        <v>1.0568966121044781</v>
      </c>
      <c r="AM86" s="11">
        <f>'OddsRatio_working_3-way'!AA86+'OddsRatio_working_3-way'!AG86</f>
        <v>-0.70182100623959998</v>
      </c>
      <c r="AN86" s="11">
        <f>'OddsRatio_working_3-way'!AB86+'OddsRatio_working_3-way'!AH86</f>
        <v>-0.35507560586487819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1.0568966121044781</v>
      </c>
      <c r="AS86" s="11">
        <f>IF(('OddsRatio_working_3-way'!X86=0),IF(Q86&gt;0,-Q86^(1/3),(-Q86)^(1/3)),'OddsRatio_working_3-way'!AM86-'OddsRatio_working_3-way'!R86/3)</f>
        <v>-0.70182100623959998</v>
      </c>
      <c r="AT86" s="11">
        <f>IF(('OddsRatio_working_3-way'!X86=0),IF(Q86&gt;0,-Q86^(1/3),(-Q86)^(1/3)),'OddsRatio_working_3-way'!AN86-'OddsRatio_working_3-way'!R86/3)</f>
        <v>-0.35507560586487819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2.44</v>
      </c>
      <c r="B87" s="4">
        <f>IF('True_Odds_Calculator_3-way'!B86="","",'True_Odds_Calculator_3-way'!B86)</f>
        <v>3.6</v>
      </c>
      <c r="C87" s="4">
        <f>IF('True_Odds_Calculator_3-way'!C86="","",'True_Odds_Calculator_3-way'!C86)</f>
        <v>2.9</v>
      </c>
      <c r="D87" s="9">
        <f t="shared" si="26"/>
        <v>0.39806168706110406</v>
      </c>
      <c r="E87" s="9">
        <f t="shared" si="27"/>
        <v>0.26807400760284117</v>
      </c>
      <c r="F87" s="9">
        <f t="shared" si="28"/>
        <v>0.33386430533605499</v>
      </c>
      <c r="G87" s="9">
        <f t="shared" si="29"/>
        <v>1.0501204484281632</v>
      </c>
      <c r="H87" s="9">
        <f t="shared" si="30"/>
        <v>2.512173445736555</v>
      </c>
      <c r="I87" s="9">
        <f t="shared" si="31"/>
        <v>3.7303131659132234</v>
      </c>
      <c r="J87" s="9">
        <f t="shared" si="32"/>
        <v>2.99522885201351</v>
      </c>
      <c r="K87" s="11">
        <f t="shared" si="33"/>
        <v>0.4098360655737705</v>
      </c>
      <c r="L87" s="11">
        <f t="shared" si="34"/>
        <v>0.27777777777777779</v>
      </c>
      <c r="M87" s="11">
        <f t="shared" si="35"/>
        <v>0.34482758620689657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-0.27925381571509345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0.23318258903335221</v>
      </c>
      <c r="Q87" s="11">
        <f>2*'OddsRatio_working_3-way'!K87*'OddsRatio_working_3-way'!L87*'OddsRatio_working_3-way'!M87</f>
        <v>7.8512656240185927E-2</v>
      </c>
      <c r="R87" s="11">
        <f t="shared" si="36"/>
        <v>0</v>
      </c>
      <c r="S87" s="11">
        <f t="shared" si="37"/>
        <v>-0.83502024291497934</v>
      </c>
      <c r="T87" s="11">
        <f t="shared" si="38"/>
        <v>-0.2811515969410705</v>
      </c>
      <c r="U87" s="11">
        <f>'OddsRatio_working_3-way'!S87-'OddsRatio_working_3-way'!R87^2/3</f>
        <v>-0.83502024291497934</v>
      </c>
      <c r="V87" s="11">
        <f>'OddsRatio_working_3-way'!S87*'OddsRatio_working_3-way'!R87/3-2*'OddsRatio_working_3-way'!R87^3/27-'OddsRatio_working_3-way'!T87</f>
        <v>0.2811515969410705</v>
      </c>
      <c r="W87" s="11">
        <f>'OddsRatio_working_3-way'!V87^2+4*'OddsRatio_working_3-way'!U87^3/27</f>
        <v>-7.2093673338836928E-3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0.14684650812702174</v>
      </c>
      <c r="Y87" s="11">
        <f>IF('OddsRatio_working_3-way'!W87&gt;=0,IF('OddsRatio_working_3-way'!V87+SQRT('OddsRatio_working_3-way'!W87)&gt;0,0,PI()),ACOS('OddsRatio_working_3-way'!V87/(2*'OddsRatio_working_3-way'!X87)))</f>
        <v>0.29329133332985968</v>
      </c>
      <c r="Z87" s="11">
        <f>'OddsRatio_working_3-way'!X87^(1/3)*COS('OddsRatio_working_3-way'!Y87/3)</f>
        <v>0.52506022421408161</v>
      </c>
      <c r="AA87" s="11">
        <f>'OddsRatio_working_3-way'!X87^(1/3)*COS(('OddsRatio_working_3-way'!Y87+2*PI())/3)</f>
        <v>-0.3071269891270586</v>
      </c>
      <c r="AB87" s="11">
        <f>'OddsRatio_working_3-way'!X87^(1/3)*COS(('OddsRatio_working_3-way'!Y87+4*PI())/3)</f>
        <v>-0.21793323508702286</v>
      </c>
      <c r="AC87" s="11">
        <f>'OddsRatio_working_3-way'!X87^(1/3)*SIN('OddsRatio_working_3-way'!Y87/3)</f>
        <v>5.1496037905047864E-2</v>
      </c>
      <c r="AD87" s="11">
        <f>'OddsRatio_working_3-way'!X87^(1/3)*SIN(('OddsRatio_working_3-way'!Y87+2*PI())/3)</f>
        <v>0.42896747373362393</v>
      </c>
      <c r="AE87" s="11">
        <f>'OddsRatio_working_3-way'!X87^(1/3)*SIN(('OddsRatio_working_3-way'!Y87+4*PI())/3)</f>
        <v>-0.48046351163867185</v>
      </c>
      <c r="AF87" s="11">
        <f>-'OddsRatio_working_3-way'!U87/(3*'OddsRatio_working_3-way'!X87^(1/3))*COS(('OddsRatio_working_3-way'!Y87)/3)</f>
        <v>0.52506022421408172</v>
      </c>
      <c r="AG87" s="11">
        <f>-'OddsRatio_working_3-way'!U87/(3*'OddsRatio_working_3-way'!X87^(1/3))*COS(('OddsRatio_working_3-way'!Y87+2*PI())/3)</f>
        <v>-0.30712698912705866</v>
      </c>
      <c r="AH87" s="11">
        <f>-'OddsRatio_working_3-way'!U87/(3*'OddsRatio_working_3-way'!X87^(1/3))*COS(('OddsRatio_working_3-way'!Y87+4*PI())/3)</f>
        <v>-0.21793323508702292</v>
      </c>
      <c r="AI87" s="11">
        <f>'OddsRatio_working_3-way'!U87/(3*'OddsRatio_working_3-way'!X87^(1/3))*SIN(('OddsRatio_working_3-way'!Y87)/3)</f>
        <v>-5.1496037905047878E-2</v>
      </c>
      <c r="AJ87" s="11">
        <f>'OddsRatio_working_3-way'!U87/(3*'OddsRatio_working_3-way'!X87^(1/3))*SIN(('OddsRatio_working_3-way'!Y87+2*PI())/3)</f>
        <v>-0.42896747373362404</v>
      </c>
      <c r="AK87" s="11">
        <f>'OddsRatio_working_3-way'!U87/(3*'OddsRatio_working_3-way'!X87^(1/3))*SIN(('OddsRatio_working_3-way'!Y87+4*PI())/3)</f>
        <v>0.48046351163867196</v>
      </c>
      <c r="AL87" s="11">
        <f>'OddsRatio_working_3-way'!Z87+'OddsRatio_working_3-way'!AF87</f>
        <v>1.0501204484281632</v>
      </c>
      <c r="AM87" s="11">
        <f>'OddsRatio_working_3-way'!AA87+'OddsRatio_working_3-way'!AG87</f>
        <v>-0.61425397825411721</v>
      </c>
      <c r="AN87" s="11">
        <f>'OddsRatio_working_3-way'!AB87+'OddsRatio_working_3-way'!AH87</f>
        <v>-0.43586647017404578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1.0501204484281632</v>
      </c>
      <c r="AS87" s="11">
        <f>IF(('OddsRatio_working_3-way'!X87=0),IF(Q87&gt;0,-Q87^(1/3),(-Q87)^(1/3)),'OddsRatio_working_3-way'!AM87-'OddsRatio_working_3-way'!R87/3)</f>
        <v>-0.61425397825411721</v>
      </c>
      <c r="AT87" s="11">
        <f>IF(('OddsRatio_working_3-way'!X87=0),IF(Q87&gt;0,-Q87^(1/3),(-Q87)^(1/3)),'OddsRatio_working_3-way'!AN87-'OddsRatio_working_3-way'!R87/3)</f>
        <v>-0.43586647017404578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2.93</v>
      </c>
      <c r="B88" s="4">
        <f>IF('True_Odds_Calculator_3-way'!B87="","",'True_Odds_Calculator_3-way'!B87)</f>
        <v>3.57</v>
      </c>
      <c r="C88" s="4">
        <f>IF('True_Odds_Calculator_3-way'!C87="","",'True_Odds_Calculator_3-way'!C87)</f>
        <v>2.46</v>
      </c>
      <c r="D88" s="9">
        <f t="shared" si="26"/>
        <v>0.33190099806309459</v>
      </c>
      <c r="E88" s="9">
        <f t="shared" si="27"/>
        <v>0.27170573766051737</v>
      </c>
      <c r="F88" s="9">
        <f t="shared" si="28"/>
        <v>0.3963932642763881</v>
      </c>
      <c r="G88" s="9">
        <f t="shared" si="29"/>
        <v>1.0429775384762925</v>
      </c>
      <c r="H88" s="9">
        <f t="shared" si="30"/>
        <v>3.0129466492592449</v>
      </c>
      <c r="I88" s="9">
        <f t="shared" si="31"/>
        <v>3.6804522738840708</v>
      </c>
      <c r="J88" s="9">
        <f t="shared" si="32"/>
        <v>2.5227472061753873</v>
      </c>
      <c r="K88" s="11">
        <f t="shared" si="33"/>
        <v>0.34129692832764502</v>
      </c>
      <c r="L88" s="11">
        <f t="shared" si="34"/>
        <v>0.28011204481792717</v>
      </c>
      <c r="M88" s="11">
        <f t="shared" si="35"/>
        <v>0.4065040650406504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-0.28143126614390601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0.23161960474969417</v>
      </c>
      <c r="Q88" s="11">
        <f>2*'OddsRatio_working_3-way'!K88*'OddsRatio_working_3-way'!L88*'OddsRatio_working_3-way'!M88</f>
        <v>7.7724699580434292E-2</v>
      </c>
      <c r="R88" s="11">
        <f t="shared" si="36"/>
        <v>0</v>
      </c>
      <c r="S88" s="11">
        <f t="shared" si="37"/>
        <v>-0.82300594359426527</v>
      </c>
      <c r="T88" s="11">
        <f t="shared" si="38"/>
        <v>-0.27617649113901521</v>
      </c>
      <c r="U88" s="11">
        <f>'OddsRatio_working_3-way'!S88-'OddsRatio_working_3-way'!R88^2/3</f>
        <v>-0.82300594359426527</v>
      </c>
      <c r="V88" s="11">
        <f>'OddsRatio_working_3-way'!S88*'OddsRatio_working_3-way'!R88/3-2*'OddsRatio_working_3-way'!R88^3/27-'OddsRatio_working_3-way'!T88</f>
        <v>0.27617649113901521</v>
      </c>
      <c r="W88" s="11">
        <f>'OddsRatio_working_3-way'!V88^2+4*'OddsRatio_working_3-way'!U88^3/27</f>
        <v>-6.3123004671045979E-3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0.14368868668493281</v>
      </c>
      <c r="Y88" s="11">
        <f>IF('OddsRatio_working_3-way'!W88&gt;=0,IF('OddsRatio_working_3-way'!V88+SQRT('OddsRatio_working_3-way'!W88)&gt;0,0,PI()),ACOS('OddsRatio_working_3-way'!V88/(2*'OddsRatio_working_3-way'!X88)))</f>
        <v>0.28011451476252058</v>
      </c>
      <c r="Z88" s="11">
        <f>'OddsRatio_working_3-way'!X88^(1/3)*COS('OddsRatio_working_3-way'!Y88/3)</f>
        <v>0.52148876923814613</v>
      </c>
      <c r="AA88" s="11">
        <f>'OddsRatio_working_3-way'!X88^(1/3)*COS(('OddsRatio_working_3-way'!Y88+2*PI())/3)</f>
        <v>-0.30303603352791764</v>
      </c>
      <c r="AB88" s="11">
        <f>'OddsRatio_working_3-way'!X88^(1/3)*COS(('OddsRatio_working_3-way'!Y88+4*PI())/3)</f>
        <v>-0.21845273571022855</v>
      </c>
      <c r="AC88" s="11">
        <f>'OddsRatio_working_3-way'!X88^(1/3)*SIN('OddsRatio_working_3-way'!Y88/3)</f>
        <v>4.8834189763989087E-2</v>
      </c>
      <c r="AD88" s="11">
        <f>'OddsRatio_working_3-way'!X88^(1/3)*SIN(('OddsRatio_working_3-way'!Y88+2*PI())/3)</f>
        <v>0.42720542706652082</v>
      </c>
      <c r="AE88" s="11">
        <f>'OddsRatio_working_3-way'!X88^(1/3)*SIN(('OddsRatio_working_3-way'!Y88+4*PI())/3)</f>
        <v>-0.47603961683050999</v>
      </c>
      <c r="AF88" s="11">
        <f>-'OddsRatio_working_3-way'!U88/(3*'OddsRatio_working_3-way'!X88^(1/3))*COS(('OddsRatio_working_3-way'!Y88)/3)</f>
        <v>0.52148876923814624</v>
      </c>
      <c r="AG88" s="11">
        <f>-'OddsRatio_working_3-way'!U88/(3*'OddsRatio_working_3-way'!X88^(1/3))*COS(('OddsRatio_working_3-way'!Y88+2*PI())/3)</f>
        <v>-0.30303603352791769</v>
      </c>
      <c r="AH88" s="11">
        <f>-'OddsRatio_working_3-way'!U88/(3*'OddsRatio_working_3-way'!X88^(1/3))*COS(('OddsRatio_working_3-way'!Y88+4*PI())/3)</f>
        <v>-0.21845273571022861</v>
      </c>
      <c r="AI88" s="11">
        <f>'OddsRatio_working_3-way'!U88/(3*'OddsRatio_working_3-way'!X88^(1/3))*SIN(('OddsRatio_working_3-way'!Y88)/3)</f>
        <v>-4.8834189763989101E-2</v>
      </c>
      <c r="AJ88" s="11">
        <f>'OddsRatio_working_3-way'!U88/(3*'OddsRatio_working_3-way'!X88^(1/3))*SIN(('OddsRatio_working_3-way'!Y88+2*PI())/3)</f>
        <v>-0.42720542706652093</v>
      </c>
      <c r="AK88" s="11">
        <f>'OddsRatio_working_3-way'!U88/(3*'OddsRatio_working_3-way'!X88^(1/3))*SIN(('OddsRatio_working_3-way'!Y88+4*PI())/3)</f>
        <v>0.4760396168305101</v>
      </c>
      <c r="AL88" s="11">
        <f>'OddsRatio_working_3-way'!Z88+'OddsRatio_working_3-way'!AF88</f>
        <v>1.0429775384762925</v>
      </c>
      <c r="AM88" s="11">
        <f>'OddsRatio_working_3-way'!AA88+'OddsRatio_working_3-way'!AG88</f>
        <v>-0.60607206705583527</v>
      </c>
      <c r="AN88" s="11">
        <f>'OddsRatio_working_3-way'!AB88+'OddsRatio_working_3-way'!AH88</f>
        <v>-0.43690547142045716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1.0429775384762925</v>
      </c>
      <c r="AS88" s="11">
        <f>IF(('OddsRatio_working_3-way'!X88=0),IF(Q88&gt;0,-Q88^(1/3),(-Q88)^(1/3)),'OddsRatio_working_3-way'!AM88-'OddsRatio_working_3-way'!R88/3)</f>
        <v>-0.60607206705583527</v>
      </c>
      <c r="AT88" s="11">
        <f>IF(('OddsRatio_working_3-way'!X88=0),IF(Q88&gt;0,-Q88^(1/3),(-Q88)^(1/3)),'OddsRatio_working_3-way'!AN88-'OddsRatio_working_3-way'!R88/3)</f>
        <v>-0.43690547142045716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10.69</v>
      </c>
      <c r="B89" s="4">
        <f>IF('True_Odds_Calculator_3-way'!B88="","",'True_Odds_Calculator_3-way'!B88)</f>
        <v>6.31</v>
      </c>
      <c r="C89" s="4">
        <f>IF('True_Odds_Calculator_3-way'!C88="","",'True_Odds_Calculator_3-way'!C88)</f>
        <v>1.27</v>
      </c>
      <c r="D89" s="9">
        <f t="shared" si="26"/>
        <v>8.5161482169058333E-2</v>
      </c>
      <c r="E89" s="9">
        <f t="shared" si="27"/>
        <v>0.14520740865391574</v>
      </c>
      <c r="F89" s="9">
        <f t="shared" si="28"/>
        <v>0.76963110917702582</v>
      </c>
      <c r="G89" s="9">
        <f t="shared" si="29"/>
        <v>1.1086065830570675</v>
      </c>
      <c r="H89" s="9">
        <f t="shared" si="30"/>
        <v>11.742397789822984</v>
      </c>
      <c r="I89" s="9">
        <f t="shared" si="31"/>
        <v>6.8867009560330272</v>
      </c>
      <c r="J89" s="9">
        <f t="shared" si="32"/>
        <v>1.2993237774254083</v>
      </c>
      <c r="K89" s="11">
        <f t="shared" si="33"/>
        <v>9.3545369504209552E-2</v>
      </c>
      <c r="L89" s="11">
        <f t="shared" si="34"/>
        <v>0.1584786053882726</v>
      </c>
      <c r="M89" s="11">
        <f t="shared" si="35"/>
        <v>0.78740157480314954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-0.16217028385662224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0.17824947182066705</v>
      </c>
      <c r="Q89" s="11">
        <f>2*'OddsRatio_working_3-way'!K89*'OddsRatio_working_3-way'!L89*'OddsRatio_working_3-way'!M89</f>
        <v>2.3346361731587044E-2</v>
      </c>
      <c r="R89" s="11">
        <f t="shared" si="36"/>
        <v>0</v>
      </c>
      <c r="S89" s="11">
        <f t="shared" si="37"/>
        <v>-1.0991500266365737</v>
      </c>
      <c r="T89" s="11">
        <f t="shared" si="38"/>
        <v>-0.14396202051559578</v>
      </c>
      <c r="U89" s="11">
        <f>'OddsRatio_working_3-way'!S89-'OddsRatio_working_3-way'!R89^2/3</f>
        <v>-1.0991500266365737</v>
      </c>
      <c r="V89" s="11">
        <f>'OddsRatio_working_3-way'!S89*'OddsRatio_working_3-way'!R89/3-2*'OddsRatio_working_3-way'!R89^3/27-'OddsRatio_working_3-way'!T89</f>
        <v>0.14396202051559578</v>
      </c>
      <c r="W89" s="11">
        <f>'OddsRatio_working_3-way'!V89^2+4*'OddsRatio_working_3-way'!U89^3/27</f>
        <v>-0.17600337815681033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0.22177040013702412</v>
      </c>
      <c r="Y89" s="11">
        <f>IF('OddsRatio_working_3-way'!W89&gt;=0,IF('OddsRatio_working_3-way'!V89+SQRT('OddsRatio_working_3-way'!W89)&gt;0,0,PI()),ACOS('OddsRatio_working_3-way'!V89/(2*'OddsRatio_working_3-way'!X89)))</f>
        <v>1.2402345194412367</v>
      </c>
      <c r="Z89" s="11">
        <f>'OddsRatio_working_3-way'!X89^(1/3)*COS('OddsRatio_working_3-way'!Y89/3)</f>
        <v>0.55430329152853386</v>
      </c>
      <c r="AA89" s="11">
        <f>'OddsRatio_working_3-way'!X89^(1/3)*COS(('OddsRatio_working_3-way'!Y89+2*PI())/3)</f>
        <v>-0.48774224956609452</v>
      </c>
      <c r="AB89" s="11">
        <f>'OddsRatio_working_3-way'!X89^(1/3)*COS(('OddsRatio_working_3-way'!Y89+4*PI())/3)</f>
        <v>-6.6561041962438949E-2</v>
      </c>
      <c r="AC89" s="11">
        <f>'OddsRatio_working_3-way'!X89^(1/3)*SIN('OddsRatio_working_3-way'!Y89/3)</f>
        <v>0.24316908358758213</v>
      </c>
      <c r="AD89" s="11">
        <f>'OddsRatio_working_3-way'!X89^(1/3)*SIN(('OddsRatio_working_3-way'!Y89+2*PI())/3)</f>
        <v>0.35845619007125101</v>
      </c>
      <c r="AE89" s="11">
        <f>'OddsRatio_working_3-way'!X89^(1/3)*SIN(('OddsRatio_working_3-way'!Y89+4*PI())/3)</f>
        <v>-0.601625273658833</v>
      </c>
      <c r="AF89" s="11">
        <f>-'OddsRatio_working_3-way'!U89/(3*'OddsRatio_working_3-way'!X89^(1/3))*COS(('OddsRatio_working_3-way'!Y89)/3)</f>
        <v>0.55430329152853375</v>
      </c>
      <c r="AG89" s="11">
        <f>-'OddsRatio_working_3-way'!U89/(3*'OddsRatio_working_3-way'!X89^(1/3))*COS(('OddsRatio_working_3-way'!Y89+2*PI())/3)</f>
        <v>-0.48774224956609447</v>
      </c>
      <c r="AH89" s="11">
        <f>-'OddsRatio_working_3-way'!U89/(3*'OddsRatio_working_3-way'!X89^(1/3))*COS(('OddsRatio_working_3-way'!Y89+4*PI())/3)</f>
        <v>-6.6561041962438935E-2</v>
      </c>
      <c r="AI89" s="11">
        <f>'OddsRatio_working_3-way'!U89/(3*'OddsRatio_working_3-way'!X89^(1/3))*SIN(('OddsRatio_working_3-way'!Y89)/3)</f>
        <v>-0.24316908358758207</v>
      </c>
      <c r="AJ89" s="11">
        <f>'OddsRatio_working_3-way'!U89/(3*'OddsRatio_working_3-way'!X89^(1/3))*SIN(('OddsRatio_working_3-way'!Y89+2*PI())/3)</f>
        <v>-0.35845619007125096</v>
      </c>
      <c r="AK89" s="11">
        <f>'OddsRatio_working_3-way'!U89/(3*'OddsRatio_working_3-way'!X89^(1/3))*SIN(('OddsRatio_working_3-way'!Y89+4*PI())/3)</f>
        <v>0.60162527365883289</v>
      </c>
      <c r="AL89" s="11">
        <f>'OddsRatio_working_3-way'!Z89+'OddsRatio_working_3-way'!AF89</f>
        <v>1.1086065830570675</v>
      </c>
      <c r="AM89" s="11">
        <f>'OddsRatio_working_3-way'!AA89+'OddsRatio_working_3-way'!AG89</f>
        <v>-0.97548449913218893</v>
      </c>
      <c r="AN89" s="11">
        <f>'OddsRatio_working_3-way'!AB89+'OddsRatio_working_3-way'!AH89</f>
        <v>-0.1331220839248779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1.1086065830570675</v>
      </c>
      <c r="AS89" s="11">
        <f>IF(('OddsRatio_working_3-way'!X89=0),IF(Q89&gt;0,-Q89^(1/3),(-Q89)^(1/3)),'OddsRatio_working_3-way'!AM89-'OddsRatio_working_3-way'!R89/3)</f>
        <v>-0.97548449913218893</v>
      </c>
      <c r="AT89" s="11">
        <f>IF(('OddsRatio_working_3-way'!X89=0),IF(Q89&gt;0,-Q89^(1/3),(-Q89)^(1/3)),'OddsRatio_working_3-way'!AN89-'OddsRatio_working_3-way'!R89/3)</f>
        <v>-0.1331220839248779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3.65</v>
      </c>
      <c r="B90" s="4">
        <f>IF('True_Odds_Calculator_3-way'!B89="","",'True_Odds_Calculator_3-way'!B89)</f>
        <v>3.9</v>
      </c>
      <c r="C90" s="4">
        <f>IF('True_Odds_Calculator_3-way'!C89="","",'True_Odds_Calculator_3-way'!C89)</f>
        <v>2.0099999999999998</v>
      </c>
      <c r="D90" s="9">
        <f t="shared" si="26"/>
        <v>0.26532810741037816</v>
      </c>
      <c r="E90" s="9">
        <f t="shared" si="27"/>
        <v>0.24813051186675722</v>
      </c>
      <c r="F90" s="9">
        <f t="shared" si="28"/>
        <v>0.48654138072286462</v>
      </c>
      <c r="G90" s="9">
        <f t="shared" si="29"/>
        <v>1.0448748877559364</v>
      </c>
      <c r="H90" s="9">
        <f t="shared" si="30"/>
        <v>3.7689184525532315</v>
      </c>
      <c r="I90" s="9">
        <f t="shared" si="31"/>
        <v>4.0301371744922152</v>
      </c>
      <c r="J90" s="9">
        <f t="shared" si="32"/>
        <v>2.0553236366334953</v>
      </c>
      <c r="K90" s="11">
        <f t="shared" si="33"/>
        <v>0.27397260273972601</v>
      </c>
      <c r="L90" s="11">
        <f t="shared" si="34"/>
        <v>0.25641025641025644</v>
      </c>
      <c r="M90" s="11">
        <f t="shared" si="35"/>
        <v>0.49751243781094534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-0.27127621464157947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0.22927162571407103</v>
      </c>
      <c r="Q90" s="11">
        <f>2*'OddsRatio_working_3-way'!K90*'OddsRatio_working_3-way'!L90*'OddsRatio_working_3-way'!M90</f>
        <v>6.9899885888436306E-2</v>
      </c>
      <c r="R90" s="11">
        <f t="shared" si="36"/>
        <v>0</v>
      </c>
      <c r="S90" s="11">
        <f t="shared" si="37"/>
        <v>-0.84515933701372781</v>
      </c>
      <c r="T90" s="11">
        <f t="shared" si="38"/>
        <v>-0.25767052957735609</v>
      </c>
      <c r="U90" s="11">
        <f>'OddsRatio_working_3-way'!S90-'OddsRatio_working_3-way'!R90^2/3</f>
        <v>-0.84515933701372781</v>
      </c>
      <c r="V90" s="11">
        <f>'OddsRatio_working_3-way'!S90*'OddsRatio_working_3-way'!R90/3-2*'OddsRatio_working_3-way'!R90^3/27-'OddsRatio_working_3-way'!T90</f>
        <v>0.25767052957735609</v>
      </c>
      <c r="W90" s="11">
        <f>'OddsRatio_working_3-way'!V90^2+4*'OddsRatio_working_3-way'!U90^3/27</f>
        <v>-2.3041824290588001E-2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0.14952919957592156</v>
      </c>
      <c r="Y90" s="11">
        <f>IF('OddsRatio_working_3-way'!W90&gt;=0,IF('OddsRatio_working_3-way'!V90+SQRT('OddsRatio_working_3-way'!W90)&gt;0,0,PI()),ACOS('OddsRatio_working_3-way'!V90/(2*'OddsRatio_working_3-way'!X90)))</f>
        <v>0.53237093098791188</v>
      </c>
      <c r="Z90" s="11">
        <f>'OddsRatio_working_3-way'!X90^(1/3)*COS('OddsRatio_working_3-way'!Y90/3)</f>
        <v>0.5224374438779682</v>
      </c>
      <c r="AA90" s="11">
        <f>'OddsRatio_working_3-way'!X90^(1/3)*COS(('OddsRatio_working_3-way'!Y90+2*PI())/3)</f>
        <v>-0.34236163400851166</v>
      </c>
      <c r="AB90" s="11">
        <f>'OddsRatio_working_3-way'!X90^(1/3)*COS(('OddsRatio_working_3-way'!Y90+4*PI())/3)</f>
        <v>-0.18007580986945618</v>
      </c>
      <c r="AC90" s="11">
        <f>'OddsRatio_working_3-way'!X90^(1/3)*SIN('OddsRatio_working_3-way'!Y90/3)</f>
        <v>9.3695764252343883E-2</v>
      </c>
      <c r="AD90" s="11">
        <f>'OddsRatio_working_3-way'!X90^(1/3)*SIN(('OddsRatio_working_3-way'!Y90+2*PI())/3)</f>
        <v>0.40559621616035552</v>
      </c>
      <c r="AE90" s="11">
        <f>'OddsRatio_working_3-way'!X90^(1/3)*SIN(('OddsRatio_working_3-way'!Y90+4*PI())/3)</f>
        <v>-0.4992919804126994</v>
      </c>
      <c r="AF90" s="11">
        <f>-'OddsRatio_working_3-way'!U90/(3*'OddsRatio_working_3-way'!X90^(1/3))*COS(('OddsRatio_working_3-way'!Y90)/3)</f>
        <v>0.52243744387796809</v>
      </c>
      <c r="AG90" s="11">
        <f>-'OddsRatio_working_3-way'!U90/(3*'OddsRatio_working_3-way'!X90^(1/3))*COS(('OddsRatio_working_3-way'!Y90+2*PI())/3)</f>
        <v>-0.34236163400851161</v>
      </c>
      <c r="AH90" s="11">
        <f>-'OddsRatio_working_3-way'!U90/(3*'OddsRatio_working_3-way'!X90^(1/3))*COS(('OddsRatio_working_3-way'!Y90+4*PI())/3)</f>
        <v>-0.18007580986945615</v>
      </c>
      <c r="AI90" s="11">
        <f>'OddsRatio_working_3-way'!U90/(3*'OddsRatio_working_3-way'!X90^(1/3))*SIN(('OddsRatio_working_3-way'!Y90)/3)</f>
        <v>-9.3695764252343869E-2</v>
      </c>
      <c r="AJ90" s="11">
        <f>'OddsRatio_working_3-way'!U90/(3*'OddsRatio_working_3-way'!X90^(1/3))*SIN(('OddsRatio_working_3-way'!Y90+2*PI())/3)</f>
        <v>-0.40559621616035546</v>
      </c>
      <c r="AK90" s="11">
        <f>'OddsRatio_working_3-way'!U90/(3*'OddsRatio_working_3-way'!X90^(1/3))*SIN(('OddsRatio_working_3-way'!Y90+4*PI())/3)</f>
        <v>0.49929198041269929</v>
      </c>
      <c r="AL90" s="11">
        <f>'OddsRatio_working_3-way'!Z90+'OddsRatio_working_3-way'!AF90</f>
        <v>1.0448748877559364</v>
      </c>
      <c r="AM90" s="11">
        <f>'OddsRatio_working_3-way'!AA90+'OddsRatio_working_3-way'!AG90</f>
        <v>-0.68472326801702321</v>
      </c>
      <c r="AN90" s="11">
        <f>'OddsRatio_working_3-way'!AB90+'OddsRatio_working_3-way'!AH90</f>
        <v>-0.3601516197389123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1.0448748877559364</v>
      </c>
      <c r="AS90" s="11">
        <f>IF(('OddsRatio_working_3-way'!X90=0),IF(Q90&gt;0,-Q90^(1/3),(-Q90)^(1/3)),'OddsRatio_working_3-way'!AM90-'OddsRatio_working_3-way'!R90/3)</f>
        <v>-0.68472326801702321</v>
      </c>
      <c r="AT90" s="11">
        <f>IF(('OddsRatio_working_3-way'!X90=0),IF(Q90&gt;0,-Q90^(1/3),(-Q90)^(1/3)),'OddsRatio_working_3-way'!AN90-'OddsRatio_working_3-way'!R90/3)</f>
        <v>-0.3601516197389123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4.05</v>
      </c>
      <c r="B91" s="4">
        <f>IF('True_Odds_Calculator_3-way'!B90="","",'True_Odds_Calculator_3-way'!B90)</f>
        <v>3.99</v>
      </c>
      <c r="C91" s="4">
        <f>IF('True_Odds_Calculator_3-way'!C90="","",'True_Odds_Calculator_3-way'!C90)</f>
        <v>1.88</v>
      </c>
      <c r="D91" s="9">
        <f t="shared" si="26"/>
        <v>0.2381664493389386</v>
      </c>
      <c r="E91" s="9">
        <f t="shared" si="27"/>
        <v>0.24179013132441426</v>
      </c>
      <c r="F91" s="9">
        <f t="shared" si="28"/>
        <v>0.52004341933664711</v>
      </c>
      <c r="G91" s="9">
        <f t="shared" si="29"/>
        <v>1.0487685931974071</v>
      </c>
      <c r="H91" s="9">
        <f t="shared" si="30"/>
        <v>4.1987442092520908</v>
      </c>
      <c r="I91" s="9">
        <f t="shared" si="31"/>
        <v>4.135818093660248</v>
      </c>
      <c r="J91" s="9">
        <f t="shared" si="32"/>
        <v>1.9229163620137182</v>
      </c>
      <c r="K91" s="11">
        <f t="shared" si="33"/>
        <v>0.24691358024691359</v>
      </c>
      <c r="L91" s="11">
        <f t="shared" si="34"/>
        <v>0.25062656641604009</v>
      </c>
      <c r="M91" s="11">
        <f t="shared" si="35"/>
        <v>0.53191489361702127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-0.26416053266868245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0.22778248484357733</v>
      </c>
      <c r="Q91" s="11">
        <f>2*'OddsRatio_working_3-way'!K91*'OddsRatio_working_3-way'!L91*'OddsRatio_working_3-way'!M91</f>
        <v>6.5833088105080137E-2</v>
      </c>
      <c r="R91" s="11">
        <f t="shared" si="36"/>
        <v>0</v>
      </c>
      <c r="S91" s="11">
        <f t="shared" si="37"/>
        <v>-0.86228810391319322</v>
      </c>
      <c r="T91" s="11">
        <f t="shared" si="38"/>
        <v>-0.24921621500381302</v>
      </c>
      <c r="U91" s="11">
        <f>'OddsRatio_working_3-way'!S91-'OddsRatio_working_3-way'!R91^2/3</f>
        <v>-0.86228810391319322</v>
      </c>
      <c r="V91" s="11">
        <f>'OddsRatio_working_3-way'!S91*'OddsRatio_working_3-way'!R91/3-2*'OddsRatio_working_3-way'!R91^3/27-'OddsRatio_working_3-way'!T91</f>
        <v>0.24921621500381302</v>
      </c>
      <c r="W91" s="11">
        <f>'OddsRatio_working_3-way'!V91^2+4*'OddsRatio_working_3-way'!U91^3/27</f>
        <v>-3.2875924745711355E-2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0.15409789629204718</v>
      </c>
      <c r="Y91" s="11">
        <f>IF('OddsRatio_working_3-way'!W91&gt;=0,IF('OddsRatio_working_3-way'!V91+SQRT('OddsRatio_working_3-way'!W91)&gt;0,0,PI()),ACOS('OddsRatio_working_3-way'!V91/(2*'OddsRatio_working_3-way'!X91)))</f>
        <v>0.62897744727730642</v>
      </c>
      <c r="Z91" s="11">
        <f>'OddsRatio_working_3-way'!X91^(1/3)*COS('OddsRatio_working_3-way'!Y91/3)</f>
        <v>0.52438429659870367</v>
      </c>
      <c r="AA91" s="11">
        <f>'OddsRatio_working_3-way'!X91^(1/3)*COS(('OddsRatio_working_3-way'!Y91+2*PI())/3)</f>
        <v>-0.35882474160414957</v>
      </c>
      <c r="AB91" s="11">
        <f>'OddsRatio_working_3-way'!X91^(1/3)*COS(('OddsRatio_working_3-way'!Y91+4*PI())/3)</f>
        <v>-0.16555955499455424</v>
      </c>
      <c r="AC91" s="11">
        <f>'OddsRatio_working_3-way'!X91^(1/3)*SIN('OddsRatio_working_3-way'!Y91/3)</f>
        <v>0.11158170751403326</v>
      </c>
      <c r="AD91" s="11">
        <f>'OddsRatio_working_3-way'!X91^(1/3)*SIN(('OddsRatio_working_3-way'!Y91+2*PI())/3)</f>
        <v>0.39833926844309459</v>
      </c>
      <c r="AE91" s="11">
        <f>'OddsRatio_working_3-way'!X91^(1/3)*SIN(('OddsRatio_working_3-way'!Y91+4*PI())/3)</f>
        <v>-0.50992097595712771</v>
      </c>
      <c r="AF91" s="11">
        <f>-'OddsRatio_working_3-way'!U91/(3*'OddsRatio_working_3-way'!X91^(1/3))*COS(('OddsRatio_working_3-way'!Y91)/3)</f>
        <v>0.52438429659870356</v>
      </c>
      <c r="AG91" s="11">
        <f>-'OddsRatio_working_3-way'!U91/(3*'OddsRatio_working_3-way'!X91^(1/3))*COS(('OddsRatio_working_3-way'!Y91+2*PI())/3)</f>
        <v>-0.35882474160414951</v>
      </c>
      <c r="AH91" s="11">
        <f>-'OddsRatio_working_3-way'!U91/(3*'OddsRatio_working_3-way'!X91^(1/3))*COS(('OddsRatio_working_3-way'!Y91+4*PI())/3)</f>
        <v>-0.16555955499455419</v>
      </c>
      <c r="AI91" s="11">
        <f>'OddsRatio_working_3-way'!U91/(3*'OddsRatio_working_3-way'!X91^(1/3))*SIN(('OddsRatio_working_3-way'!Y91)/3)</f>
        <v>-0.11158170751403323</v>
      </c>
      <c r="AJ91" s="11">
        <f>'OddsRatio_working_3-way'!U91/(3*'OddsRatio_working_3-way'!X91^(1/3))*SIN(('OddsRatio_working_3-way'!Y91+2*PI())/3)</f>
        <v>-0.39833926844309453</v>
      </c>
      <c r="AK91" s="11">
        <f>'OddsRatio_working_3-way'!U91/(3*'OddsRatio_working_3-way'!X91^(1/3))*SIN(('OddsRatio_working_3-way'!Y91+4*PI())/3)</f>
        <v>0.5099209759571276</v>
      </c>
      <c r="AL91" s="11">
        <f>'OddsRatio_working_3-way'!Z91+'OddsRatio_working_3-way'!AF91</f>
        <v>1.0487685931974071</v>
      </c>
      <c r="AM91" s="11">
        <f>'OddsRatio_working_3-way'!AA91+'OddsRatio_working_3-way'!AG91</f>
        <v>-0.71764948320829913</v>
      </c>
      <c r="AN91" s="11">
        <f>'OddsRatio_working_3-way'!AB91+'OddsRatio_working_3-way'!AH91</f>
        <v>-0.33111910998910843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1.0487685931974071</v>
      </c>
      <c r="AS91" s="11">
        <f>IF(('OddsRatio_working_3-way'!X91=0),IF(Q91&gt;0,-Q91^(1/3),(-Q91)^(1/3)),'OddsRatio_working_3-way'!AM91-'OddsRatio_working_3-way'!R91/3)</f>
        <v>-0.71764948320829913</v>
      </c>
      <c r="AT91" s="11">
        <f>IF(('OddsRatio_working_3-way'!X91=0),IF(Q91&gt;0,-Q91^(1/3),(-Q91)^(1/3)),'OddsRatio_working_3-way'!AN91-'OddsRatio_working_3-way'!R91/3)</f>
        <v>-0.33111910998910843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3.24</v>
      </c>
      <c r="B92" s="4">
        <f>IF('True_Odds_Calculator_3-way'!B91="","",'True_Odds_Calculator_3-way'!B91)</f>
        <v>3.74</v>
      </c>
      <c r="C92" s="4">
        <f>IF('True_Odds_Calculator_3-way'!C91="","",'True_Odds_Calculator_3-way'!C91)</f>
        <v>2.21</v>
      </c>
      <c r="D92" s="9">
        <f t="shared" si="26"/>
        <v>0.29939942653710672</v>
      </c>
      <c r="E92" s="9">
        <f t="shared" si="27"/>
        <v>0.25891002633110938</v>
      </c>
      <c r="F92" s="9">
        <f t="shared" si="28"/>
        <v>0.44169054713178391</v>
      </c>
      <c r="G92" s="9">
        <f t="shared" si="29"/>
        <v>1.0446516774283592</v>
      </c>
      <c r="H92" s="9">
        <f t="shared" si="30"/>
        <v>3.3400197574395247</v>
      </c>
      <c r="I92" s="9">
        <f t="shared" si="31"/>
        <v>3.8623455961537045</v>
      </c>
      <c r="J92" s="9">
        <f t="shared" si="32"/>
        <v>2.2640285296883147</v>
      </c>
      <c r="K92" s="11">
        <f t="shared" si="33"/>
        <v>0.30864197530864196</v>
      </c>
      <c r="L92" s="11">
        <f t="shared" si="34"/>
        <v>0.26737967914438499</v>
      </c>
      <c r="M92" s="11">
        <f t="shared" si="35"/>
        <v>0.45248868778280543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-0.27731608815807207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0.23114354140882398</v>
      </c>
      <c r="Q92" s="11">
        <f>2*'OddsRatio_working_3-way'!K92*'OddsRatio_working_3-way'!L92*'OddsRatio_working_3-way'!M92</f>
        <v>7.4682888985080437E-2</v>
      </c>
      <c r="R92" s="11">
        <f t="shared" si="36"/>
        <v>0</v>
      </c>
      <c r="S92" s="11">
        <f t="shared" si="37"/>
        <v>-0.8335020984324234</v>
      </c>
      <c r="T92" s="11">
        <f t="shared" si="38"/>
        <v>-0.2693060091865665</v>
      </c>
      <c r="U92" s="11">
        <f>'OddsRatio_working_3-way'!S92-'OddsRatio_working_3-way'!R92^2/3</f>
        <v>-0.8335020984324234</v>
      </c>
      <c r="V92" s="11">
        <f>'OddsRatio_working_3-way'!S92*'OddsRatio_working_3-way'!R92/3-2*'OddsRatio_working_3-way'!R92^3/27-'OddsRatio_working_3-way'!T92</f>
        <v>0.2693060091865665</v>
      </c>
      <c r="W92" s="11">
        <f>'OddsRatio_working_3-way'!V92^2+4*'OddsRatio_working_3-way'!U92^3/27</f>
        <v>-1.3260253989204163E-2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0.14644621928646639</v>
      </c>
      <c r="Y92" s="11">
        <f>IF('OddsRatio_working_3-way'!W92&gt;=0,IF('OddsRatio_working_3-way'!V92+SQRT('OddsRatio_working_3-way'!W92)&gt;0,0,PI()),ACOS('OddsRatio_working_3-way'!V92/(2*'OddsRatio_working_3-way'!X92)))</f>
        <v>0.40406429932528942</v>
      </c>
      <c r="Z92" s="11">
        <f>'OddsRatio_working_3-way'!X92^(1/3)*COS('OddsRatio_working_3-way'!Y92/3)</f>
        <v>0.52232583871417959</v>
      </c>
      <c r="AA92" s="11">
        <f>'OddsRatio_working_3-way'!X92^(1/3)*COS(('OddsRatio_working_3-way'!Y92+2*PI())/3)</f>
        <v>-0.32245984641507924</v>
      </c>
      <c r="AB92" s="11">
        <f>'OddsRatio_working_3-way'!X92^(1/3)*COS(('OddsRatio_working_3-way'!Y92+4*PI())/3)</f>
        <v>-0.19986599229910021</v>
      </c>
      <c r="AC92" s="11">
        <f>'OddsRatio_working_3-way'!X92^(1/3)*SIN('OddsRatio_working_3-way'!Y92/3)</f>
        <v>7.0779594674854104E-2</v>
      </c>
      <c r="AD92" s="11">
        <f>'OddsRatio_working_3-way'!X92^(1/3)*SIN(('OddsRatio_working_3-way'!Y92+2*PI())/3)</f>
        <v>0.41695764804206586</v>
      </c>
      <c r="AE92" s="11">
        <f>'OddsRatio_working_3-way'!X92^(1/3)*SIN(('OddsRatio_working_3-way'!Y92+4*PI())/3)</f>
        <v>-0.48773724271692004</v>
      </c>
      <c r="AF92" s="11">
        <f>-'OddsRatio_working_3-way'!U92/(3*'OddsRatio_working_3-way'!X92^(1/3))*COS(('OddsRatio_working_3-way'!Y92)/3)</f>
        <v>0.52232583871417959</v>
      </c>
      <c r="AG92" s="11">
        <f>-'OddsRatio_working_3-way'!U92/(3*'OddsRatio_working_3-way'!X92^(1/3))*COS(('OddsRatio_working_3-way'!Y92+2*PI())/3)</f>
        <v>-0.32245984641507924</v>
      </c>
      <c r="AH92" s="11">
        <f>-'OddsRatio_working_3-way'!U92/(3*'OddsRatio_working_3-way'!X92^(1/3))*COS(('OddsRatio_working_3-way'!Y92+4*PI())/3)</f>
        <v>-0.19986599229910021</v>
      </c>
      <c r="AI92" s="11">
        <f>'OddsRatio_working_3-way'!U92/(3*'OddsRatio_working_3-way'!X92^(1/3))*SIN(('OddsRatio_working_3-way'!Y92)/3)</f>
        <v>-7.0779594674854104E-2</v>
      </c>
      <c r="AJ92" s="11">
        <f>'OddsRatio_working_3-way'!U92/(3*'OddsRatio_working_3-way'!X92^(1/3))*SIN(('OddsRatio_working_3-way'!Y92+2*PI())/3)</f>
        <v>-0.41695764804206586</v>
      </c>
      <c r="AK92" s="11">
        <f>'OddsRatio_working_3-way'!U92/(3*'OddsRatio_working_3-way'!X92^(1/3))*SIN(('OddsRatio_working_3-way'!Y92+4*PI())/3)</f>
        <v>0.48773724271692004</v>
      </c>
      <c r="AL92" s="11">
        <f>'OddsRatio_working_3-way'!Z92+'OddsRatio_working_3-way'!AF92</f>
        <v>1.0446516774283592</v>
      </c>
      <c r="AM92" s="11">
        <f>'OddsRatio_working_3-way'!AA92+'OddsRatio_working_3-way'!AG92</f>
        <v>-0.64491969283015849</v>
      </c>
      <c r="AN92" s="11">
        <f>'OddsRatio_working_3-way'!AB92+'OddsRatio_working_3-way'!AH92</f>
        <v>-0.39973198459820042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1.0446516774283592</v>
      </c>
      <c r="AS92" s="11">
        <f>IF(('OddsRatio_working_3-way'!X92=0),IF(Q92&gt;0,-Q92^(1/3),(-Q92)^(1/3)),'OddsRatio_working_3-way'!AM92-'OddsRatio_working_3-way'!R92/3)</f>
        <v>-0.64491969283015849</v>
      </c>
      <c r="AT92" s="11">
        <f>IF(('OddsRatio_working_3-way'!X92=0),IF(Q92&gt;0,-Q92^(1/3),(-Q92)^(1/3)),'OddsRatio_working_3-way'!AN92-'OddsRatio_working_3-way'!R92/3)</f>
        <v>-0.39973198459820042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2.0299999999999998</v>
      </c>
      <c r="B93" s="4">
        <f>IF('True_Odds_Calculator_3-way'!B92="","",'True_Odds_Calculator_3-way'!B92)</f>
        <v>3.35</v>
      </c>
      <c r="C93" s="4">
        <f>IF('True_Odds_Calculator_3-way'!C92="","",'True_Odds_Calculator_3-way'!C92)</f>
        <v>4</v>
      </c>
      <c r="D93" s="9">
        <f t="shared" si="26"/>
        <v>0.47658758501331361</v>
      </c>
      <c r="E93" s="9">
        <f t="shared" si="27"/>
        <v>0.28524839383800532</v>
      </c>
      <c r="F93" s="9">
        <f t="shared" si="28"/>
        <v>0.23816402114868099</v>
      </c>
      <c r="G93" s="9">
        <f t="shared" si="29"/>
        <v>1.0662623391181327</v>
      </c>
      <c r="H93" s="9">
        <f t="shared" si="30"/>
        <v>2.0982502092916766</v>
      </c>
      <c r="I93" s="9">
        <f t="shared" si="31"/>
        <v>3.5057164969276124</v>
      </c>
      <c r="J93" s="9">
        <f t="shared" si="32"/>
        <v>4.1987870173543982</v>
      </c>
      <c r="K93" s="11">
        <f t="shared" si="33"/>
        <v>0.49261083743842371</v>
      </c>
      <c r="L93" s="11">
        <f t="shared" si="34"/>
        <v>0.29850746268656714</v>
      </c>
      <c r="M93" s="11">
        <f t="shared" si="35"/>
        <v>0.25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-0.26694728328799355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0.23454157782515994</v>
      </c>
      <c r="Q93" s="11">
        <f>2*'OddsRatio_working_3-way'!K93*'OddsRatio_working_3-way'!L93*'OddsRatio_working_3-way'!M93</f>
        <v>7.3524005587824431E-2</v>
      </c>
      <c r="R93" s="11">
        <f t="shared" si="36"/>
        <v>0</v>
      </c>
      <c r="S93" s="11">
        <f t="shared" si="37"/>
        <v>-0.87860634855057496</v>
      </c>
      <c r="T93" s="11">
        <f t="shared" si="38"/>
        <v>-0.27542518763340906</v>
      </c>
      <c r="U93" s="11">
        <f>'OddsRatio_working_3-way'!S93-'OddsRatio_working_3-way'!R93^2/3</f>
        <v>-0.87860634855057496</v>
      </c>
      <c r="V93" s="11">
        <f>'OddsRatio_working_3-way'!S93*'OddsRatio_working_3-way'!R93/3-2*'OddsRatio_working_3-way'!R93^3/27-'OddsRatio_working_3-way'!T93</f>
        <v>0.27542518763340906</v>
      </c>
      <c r="W93" s="11">
        <f>'OddsRatio_working_3-way'!V93^2+4*'OddsRatio_working_3-way'!U93^3/27</f>
        <v>-2.4620876213215959E-2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0.1584928312228305</v>
      </c>
      <c r="Y93" s="11">
        <f>IF('OddsRatio_working_3-way'!W93&gt;=0,IF('OddsRatio_working_3-way'!V93+SQRT('OddsRatio_working_3-way'!W93)&gt;0,0,PI()),ACOS('OddsRatio_working_3-way'!V93/(2*'OddsRatio_working_3-way'!X93)))</f>
        <v>0.51784392782394773</v>
      </c>
      <c r="Z93" s="11">
        <f>'OddsRatio_working_3-way'!X93^(1/3)*COS('OddsRatio_working_3-way'!Y93/3)</f>
        <v>0.53313116955906636</v>
      </c>
      <c r="AA93" s="11">
        <f>'OddsRatio_working_3-way'!X93^(1/3)*COS(('OddsRatio_working_3-way'!Y93+2*PI())/3)</f>
        <v>-0.34706374731185619</v>
      </c>
      <c r="AB93" s="11">
        <f>'OddsRatio_working_3-way'!X93^(1/3)*COS(('OddsRatio_working_3-way'!Y93+4*PI())/3)</f>
        <v>-0.18606742224721004</v>
      </c>
      <c r="AC93" s="11">
        <f>'OddsRatio_working_3-way'!X93^(1/3)*SIN('OddsRatio_working_3-way'!Y93/3)</f>
        <v>9.2951271614613959E-2</v>
      </c>
      <c r="AD93" s="11">
        <f>'OddsRatio_working_3-way'!X93^(1/3)*SIN(('OddsRatio_working_3-way'!Y93+2*PI())/3)</f>
        <v>0.41522950058015345</v>
      </c>
      <c r="AE93" s="11">
        <f>'OddsRatio_working_3-way'!X93^(1/3)*SIN(('OddsRatio_working_3-way'!Y93+4*PI())/3)</f>
        <v>-0.50818077219476743</v>
      </c>
      <c r="AF93" s="11">
        <f>-'OddsRatio_working_3-way'!U93/(3*'OddsRatio_working_3-way'!X93^(1/3))*COS(('OddsRatio_working_3-way'!Y93)/3)</f>
        <v>0.53313116955906636</v>
      </c>
      <c r="AG93" s="11">
        <f>-'OddsRatio_working_3-way'!U93/(3*'OddsRatio_working_3-way'!X93^(1/3))*COS(('OddsRatio_working_3-way'!Y93+2*PI())/3)</f>
        <v>-0.34706374731185619</v>
      </c>
      <c r="AH93" s="11">
        <f>-'OddsRatio_working_3-way'!U93/(3*'OddsRatio_working_3-way'!X93^(1/3))*COS(('OddsRatio_working_3-way'!Y93+4*PI())/3)</f>
        <v>-0.18606742224721004</v>
      </c>
      <c r="AI93" s="11">
        <f>'OddsRatio_working_3-way'!U93/(3*'OddsRatio_working_3-way'!X93^(1/3))*SIN(('OddsRatio_working_3-way'!Y93)/3)</f>
        <v>-9.2951271614613959E-2</v>
      </c>
      <c r="AJ93" s="11">
        <f>'OddsRatio_working_3-way'!U93/(3*'OddsRatio_working_3-way'!X93^(1/3))*SIN(('OddsRatio_working_3-way'!Y93+2*PI())/3)</f>
        <v>-0.41522950058015345</v>
      </c>
      <c r="AK93" s="11">
        <f>'OddsRatio_working_3-way'!U93/(3*'OddsRatio_working_3-way'!X93^(1/3))*SIN(('OddsRatio_working_3-way'!Y93+4*PI())/3)</f>
        <v>0.50818077219476743</v>
      </c>
      <c r="AL93" s="11">
        <f>'OddsRatio_working_3-way'!Z93+'OddsRatio_working_3-way'!AF93</f>
        <v>1.0662623391181327</v>
      </c>
      <c r="AM93" s="11">
        <f>'OddsRatio_working_3-way'!AA93+'OddsRatio_working_3-way'!AG93</f>
        <v>-0.69412749462371237</v>
      </c>
      <c r="AN93" s="11">
        <f>'OddsRatio_working_3-way'!AB93+'OddsRatio_working_3-way'!AH93</f>
        <v>-0.37213484449442008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1.0662623391181327</v>
      </c>
      <c r="AS93" s="11">
        <f>IF(('OddsRatio_working_3-way'!X93=0),IF(Q93&gt;0,-Q93^(1/3),(-Q93)^(1/3)),'OddsRatio_working_3-way'!AM93-'OddsRatio_working_3-way'!R93/3)</f>
        <v>-0.69412749462371237</v>
      </c>
      <c r="AT93" s="11">
        <f>IF(('OddsRatio_working_3-way'!X93=0),IF(Q93&gt;0,-Q93^(1/3),(-Q93)^(1/3)),'OddsRatio_working_3-way'!AN93-'OddsRatio_working_3-way'!R93/3)</f>
        <v>-0.37213484449442008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2.4</v>
      </c>
      <c r="B94" s="4">
        <f>IF('True_Odds_Calculator_3-way'!B93="","",'True_Odds_Calculator_3-way'!B93)</f>
        <v>3.35</v>
      </c>
      <c r="C94" s="4">
        <f>IF('True_Odds_Calculator_3-way'!C93="","",'True_Odds_Calculator_3-way'!C93)</f>
        <v>3.09</v>
      </c>
      <c r="D94" s="9">
        <f t="shared" si="26"/>
        <v>0.40256530303337046</v>
      </c>
      <c r="E94" s="9">
        <f t="shared" si="27"/>
        <v>0.28644136685717569</v>
      </c>
      <c r="F94" s="9">
        <f t="shared" si="28"/>
        <v>0.31099333010945379</v>
      </c>
      <c r="G94" s="9">
        <f t="shared" si="29"/>
        <v>1.0600493039175407</v>
      </c>
      <c r="H94" s="9">
        <f t="shared" si="30"/>
        <v>2.484069025484557</v>
      </c>
      <c r="I94" s="9">
        <f t="shared" si="31"/>
        <v>3.4911158642062206</v>
      </c>
      <c r="J94" s="9">
        <f t="shared" si="32"/>
        <v>3.2155030451876603</v>
      </c>
      <c r="K94" s="11">
        <f t="shared" si="33"/>
        <v>0.41666666666666669</v>
      </c>
      <c r="L94" s="11">
        <f t="shared" si="34"/>
        <v>0.29850746268656714</v>
      </c>
      <c r="M94" s="11">
        <f t="shared" si="35"/>
        <v>0.3236245954692557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-0.27677550757539171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0.23507060168413596</v>
      </c>
      <c r="Q94" s="11">
        <f>2*'OddsRatio_working_3-way'!K94*'OddsRatio_working_3-way'!L94*'OddsRatio_working_3-way'!M94</f>
        <v>8.0503630713745195E-2</v>
      </c>
      <c r="R94" s="11">
        <f t="shared" si="36"/>
        <v>0</v>
      </c>
      <c r="S94" s="11">
        <f t="shared" si="37"/>
        <v>-0.84931865446983013</v>
      </c>
      <c r="T94" s="11">
        <f t="shared" si="38"/>
        <v>-0.29086255290062674</v>
      </c>
      <c r="U94" s="11">
        <f>'OddsRatio_working_3-way'!S94-'OddsRatio_working_3-way'!R94^2/3</f>
        <v>-0.84931865446983013</v>
      </c>
      <c r="V94" s="11">
        <f>'OddsRatio_working_3-way'!S94*'OddsRatio_working_3-way'!R94/3-2*'OddsRatio_working_3-way'!R94^3/27-'OddsRatio_working_3-way'!T94</f>
        <v>0.29086255290062674</v>
      </c>
      <c r="W94" s="11">
        <f>'OddsRatio_working_3-way'!V94^2+4*'OddsRatio_working_3-way'!U94^3/27</f>
        <v>-6.1618445109404424E-3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0.15063438285365857</v>
      </c>
      <c r="Y94" s="11">
        <f>IF('OddsRatio_working_3-way'!W94&gt;=0,IF('OddsRatio_working_3-way'!V94+SQRT('OddsRatio_working_3-way'!W94)&gt;0,0,PI()),ACOS('OddsRatio_working_3-way'!V94/(2*'OddsRatio_working_3-way'!X94)))</f>
        <v>0.26359816268182801</v>
      </c>
      <c r="Z94" s="11">
        <f>'OddsRatio_working_3-way'!X94^(1/3)*COS('OddsRatio_working_3-way'!Y94/3)</f>
        <v>0.53002465195877024</v>
      </c>
      <c r="AA94" s="11">
        <f>'OddsRatio_working_3-way'!X94^(1/3)*COS(('OddsRatio_working_3-way'!Y94+2*PI())/3)</f>
        <v>-0.30544826116636731</v>
      </c>
      <c r="AB94" s="11">
        <f>'OddsRatio_working_3-way'!X94^(1/3)*COS(('OddsRatio_working_3-way'!Y94+4*PI())/3)</f>
        <v>-0.2245763907924031</v>
      </c>
      <c r="AC94" s="11">
        <f>'OddsRatio_working_3-way'!X94^(1/3)*SIN('OddsRatio_working_3-way'!Y94/3)</f>
        <v>4.6691396130276959E-2</v>
      </c>
      <c r="AD94" s="11">
        <f>'OddsRatio_working_3-way'!X94^(1/3)*SIN(('OddsRatio_working_3-way'!Y94+2*PI())/3)</f>
        <v>0.4356691151631622</v>
      </c>
      <c r="AE94" s="11">
        <f>'OddsRatio_working_3-way'!X94^(1/3)*SIN(('OddsRatio_working_3-way'!Y94+4*PI())/3)</f>
        <v>-0.48236051129343899</v>
      </c>
      <c r="AF94" s="11">
        <f>-'OddsRatio_working_3-way'!U94/(3*'OddsRatio_working_3-way'!X94^(1/3))*COS(('OddsRatio_working_3-way'!Y94)/3)</f>
        <v>0.53002465195877035</v>
      </c>
      <c r="AG94" s="11">
        <f>-'OddsRatio_working_3-way'!U94/(3*'OddsRatio_working_3-way'!X94^(1/3))*COS(('OddsRatio_working_3-way'!Y94+2*PI())/3)</f>
        <v>-0.30544826116636736</v>
      </c>
      <c r="AH94" s="11">
        <f>-'OddsRatio_working_3-way'!U94/(3*'OddsRatio_working_3-way'!X94^(1/3))*COS(('OddsRatio_working_3-way'!Y94+4*PI())/3)</f>
        <v>-0.22457639079240316</v>
      </c>
      <c r="AI94" s="11">
        <f>'OddsRatio_working_3-way'!U94/(3*'OddsRatio_working_3-way'!X94^(1/3))*SIN(('OddsRatio_working_3-way'!Y94)/3)</f>
        <v>-4.6691396130276973E-2</v>
      </c>
      <c r="AJ94" s="11">
        <f>'OddsRatio_working_3-way'!U94/(3*'OddsRatio_working_3-way'!X94^(1/3))*SIN(('OddsRatio_working_3-way'!Y94+2*PI())/3)</f>
        <v>-0.43566911516316231</v>
      </c>
      <c r="AK94" s="11">
        <f>'OddsRatio_working_3-way'!U94/(3*'OddsRatio_working_3-way'!X94^(1/3))*SIN(('OddsRatio_working_3-way'!Y94+4*PI())/3)</f>
        <v>0.4823605112934391</v>
      </c>
      <c r="AL94" s="11">
        <f>'OddsRatio_working_3-way'!Z94+'OddsRatio_working_3-way'!AF94</f>
        <v>1.0600493039175407</v>
      </c>
      <c r="AM94" s="11">
        <f>'OddsRatio_working_3-way'!AA94+'OddsRatio_working_3-way'!AG94</f>
        <v>-0.61089652233273473</v>
      </c>
      <c r="AN94" s="11">
        <f>'OddsRatio_working_3-way'!AB94+'OddsRatio_working_3-way'!AH94</f>
        <v>-0.44915278158480626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1.0600493039175407</v>
      </c>
      <c r="AS94" s="11">
        <f>IF(('OddsRatio_working_3-way'!X94=0),IF(Q94&gt;0,-Q94^(1/3),(-Q94)^(1/3)),'OddsRatio_working_3-way'!AM94-'OddsRatio_working_3-way'!R94/3)</f>
        <v>-0.61089652233273473</v>
      </c>
      <c r="AT94" s="11">
        <f>IF(('OddsRatio_working_3-way'!X94=0),IF(Q94&gt;0,-Q94^(1/3),(-Q94)^(1/3)),'OddsRatio_working_3-way'!AN94-'OddsRatio_working_3-way'!R94/3)</f>
        <v>-0.44915278158480626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1.85</v>
      </c>
      <c r="B95" s="4">
        <f>IF('True_Odds_Calculator_3-way'!B94="","",'True_Odds_Calculator_3-way'!B94)</f>
        <v>3.62</v>
      </c>
      <c r="C95" s="4">
        <f>IF('True_Odds_Calculator_3-way'!C94="","",'True_Odds_Calculator_3-way'!C94)</f>
        <v>4.45</v>
      </c>
      <c r="D95" s="9">
        <f t="shared" si="26"/>
        <v>0.5237906316655544</v>
      </c>
      <c r="E95" s="9">
        <f t="shared" si="27"/>
        <v>0.2629951644023934</v>
      </c>
      <c r="F95" s="9">
        <f t="shared" si="28"/>
        <v>0.2132142039320522</v>
      </c>
      <c r="G95" s="9">
        <f t="shared" si="29"/>
        <v>1.0695997251919269</v>
      </c>
      <c r="H95" s="9">
        <f t="shared" si="30"/>
        <v>1.9091597664131383</v>
      </c>
      <c r="I95" s="9">
        <f t="shared" si="31"/>
        <v>3.8023512800028478</v>
      </c>
      <c r="J95" s="9">
        <f t="shared" si="32"/>
        <v>4.6901190519121476</v>
      </c>
      <c r="K95" s="11">
        <f t="shared" si="33"/>
        <v>0.54054054054054046</v>
      </c>
      <c r="L95" s="11">
        <f t="shared" si="34"/>
        <v>0.27624309392265195</v>
      </c>
      <c r="M95" s="11">
        <f t="shared" si="35"/>
        <v>0.2247191011235955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-0.25780955081346169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0.23220190828360168</v>
      </c>
      <c r="Q95" s="11">
        <f>2*'OddsRatio_working_3-way'!K95*'OddsRatio_working_3-way'!L95*'OddsRatio_working_3-way'!M95</f>
        <v>6.7110378116647884E-2</v>
      </c>
      <c r="R95" s="11">
        <f t="shared" si="36"/>
        <v>0</v>
      </c>
      <c r="S95" s="11">
        <f t="shared" si="37"/>
        <v>-0.90067225031399856</v>
      </c>
      <c r="T95" s="11">
        <f t="shared" si="38"/>
        <v>-0.26030989893468165</v>
      </c>
      <c r="U95" s="11">
        <f>'OddsRatio_working_3-way'!S95-'OddsRatio_working_3-way'!R95^2/3</f>
        <v>-0.90067225031399856</v>
      </c>
      <c r="V95" s="11">
        <f>'OddsRatio_working_3-way'!S95*'OddsRatio_working_3-way'!R95/3-2*'OddsRatio_working_3-way'!R95^3/27-'OddsRatio_working_3-way'!T95</f>
        <v>0.26030989893468165</v>
      </c>
      <c r="W95" s="11">
        <f>'OddsRatio_working_3-way'!V95^2+4*'OddsRatio_working_3-way'!U95^3/27</f>
        <v>-4.0480947442857115E-2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0.16450090495666073</v>
      </c>
      <c r="Y95" s="11">
        <f>IF('OddsRatio_working_3-way'!W95&gt;=0,IF('OddsRatio_working_3-way'!V95+SQRT('OddsRatio_working_3-way'!W95)&gt;0,0,PI()),ACOS('OddsRatio_working_3-way'!V95/(2*'OddsRatio_working_3-way'!X95)))</f>
        <v>0.65800938414417853</v>
      </c>
      <c r="Z95" s="11">
        <f>'OddsRatio_working_3-way'!X95^(1/3)*COS('OddsRatio_working_3-way'!Y95/3)</f>
        <v>0.53479986259596346</v>
      </c>
      <c r="AA95" s="11">
        <f>'OddsRatio_working_3-way'!X95^(1/3)*COS(('OddsRatio_working_3-way'!Y95+2*PI())/3)</f>
        <v>-0.37064668816716173</v>
      </c>
      <c r="AB95" s="11">
        <f>'OddsRatio_working_3-way'!X95^(1/3)*COS(('OddsRatio_working_3-way'!Y95+4*PI())/3)</f>
        <v>-0.16415317442880137</v>
      </c>
      <c r="AC95" s="11">
        <f>'OddsRatio_working_3-way'!X95^(1/3)*SIN('OddsRatio_working_3-way'!Y95/3)</f>
        <v>0.11921908574275397</v>
      </c>
      <c r="AD95" s="11">
        <f>'OddsRatio_working_3-way'!X95^(1/3)*SIN(('OddsRatio_working_3-way'!Y95+2*PI())/3)</f>
        <v>0.40354072407715463</v>
      </c>
      <c r="AE95" s="11">
        <f>'OddsRatio_working_3-way'!X95^(1/3)*SIN(('OddsRatio_working_3-way'!Y95+4*PI())/3)</f>
        <v>-0.52275980981990855</v>
      </c>
      <c r="AF95" s="11">
        <f>-'OddsRatio_working_3-way'!U95/(3*'OddsRatio_working_3-way'!X95^(1/3))*COS(('OddsRatio_working_3-way'!Y95)/3)</f>
        <v>0.53479986259596346</v>
      </c>
      <c r="AG95" s="11">
        <f>-'OddsRatio_working_3-way'!U95/(3*'OddsRatio_working_3-way'!X95^(1/3))*COS(('OddsRatio_working_3-way'!Y95+2*PI())/3)</f>
        <v>-0.37064668816716173</v>
      </c>
      <c r="AH95" s="11">
        <f>-'OddsRatio_working_3-way'!U95/(3*'OddsRatio_working_3-way'!X95^(1/3))*COS(('OddsRatio_working_3-way'!Y95+4*PI())/3)</f>
        <v>-0.16415317442880137</v>
      </c>
      <c r="AI95" s="11">
        <f>'OddsRatio_working_3-way'!U95/(3*'OddsRatio_working_3-way'!X95^(1/3))*SIN(('OddsRatio_working_3-way'!Y95)/3)</f>
        <v>-0.11921908574275397</v>
      </c>
      <c r="AJ95" s="11">
        <f>'OddsRatio_working_3-way'!U95/(3*'OddsRatio_working_3-way'!X95^(1/3))*SIN(('OddsRatio_working_3-way'!Y95+2*PI())/3)</f>
        <v>-0.40354072407715463</v>
      </c>
      <c r="AK95" s="11">
        <f>'OddsRatio_working_3-way'!U95/(3*'OddsRatio_working_3-way'!X95^(1/3))*SIN(('OddsRatio_working_3-way'!Y95+4*PI())/3)</f>
        <v>0.52275980981990855</v>
      </c>
      <c r="AL95" s="11">
        <f>'OddsRatio_working_3-way'!Z95+'OddsRatio_working_3-way'!AF95</f>
        <v>1.0695997251919269</v>
      </c>
      <c r="AM95" s="11">
        <f>'OddsRatio_working_3-way'!AA95+'OddsRatio_working_3-way'!AG95</f>
        <v>-0.74129337633432346</v>
      </c>
      <c r="AN95" s="11">
        <f>'OddsRatio_working_3-way'!AB95+'OddsRatio_working_3-way'!AH95</f>
        <v>-0.32830634885760274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1.0695997251919269</v>
      </c>
      <c r="AS95" s="11">
        <f>IF(('OddsRatio_working_3-way'!X95=0),IF(Q95&gt;0,-Q95^(1/3),(-Q95)^(1/3)),'OddsRatio_working_3-way'!AM95-'OddsRatio_working_3-way'!R95/3)</f>
        <v>-0.74129337633432346</v>
      </c>
      <c r="AT95" s="11">
        <f>IF(('OddsRatio_working_3-way'!X95=0),IF(Q95&gt;0,-Q95^(1/3),(-Q95)^(1/3)),'OddsRatio_working_3-way'!AN95-'OddsRatio_working_3-way'!R95/3)</f>
        <v>-0.32830634885760274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1.72</v>
      </c>
      <c r="B96" s="4">
        <f>IF('True_Odds_Calculator_3-way'!B95="","",'True_Odds_Calculator_3-way'!B95)</f>
        <v>3.49</v>
      </c>
      <c r="C96" s="4">
        <f>IF('True_Odds_Calculator_3-way'!C95="","",'True_Odds_Calculator_3-way'!C95)</f>
        <v>4.79</v>
      </c>
      <c r="D96" s="9">
        <f t="shared" si="26"/>
        <v>0.55018165687413345</v>
      </c>
      <c r="E96" s="9">
        <f t="shared" si="27"/>
        <v>0.2612692380773865</v>
      </c>
      <c r="F96" s="9">
        <f t="shared" si="28"/>
        <v>0.18854910504847985</v>
      </c>
      <c r="G96" s="9">
        <f t="shared" si="29"/>
        <v>1.1355298581480171</v>
      </c>
      <c r="H96" s="9">
        <f t="shared" si="30"/>
        <v>1.8175814978665723</v>
      </c>
      <c r="I96" s="9">
        <f t="shared" si="31"/>
        <v>3.8274693467885625</v>
      </c>
      <c r="J96" s="9">
        <f t="shared" si="32"/>
        <v>5.3036581623809855</v>
      </c>
      <c r="K96" s="11">
        <f t="shared" si="33"/>
        <v>0.58139534883720934</v>
      </c>
      <c r="L96" s="11">
        <f t="shared" si="34"/>
        <v>0.28653295128939826</v>
      </c>
      <c r="M96" s="11">
        <f t="shared" si="35"/>
        <v>0.20876826722338204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-0.23630976386385016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0.24344936872187556</v>
      </c>
      <c r="Q96" s="11">
        <f>2*'OddsRatio_working_3-way'!K96*'OddsRatio_working_3-way'!L96*'OddsRatio_working_3-way'!M96</f>
        <v>6.9556962491964441E-2</v>
      </c>
      <c r="R96" s="11">
        <f t="shared" si="36"/>
        <v>0</v>
      </c>
      <c r="S96" s="11">
        <f t="shared" si="37"/>
        <v>-1.0302129067427737</v>
      </c>
      <c r="T96" s="11">
        <f t="shared" si="38"/>
        <v>-0.29434654478364963</v>
      </c>
      <c r="U96" s="11">
        <f>'OddsRatio_working_3-way'!S96-'OddsRatio_working_3-way'!R96^2/3</f>
        <v>-1.0302129067427737</v>
      </c>
      <c r="V96" s="11">
        <f>'OddsRatio_working_3-way'!S96*'OddsRatio_working_3-way'!R96/3-2*'OddsRatio_working_3-way'!R96^3/27-'OddsRatio_working_3-way'!T96</f>
        <v>0.29434654478364963</v>
      </c>
      <c r="W96" s="11">
        <f>'OddsRatio_working_3-way'!V96^2+4*'OddsRatio_working_3-way'!U96^3/27</f>
        <v>-7.5346001702424004E-2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0.20123735371974127</v>
      </c>
      <c r="Y96" s="11">
        <f>IF('OddsRatio_working_3-way'!W96&gt;=0,IF('OddsRatio_working_3-way'!V96+SQRT('OddsRatio_working_3-way'!W96)&gt;0,0,PI()),ACOS('OddsRatio_working_3-way'!V96/(2*'OddsRatio_working_3-way'!X96)))</f>
        <v>0.75050914663327262</v>
      </c>
      <c r="Z96" s="11">
        <f>'OddsRatio_working_3-way'!X96^(1/3)*COS('OddsRatio_working_3-way'!Y96/3)</f>
        <v>0.56776492907400855</v>
      </c>
      <c r="AA96" s="11">
        <f>'OddsRatio_working_3-way'!X96^(1/3)*COS(('OddsRatio_working_3-way'!Y96+2*PI())/3)</f>
        <v>-0.4095226876778556</v>
      </c>
      <c r="AB96" s="11">
        <f>'OddsRatio_working_3-way'!X96^(1/3)*COS(('OddsRatio_working_3-way'!Y96+4*PI())/3)</f>
        <v>-0.15824224139615317</v>
      </c>
      <c r="AC96" s="11">
        <f>'OddsRatio_working_3-way'!X96^(1/3)*SIN('OddsRatio_working_3-way'!Y96/3)</f>
        <v>0.14507683330283036</v>
      </c>
      <c r="AD96" s="11">
        <f>'OddsRatio_working_3-way'!X96^(1/3)*SIN(('OddsRatio_working_3-way'!Y96+2*PI())/3)</f>
        <v>0.41916043530454639</v>
      </c>
      <c r="AE96" s="11">
        <f>'OddsRatio_working_3-way'!X96^(1/3)*SIN(('OddsRatio_working_3-way'!Y96+4*PI())/3)</f>
        <v>-0.56423726860737655</v>
      </c>
      <c r="AF96" s="11">
        <f>-'OddsRatio_working_3-way'!U96/(3*'OddsRatio_working_3-way'!X96^(1/3))*COS(('OddsRatio_working_3-way'!Y96)/3)</f>
        <v>0.56776492907400855</v>
      </c>
      <c r="AG96" s="11">
        <f>-'OddsRatio_working_3-way'!U96/(3*'OddsRatio_working_3-way'!X96^(1/3))*COS(('OddsRatio_working_3-way'!Y96+2*PI())/3)</f>
        <v>-0.4095226876778556</v>
      </c>
      <c r="AH96" s="11">
        <f>-'OddsRatio_working_3-way'!U96/(3*'OddsRatio_working_3-way'!X96^(1/3))*COS(('OddsRatio_working_3-way'!Y96+4*PI())/3)</f>
        <v>-0.15824224139615317</v>
      </c>
      <c r="AI96" s="11">
        <f>'OddsRatio_working_3-way'!U96/(3*'OddsRatio_working_3-way'!X96^(1/3))*SIN(('OddsRatio_working_3-way'!Y96)/3)</f>
        <v>-0.14507683330283036</v>
      </c>
      <c r="AJ96" s="11">
        <f>'OddsRatio_working_3-way'!U96/(3*'OddsRatio_working_3-way'!X96^(1/3))*SIN(('OddsRatio_working_3-way'!Y96+2*PI())/3)</f>
        <v>-0.41916043530454639</v>
      </c>
      <c r="AK96" s="11">
        <f>'OddsRatio_working_3-way'!U96/(3*'OddsRatio_working_3-way'!X96^(1/3))*SIN(('OddsRatio_working_3-way'!Y96+4*PI())/3)</f>
        <v>0.56423726860737655</v>
      </c>
      <c r="AL96" s="11">
        <f>'OddsRatio_working_3-way'!Z96+'OddsRatio_working_3-way'!AF96</f>
        <v>1.1355298581480171</v>
      </c>
      <c r="AM96" s="11">
        <f>'OddsRatio_working_3-way'!AA96+'OddsRatio_working_3-way'!AG96</f>
        <v>-0.8190453753557112</v>
      </c>
      <c r="AN96" s="11">
        <f>'OddsRatio_working_3-way'!AB96+'OddsRatio_working_3-way'!AH96</f>
        <v>-0.31648448279230634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1.1355298581480171</v>
      </c>
      <c r="AS96" s="11">
        <f>IF(('OddsRatio_working_3-way'!X96=0),IF(Q96&gt;0,-Q96^(1/3),(-Q96)^(1/3)),'OddsRatio_working_3-way'!AM96-'OddsRatio_working_3-way'!R96/3)</f>
        <v>-0.8190453753557112</v>
      </c>
      <c r="AT96" s="11">
        <f>IF(('OddsRatio_working_3-way'!X96=0),IF(Q96&gt;0,-Q96^(1/3),(-Q96)^(1/3)),'OddsRatio_working_3-way'!AN96-'OddsRatio_working_3-way'!R96/3)</f>
        <v>-0.31648448279230634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2.37</v>
      </c>
      <c r="B97" s="4">
        <f>IF('True_Odds_Calculator_3-way'!B96="","",'True_Odds_Calculator_3-way'!B96)</f>
        <v>2.89</v>
      </c>
      <c r="C97" s="4">
        <f>IF('True_Odds_Calculator_3-way'!C96="","",'True_Odds_Calculator_3-way'!C96)</f>
        <v>3.49</v>
      </c>
      <c r="D97" s="9">
        <f t="shared" si="26"/>
        <v>0.4021328178520473</v>
      </c>
      <c r="E97" s="9">
        <f t="shared" si="27"/>
        <v>0.32775592340860654</v>
      </c>
      <c r="F97" s="9">
        <f t="shared" si="28"/>
        <v>0.27011125873934605</v>
      </c>
      <c r="G97" s="9">
        <f t="shared" si="29"/>
        <v>1.085212108175321</v>
      </c>
      <c r="H97" s="9">
        <f t="shared" si="30"/>
        <v>2.4867405882001901</v>
      </c>
      <c r="I97" s="9">
        <f t="shared" si="31"/>
        <v>3.0510508844513562</v>
      </c>
      <c r="J97" s="9">
        <f t="shared" si="32"/>
        <v>3.7021781493565484</v>
      </c>
      <c r="K97" s="11">
        <f t="shared" si="33"/>
        <v>0.42194092827004215</v>
      </c>
      <c r="L97" s="11">
        <f t="shared" si="34"/>
        <v>0.34602076124567471</v>
      </c>
      <c r="M97" s="11">
        <f t="shared" si="35"/>
        <v>0.28653295128939826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-0.26971810684688369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0.24054494180632183</v>
      </c>
      <c r="Q97" s="11">
        <f>2*'OddsRatio_working_3-way'!K97*'OddsRatio_working_3-way'!L97*'OddsRatio_working_3-way'!M97</f>
        <v>8.3667805845677137E-2</v>
      </c>
      <c r="R97" s="11">
        <f t="shared" si="36"/>
        <v>0</v>
      </c>
      <c r="S97" s="11">
        <f t="shared" si="37"/>
        <v>-0.89183831452174922</v>
      </c>
      <c r="T97" s="11">
        <f t="shared" si="38"/>
        <v>-0.31020463113799968</v>
      </c>
      <c r="U97" s="11">
        <f>'OddsRatio_working_3-way'!S97-'OddsRatio_working_3-way'!R97^2/3</f>
        <v>-0.89183831452174922</v>
      </c>
      <c r="V97" s="11">
        <f>'OddsRatio_working_3-way'!S97*'OddsRatio_working_3-way'!R97/3-2*'OddsRatio_working_3-way'!R97^3/27-'OddsRatio_working_3-way'!T97</f>
        <v>0.31020463113799968</v>
      </c>
      <c r="W97" s="11">
        <f>'OddsRatio_working_3-way'!V97^2+4*'OddsRatio_working_3-way'!U97^3/27</f>
        <v>-8.8614447478239655E-3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0.16208667274585409</v>
      </c>
      <c r="Y97" s="11">
        <f>IF('OddsRatio_working_3-way'!W97&gt;=0,IF('OddsRatio_working_3-way'!V97+SQRT('OddsRatio_working_3-way'!W97)&gt;0,0,PI()),ACOS('OddsRatio_working_3-way'!V97/(2*'OddsRatio_working_3-way'!X97)))</f>
        <v>0.29462969852517151</v>
      </c>
      <c r="Z97" s="11">
        <f>'OddsRatio_working_3-way'!X97^(1/3)*COS('OddsRatio_working_3-way'!Y97/3)</f>
        <v>0.54260605408766038</v>
      </c>
      <c r="AA97" s="11">
        <f>'OddsRatio_working_3-way'!X97^(1/3)*COS(('OddsRatio_working_3-way'!Y97+2*PI())/3)</f>
        <v>-0.31760185187774459</v>
      </c>
      <c r="AB97" s="11">
        <f>'OddsRatio_working_3-way'!X97^(1/3)*COS(('OddsRatio_working_3-way'!Y97+4*PI())/3)</f>
        <v>-0.2250042022099161</v>
      </c>
      <c r="AC97" s="11">
        <f>'OddsRatio_working_3-way'!X97^(1/3)*SIN('OddsRatio_working_3-way'!Y97/3)</f>
        <v>5.3461277962047693E-2</v>
      </c>
      <c r="AD97" s="11">
        <f>'OddsRatio_working_3-way'!X97^(1/3)*SIN(('OddsRatio_working_3-way'!Y97+2*PI())/3)</f>
        <v>0.44317998810612325</v>
      </c>
      <c r="AE97" s="11">
        <f>'OddsRatio_working_3-way'!X97^(1/3)*SIN(('OddsRatio_working_3-way'!Y97+4*PI())/3)</f>
        <v>-0.49664126606817072</v>
      </c>
      <c r="AF97" s="11">
        <f>-'OddsRatio_working_3-way'!U97/(3*'OddsRatio_working_3-way'!X97^(1/3))*COS(('OddsRatio_working_3-way'!Y97)/3)</f>
        <v>0.54260605408766049</v>
      </c>
      <c r="AG97" s="11">
        <f>-'OddsRatio_working_3-way'!U97/(3*'OddsRatio_working_3-way'!X97^(1/3))*COS(('OddsRatio_working_3-way'!Y97+2*PI())/3)</f>
        <v>-0.31760185187774465</v>
      </c>
      <c r="AH97" s="11">
        <f>-'OddsRatio_working_3-way'!U97/(3*'OddsRatio_working_3-way'!X97^(1/3))*COS(('OddsRatio_working_3-way'!Y97+4*PI())/3)</f>
        <v>-0.22500420220991615</v>
      </c>
      <c r="AI97" s="11">
        <f>'OddsRatio_working_3-way'!U97/(3*'OddsRatio_working_3-way'!X97^(1/3))*SIN(('OddsRatio_working_3-way'!Y97)/3)</f>
        <v>-5.34612779620477E-2</v>
      </c>
      <c r="AJ97" s="11">
        <f>'OddsRatio_working_3-way'!U97/(3*'OddsRatio_working_3-way'!X97^(1/3))*SIN(('OddsRatio_working_3-way'!Y97+2*PI())/3)</f>
        <v>-0.44317998810612336</v>
      </c>
      <c r="AK97" s="11">
        <f>'OddsRatio_working_3-way'!U97/(3*'OddsRatio_working_3-way'!X97^(1/3))*SIN(('OddsRatio_working_3-way'!Y97+4*PI())/3)</f>
        <v>0.49664126606817077</v>
      </c>
      <c r="AL97" s="11">
        <f>'OddsRatio_working_3-way'!Z97+'OddsRatio_working_3-way'!AF97</f>
        <v>1.085212108175321</v>
      </c>
      <c r="AM97" s="11">
        <f>'OddsRatio_working_3-way'!AA97+'OddsRatio_working_3-way'!AG97</f>
        <v>-0.63520370375548918</v>
      </c>
      <c r="AN97" s="11">
        <f>'OddsRatio_working_3-way'!AB97+'OddsRatio_working_3-way'!AH97</f>
        <v>-0.45000840441983225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1.085212108175321</v>
      </c>
      <c r="AS97" s="11">
        <f>IF(('OddsRatio_working_3-way'!X97=0),IF(Q97&gt;0,-Q97^(1/3),(-Q97)^(1/3)),'OddsRatio_working_3-way'!AM97-'OddsRatio_working_3-way'!R97/3)</f>
        <v>-0.63520370375548918</v>
      </c>
      <c r="AT97" s="11">
        <f>IF(('OddsRatio_working_3-way'!X97=0),IF(Q97&gt;0,-Q97^(1/3),(-Q97)^(1/3)),'OddsRatio_working_3-way'!AN97-'OddsRatio_working_3-way'!R97/3)</f>
        <v>-0.45000840441983225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1.89</v>
      </c>
      <c r="B98" s="4">
        <f>IF('True_Odds_Calculator_3-way'!B97="","",'True_Odds_Calculator_3-way'!B97)</f>
        <v>3.51</v>
      </c>
      <c r="C98" s="4">
        <f>IF('True_Odds_Calculator_3-way'!C97="","",'True_Odds_Calculator_3-way'!C97)</f>
        <v>4.29</v>
      </c>
      <c r="D98" s="9">
        <f t="shared" si="26"/>
        <v>0.51029553408798822</v>
      </c>
      <c r="E98" s="9">
        <f t="shared" si="27"/>
        <v>0.26980175616827612</v>
      </c>
      <c r="F98" s="9">
        <f t="shared" si="28"/>
        <v>0.21990270974373571</v>
      </c>
      <c r="G98" s="9">
        <f t="shared" si="29"/>
        <v>1.0782570103482714</v>
      </c>
      <c r="H98" s="9">
        <f t="shared" si="30"/>
        <v>1.9596487392099613</v>
      </c>
      <c r="I98" s="9">
        <f t="shared" si="31"/>
        <v>3.7064250959741609</v>
      </c>
      <c r="J98" s="9">
        <f t="shared" si="32"/>
        <v>4.5474655640458135</v>
      </c>
      <c r="K98" s="11">
        <f t="shared" si="33"/>
        <v>0.52910052910052918</v>
      </c>
      <c r="L98" s="11">
        <f t="shared" si="34"/>
        <v>0.28490028490028491</v>
      </c>
      <c r="M98" s="11">
        <f t="shared" si="35"/>
        <v>0.23310023310023309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-0.25824588692584893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0.23507146014268523</v>
      </c>
      <c r="Q98" s="11">
        <f>2*'OddsRatio_working_3-way'!K98*'OddsRatio_working_3-way'!L98*'OddsRatio_working_3-way'!M98</f>
        <v>7.0275473884210835E-2</v>
      </c>
      <c r="R98" s="11">
        <f t="shared" si="36"/>
        <v>0</v>
      </c>
      <c r="S98" s="11">
        <f t="shared" si="37"/>
        <v>-0.91026216502794544</v>
      </c>
      <c r="T98" s="11">
        <f t="shared" si="38"/>
        <v>-0.2721262077811496</v>
      </c>
      <c r="U98" s="11">
        <f>'OddsRatio_working_3-way'!S98-'OddsRatio_working_3-way'!R98^2/3</f>
        <v>-0.91026216502794544</v>
      </c>
      <c r="V98" s="11">
        <f>'OddsRatio_working_3-way'!S98*'OddsRatio_working_3-way'!R98/3-2*'OddsRatio_working_3-way'!R98^3/27-'OddsRatio_working_3-way'!T98</f>
        <v>0.2721262077811496</v>
      </c>
      <c r="W98" s="11">
        <f>'OddsRatio_working_3-way'!V98^2+4*'OddsRatio_working_3-way'!U98^3/27</f>
        <v>-3.7683991369200781E-2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0.16713517308644985</v>
      </c>
      <c r="Y98" s="11">
        <f>IF('OddsRatio_working_3-way'!W98&gt;=0,IF('OddsRatio_working_3-way'!V98+SQRT('OddsRatio_working_3-way'!W98)&gt;0,0,PI()),ACOS('OddsRatio_working_3-way'!V98/(2*'OddsRatio_working_3-way'!X98)))</f>
        <v>0.61963550935123946</v>
      </c>
      <c r="Z98" s="11">
        <f>'OddsRatio_working_3-way'!X98^(1/3)*COS('OddsRatio_working_3-way'!Y98/3)</f>
        <v>0.5391285051741358</v>
      </c>
      <c r="AA98" s="11">
        <f>'OddsRatio_working_3-way'!X98^(1/3)*COS(('OddsRatio_working_3-way'!Y98+2*PI())/3)</f>
        <v>-0.36739513952219044</v>
      </c>
      <c r="AB98" s="11">
        <f>'OddsRatio_working_3-way'!X98^(1/3)*COS(('OddsRatio_working_3-way'!Y98+4*PI())/3)</f>
        <v>-0.17173336565194552</v>
      </c>
      <c r="AC98" s="11">
        <f>'OddsRatio_working_3-way'!X98^(1/3)*SIN('OddsRatio_working_3-way'!Y98/3)</f>
        <v>0.11296537781410586</v>
      </c>
      <c r="AD98" s="11">
        <f>'OddsRatio_working_3-way'!X98^(1/3)*SIN(('OddsRatio_working_3-way'!Y98+2*PI())/3)</f>
        <v>0.41041629247807898</v>
      </c>
      <c r="AE98" s="11">
        <f>'OddsRatio_working_3-way'!X98^(1/3)*SIN(('OddsRatio_working_3-way'!Y98+4*PI())/3)</f>
        <v>-0.52338167029218463</v>
      </c>
      <c r="AF98" s="11">
        <f>-'OddsRatio_working_3-way'!U98/(3*'OddsRatio_working_3-way'!X98^(1/3))*COS(('OddsRatio_working_3-way'!Y98)/3)</f>
        <v>0.53912850517413569</v>
      </c>
      <c r="AG98" s="11">
        <f>-'OddsRatio_working_3-way'!U98/(3*'OddsRatio_working_3-way'!X98^(1/3))*COS(('OddsRatio_working_3-way'!Y98+2*PI())/3)</f>
        <v>-0.36739513952219038</v>
      </c>
      <c r="AH98" s="11">
        <f>-'OddsRatio_working_3-way'!U98/(3*'OddsRatio_working_3-way'!X98^(1/3))*COS(('OddsRatio_working_3-way'!Y98+4*PI())/3)</f>
        <v>-0.1717333656519455</v>
      </c>
      <c r="AI98" s="11">
        <f>'OddsRatio_working_3-way'!U98/(3*'OddsRatio_working_3-way'!X98^(1/3))*SIN(('OddsRatio_working_3-way'!Y98)/3)</f>
        <v>-0.11296537781410583</v>
      </c>
      <c r="AJ98" s="11">
        <f>'OddsRatio_working_3-way'!U98/(3*'OddsRatio_working_3-way'!X98^(1/3))*SIN(('OddsRatio_working_3-way'!Y98+2*PI())/3)</f>
        <v>-0.41041629247807887</v>
      </c>
      <c r="AK98" s="11">
        <f>'OddsRatio_working_3-way'!U98/(3*'OddsRatio_working_3-way'!X98^(1/3))*SIN(('OddsRatio_working_3-way'!Y98+4*PI())/3)</f>
        <v>0.52338167029218452</v>
      </c>
      <c r="AL98" s="11">
        <f>'OddsRatio_working_3-way'!Z98+'OddsRatio_working_3-way'!AF98</f>
        <v>1.0782570103482714</v>
      </c>
      <c r="AM98" s="11">
        <f>'OddsRatio_working_3-way'!AA98+'OddsRatio_working_3-way'!AG98</f>
        <v>-0.73479027904438077</v>
      </c>
      <c r="AN98" s="11">
        <f>'OddsRatio_working_3-way'!AB98+'OddsRatio_working_3-way'!AH98</f>
        <v>-0.34346673130389105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1.0782570103482714</v>
      </c>
      <c r="AS98" s="11">
        <f>IF(('OddsRatio_working_3-way'!X98=0),IF(Q98&gt;0,-Q98^(1/3),(-Q98)^(1/3)),'OddsRatio_working_3-way'!AM98-'OddsRatio_working_3-way'!R98/3)</f>
        <v>-0.73479027904438077</v>
      </c>
      <c r="AT98" s="11">
        <f>IF(('OddsRatio_working_3-way'!X98=0),IF(Q98&gt;0,-Q98^(1/3),(-Q98)^(1/3)),'OddsRatio_working_3-way'!AN98-'OddsRatio_working_3-way'!R98/3)</f>
        <v>-0.34346673130389105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2.96</v>
      </c>
      <c r="B99" s="4">
        <f>IF('True_Odds_Calculator_3-way'!B98="","",'True_Odds_Calculator_3-way'!B98)</f>
        <v>3.58</v>
      </c>
      <c r="C99" s="4">
        <f>IF('True_Odds_Calculator_3-way'!C98="","",'True_Odds_Calculator_3-way'!C98)</f>
        <v>2.34</v>
      </c>
      <c r="D99" s="9">
        <f t="shared" si="26"/>
        <v>0.32298314069770512</v>
      </c>
      <c r="E99" s="9">
        <f t="shared" si="27"/>
        <v>0.26601400791050533</v>
      </c>
      <c r="F99" s="9">
        <f t="shared" si="28"/>
        <v>0.41100285139178955</v>
      </c>
      <c r="G99" s="9">
        <f t="shared" si="29"/>
        <v>1.0694575704601315</v>
      </c>
      <c r="H99" s="9">
        <f t="shared" si="30"/>
        <v>3.0961368381018572</v>
      </c>
      <c r="I99" s="9">
        <f t="shared" si="31"/>
        <v>3.7592005317871395</v>
      </c>
      <c r="J99" s="9">
        <f t="shared" si="32"/>
        <v>2.4330731444165759</v>
      </c>
      <c r="K99" s="11">
        <f t="shared" si="33"/>
        <v>0.33783783783783783</v>
      </c>
      <c r="L99" s="11">
        <f t="shared" si="34"/>
        <v>0.27932960893854747</v>
      </c>
      <c r="M99" s="11">
        <f t="shared" si="35"/>
        <v>0.42735042735042739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-0.27326875650897997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0.23713012539828182</v>
      </c>
      <c r="Q99" s="11">
        <f>2*'OddsRatio_working_3-way'!K99*'OddsRatio_working_3-way'!L99*'OddsRatio_working_3-way'!M99</f>
        <v>8.065650523751082E-2</v>
      </c>
      <c r="R99" s="11">
        <f t="shared" si="36"/>
        <v>0</v>
      </c>
      <c r="S99" s="11">
        <f t="shared" si="37"/>
        <v>-0.86775425199583478</v>
      </c>
      <c r="T99" s="11">
        <f t="shared" si="38"/>
        <v>-0.29515450748157646</v>
      </c>
      <c r="U99" s="11">
        <f>'OddsRatio_working_3-way'!S99-'OddsRatio_working_3-way'!R99^2/3</f>
        <v>-0.86775425199583478</v>
      </c>
      <c r="V99" s="11">
        <f>'OddsRatio_working_3-way'!S99*'OddsRatio_working_3-way'!R99/3-2*'OddsRatio_working_3-way'!R99^3/27-'OddsRatio_working_3-way'!T99</f>
        <v>0.29515450748157646</v>
      </c>
      <c r="W99" s="11">
        <f>'OddsRatio_working_3-way'!V99^2+4*'OddsRatio_working_3-way'!U99^3/27</f>
        <v>-9.6862955152737379E-3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0.15556548364110667</v>
      </c>
      <c r="Y99" s="11">
        <f>IF('OddsRatio_working_3-way'!W99&gt;=0,IF('OddsRatio_working_3-way'!V99+SQRT('OddsRatio_working_3-way'!W99)&gt;0,0,PI()),ACOS('OddsRatio_working_3-way'!V99/(2*'OddsRatio_working_3-way'!X99)))</f>
        <v>0.32185466322782852</v>
      </c>
      <c r="Z99" s="11">
        <f>'OddsRatio_working_3-way'!X99^(1/3)*COS('OddsRatio_working_3-way'!Y99/3)</f>
        <v>0.53472878523006573</v>
      </c>
      <c r="AA99" s="11">
        <f>'OddsRatio_working_3-way'!X99^(1/3)*COS(('OddsRatio_working_3-way'!Y99+2*PI())/3)</f>
        <v>-0.317238310485423</v>
      </c>
      <c r="AB99" s="11">
        <f>'OddsRatio_working_3-way'!X99^(1/3)*COS(('OddsRatio_working_3-way'!Y99+4*PI())/3)</f>
        <v>-0.21749047474464261</v>
      </c>
      <c r="AC99" s="11">
        <f>'OddsRatio_working_3-way'!X99^(1/3)*SIN('OddsRatio_working_3-way'!Y99/3)</f>
        <v>5.7589439816022138E-2</v>
      </c>
      <c r="AD99" s="11">
        <f>'OddsRatio_working_3-way'!X99^(1/3)*SIN(('OddsRatio_working_3-way'!Y99+2*PI())/3)</f>
        <v>0.434293992236019</v>
      </c>
      <c r="AE99" s="11">
        <f>'OddsRatio_working_3-way'!X99^(1/3)*SIN(('OddsRatio_working_3-way'!Y99+4*PI())/3)</f>
        <v>-0.4918834320520411</v>
      </c>
      <c r="AF99" s="11">
        <f>-'OddsRatio_working_3-way'!U99/(3*'OddsRatio_working_3-way'!X99^(1/3))*COS(('OddsRatio_working_3-way'!Y99)/3)</f>
        <v>0.53472878523006562</v>
      </c>
      <c r="AG99" s="11">
        <f>-'OddsRatio_working_3-way'!U99/(3*'OddsRatio_working_3-way'!X99^(1/3))*COS(('OddsRatio_working_3-way'!Y99+2*PI())/3)</f>
        <v>-0.31723831048542295</v>
      </c>
      <c r="AH99" s="11">
        <f>-'OddsRatio_working_3-way'!U99/(3*'OddsRatio_working_3-way'!X99^(1/3))*COS(('OddsRatio_working_3-way'!Y99+4*PI())/3)</f>
        <v>-0.21749047474464256</v>
      </c>
      <c r="AI99" s="11">
        <f>'OddsRatio_working_3-way'!U99/(3*'OddsRatio_working_3-way'!X99^(1/3))*SIN(('OddsRatio_working_3-way'!Y99)/3)</f>
        <v>-5.7589439816022124E-2</v>
      </c>
      <c r="AJ99" s="11">
        <f>'OddsRatio_working_3-way'!U99/(3*'OddsRatio_working_3-way'!X99^(1/3))*SIN(('OddsRatio_working_3-way'!Y99+2*PI())/3)</f>
        <v>-0.43429399223601894</v>
      </c>
      <c r="AK99" s="11">
        <f>'OddsRatio_working_3-way'!U99/(3*'OddsRatio_working_3-way'!X99^(1/3))*SIN(('OddsRatio_working_3-way'!Y99+4*PI())/3)</f>
        <v>0.49188343205204099</v>
      </c>
      <c r="AL99" s="11">
        <f>'OddsRatio_working_3-way'!Z99+'OddsRatio_working_3-way'!AF99</f>
        <v>1.0694575704601315</v>
      </c>
      <c r="AM99" s="11">
        <f>'OddsRatio_working_3-way'!AA99+'OddsRatio_working_3-way'!AG99</f>
        <v>-0.63447662097084589</v>
      </c>
      <c r="AN99" s="11">
        <f>'OddsRatio_working_3-way'!AB99+'OddsRatio_working_3-way'!AH99</f>
        <v>-0.43498094948928517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1.0694575704601315</v>
      </c>
      <c r="AS99" s="11">
        <f>IF(('OddsRatio_working_3-way'!X99=0),IF(Q99&gt;0,-Q99^(1/3),(-Q99)^(1/3)),'OddsRatio_working_3-way'!AM99-'OddsRatio_working_3-way'!R99/3)</f>
        <v>-0.63447662097084589</v>
      </c>
      <c r="AT99" s="11">
        <f>IF(('OddsRatio_working_3-way'!X99=0),IF(Q99&gt;0,-Q99^(1/3),(-Q99)^(1/3)),'OddsRatio_working_3-way'!AN99-'OddsRatio_working_3-way'!R99/3)</f>
        <v>-0.43498094948928517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1.1299999999999999</v>
      </c>
      <c r="B100" s="4">
        <f>IF('True_Odds_Calculator_3-way'!B99="","",'True_Odds_Calculator_3-way'!B99)</f>
        <v>8.94</v>
      </c>
      <c r="C100" s="4">
        <f>IF('True_Odds_Calculator_3-way'!C99="","",'True_Odds_Calculator_3-way'!C99)</f>
        <v>18.46</v>
      </c>
      <c r="D100" s="9">
        <f t="shared" si="26"/>
        <v>0.86237591508519029</v>
      </c>
      <c r="E100" s="9">
        <f t="shared" si="27"/>
        <v>9.304844391464967E-2</v>
      </c>
      <c r="F100" s="9">
        <f t="shared" si="28"/>
        <v>4.4575641000160232E-2</v>
      </c>
      <c r="G100" s="9">
        <f t="shared" si="29"/>
        <v>1.2275931974890797</v>
      </c>
      <c r="H100" s="9">
        <f t="shared" si="30"/>
        <v>1.15958711567358</v>
      </c>
      <c r="I100" s="9">
        <f t="shared" si="31"/>
        <v>10.747089988063289</v>
      </c>
      <c r="J100" s="9">
        <f t="shared" si="32"/>
        <v>22.433777228159329</v>
      </c>
      <c r="K100" s="11">
        <f t="shared" si="33"/>
        <v>0.88495575221238942</v>
      </c>
      <c r="L100" s="11">
        <f t="shared" si="34"/>
        <v>0.11185682326621925</v>
      </c>
      <c r="M100" s="11">
        <f t="shared" si="35"/>
        <v>5.4171180931744313E-2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-9.6640781913073681E-2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0.13689990786040984</v>
      </c>
      <c r="Q100" s="11">
        <f>2*'OddsRatio_working_3-way'!K100*'OddsRatio_working_3-way'!L100*'OddsRatio_working_3-way'!M100</f>
        <v>1.0724630463016832E-2</v>
      </c>
      <c r="R100" s="11">
        <f t="shared" si="36"/>
        <v>0</v>
      </c>
      <c r="S100" s="11">
        <f t="shared" si="37"/>
        <v>-1.4165852671137158</v>
      </c>
      <c r="T100" s="11">
        <f t="shared" si="38"/>
        <v>-0.11097416898658176</v>
      </c>
      <c r="U100" s="11">
        <f>'OddsRatio_working_3-way'!S100-'OddsRatio_working_3-way'!R100^2/3</f>
        <v>-1.4165852671137158</v>
      </c>
      <c r="V100" s="11">
        <f>'OddsRatio_working_3-way'!S100*'OddsRatio_working_3-way'!R100/3-2*'OddsRatio_working_3-way'!R100^3/27-'OddsRatio_working_3-way'!T100</f>
        <v>0.11097416898658176</v>
      </c>
      <c r="W100" s="11">
        <f>'OddsRatio_working_3-way'!V100^2+4*'OddsRatio_working_3-way'!U100^3/27</f>
        <v>-0.40882269401241195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0.32447571565321892</v>
      </c>
      <c r="Y100" s="11">
        <f>IF('OddsRatio_working_3-way'!W100&gt;=0,IF('OddsRatio_working_3-way'!V100+SQRT('OddsRatio_working_3-way'!W100)&gt;0,0,PI()),ACOS('OddsRatio_working_3-way'!V100/(2*'OddsRatio_working_3-way'!X100)))</f>
        <v>1.3989463640659272</v>
      </c>
      <c r="Z100" s="11">
        <f>'OddsRatio_working_3-way'!X100^(1/3)*COS('OddsRatio_working_3-way'!Y100/3)</f>
        <v>0.61379659874453985</v>
      </c>
      <c r="AA100" s="11">
        <f>'OddsRatio_working_3-way'!X100^(1/3)*COS(('OddsRatio_working_3-way'!Y100+2*PI())/3)</f>
        <v>-0.57445505653914597</v>
      </c>
      <c r="AB100" s="11">
        <f>'OddsRatio_working_3-way'!X100^(1/3)*COS(('OddsRatio_working_3-way'!Y100+4*PI())/3)</f>
        <v>-3.9341542205393758E-2</v>
      </c>
      <c r="AC100" s="11">
        <f>'OddsRatio_working_3-way'!X100^(1/3)*SIN('OddsRatio_working_3-way'!Y100/3)</f>
        <v>0.30894793154759848</v>
      </c>
      <c r="AD100" s="11">
        <f>'OddsRatio_working_3-way'!X100^(1/3)*SIN(('OddsRatio_working_3-way'!Y100+2*PI())/3)</f>
        <v>0.37708948149545601</v>
      </c>
      <c r="AE100" s="11">
        <f>'OddsRatio_working_3-way'!X100^(1/3)*SIN(('OddsRatio_working_3-way'!Y100+4*PI())/3)</f>
        <v>-0.68603741304305443</v>
      </c>
      <c r="AF100" s="11">
        <f>-'OddsRatio_working_3-way'!U100/(3*'OddsRatio_working_3-way'!X100^(1/3))*COS(('OddsRatio_working_3-way'!Y100)/3)</f>
        <v>0.61379659874453985</v>
      </c>
      <c r="AG100" s="11">
        <f>-'OddsRatio_working_3-way'!U100/(3*'OddsRatio_working_3-way'!X100^(1/3))*COS(('OddsRatio_working_3-way'!Y100+2*PI())/3)</f>
        <v>-0.57445505653914597</v>
      </c>
      <c r="AH100" s="11">
        <f>-'OddsRatio_working_3-way'!U100/(3*'OddsRatio_working_3-way'!X100^(1/3))*COS(('OddsRatio_working_3-way'!Y100+4*PI())/3)</f>
        <v>-3.9341542205393758E-2</v>
      </c>
      <c r="AI100" s="11">
        <f>'OddsRatio_working_3-way'!U100/(3*'OddsRatio_working_3-way'!X100^(1/3))*SIN(('OddsRatio_working_3-way'!Y100)/3)</f>
        <v>-0.30894793154759848</v>
      </c>
      <c r="AJ100" s="11">
        <f>'OddsRatio_working_3-way'!U100/(3*'OddsRatio_working_3-way'!X100^(1/3))*SIN(('OddsRatio_working_3-way'!Y100+2*PI())/3)</f>
        <v>-0.37708948149545601</v>
      </c>
      <c r="AK100" s="11">
        <f>'OddsRatio_working_3-way'!U100/(3*'OddsRatio_working_3-way'!X100^(1/3))*SIN(('OddsRatio_working_3-way'!Y100+4*PI())/3)</f>
        <v>0.68603741304305443</v>
      </c>
      <c r="AL100" s="11">
        <f>'OddsRatio_working_3-way'!Z100+'OddsRatio_working_3-way'!AF100</f>
        <v>1.2275931974890797</v>
      </c>
      <c r="AM100" s="11">
        <f>'OddsRatio_working_3-way'!AA100+'OddsRatio_working_3-way'!AG100</f>
        <v>-1.1489101130782919</v>
      </c>
      <c r="AN100" s="11">
        <f>'OddsRatio_working_3-way'!AB100+'OddsRatio_working_3-way'!AH100</f>
        <v>-7.8683084410787515E-2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1.2275931974890797</v>
      </c>
      <c r="AS100" s="11">
        <f>IF(('OddsRatio_working_3-way'!X100=0),IF(Q100&gt;0,-Q100^(1/3),(-Q100)^(1/3)),'OddsRatio_working_3-way'!AM100-'OddsRatio_working_3-way'!R100/3)</f>
        <v>-1.1489101130782919</v>
      </c>
      <c r="AT100" s="11">
        <f>IF(('OddsRatio_working_3-way'!X100=0),IF(Q100&gt;0,-Q100^(1/3),(-Q100)^(1/3)),'OddsRatio_working_3-way'!AN100-'OddsRatio_working_3-way'!R100/3)</f>
        <v>-7.8683084410787515E-2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2.86</v>
      </c>
      <c r="B101" s="4">
        <f>IF('True_Odds_Calculator_3-way'!B100="","",'True_Odds_Calculator_3-way'!B100)</f>
        <v>3.62</v>
      </c>
      <c r="C101" s="4">
        <f>IF('True_Odds_Calculator_3-way'!C100="","",'True_Odds_Calculator_3-way'!C100)</f>
        <v>2.39</v>
      </c>
      <c r="D101" s="9">
        <f t="shared" si="26"/>
        <v>0.33463224569933014</v>
      </c>
      <c r="E101" s="9">
        <f t="shared" si="27"/>
        <v>0.26310241043718119</v>
      </c>
      <c r="F101" s="9">
        <f t="shared" si="28"/>
        <v>0.40226534386348867</v>
      </c>
      <c r="G101" s="9">
        <f t="shared" si="29"/>
        <v>1.0690081535292335</v>
      </c>
      <c r="H101" s="9">
        <f t="shared" si="30"/>
        <v>2.9883551655643741</v>
      </c>
      <c r="I101" s="9">
        <f t="shared" si="31"/>
        <v>3.8008013622465913</v>
      </c>
      <c r="J101" s="9">
        <f t="shared" si="32"/>
        <v>2.4859213334056349</v>
      </c>
      <c r="K101" s="11">
        <f t="shared" si="33"/>
        <v>0.34965034965034969</v>
      </c>
      <c r="L101" s="11">
        <f t="shared" si="34"/>
        <v>0.27624309392265195</v>
      </c>
      <c r="M101" s="11">
        <f t="shared" si="35"/>
        <v>0.41841004184100417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-0.27375151490364513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0.23722780836907376</v>
      </c>
      <c r="Q101" s="11">
        <f>2*'OddsRatio_working_3-way'!K101*'OddsRatio_working_3-way'!L101*'OddsRatio_working_3-way'!M101</f>
        <v>8.0827191948577112E-2</v>
      </c>
      <c r="R101" s="11">
        <f t="shared" si="36"/>
        <v>0</v>
      </c>
      <c r="S101" s="11">
        <f t="shared" si="37"/>
        <v>-0.86658080578137819</v>
      </c>
      <c r="T101" s="11">
        <f t="shared" si="38"/>
        <v>-0.29525751474663658</v>
      </c>
      <c r="U101" s="11">
        <f>'OddsRatio_working_3-way'!S101-'OddsRatio_working_3-way'!R101^2/3</f>
        <v>-0.86658080578137819</v>
      </c>
      <c r="V101" s="11">
        <f>'OddsRatio_working_3-way'!S101*'OddsRatio_working_3-way'!R101/3-2*'OddsRatio_working_3-way'!R101^3/27-'OddsRatio_working_3-way'!T101</f>
        <v>0.29525751474663658</v>
      </c>
      <c r="W101" s="11">
        <f>'OddsRatio_working_3-way'!V101^2+4*'OddsRatio_working_3-way'!U101^3/27</f>
        <v>-9.2332976056275634E-3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0.15525003834137038</v>
      </c>
      <c r="Y101" s="11">
        <f>IF('OddsRatio_working_3-way'!W101&gt;=0,IF('OddsRatio_working_3-way'!V101+SQRT('OddsRatio_working_3-way'!W101)&gt;0,0,PI()),ACOS('OddsRatio_working_3-way'!V101/(2*'OddsRatio_working_3-way'!X101)))</f>
        <v>0.31463423440100313</v>
      </c>
      <c r="Z101" s="11">
        <f>'OddsRatio_working_3-way'!X101^(1/3)*COS('OddsRatio_working_3-way'!Y101/3)</f>
        <v>0.53450407676461675</v>
      </c>
      <c r="AA101" s="11">
        <f>'OddsRatio_working_3-way'!X101^(1/3)*COS(('OddsRatio_working_3-way'!Y101+2*PI())/3)</f>
        <v>-0.31597826732369161</v>
      </c>
      <c r="AB101" s="11">
        <f>'OddsRatio_working_3-way'!X101^(1/3)*COS(('OddsRatio_working_3-way'!Y101+4*PI())/3)</f>
        <v>-0.21852580944092526</v>
      </c>
      <c r="AC101" s="11">
        <f>'OddsRatio_working_3-way'!X101^(1/3)*SIN('OddsRatio_working_3-way'!Y101/3)</f>
        <v>5.6264202791805988E-2</v>
      </c>
      <c r="AD101" s="11">
        <f>'OddsRatio_working_3-way'!X101^(1/3)*SIN(('OddsRatio_working_3-way'!Y101+2*PI())/3)</f>
        <v>0.43476200750860283</v>
      </c>
      <c r="AE101" s="11">
        <f>'OddsRatio_working_3-way'!X101^(1/3)*SIN(('OddsRatio_working_3-way'!Y101+4*PI())/3)</f>
        <v>-0.49102621030040872</v>
      </c>
      <c r="AF101" s="11">
        <f>-'OddsRatio_working_3-way'!U101/(3*'OddsRatio_working_3-way'!X101^(1/3))*COS(('OddsRatio_working_3-way'!Y101)/3)</f>
        <v>0.53450407676461664</v>
      </c>
      <c r="AG101" s="11">
        <f>-'OddsRatio_working_3-way'!U101/(3*'OddsRatio_working_3-way'!X101^(1/3))*COS(('OddsRatio_working_3-way'!Y101+2*PI())/3)</f>
        <v>-0.31597826732369155</v>
      </c>
      <c r="AH101" s="11">
        <f>-'OddsRatio_working_3-way'!U101/(3*'OddsRatio_working_3-way'!X101^(1/3))*COS(('OddsRatio_working_3-way'!Y101+4*PI())/3)</f>
        <v>-0.2185258094409252</v>
      </c>
      <c r="AI101" s="11">
        <f>'OddsRatio_working_3-way'!U101/(3*'OddsRatio_working_3-way'!X101^(1/3))*SIN(('OddsRatio_working_3-way'!Y101)/3)</f>
        <v>-5.6264202791805981E-2</v>
      </c>
      <c r="AJ101" s="11">
        <f>'OddsRatio_working_3-way'!U101/(3*'OddsRatio_working_3-way'!X101^(1/3))*SIN(('OddsRatio_working_3-way'!Y101+2*PI())/3)</f>
        <v>-0.43476200750860272</v>
      </c>
      <c r="AK101" s="11">
        <f>'OddsRatio_working_3-way'!U101/(3*'OddsRatio_working_3-way'!X101^(1/3))*SIN(('OddsRatio_working_3-way'!Y101+4*PI())/3)</f>
        <v>0.49102621030040861</v>
      </c>
      <c r="AL101" s="11">
        <f>'OddsRatio_working_3-way'!Z101+'OddsRatio_working_3-way'!AF101</f>
        <v>1.0690081535292335</v>
      </c>
      <c r="AM101" s="11">
        <f>'OddsRatio_working_3-way'!AA101+'OddsRatio_working_3-way'!AG101</f>
        <v>-0.63195653464738322</v>
      </c>
      <c r="AN101" s="11">
        <f>'OddsRatio_working_3-way'!AB101+'OddsRatio_working_3-way'!AH101</f>
        <v>-0.43705161888185046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1.0690081535292335</v>
      </c>
      <c r="AS101" s="11">
        <f>IF(('OddsRatio_working_3-way'!X101=0),IF(Q101&gt;0,-Q101^(1/3),(-Q101)^(1/3)),'OddsRatio_working_3-way'!AM101-'OddsRatio_working_3-way'!R101/3)</f>
        <v>-0.63195653464738322</v>
      </c>
      <c r="AT101" s="11">
        <f>IF(('OddsRatio_working_3-way'!X101=0),IF(Q101&gt;0,-Q101^(1/3),(-Q101)^(1/3)),'OddsRatio_working_3-way'!AN101-'OddsRatio_working_3-way'!R101/3)</f>
        <v>-0.43705161888185046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2.14</v>
      </c>
      <c r="B102" s="4">
        <f>IF('True_Odds_Calculator_3-way'!B101="","",'True_Odds_Calculator_3-way'!B101)</f>
        <v>3.68</v>
      </c>
      <c r="C102" s="4">
        <f>IF('True_Odds_Calculator_3-way'!C101="","",'True_Odds_Calculator_3-way'!C101)</f>
        <v>3.46</v>
      </c>
      <c r="D102" s="9">
        <f t="shared" si="26"/>
        <v>0.45653373968097805</v>
      </c>
      <c r="E102" s="9">
        <f t="shared" si="27"/>
        <v>0.26325987586422944</v>
      </c>
      <c r="F102" s="9">
        <f t="shared" si="28"/>
        <v>0.28020638445479251</v>
      </c>
      <c r="G102" s="9">
        <f t="shared" si="29"/>
        <v>1.0442268518569062</v>
      </c>
      <c r="H102" s="9">
        <f t="shared" si="30"/>
        <v>2.1904186111168729</v>
      </c>
      <c r="I102" s="9">
        <f t="shared" si="31"/>
        <v>3.7985279629765087</v>
      </c>
      <c r="J102" s="9">
        <f t="shared" si="32"/>
        <v>3.5687980555679895</v>
      </c>
      <c r="K102" s="11">
        <f t="shared" si="33"/>
        <v>0.46728971962616822</v>
      </c>
      <c r="L102" s="11">
        <f t="shared" si="34"/>
        <v>0.27173913043478259</v>
      </c>
      <c r="M102" s="11">
        <f t="shared" si="35"/>
        <v>0.28901734104046245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-0.27582718148785801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0.23047400722954392</v>
      </c>
      <c r="Q102" s="11">
        <f>2*'OddsRatio_working_3-way'!K102*'OddsRatio_working_3-way'!L102*'OddsRatio_working_3-way'!M102</f>
        <v>7.3399365359727353E-2</v>
      </c>
      <c r="R102" s="11">
        <f t="shared" si="36"/>
        <v>0</v>
      </c>
      <c r="S102" s="11">
        <f t="shared" si="37"/>
        <v>-0.8355739488266839</v>
      </c>
      <c r="T102" s="11">
        <f t="shared" si="38"/>
        <v>-0.26610635312951714</v>
      </c>
      <c r="U102" s="11">
        <f>'OddsRatio_working_3-way'!S102-'OddsRatio_working_3-way'!R102^2/3</f>
        <v>-0.8355739488266839</v>
      </c>
      <c r="V102" s="11">
        <f>'OddsRatio_working_3-way'!S102*'OddsRatio_working_3-way'!R102/3-2*'OddsRatio_working_3-way'!R102^3/27-'OddsRatio_working_3-way'!T102</f>
        <v>0.26610635312951714</v>
      </c>
      <c r="W102" s="11">
        <f>'OddsRatio_working_3-way'!V102^2+4*'OddsRatio_working_3-way'!U102^3/27</f>
        <v>-1.5614699904308429E-2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0.14699259426940503</v>
      </c>
      <c r="Y102" s="11">
        <f>IF('OddsRatio_working_3-way'!W102&gt;=0,IF('OddsRatio_working_3-way'!V102+SQRT('OddsRatio_working_3-way'!W102)&gt;0,0,PI()),ACOS('OddsRatio_working_3-way'!V102/(2*'OddsRatio_working_3-way'!X102)))</f>
        <v>0.43901858284791451</v>
      </c>
      <c r="Z102" s="11">
        <f>'OddsRatio_working_3-way'!X102^(1/3)*COS('OddsRatio_working_3-way'!Y102/3)</f>
        <v>0.52211342592845311</v>
      </c>
      <c r="AA102" s="11">
        <f>'OddsRatio_working_3-way'!X102^(1/3)*COS(('OddsRatio_working_3-way'!Y102+2*PI())/3)</f>
        <v>-0.32770253095463941</v>
      </c>
      <c r="AB102" s="11">
        <f>'OddsRatio_working_3-way'!X102^(1/3)*COS(('OddsRatio_working_3-way'!Y102+4*PI())/3)</f>
        <v>-0.19441089497381378</v>
      </c>
      <c r="AC102" s="11">
        <f>'OddsRatio_working_3-way'!X102^(1/3)*SIN('OddsRatio_working_3-way'!Y102/3)</f>
        <v>7.6955961914255452E-2</v>
      </c>
      <c r="AD102" s="11">
        <f>'OddsRatio_working_3-way'!X102^(1/3)*SIN(('OddsRatio_working_3-way'!Y102+2*PI())/3)</f>
        <v>0.41368550955383748</v>
      </c>
      <c r="AE102" s="11">
        <f>'OddsRatio_working_3-way'!X102^(1/3)*SIN(('OddsRatio_working_3-way'!Y102+4*PI())/3)</f>
        <v>-0.49064147146809278</v>
      </c>
      <c r="AF102" s="11">
        <f>-'OddsRatio_working_3-way'!U102/(3*'OddsRatio_working_3-way'!X102^(1/3))*COS(('OddsRatio_working_3-way'!Y102)/3)</f>
        <v>0.52211342592845311</v>
      </c>
      <c r="AG102" s="11">
        <f>-'OddsRatio_working_3-way'!U102/(3*'OddsRatio_working_3-way'!X102^(1/3))*COS(('OddsRatio_working_3-way'!Y102+2*PI())/3)</f>
        <v>-0.32770253095463953</v>
      </c>
      <c r="AH102" s="11">
        <f>-'OddsRatio_working_3-way'!U102/(3*'OddsRatio_working_3-way'!X102^(1/3))*COS(('OddsRatio_working_3-way'!Y102+4*PI())/3)</f>
        <v>-0.19441089497381381</v>
      </c>
      <c r="AI102" s="11">
        <f>'OddsRatio_working_3-way'!U102/(3*'OddsRatio_working_3-way'!X102^(1/3))*SIN(('OddsRatio_working_3-way'!Y102)/3)</f>
        <v>-7.6955961914255466E-2</v>
      </c>
      <c r="AJ102" s="11">
        <f>'OddsRatio_working_3-way'!U102/(3*'OddsRatio_working_3-way'!X102^(1/3))*SIN(('OddsRatio_working_3-way'!Y102+2*PI())/3)</f>
        <v>-0.41368550955383759</v>
      </c>
      <c r="AK102" s="11">
        <f>'OddsRatio_working_3-way'!U102/(3*'OddsRatio_working_3-way'!X102^(1/3))*SIN(('OddsRatio_working_3-way'!Y102+4*PI())/3)</f>
        <v>0.49064147146809289</v>
      </c>
      <c r="AL102" s="11">
        <f>'OddsRatio_working_3-way'!Z102+'OddsRatio_working_3-way'!AF102</f>
        <v>1.0442268518569062</v>
      </c>
      <c r="AM102" s="11">
        <f>'OddsRatio_working_3-way'!AA102+'OddsRatio_working_3-way'!AG102</f>
        <v>-0.65540506190927894</v>
      </c>
      <c r="AN102" s="11">
        <f>'OddsRatio_working_3-way'!AB102+'OddsRatio_working_3-way'!AH102</f>
        <v>-0.38882178994762762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1.0442268518569062</v>
      </c>
      <c r="AS102" s="11">
        <f>IF(('OddsRatio_working_3-way'!X102=0),IF(Q102&gt;0,-Q102^(1/3),(-Q102)^(1/3)),'OddsRatio_working_3-way'!AM102-'OddsRatio_working_3-way'!R102/3)</f>
        <v>-0.65540506190927894</v>
      </c>
      <c r="AT102" s="11">
        <f>IF(('OddsRatio_working_3-way'!X102=0),IF(Q102&gt;0,-Q102^(1/3),(-Q102)^(1/3)),'OddsRatio_working_3-way'!AN102-'OddsRatio_working_3-way'!R102/3)</f>
        <v>-0.38882178994762762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6.51</v>
      </c>
      <c r="B103" s="4">
        <f>IF('True_Odds_Calculator_3-way'!B102="","",'True_Odds_Calculator_3-way'!B102)</f>
        <v>5.51</v>
      </c>
      <c r="C103" s="4">
        <f>IF('True_Odds_Calculator_3-way'!C102="","",'True_Odds_Calculator_3-way'!C102)</f>
        <v>1.43</v>
      </c>
      <c r="D103" s="9">
        <f t="shared" si="26"/>
        <v>0.14461804539665618</v>
      </c>
      <c r="E103" s="9">
        <f t="shared" si="27"/>
        <v>0.17119459048280944</v>
      </c>
      <c r="F103" s="9">
        <f t="shared" si="28"/>
        <v>0.68418736412053427</v>
      </c>
      <c r="G103" s="9">
        <f t="shared" si="29"/>
        <v>1.0734603252450214</v>
      </c>
      <c r="H103" s="9">
        <f t="shared" si="30"/>
        <v>6.9147663921000673</v>
      </c>
      <c r="I103" s="9">
        <f t="shared" si="31"/>
        <v>5.8413060668550463</v>
      </c>
      <c r="J103" s="9">
        <f t="shared" si="32"/>
        <v>1.4615879398553588</v>
      </c>
      <c r="K103" s="11">
        <f t="shared" si="33"/>
        <v>0.15360983102918588</v>
      </c>
      <c r="L103" s="11">
        <f t="shared" si="34"/>
        <v>0.18148820326678766</v>
      </c>
      <c r="M103" s="11">
        <f t="shared" si="35"/>
        <v>0.69930069930069938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-0.2083185631572726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0.20372656635170541</v>
      </c>
      <c r="Q103" s="11">
        <f>2*'OddsRatio_working_3-way'!K103*'OddsRatio_working_3-way'!L103*'OddsRatio_working_3-way'!M103</f>
        <v>3.8990730402240277E-2</v>
      </c>
      <c r="R103" s="11">
        <f t="shared" si="36"/>
        <v>0</v>
      </c>
      <c r="S103" s="11">
        <f t="shared" si="37"/>
        <v>-0.97795685254366693</v>
      </c>
      <c r="T103" s="11">
        <f t="shared" si="38"/>
        <v>-0.18716877560644346</v>
      </c>
      <c r="U103" s="11">
        <f>'OddsRatio_working_3-way'!S103-'OddsRatio_working_3-way'!R103^2/3</f>
        <v>-0.97795685254366693</v>
      </c>
      <c r="V103" s="11">
        <f>'OddsRatio_working_3-way'!S103*'OddsRatio_working_3-way'!R103/3-2*'OddsRatio_working_3-way'!R103^3/27-'OddsRatio_working_3-way'!T103</f>
        <v>0.18716877560644346</v>
      </c>
      <c r="W103" s="11">
        <f>'OddsRatio_working_3-way'!V103^2+4*'OddsRatio_working_3-way'!U103^3/27</f>
        <v>-0.10353341209091614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0.18612197791564764</v>
      </c>
      <c r="Y103" s="11">
        <f>IF('OddsRatio_working_3-way'!W103&gt;=0,IF('OddsRatio_working_3-way'!V103+SQRT('OddsRatio_working_3-way'!W103)&gt;0,0,PI()),ACOS('OddsRatio_working_3-way'!V103/(2*'OddsRatio_working_3-way'!X103)))</f>
        <v>1.0439473300917979</v>
      </c>
      <c r="Z103" s="11">
        <f>'OddsRatio_working_3-way'!X103^(1/3)*COS('OddsRatio_working_3-way'!Y103/3)</f>
        <v>0.53673016262251083</v>
      </c>
      <c r="AA103" s="11">
        <f>'OddsRatio_working_3-way'!X103^(1/3)*COS(('OddsRatio_working_3-way'!Y103+2*PI())/3)</f>
        <v>-0.43697635772634758</v>
      </c>
      <c r="AB103" s="11">
        <f>'OddsRatio_working_3-way'!X103^(1/3)*COS(('OddsRatio_working_3-way'!Y103+4*PI())/3)</f>
        <v>-9.9753804896163159E-2</v>
      </c>
      <c r="AC103" s="11">
        <f>'OddsRatio_working_3-way'!X103^(1/3)*SIN('OddsRatio_working_3-way'!Y103/3)</f>
        <v>0.19469553165331979</v>
      </c>
      <c r="AD103" s="11">
        <f>'OddsRatio_working_3-way'!X103^(1/3)*SIN(('OddsRatio_working_3-way'!Y103+2*PI())/3)</f>
        <v>0.36747418998178755</v>
      </c>
      <c r="AE103" s="11">
        <f>'OddsRatio_working_3-way'!X103^(1/3)*SIN(('OddsRatio_working_3-way'!Y103+4*PI())/3)</f>
        <v>-0.56216972163510726</v>
      </c>
      <c r="AF103" s="11">
        <f>-'OddsRatio_working_3-way'!U103/(3*'OddsRatio_working_3-way'!X103^(1/3))*COS(('OddsRatio_working_3-way'!Y103)/3)</f>
        <v>0.53673016262251061</v>
      </c>
      <c r="AG103" s="11">
        <f>-'OddsRatio_working_3-way'!U103/(3*'OddsRatio_working_3-way'!X103^(1/3))*COS(('OddsRatio_working_3-way'!Y103+2*PI())/3)</f>
        <v>-0.43697635772634741</v>
      </c>
      <c r="AH103" s="11">
        <f>-'OddsRatio_working_3-way'!U103/(3*'OddsRatio_working_3-way'!X103^(1/3))*COS(('OddsRatio_working_3-way'!Y103+4*PI())/3)</f>
        <v>-9.9753804896163117E-2</v>
      </c>
      <c r="AI103" s="11">
        <f>'OddsRatio_working_3-way'!U103/(3*'OddsRatio_working_3-way'!X103^(1/3))*SIN(('OddsRatio_working_3-way'!Y103)/3)</f>
        <v>-0.19469553165331971</v>
      </c>
      <c r="AJ103" s="11">
        <f>'OddsRatio_working_3-way'!U103/(3*'OddsRatio_working_3-way'!X103^(1/3))*SIN(('OddsRatio_working_3-way'!Y103+2*PI())/3)</f>
        <v>-0.36747418998178744</v>
      </c>
      <c r="AK103" s="11">
        <f>'OddsRatio_working_3-way'!U103/(3*'OddsRatio_working_3-way'!X103^(1/3))*SIN(('OddsRatio_working_3-way'!Y103+4*PI())/3)</f>
        <v>0.56216972163510703</v>
      </c>
      <c r="AL103" s="11">
        <f>'OddsRatio_working_3-way'!Z103+'OddsRatio_working_3-way'!AF103</f>
        <v>1.0734603252450214</v>
      </c>
      <c r="AM103" s="11">
        <f>'OddsRatio_working_3-way'!AA103+'OddsRatio_working_3-way'!AG103</f>
        <v>-0.87395271545269493</v>
      </c>
      <c r="AN103" s="11">
        <f>'OddsRatio_working_3-way'!AB103+'OddsRatio_working_3-way'!AH103</f>
        <v>-0.19950760979232629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1.0734603252450214</v>
      </c>
      <c r="AS103" s="11">
        <f>IF(('OddsRatio_working_3-way'!X103=0),IF(Q103&gt;0,-Q103^(1/3),(-Q103)^(1/3)),'OddsRatio_working_3-way'!AM103-'OddsRatio_working_3-way'!R103/3)</f>
        <v>-0.87395271545269493</v>
      </c>
      <c r="AT103" s="11">
        <f>IF(('OddsRatio_working_3-way'!X103=0),IF(Q103&gt;0,-Q103^(1/3),(-Q103)^(1/3)),'OddsRatio_working_3-way'!AN103-'OddsRatio_working_3-way'!R103/3)</f>
        <v>-0.19950760979232629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1.6</v>
      </c>
      <c r="B104" s="4">
        <f>IF('True_Odds_Calculator_3-way'!B103="","",'True_Odds_Calculator_3-way'!B103)</f>
        <v>4.41</v>
      </c>
      <c r="C104" s="4">
        <f>IF('True_Odds_Calculator_3-way'!C103="","",'True_Odds_Calculator_3-way'!C103)</f>
        <v>5.63</v>
      </c>
      <c r="D104" s="9">
        <f t="shared" si="26"/>
        <v>0.61245178472800654</v>
      </c>
      <c r="E104" s="9">
        <f t="shared" si="27"/>
        <v>0.21756589086861053</v>
      </c>
      <c r="F104" s="9">
        <f t="shared" si="28"/>
        <v>0.16998232440338309</v>
      </c>
      <c r="G104" s="9">
        <f t="shared" si="29"/>
        <v>1.0546359864178423</v>
      </c>
      <c r="H104" s="9">
        <f t="shared" si="30"/>
        <v>1.6327815918507054</v>
      </c>
      <c r="I104" s="9">
        <f t="shared" si="31"/>
        <v>4.5963087136848424</v>
      </c>
      <c r="J104" s="9">
        <f t="shared" si="32"/>
        <v>5.8829646171146095</v>
      </c>
      <c r="K104" s="11">
        <f t="shared" si="33"/>
        <v>0.625</v>
      </c>
      <c r="L104" s="11">
        <f t="shared" si="34"/>
        <v>0.22675736961451246</v>
      </c>
      <c r="M104" s="11">
        <f t="shared" si="35"/>
        <v>0.17761989342806395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-0.238462258793393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0.21749374705477212</v>
      </c>
      <c r="Q104" s="11">
        <f>2*'OddsRatio_working_3-way'!K104*'OddsRatio_working_3-way'!L104*'OddsRatio_working_3-way'!M104</f>
        <v>5.0345774781197263E-2</v>
      </c>
      <c r="R104" s="11">
        <f t="shared" si="36"/>
        <v>0</v>
      </c>
      <c r="S104" s="11">
        <f t="shared" si="37"/>
        <v>-0.91206779703957974</v>
      </c>
      <c r="T104" s="11">
        <f t="shared" si="38"/>
        <v>-0.21112680487027316</v>
      </c>
      <c r="U104" s="11">
        <f>'OddsRatio_working_3-way'!S104-'OddsRatio_working_3-way'!R104^2/3</f>
        <v>-0.91206779703957974</v>
      </c>
      <c r="V104" s="11">
        <f>'OddsRatio_working_3-way'!S104*'OddsRatio_working_3-way'!R104/3-2*'OddsRatio_working_3-way'!R104^3/27-'OddsRatio_working_3-way'!T104</f>
        <v>0.21112680487027316</v>
      </c>
      <c r="W104" s="11">
        <f>'OddsRatio_working_3-way'!V104^2+4*'OddsRatio_working_3-way'!U104^3/27</f>
        <v>-6.7828392253244746E-2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0.16763272352674397</v>
      </c>
      <c r="Y104" s="11">
        <f>IF('OddsRatio_working_3-way'!W104&gt;=0,IF('OddsRatio_working_3-way'!V104+SQRT('OddsRatio_working_3-way'!W104)&gt;0,0,PI()),ACOS('OddsRatio_working_3-way'!V104/(2*'OddsRatio_working_3-way'!X104)))</f>
        <v>0.88959037335590507</v>
      </c>
      <c r="Z104" s="11">
        <f>'OddsRatio_working_3-way'!X104^(1/3)*COS('OddsRatio_working_3-way'!Y104/3)</f>
        <v>0.52731799320892125</v>
      </c>
      <c r="AA104" s="11">
        <f>'OddsRatio_working_3-way'!X104^(1/3)*COS(('OddsRatio_working_3-way'!Y104+2*PI())/3)</f>
        <v>-0.40318945847025534</v>
      </c>
      <c r="AB104" s="11">
        <f>'OddsRatio_working_3-way'!X104^(1/3)*COS(('OddsRatio_working_3-way'!Y104+4*PI())/3)</f>
        <v>-0.12412853473866604</v>
      </c>
      <c r="AC104" s="11">
        <f>'OddsRatio_working_3-way'!X104^(1/3)*SIN('OddsRatio_working_3-way'!Y104/3)</f>
        <v>0.16111589943673887</v>
      </c>
      <c r="AD104" s="11">
        <f>'OddsRatio_working_3-way'!X104^(1/3)*SIN(('OddsRatio_working_3-way'!Y104+2*PI())/3)</f>
        <v>0.37611282827318654</v>
      </c>
      <c r="AE104" s="11">
        <f>'OddsRatio_working_3-way'!X104^(1/3)*SIN(('OddsRatio_working_3-way'!Y104+4*PI())/3)</f>
        <v>-0.53722872770992525</v>
      </c>
      <c r="AF104" s="11">
        <f>-'OddsRatio_working_3-way'!U104/(3*'OddsRatio_working_3-way'!X104^(1/3))*COS(('OddsRatio_working_3-way'!Y104)/3)</f>
        <v>0.52731799320892114</v>
      </c>
      <c r="AG104" s="11">
        <f>-'OddsRatio_working_3-way'!U104/(3*'OddsRatio_working_3-way'!X104^(1/3))*COS(('OddsRatio_working_3-way'!Y104+2*PI())/3)</f>
        <v>-0.40318945847025528</v>
      </c>
      <c r="AH104" s="11">
        <f>-'OddsRatio_working_3-way'!U104/(3*'OddsRatio_working_3-way'!X104^(1/3))*COS(('OddsRatio_working_3-way'!Y104+4*PI())/3)</f>
        <v>-0.12412853473866602</v>
      </c>
      <c r="AI104" s="11">
        <f>'OddsRatio_working_3-way'!U104/(3*'OddsRatio_working_3-way'!X104^(1/3))*SIN(('OddsRatio_working_3-way'!Y104)/3)</f>
        <v>-0.16111589943673885</v>
      </c>
      <c r="AJ104" s="11">
        <f>'OddsRatio_working_3-way'!U104/(3*'OddsRatio_working_3-way'!X104^(1/3))*SIN(('OddsRatio_working_3-way'!Y104+2*PI())/3)</f>
        <v>-0.37611282827318643</v>
      </c>
      <c r="AK104" s="11">
        <f>'OddsRatio_working_3-way'!U104/(3*'OddsRatio_working_3-way'!X104^(1/3))*SIN(('OddsRatio_working_3-way'!Y104+4*PI())/3)</f>
        <v>0.53722872770992514</v>
      </c>
      <c r="AL104" s="11">
        <f>'OddsRatio_working_3-way'!Z104+'OddsRatio_working_3-way'!AF104</f>
        <v>1.0546359864178423</v>
      </c>
      <c r="AM104" s="11">
        <f>'OddsRatio_working_3-way'!AA104+'OddsRatio_working_3-way'!AG104</f>
        <v>-0.80637891694051067</v>
      </c>
      <c r="AN104" s="11">
        <f>'OddsRatio_working_3-way'!AB104+'OddsRatio_working_3-way'!AH104</f>
        <v>-0.24825706947733206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1.0546359864178423</v>
      </c>
      <c r="AS104" s="11">
        <f>IF(('OddsRatio_working_3-way'!X104=0),IF(Q104&gt;0,-Q104^(1/3),(-Q104)^(1/3)),'OddsRatio_working_3-way'!AM104-'OddsRatio_working_3-way'!R104/3)</f>
        <v>-0.80637891694051067</v>
      </c>
      <c r="AT104" s="11">
        <f>IF(('OddsRatio_working_3-way'!X104=0),IF(Q104&gt;0,-Q104^(1/3),(-Q104)^(1/3)),'OddsRatio_working_3-way'!AN104-'OddsRatio_working_3-way'!R104/3)</f>
        <v>-0.24825706947733206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4.42</v>
      </c>
      <c r="B105" s="4">
        <f>IF('True_Odds_Calculator_3-way'!B104="","",'True_Odds_Calculator_3-way'!B104)</f>
        <v>3.74</v>
      </c>
      <c r="C105" s="4">
        <f>IF('True_Odds_Calculator_3-way'!C104="","",'True_Odds_Calculator_3-way'!C104)</f>
        <v>1.86</v>
      </c>
      <c r="D105" s="9">
        <f t="shared" si="26"/>
        <v>0.21747328364089669</v>
      </c>
      <c r="E105" s="9">
        <f t="shared" si="27"/>
        <v>0.25754468953157172</v>
      </c>
      <c r="F105" s="9">
        <f t="shared" si="28"/>
        <v>0.52498202682753148</v>
      </c>
      <c r="G105" s="9">
        <f t="shared" si="29"/>
        <v>1.0521245532364887</v>
      </c>
      <c r="H105" s="9">
        <f t="shared" si="30"/>
        <v>4.5982659720687922</v>
      </c>
      <c r="I105" s="9">
        <f t="shared" si="31"/>
        <v>3.8828212758679794</v>
      </c>
      <c r="J105" s="9">
        <f t="shared" si="32"/>
        <v>1.9048271157833803</v>
      </c>
      <c r="K105" s="11">
        <f t="shared" si="33"/>
        <v>0.22624434389140272</v>
      </c>
      <c r="L105" s="11">
        <f t="shared" si="34"/>
        <v>0.26737967914438499</v>
      </c>
      <c r="M105" s="11">
        <f t="shared" si="35"/>
        <v>0.5376344086021505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-0.26210077454636005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0.22831281900374428</v>
      </c>
      <c r="Q105" s="11">
        <f>2*'OddsRatio_working_3-way'!K105*'OddsRatio_working_3-way'!L105*'OddsRatio_working_3-way'!M105</f>
        <v>6.504638718055393E-2</v>
      </c>
      <c r="R105" s="11">
        <f t="shared" si="36"/>
        <v>0</v>
      </c>
      <c r="S105" s="11">
        <f t="shared" si="37"/>
        <v>-0.87108792180757411</v>
      </c>
      <c r="T105" s="11">
        <f t="shared" si="38"/>
        <v>-0.24817319709617497</v>
      </c>
      <c r="U105" s="11">
        <f>'OddsRatio_working_3-way'!S105-'OddsRatio_working_3-way'!R105^2/3</f>
        <v>-0.87108792180757411</v>
      </c>
      <c r="V105" s="11">
        <f>'OddsRatio_working_3-way'!S105*'OddsRatio_working_3-way'!R105/3-2*'OddsRatio_working_3-way'!R105^3/27-'OddsRatio_working_3-way'!T105</f>
        <v>0.24817319709617497</v>
      </c>
      <c r="W105" s="11">
        <f>'OddsRatio_working_3-way'!V105^2+4*'OddsRatio_working_3-way'!U105^3/27</f>
        <v>-3.633249897845086E-2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0.15646280287610517</v>
      </c>
      <c r="Y105" s="11">
        <f>IF('OddsRatio_working_3-way'!W105&gt;=0,IF('OddsRatio_working_3-way'!V105+SQRT('OddsRatio_working_3-way'!W105)&gt;0,0,PI()),ACOS('OddsRatio_working_3-way'!V105/(2*'OddsRatio_working_3-way'!X105)))</f>
        <v>0.65495701412157503</v>
      </c>
      <c r="Z105" s="11">
        <f>'OddsRatio_working_3-way'!X105^(1/3)*COS('OddsRatio_working_3-way'!Y105/3)</f>
        <v>0.52606227661824434</v>
      </c>
      <c r="AA105" s="11">
        <f>'OddsRatio_working_3-way'!X105^(1/3)*COS(('OddsRatio_working_3-way'!Y105+2*PI())/3)</f>
        <v>-0.36410458334448204</v>
      </c>
      <c r="AB105" s="11">
        <f>'OddsRatio_working_3-way'!X105^(1/3)*COS(('OddsRatio_working_3-way'!Y105+4*PI())/3)</f>
        <v>-0.16195769327376219</v>
      </c>
      <c r="AC105" s="11">
        <f>'OddsRatio_working_3-way'!X105^(1/3)*SIN('OddsRatio_working_3-way'!Y105/3)</f>
        <v>0.11670956139817586</v>
      </c>
      <c r="AD105" s="11">
        <f>'OddsRatio_working_3-way'!X105^(1/3)*SIN(('OddsRatio_working_3-way'!Y105+2*PI())/3)</f>
        <v>0.39722851482498828</v>
      </c>
      <c r="AE105" s="11">
        <f>'OddsRatio_working_3-way'!X105^(1/3)*SIN(('OddsRatio_working_3-way'!Y105+4*PI())/3)</f>
        <v>-0.51393807622316401</v>
      </c>
      <c r="AF105" s="11">
        <f>-'OddsRatio_working_3-way'!U105/(3*'OddsRatio_working_3-way'!X105^(1/3))*COS(('OddsRatio_working_3-way'!Y105)/3)</f>
        <v>0.52606227661824423</v>
      </c>
      <c r="AG105" s="11">
        <f>-'OddsRatio_working_3-way'!U105/(3*'OddsRatio_working_3-way'!X105^(1/3))*COS(('OddsRatio_working_3-way'!Y105+2*PI())/3)</f>
        <v>-0.36410458334448192</v>
      </c>
      <c r="AH105" s="11">
        <f>-'OddsRatio_working_3-way'!U105/(3*'OddsRatio_working_3-way'!X105^(1/3))*COS(('OddsRatio_working_3-way'!Y105+4*PI())/3)</f>
        <v>-0.16195769327376217</v>
      </c>
      <c r="AI105" s="11">
        <f>'OddsRatio_working_3-way'!U105/(3*'OddsRatio_working_3-way'!X105^(1/3))*SIN(('OddsRatio_working_3-way'!Y105)/3)</f>
        <v>-0.11670956139817583</v>
      </c>
      <c r="AJ105" s="11">
        <f>'OddsRatio_working_3-way'!U105/(3*'OddsRatio_working_3-way'!X105^(1/3))*SIN(('OddsRatio_working_3-way'!Y105+2*PI())/3)</f>
        <v>-0.39722851482498822</v>
      </c>
      <c r="AK105" s="11">
        <f>'OddsRatio_working_3-way'!U105/(3*'OddsRatio_working_3-way'!X105^(1/3))*SIN(('OddsRatio_working_3-way'!Y105+4*PI())/3)</f>
        <v>0.5139380762231639</v>
      </c>
      <c r="AL105" s="11">
        <f>'OddsRatio_working_3-way'!Z105+'OddsRatio_working_3-way'!AF105</f>
        <v>1.0521245532364887</v>
      </c>
      <c r="AM105" s="11">
        <f>'OddsRatio_working_3-way'!AA105+'OddsRatio_working_3-way'!AG105</f>
        <v>-0.72820916668896396</v>
      </c>
      <c r="AN105" s="11">
        <f>'OddsRatio_working_3-way'!AB105+'OddsRatio_working_3-way'!AH105</f>
        <v>-0.32391538654752439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1.0521245532364887</v>
      </c>
      <c r="AS105" s="11">
        <f>IF(('OddsRatio_working_3-way'!X105=0),IF(Q105&gt;0,-Q105^(1/3),(-Q105)^(1/3)),'OddsRatio_working_3-way'!AM105-'OddsRatio_working_3-way'!R105/3)</f>
        <v>-0.72820916668896396</v>
      </c>
      <c r="AT105" s="11">
        <f>IF(('OddsRatio_working_3-way'!X105=0),IF(Q105&gt;0,-Q105^(1/3),(-Q105)^(1/3)),'OddsRatio_working_3-way'!AN105-'OddsRatio_working_3-way'!R105/3)</f>
        <v>-0.32391538654752439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1.97</v>
      </c>
      <c r="B106" s="4">
        <f>IF('True_Odds_Calculator_3-way'!B105="","",'True_Odds_Calculator_3-way'!B105)</f>
        <v>3.77</v>
      </c>
      <c r="C106" s="4">
        <f>IF('True_Odds_Calculator_3-way'!C105="","",'True_Odds_Calculator_3-way'!C105)</f>
        <v>3.66</v>
      </c>
      <c r="D106" s="9">
        <f t="shared" si="26"/>
        <v>0.48952208927223262</v>
      </c>
      <c r="E106" s="9">
        <f t="shared" si="27"/>
        <v>0.25138780345523504</v>
      </c>
      <c r="F106" s="9">
        <f t="shared" si="28"/>
        <v>0.25909010727253245</v>
      </c>
      <c r="G106" s="9">
        <f t="shared" si="29"/>
        <v>1.0750605516711365</v>
      </c>
      <c r="H106" s="9">
        <f t="shared" si="30"/>
        <v>2.0428087351210027</v>
      </c>
      <c r="I106" s="9">
        <f t="shared" si="31"/>
        <v>3.977917728129047</v>
      </c>
      <c r="J106" s="9">
        <f t="shared" si="32"/>
        <v>3.8596610674452232</v>
      </c>
      <c r="K106" s="11">
        <f t="shared" si="33"/>
        <v>0.50761421319796951</v>
      </c>
      <c r="L106" s="11">
        <f t="shared" si="34"/>
        <v>0.26525198938992045</v>
      </c>
      <c r="M106" s="11">
        <f t="shared" si="35"/>
        <v>0.27322404371584696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-0.2629326255826645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0.23544599762773444</v>
      </c>
      <c r="Q106" s="11">
        <f>2*'OddsRatio_working_3-way'!K106*'OddsRatio_working_3-way'!L106*'OddsRatio_working_3-way'!M106</f>
        <v>7.3576874258667005E-2</v>
      </c>
      <c r="R106" s="11">
        <f t="shared" si="36"/>
        <v>0</v>
      </c>
      <c r="S106" s="11">
        <f t="shared" si="37"/>
        <v>-0.89546132628456021</v>
      </c>
      <c r="T106" s="11">
        <f t="shared" si="38"/>
        <v>-0.27983166446392505</v>
      </c>
      <c r="U106" s="11">
        <f>'OddsRatio_working_3-way'!S106-'OddsRatio_working_3-way'!R106^2/3</f>
        <v>-0.89546132628456021</v>
      </c>
      <c r="V106" s="11">
        <f>'OddsRatio_working_3-way'!S106*'OddsRatio_working_3-way'!R106/3-2*'OddsRatio_working_3-way'!R106^3/27-'OddsRatio_working_3-way'!T106</f>
        <v>0.27983166446392505</v>
      </c>
      <c r="W106" s="11">
        <f>'OddsRatio_working_3-way'!V106^2+4*'OddsRatio_working_3-way'!U106^3/27</f>
        <v>-2.8068542998365711E-2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0.16307536864515779</v>
      </c>
      <c r="Y106" s="11">
        <f>IF('OddsRatio_working_3-way'!W106&gt;=0,IF('OddsRatio_working_3-way'!V106+SQRT('OddsRatio_working_3-way'!W106)&gt;0,0,PI()),ACOS('OddsRatio_working_3-way'!V106/(2*'OddsRatio_working_3-way'!X106)))</f>
        <v>0.53946694718742205</v>
      </c>
      <c r="Z106" s="11">
        <f>'OddsRatio_working_3-way'!X106^(1/3)*COS('OddsRatio_working_3-way'!Y106/3)</f>
        <v>0.53753027583556823</v>
      </c>
      <c r="AA106" s="11">
        <f>'OddsRatio_working_3-way'!X106^(1/3)*COS(('OddsRatio_working_3-way'!Y106+2*PI())/3)</f>
        <v>-0.3533892095005402</v>
      </c>
      <c r="AB106" s="11">
        <f>'OddsRatio_working_3-way'!X106^(1/3)*COS(('OddsRatio_working_3-way'!Y106+4*PI())/3)</f>
        <v>-0.18414106633502797</v>
      </c>
      <c r="AC106" s="11">
        <f>'OddsRatio_working_3-way'!X106^(1/3)*SIN('OddsRatio_working_3-way'!Y106/3)</f>
        <v>9.7715461016452829E-2</v>
      </c>
      <c r="AD106" s="11">
        <f>'OddsRatio_working_3-way'!X106^(1/3)*SIN(('OddsRatio_working_3-way'!Y106+2*PI())/3)</f>
        <v>0.41665714366863232</v>
      </c>
      <c r="AE106" s="11">
        <f>'OddsRatio_working_3-way'!X106^(1/3)*SIN(('OddsRatio_working_3-way'!Y106+4*PI())/3)</f>
        <v>-0.51437260468508506</v>
      </c>
      <c r="AF106" s="11">
        <f>-'OddsRatio_working_3-way'!U106/(3*'OddsRatio_working_3-way'!X106^(1/3))*COS(('OddsRatio_working_3-way'!Y106)/3)</f>
        <v>0.53753027583556834</v>
      </c>
      <c r="AG106" s="11">
        <f>-'OddsRatio_working_3-way'!U106/(3*'OddsRatio_working_3-way'!X106^(1/3))*COS(('OddsRatio_working_3-way'!Y106+2*PI())/3)</f>
        <v>-0.35338920950054026</v>
      </c>
      <c r="AH106" s="11">
        <f>-'OddsRatio_working_3-way'!U106/(3*'OddsRatio_working_3-way'!X106^(1/3))*COS(('OddsRatio_working_3-way'!Y106+4*PI())/3)</f>
        <v>-0.184141066335028</v>
      </c>
      <c r="AI106" s="11">
        <f>'OddsRatio_working_3-way'!U106/(3*'OddsRatio_working_3-way'!X106^(1/3))*SIN(('OddsRatio_working_3-way'!Y106)/3)</f>
        <v>-9.7715461016452843E-2</v>
      </c>
      <c r="AJ106" s="11">
        <f>'OddsRatio_working_3-way'!U106/(3*'OddsRatio_working_3-way'!X106^(1/3))*SIN(('OddsRatio_working_3-way'!Y106+2*PI())/3)</f>
        <v>-0.41665714366863243</v>
      </c>
      <c r="AK106" s="11">
        <f>'OddsRatio_working_3-way'!U106/(3*'OddsRatio_working_3-way'!X106^(1/3))*SIN(('OddsRatio_working_3-way'!Y106+4*PI())/3)</f>
        <v>0.51437260468508517</v>
      </c>
      <c r="AL106" s="11">
        <f>'OddsRatio_working_3-way'!Z106+'OddsRatio_working_3-way'!AF106</f>
        <v>1.0750605516711365</v>
      </c>
      <c r="AM106" s="11">
        <f>'OddsRatio_working_3-way'!AA106+'OddsRatio_working_3-way'!AG106</f>
        <v>-0.7067784190010804</v>
      </c>
      <c r="AN106" s="11">
        <f>'OddsRatio_working_3-way'!AB106+'OddsRatio_working_3-way'!AH106</f>
        <v>-0.36828213267005594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1.0750605516711365</v>
      </c>
      <c r="AS106" s="11">
        <f>IF(('OddsRatio_working_3-way'!X106=0),IF(Q106&gt;0,-Q106^(1/3),(-Q106)^(1/3)),'OddsRatio_working_3-way'!AM106-'OddsRatio_working_3-way'!R106/3)</f>
        <v>-0.7067784190010804</v>
      </c>
      <c r="AT106" s="11">
        <f>IF(('OddsRatio_working_3-way'!X106=0),IF(Q106&gt;0,-Q106^(1/3),(-Q106)^(1/3)),'OddsRatio_working_3-way'!AN106-'OddsRatio_working_3-way'!R106/3)</f>
        <v>-0.36828213267005594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1.61</v>
      </c>
      <c r="B107" s="4">
        <f>IF('True_Odds_Calculator_3-way'!B106="","",'True_Odds_Calculator_3-way'!B106)</f>
        <v>4.2699999999999996</v>
      </c>
      <c r="C107" s="4">
        <f>IF('True_Odds_Calculator_3-way'!C106="","",'True_Odds_Calculator_3-way'!C106)</f>
        <v>5.18</v>
      </c>
      <c r="D107" s="9">
        <f t="shared" si="26"/>
        <v>0.60076230001867148</v>
      </c>
      <c r="E107" s="9">
        <f t="shared" si="27"/>
        <v>0.21918126691903819</v>
      </c>
      <c r="F107" s="9">
        <f t="shared" si="28"/>
        <v>0.18005643306229047</v>
      </c>
      <c r="G107" s="9">
        <f t="shared" si="29"/>
        <v>1.0894292680082209</v>
      </c>
      <c r="H107" s="9">
        <f t="shared" si="30"/>
        <v>1.6645518534850146</v>
      </c>
      <c r="I107" s="9">
        <f t="shared" si="31"/>
        <v>4.5624337063868827</v>
      </c>
      <c r="J107" s="9">
        <f t="shared" si="32"/>
        <v>5.5538143402743643</v>
      </c>
      <c r="K107" s="11">
        <f t="shared" si="33"/>
        <v>0.6211180124223602</v>
      </c>
      <c r="L107" s="11">
        <f t="shared" si="34"/>
        <v>0.23419203747072601</v>
      </c>
      <c r="M107" s="11">
        <f t="shared" si="35"/>
        <v>0.19305019305019305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-0.23413716670149687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0.22633490275714663</v>
      </c>
      <c r="Q107" s="11">
        <f>2*'OddsRatio_working_3-way'!K107*'OddsRatio_working_3-way'!L107*'OddsRatio_working_3-way'!M107</f>
        <v>5.6162506887629436E-2</v>
      </c>
      <c r="R107" s="11">
        <f t="shared" si="36"/>
        <v>0</v>
      </c>
      <c r="S107" s="11">
        <f t="shared" si="37"/>
        <v>-0.96667652532800397</v>
      </c>
      <c r="T107" s="11">
        <f t="shared" si="38"/>
        <v>-0.23987010554044763</v>
      </c>
      <c r="U107" s="11">
        <f>'OddsRatio_working_3-way'!S107-'OddsRatio_working_3-way'!R107^2/3</f>
        <v>-0.96667652532800397</v>
      </c>
      <c r="V107" s="11">
        <f>'OddsRatio_working_3-way'!S107*'OddsRatio_working_3-way'!R107/3-2*'OddsRatio_working_3-way'!R107^3/27-'OddsRatio_working_3-way'!T107</f>
        <v>0.23987010554044763</v>
      </c>
      <c r="W107" s="11">
        <f>'OddsRatio_working_3-way'!V107^2+4*'OddsRatio_working_3-way'!U107^3/27</f>
        <v>-7.6288100422400654E-2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0.18291102205333754</v>
      </c>
      <c r="Y107" s="11">
        <f>IF('OddsRatio_working_3-way'!W107&gt;=0,IF('OddsRatio_working_3-way'!V107+SQRT('OddsRatio_working_3-way'!W107)&gt;0,0,PI()),ACOS('OddsRatio_working_3-way'!V107/(2*'OddsRatio_working_3-way'!X107)))</f>
        <v>0.85568481272611996</v>
      </c>
      <c r="Z107" s="11">
        <f>'OddsRatio_working_3-way'!X107^(1/3)*COS('OddsRatio_working_3-way'!Y107/3)</f>
        <v>0.54471463400411047</v>
      </c>
      <c r="AA107" s="11">
        <f>'OddsRatio_working_3-way'!X107^(1/3)*COS(('OddsRatio_working_3-way'!Y107+2*PI())/3)</f>
        <v>-0.41068159888461914</v>
      </c>
      <c r="AB107" s="11">
        <f>'OddsRatio_working_3-way'!X107^(1/3)*COS(('OddsRatio_working_3-way'!Y107+4*PI())/3)</f>
        <v>-0.13403303511949138</v>
      </c>
      <c r="AC107" s="11">
        <f>'OddsRatio_working_3-way'!X107^(1/3)*SIN('OddsRatio_working_3-way'!Y107/3)</f>
        <v>0.15972312276071987</v>
      </c>
      <c r="AD107" s="11">
        <f>'OddsRatio_working_3-way'!X107^(1/3)*SIN(('OddsRatio_working_3-way'!Y107+2*PI())/3)</f>
        <v>0.39187514948034241</v>
      </c>
      <c r="AE107" s="11">
        <f>'OddsRatio_working_3-way'!X107^(1/3)*SIN(('OddsRatio_working_3-way'!Y107+4*PI())/3)</f>
        <v>-0.55159827224106239</v>
      </c>
      <c r="AF107" s="11">
        <f>-'OddsRatio_working_3-way'!U107/(3*'OddsRatio_working_3-way'!X107^(1/3))*COS(('OddsRatio_working_3-way'!Y107)/3)</f>
        <v>0.54471463400411058</v>
      </c>
      <c r="AG107" s="11">
        <f>-'OddsRatio_working_3-way'!U107/(3*'OddsRatio_working_3-way'!X107^(1/3))*COS(('OddsRatio_working_3-way'!Y107+2*PI())/3)</f>
        <v>-0.41068159888461925</v>
      </c>
      <c r="AH107" s="11">
        <f>-'OddsRatio_working_3-way'!U107/(3*'OddsRatio_working_3-way'!X107^(1/3))*COS(('OddsRatio_working_3-way'!Y107+4*PI())/3)</f>
        <v>-0.13403303511949141</v>
      </c>
      <c r="AI107" s="11">
        <f>'OddsRatio_working_3-way'!U107/(3*'OddsRatio_working_3-way'!X107^(1/3))*SIN(('OddsRatio_working_3-way'!Y107)/3)</f>
        <v>-0.1597231227607199</v>
      </c>
      <c r="AJ107" s="11">
        <f>'OddsRatio_working_3-way'!U107/(3*'OddsRatio_working_3-way'!X107^(1/3))*SIN(('OddsRatio_working_3-way'!Y107+2*PI())/3)</f>
        <v>-0.39187514948034252</v>
      </c>
      <c r="AK107" s="11">
        <f>'OddsRatio_working_3-way'!U107/(3*'OddsRatio_working_3-way'!X107^(1/3))*SIN(('OddsRatio_working_3-way'!Y107+4*PI())/3)</f>
        <v>0.5515982722410625</v>
      </c>
      <c r="AL107" s="11">
        <f>'OddsRatio_working_3-way'!Z107+'OddsRatio_working_3-way'!AF107</f>
        <v>1.0894292680082209</v>
      </c>
      <c r="AM107" s="11">
        <f>'OddsRatio_working_3-way'!AA107+'OddsRatio_working_3-way'!AG107</f>
        <v>-0.82136319776923838</v>
      </c>
      <c r="AN107" s="11">
        <f>'OddsRatio_working_3-way'!AB107+'OddsRatio_working_3-way'!AH107</f>
        <v>-0.26806607023898277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1.0894292680082209</v>
      </c>
      <c r="AS107" s="11">
        <f>IF(('OddsRatio_working_3-way'!X107=0),IF(Q107&gt;0,-Q107^(1/3),(-Q107)^(1/3)),'OddsRatio_working_3-way'!AM107-'OddsRatio_working_3-way'!R107/3)</f>
        <v>-0.82136319776923838</v>
      </c>
      <c r="AT107" s="11">
        <f>IF(('OddsRatio_working_3-way'!X107=0),IF(Q107&gt;0,-Q107^(1/3),(-Q107)^(1/3)),'OddsRatio_working_3-way'!AN107-'OddsRatio_working_3-way'!R107/3)</f>
        <v>-0.26806607023898277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1.46</v>
      </c>
      <c r="B108" s="4">
        <f>IF('True_Odds_Calculator_3-way'!B107="","",'True_Odds_Calculator_3-way'!B107)</f>
        <v>4.88</v>
      </c>
      <c r="C108" s="4">
        <f>IF('True_Odds_Calculator_3-way'!C107="","",'True_Odds_Calculator_3-way'!C107)</f>
        <v>6.22</v>
      </c>
      <c r="D108" s="9">
        <f t="shared" si="26"/>
        <v>0.66305189529051067</v>
      </c>
      <c r="E108" s="9">
        <f t="shared" si="27"/>
        <v>0.18916581625317685</v>
      </c>
      <c r="F108" s="9">
        <f t="shared" si="28"/>
        <v>0.14778228845631253</v>
      </c>
      <c r="G108" s="9">
        <f t="shared" si="29"/>
        <v>1.1047338602090875</v>
      </c>
      <c r="H108" s="9">
        <f t="shared" si="30"/>
        <v>1.5081775756961804</v>
      </c>
      <c r="I108" s="9">
        <f t="shared" si="31"/>
        <v>5.2863673776112599</v>
      </c>
      <c r="J108" s="9">
        <f t="shared" si="32"/>
        <v>6.7667107502914359</v>
      </c>
      <c r="K108" s="11">
        <f t="shared" si="33"/>
        <v>0.68493150684931503</v>
      </c>
      <c r="L108" s="11">
        <f t="shared" si="34"/>
        <v>0.20491803278688525</v>
      </c>
      <c r="M108" s="11">
        <f t="shared" si="35"/>
        <v>0.16077170418006431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-0.21023111699688724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0.21572219458250266</v>
      </c>
      <c r="Q108" s="11">
        <f>2*'OddsRatio_working_3-way'!K108*'OddsRatio_working_3-way'!L108*'OddsRatio_working_3-way'!M108</f>
        <v>4.5130166230649089E-2</v>
      </c>
      <c r="R108" s="11">
        <f t="shared" si="36"/>
        <v>0</v>
      </c>
      <c r="S108" s="11">
        <f t="shared" si="37"/>
        <v>-1.0261192427841057</v>
      </c>
      <c r="T108" s="11">
        <f t="shared" si="38"/>
        <v>-0.21466929765357859</v>
      </c>
      <c r="U108" s="11">
        <f>'OddsRatio_working_3-way'!S108-'OddsRatio_working_3-way'!R108^2/3</f>
        <v>-1.0261192427841057</v>
      </c>
      <c r="V108" s="11">
        <f>'OddsRatio_working_3-way'!S108*'OddsRatio_working_3-way'!R108/3-2*'OddsRatio_working_3-way'!R108^3/27-'OddsRatio_working_3-way'!T108</f>
        <v>0.21466929765357859</v>
      </c>
      <c r="W108" s="11">
        <f>'OddsRatio_working_3-way'!V108^2+4*'OddsRatio_working_3-way'!U108^3/27</f>
        <v>-0.11397963958096274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0.20003908801534481</v>
      </c>
      <c r="Y108" s="11">
        <f>IF('OddsRatio_working_3-way'!W108&gt;=0,IF('OddsRatio_working_3-way'!V108+SQRT('OddsRatio_working_3-way'!W108)&gt;0,0,PI()),ACOS('OddsRatio_working_3-way'!V108/(2*'OddsRatio_working_3-way'!X108)))</f>
        <v>1.0044310934894884</v>
      </c>
      <c r="Z108" s="11">
        <f>'OddsRatio_working_3-way'!X108^(1/3)*COS('OddsRatio_working_3-way'!Y108/3)</f>
        <v>0.55236693010454385</v>
      </c>
      <c r="AA108" s="11">
        <f>'OddsRatio_working_3-way'!X108^(1/3)*COS(('OddsRatio_working_3-way'!Y108+2*PI())/3)</f>
        <v>-0.44261030060227557</v>
      </c>
      <c r="AB108" s="11">
        <f>'OddsRatio_working_3-way'!X108^(1/3)*COS(('OddsRatio_working_3-way'!Y108+4*PI())/3)</f>
        <v>-0.1097566295022684</v>
      </c>
      <c r="AC108" s="11">
        <f>'OddsRatio_working_3-way'!X108^(1/3)*SIN('OddsRatio_working_3-way'!Y108/3)</f>
        <v>0.19217315661034448</v>
      </c>
      <c r="AD108" s="11">
        <f>'OddsRatio_working_3-way'!X108^(1/3)*SIN(('OddsRatio_working_3-way'!Y108+2*PI())/3)</f>
        <v>0.38227721537578624</v>
      </c>
      <c r="AE108" s="11">
        <f>'OddsRatio_working_3-way'!X108^(1/3)*SIN(('OddsRatio_working_3-way'!Y108+4*PI())/3)</f>
        <v>-0.57445037198613047</v>
      </c>
      <c r="AF108" s="11">
        <f>-'OddsRatio_working_3-way'!U108/(3*'OddsRatio_working_3-way'!X108^(1/3))*COS(('OddsRatio_working_3-way'!Y108)/3)</f>
        <v>0.55236693010454374</v>
      </c>
      <c r="AG108" s="11">
        <f>-'OddsRatio_working_3-way'!U108/(3*'OddsRatio_working_3-way'!X108^(1/3))*COS(('OddsRatio_working_3-way'!Y108+2*PI())/3)</f>
        <v>-0.44261030060227552</v>
      </c>
      <c r="AH108" s="11">
        <f>-'OddsRatio_working_3-way'!U108/(3*'OddsRatio_working_3-way'!X108^(1/3))*COS(('OddsRatio_working_3-way'!Y108+4*PI())/3)</f>
        <v>-0.10975662950226837</v>
      </c>
      <c r="AI108" s="11">
        <f>'OddsRatio_working_3-way'!U108/(3*'OddsRatio_working_3-way'!X108^(1/3))*SIN(('OddsRatio_working_3-way'!Y108)/3)</f>
        <v>-0.19217315661034445</v>
      </c>
      <c r="AJ108" s="11">
        <f>'OddsRatio_working_3-way'!U108/(3*'OddsRatio_working_3-way'!X108^(1/3))*SIN(('OddsRatio_working_3-way'!Y108+2*PI())/3)</f>
        <v>-0.38227721537578613</v>
      </c>
      <c r="AK108" s="11">
        <f>'OddsRatio_working_3-way'!U108/(3*'OddsRatio_working_3-way'!X108^(1/3))*SIN(('OddsRatio_working_3-way'!Y108+4*PI())/3)</f>
        <v>0.57445037198613036</v>
      </c>
      <c r="AL108" s="11">
        <f>'OddsRatio_working_3-way'!Z108+'OddsRatio_working_3-way'!AF108</f>
        <v>1.1047338602090875</v>
      </c>
      <c r="AM108" s="11">
        <f>'OddsRatio_working_3-way'!AA108+'OddsRatio_working_3-way'!AG108</f>
        <v>-0.88522060120455115</v>
      </c>
      <c r="AN108" s="11">
        <f>'OddsRatio_working_3-way'!AB108+'OddsRatio_working_3-way'!AH108</f>
        <v>-0.21951325900453678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1.1047338602090875</v>
      </c>
      <c r="AS108" s="11">
        <f>IF(('OddsRatio_working_3-way'!X108=0),IF(Q108&gt;0,-Q108^(1/3),(-Q108)^(1/3)),'OddsRatio_working_3-way'!AM108-'OddsRatio_working_3-way'!R108/3)</f>
        <v>-0.88522060120455115</v>
      </c>
      <c r="AT108" s="11">
        <f>IF(('OddsRatio_working_3-way'!X108=0),IF(Q108&gt;0,-Q108^(1/3),(-Q108)^(1/3)),'OddsRatio_working_3-way'!AN108-'OddsRatio_working_3-way'!R108/3)</f>
        <v>-0.21951325900453678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1.86</v>
      </c>
      <c r="B109" s="4">
        <f>IF('True_Odds_Calculator_3-way'!B108="","",'True_Odds_Calculator_3-way'!B108)</f>
        <v>4.37</v>
      </c>
      <c r="C109" s="4">
        <f>IF('True_Odds_Calculator_3-way'!C108="","",'True_Odds_Calculator_3-way'!C108)</f>
        <v>3.78</v>
      </c>
      <c r="D109" s="9">
        <f t="shared" si="26"/>
        <v>0.52508193925118551</v>
      </c>
      <c r="E109" s="9">
        <f t="shared" si="27"/>
        <v>0.2200588265119878</v>
      </c>
      <c r="F109" s="9">
        <f t="shared" si="28"/>
        <v>0.25485923423682666</v>
      </c>
      <c r="G109" s="9">
        <f t="shared" si="29"/>
        <v>1.0517030998701393</v>
      </c>
      <c r="H109" s="9">
        <f t="shared" si="30"/>
        <v>1.9044646658883198</v>
      </c>
      <c r="I109" s="9">
        <f t="shared" si="31"/>
        <v>4.5442394465623694</v>
      </c>
      <c r="J109" s="9">
        <f t="shared" si="32"/>
        <v>3.9237346176389867</v>
      </c>
      <c r="K109" s="11">
        <f t="shared" si="33"/>
        <v>0.5376344086021505</v>
      </c>
      <c r="L109" s="11">
        <f t="shared" si="34"/>
        <v>0.22883295194508008</v>
      </c>
      <c r="M109" s="11">
        <f t="shared" si="35"/>
        <v>0.26455026455026459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-0.2622327727271011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0.22815596989460826</v>
      </c>
      <c r="Q109" s="11">
        <f>2*'OddsRatio_working_3-way'!K109*'OddsRatio_working_3-way'!L109*'OddsRatio_working_3-way'!M109</f>
        <v>6.5094427929988083E-2</v>
      </c>
      <c r="R109" s="11">
        <f t="shared" si="36"/>
        <v>0</v>
      </c>
      <c r="S109" s="11">
        <f t="shared" si="37"/>
        <v>-0.87005131937511226</v>
      </c>
      <c r="T109" s="11">
        <f t="shared" si="38"/>
        <v>-0.24823147485737862</v>
      </c>
      <c r="U109" s="11">
        <f>'OddsRatio_working_3-way'!S109-'OddsRatio_working_3-way'!R109^2/3</f>
        <v>-0.87005131937511226</v>
      </c>
      <c r="V109" s="11">
        <f>'OddsRatio_working_3-way'!S109*'OddsRatio_working_3-way'!R109/3-2*'OddsRatio_working_3-way'!R109^3/27-'OddsRatio_working_3-way'!T109</f>
        <v>0.24823147485737862</v>
      </c>
      <c r="W109" s="11">
        <f>'OddsRatio_working_3-way'!V109^2+4*'OddsRatio_working_3-way'!U109^3/27</f>
        <v>-3.595439974629399E-2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0.15618359777531329</v>
      </c>
      <c r="Y109" s="11">
        <f>IF('OddsRatio_working_3-way'!W109&gt;=0,IF('OddsRatio_working_3-way'!V109+SQRT('OddsRatio_working_3-way'!W109)&gt;0,0,PI()),ACOS('OddsRatio_working_3-way'!V109/(2*'OddsRatio_working_3-way'!X109)))</f>
        <v>0.65231866155223162</v>
      </c>
      <c r="Z109" s="11">
        <f>'OddsRatio_working_3-way'!X109^(1/3)*COS('OddsRatio_working_3-way'!Y109/3)</f>
        <v>0.52585154993506966</v>
      </c>
      <c r="AA109" s="11">
        <f>'OddsRatio_working_3-way'!X109^(1/3)*COS(('OddsRatio_working_3-way'!Y109+2*PI())/3)</f>
        <v>-0.36353859928402932</v>
      </c>
      <c r="AB109" s="11">
        <f>'OddsRatio_working_3-way'!X109^(1/3)*COS(('OddsRatio_working_3-way'!Y109+4*PI())/3)</f>
        <v>-0.16231295065104073</v>
      </c>
      <c r="AC109" s="11">
        <f>'OddsRatio_working_3-way'!X109^(1/3)*SIN('OddsRatio_working_3-way'!Y109/3)</f>
        <v>0.11617768240611323</v>
      </c>
      <c r="AD109" s="11">
        <f>'OddsRatio_working_3-way'!X109^(1/3)*SIN(('OddsRatio_working_3-way'!Y109+2*PI())/3)</f>
        <v>0.39731195966013499</v>
      </c>
      <c r="AE109" s="11">
        <f>'OddsRatio_working_3-way'!X109^(1/3)*SIN(('OddsRatio_working_3-way'!Y109+4*PI())/3)</f>
        <v>-0.51348964206624814</v>
      </c>
      <c r="AF109" s="11">
        <f>-'OddsRatio_working_3-way'!U109/(3*'OddsRatio_working_3-way'!X109^(1/3))*COS(('OddsRatio_working_3-way'!Y109)/3)</f>
        <v>0.52585154993506966</v>
      </c>
      <c r="AG109" s="11">
        <f>-'OddsRatio_working_3-way'!U109/(3*'OddsRatio_working_3-way'!X109^(1/3))*COS(('OddsRatio_working_3-way'!Y109+2*PI())/3)</f>
        <v>-0.36353859928402932</v>
      </c>
      <c r="AH109" s="11">
        <f>-'OddsRatio_working_3-way'!U109/(3*'OddsRatio_working_3-way'!X109^(1/3))*COS(('OddsRatio_working_3-way'!Y109+4*PI())/3)</f>
        <v>-0.16231295065104073</v>
      </c>
      <c r="AI109" s="11">
        <f>'OddsRatio_working_3-way'!U109/(3*'OddsRatio_working_3-way'!X109^(1/3))*SIN(('OddsRatio_working_3-way'!Y109)/3)</f>
        <v>-0.11617768240611323</v>
      </c>
      <c r="AJ109" s="11">
        <f>'OddsRatio_working_3-way'!U109/(3*'OddsRatio_working_3-way'!X109^(1/3))*SIN(('OddsRatio_working_3-way'!Y109+2*PI())/3)</f>
        <v>-0.39731195966013499</v>
      </c>
      <c r="AK109" s="11">
        <f>'OddsRatio_working_3-way'!U109/(3*'OddsRatio_working_3-way'!X109^(1/3))*SIN(('OddsRatio_working_3-way'!Y109+4*PI())/3)</f>
        <v>0.51348964206624814</v>
      </c>
      <c r="AL109" s="11">
        <f>'OddsRatio_working_3-way'!Z109+'OddsRatio_working_3-way'!AF109</f>
        <v>1.0517030998701393</v>
      </c>
      <c r="AM109" s="11">
        <f>'OddsRatio_working_3-way'!AA109+'OddsRatio_working_3-way'!AG109</f>
        <v>-0.72707719856805864</v>
      </c>
      <c r="AN109" s="11">
        <f>'OddsRatio_working_3-way'!AB109+'OddsRatio_working_3-way'!AH109</f>
        <v>-0.32462590130208147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1.0517030998701393</v>
      </c>
      <c r="AS109" s="11">
        <f>IF(('OddsRatio_working_3-way'!X109=0),IF(Q109&gt;0,-Q109^(1/3),(-Q109)^(1/3)),'OddsRatio_working_3-way'!AM109-'OddsRatio_working_3-way'!R109/3)</f>
        <v>-0.72707719856805864</v>
      </c>
      <c r="AT109" s="11">
        <f>IF(('OddsRatio_working_3-way'!X109=0),IF(Q109&gt;0,-Q109^(1/3),(-Q109)^(1/3)),'OddsRatio_working_3-way'!AN109-'OddsRatio_working_3-way'!R109/3)</f>
        <v>-0.32462590130208147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1.76</v>
      </c>
      <c r="B110" s="4">
        <f>IF('True_Odds_Calculator_3-way'!B109="","",'True_Odds_Calculator_3-way'!B109)</f>
        <v>4.32</v>
      </c>
      <c r="C110" s="4">
        <f>IF('True_Odds_Calculator_3-way'!C109="","",'True_Odds_Calculator_3-way'!C109)</f>
        <v>4.3</v>
      </c>
      <c r="D110" s="9">
        <f t="shared" si="26"/>
        <v>0.55490309280360839</v>
      </c>
      <c r="E110" s="9">
        <f t="shared" si="27"/>
        <v>0.22202573180775065</v>
      </c>
      <c r="F110" s="9">
        <f t="shared" si="28"/>
        <v>0.22307117538864077</v>
      </c>
      <c r="G110" s="9">
        <f t="shared" si="29"/>
        <v>1.0554164012664544</v>
      </c>
      <c r="H110" s="9">
        <f t="shared" si="30"/>
        <v>1.8021164649625057</v>
      </c>
      <c r="I110" s="9">
        <f t="shared" si="31"/>
        <v>4.503982452204629</v>
      </c>
      <c r="J110" s="9">
        <f t="shared" si="32"/>
        <v>4.4828741241792995</v>
      </c>
      <c r="K110" s="11">
        <f t="shared" si="33"/>
        <v>0.56818181818181823</v>
      </c>
      <c r="L110" s="11">
        <f t="shared" si="34"/>
        <v>0.23148148148148145</v>
      </c>
      <c r="M110" s="11">
        <f t="shared" si="35"/>
        <v>0.23255813953488372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-0.25468346253229968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0.22573114869626501</v>
      </c>
      <c r="Q110" s="11">
        <f>2*'OddsRatio_working_3-way'!K110*'OddsRatio_working_3-way'!L110*'OddsRatio_working_3-way'!M110</f>
        <v>6.1173753034218147E-2</v>
      </c>
      <c r="R110" s="11">
        <f t="shared" si="36"/>
        <v>0</v>
      </c>
      <c r="S110" s="11">
        <f t="shared" si="37"/>
        <v>-0.88632040122211375</v>
      </c>
      <c r="T110" s="11">
        <f t="shared" si="38"/>
        <v>-0.2401952306834996</v>
      </c>
      <c r="U110" s="11">
        <f>'OddsRatio_working_3-way'!S110-'OddsRatio_working_3-way'!R110^2/3</f>
        <v>-0.88632040122211375</v>
      </c>
      <c r="V110" s="11">
        <f>'OddsRatio_working_3-way'!S110*'OddsRatio_working_3-way'!R110/3-2*'OddsRatio_working_3-way'!R110^3/27-'OddsRatio_working_3-way'!T110</f>
        <v>0.2401952306834996</v>
      </c>
      <c r="W110" s="11">
        <f>'OddsRatio_working_3-way'!V110^2+4*'OddsRatio_working_3-way'!U110^3/27</f>
        <v>-4.5456068924057381E-2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0.1605847266765717</v>
      </c>
      <c r="Y110" s="11">
        <f>IF('OddsRatio_working_3-way'!W110&gt;=0,IF('OddsRatio_working_3-way'!V110+SQRT('OddsRatio_working_3-way'!W110)&gt;0,0,PI()),ACOS('OddsRatio_working_3-way'!V110/(2*'OddsRatio_working_3-way'!X110)))</f>
        <v>0.72593818582948011</v>
      </c>
      <c r="Z110" s="11">
        <f>'OddsRatio_working_3-way'!X110^(1/3)*COS('OddsRatio_working_3-way'!Y110/3)</f>
        <v>0.52770820063322721</v>
      </c>
      <c r="AA110" s="11">
        <f>'OddsRatio_working_3-way'!X110^(1/3)*COS(('OddsRatio_working_3-way'!Y110+2*PI())/3)</f>
        <v>-0.37665100428059484</v>
      </c>
      <c r="AB110" s="11">
        <f>'OddsRatio_working_3-way'!X110^(1/3)*COS(('OddsRatio_working_3-way'!Y110+4*PI())/3)</f>
        <v>-0.15105719635263232</v>
      </c>
      <c r="AC110" s="11">
        <f>'OddsRatio_working_3-way'!X110^(1/3)*SIN('OddsRatio_working_3-way'!Y110/3)</f>
        <v>0.13024664573472189</v>
      </c>
      <c r="AD110" s="11">
        <f>'OddsRatio_working_3-way'!X110^(1/3)*SIN(('OddsRatio_working_3-way'!Y110+2*PI())/3)</f>
        <v>0.39188538466638928</v>
      </c>
      <c r="AE110" s="11">
        <f>'OddsRatio_working_3-way'!X110^(1/3)*SIN(('OddsRatio_working_3-way'!Y110+4*PI())/3)</f>
        <v>-0.52213203040111111</v>
      </c>
      <c r="AF110" s="11">
        <f>-'OddsRatio_working_3-way'!U110/(3*'OddsRatio_working_3-way'!X110^(1/3))*COS(('OddsRatio_working_3-way'!Y110)/3)</f>
        <v>0.52770820063322732</v>
      </c>
      <c r="AG110" s="11">
        <f>-'OddsRatio_working_3-way'!U110/(3*'OddsRatio_working_3-way'!X110^(1/3))*COS(('OddsRatio_working_3-way'!Y110+2*PI())/3)</f>
        <v>-0.37665100428059489</v>
      </c>
      <c r="AH110" s="11">
        <f>-'OddsRatio_working_3-way'!U110/(3*'OddsRatio_working_3-way'!X110^(1/3))*COS(('OddsRatio_working_3-way'!Y110+4*PI())/3)</f>
        <v>-0.15105719635263234</v>
      </c>
      <c r="AI110" s="11">
        <f>'OddsRatio_working_3-way'!U110/(3*'OddsRatio_working_3-way'!X110^(1/3))*SIN(('OddsRatio_working_3-way'!Y110)/3)</f>
        <v>-0.13024664573472192</v>
      </c>
      <c r="AJ110" s="11">
        <f>'OddsRatio_working_3-way'!U110/(3*'OddsRatio_working_3-way'!X110^(1/3))*SIN(('OddsRatio_working_3-way'!Y110+2*PI())/3)</f>
        <v>-0.39188538466638934</v>
      </c>
      <c r="AK110" s="11">
        <f>'OddsRatio_working_3-way'!U110/(3*'OddsRatio_working_3-way'!X110^(1/3))*SIN(('OddsRatio_working_3-way'!Y110+4*PI())/3)</f>
        <v>0.52213203040111122</v>
      </c>
      <c r="AL110" s="11">
        <f>'OddsRatio_working_3-way'!Z110+'OddsRatio_working_3-way'!AF110</f>
        <v>1.0554164012664544</v>
      </c>
      <c r="AM110" s="11">
        <f>'OddsRatio_working_3-way'!AA110+'OddsRatio_working_3-way'!AG110</f>
        <v>-0.75330200856118967</v>
      </c>
      <c r="AN110" s="11">
        <f>'OddsRatio_working_3-way'!AB110+'OddsRatio_working_3-way'!AH110</f>
        <v>-0.30211439270526463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1.0554164012664544</v>
      </c>
      <c r="AS110" s="11">
        <f>IF(('OddsRatio_working_3-way'!X110=0),IF(Q110&gt;0,-Q110^(1/3),(-Q110)^(1/3)),'OddsRatio_working_3-way'!AM110-'OddsRatio_working_3-way'!R110/3)</f>
        <v>-0.75330200856118967</v>
      </c>
      <c r="AT110" s="11">
        <f>IF(('OddsRatio_working_3-way'!X110=0),IF(Q110&gt;0,-Q110^(1/3),(-Q110)^(1/3)),'OddsRatio_working_3-way'!AN110-'OddsRatio_working_3-way'!R110/3)</f>
        <v>-0.30211439270526463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1.53</v>
      </c>
      <c r="B111" s="4">
        <f>IF('True_Odds_Calculator_3-way'!B110="","",'True_Odds_Calculator_3-way'!B110)</f>
        <v>4.53</v>
      </c>
      <c r="C111" s="4">
        <f>IF('True_Odds_Calculator_3-way'!C110="","",'True_Odds_Calculator_3-way'!C110)</f>
        <v>6.34</v>
      </c>
      <c r="D111" s="9">
        <f t="shared" si="26"/>
        <v>0.63970737174394898</v>
      </c>
      <c r="E111" s="9">
        <f t="shared" si="27"/>
        <v>0.21047213462309744</v>
      </c>
      <c r="F111" s="9">
        <f t="shared" si="28"/>
        <v>0.14982049363295341</v>
      </c>
      <c r="G111" s="9">
        <f t="shared" si="29"/>
        <v>1.0626693420002777</v>
      </c>
      <c r="H111" s="9">
        <f t="shared" si="30"/>
        <v>1.5632147512601475</v>
      </c>
      <c r="I111" s="9">
        <f t="shared" si="31"/>
        <v>4.7512227772609803</v>
      </c>
      <c r="J111" s="9">
        <f t="shared" si="32"/>
        <v>6.6746542862814824</v>
      </c>
      <c r="K111" s="11">
        <f t="shared" si="33"/>
        <v>0.65359477124183007</v>
      </c>
      <c r="L111" s="11">
        <f t="shared" si="34"/>
        <v>0.22075055187637968</v>
      </c>
      <c r="M111" s="11">
        <f t="shared" si="35"/>
        <v>0.15772870662460567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-0.22735941404089288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0.21391880452340867</v>
      </c>
      <c r="Q111" s="11">
        <f>2*'OddsRatio_working_3-way'!K111*'OddsRatio_working_3-way'!L111*'OddsRatio_working_3-way'!M111</f>
        <v>4.5514639260299715E-2</v>
      </c>
      <c r="R111" s="11">
        <f t="shared" si="36"/>
        <v>0</v>
      </c>
      <c r="S111" s="11">
        <f t="shared" si="37"/>
        <v>-0.94088386630400633</v>
      </c>
      <c r="T111" s="11">
        <f t="shared" si="38"/>
        <v>-0.20018805666042686</v>
      </c>
      <c r="U111" s="11">
        <f>'OddsRatio_working_3-way'!S111-'OddsRatio_working_3-way'!R111^2/3</f>
        <v>-0.94088386630400633</v>
      </c>
      <c r="V111" s="11">
        <f>'OddsRatio_working_3-way'!S111*'OddsRatio_working_3-way'!R111/3-2*'OddsRatio_working_3-way'!R111^3/27-'OddsRatio_working_3-way'!T111</f>
        <v>0.20018805666042686</v>
      </c>
      <c r="W111" s="11">
        <f>'OddsRatio_working_3-way'!V111^2+4*'OddsRatio_working_3-way'!U111^3/27</f>
        <v>-8.3321654048825147E-2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0.17563948308844413</v>
      </c>
      <c r="Y111" s="11">
        <f>IF('OddsRatio_working_3-way'!W111&gt;=0,IF('OddsRatio_working_3-way'!V111+SQRT('OddsRatio_working_3-way'!W111)&gt;0,0,PI()),ACOS('OddsRatio_working_3-way'!V111/(2*'OddsRatio_working_3-way'!X111)))</f>
        <v>0.96443235753252465</v>
      </c>
      <c r="Z111" s="11">
        <f>'OddsRatio_working_3-way'!X111^(1/3)*COS('OddsRatio_working_3-way'!Y111/3)</f>
        <v>0.53133467100013887</v>
      </c>
      <c r="AA111" s="11">
        <f>'OddsRatio_working_3-way'!X111^(1/3)*COS(('OddsRatio_working_3-way'!Y111+2*PI())/3)</f>
        <v>-0.41891082515258998</v>
      </c>
      <c r="AB111" s="11">
        <f>'OddsRatio_working_3-way'!X111^(1/3)*COS(('OddsRatio_working_3-way'!Y111+4*PI())/3)</f>
        <v>-0.11242384584754901</v>
      </c>
      <c r="AC111" s="11">
        <f>'OddsRatio_working_3-way'!X111^(1/3)*SIN('OddsRatio_working_3-way'!Y111/3)</f>
        <v>0.17695034000488066</v>
      </c>
      <c r="AD111" s="11">
        <f>'OddsRatio_working_3-way'!X111^(1/3)*SIN(('OddsRatio_working_3-way'!Y111+2*PI())/3)</f>
        <v>0.37167415299512679</v>
      </c>
      <c r="AE111" s="11">
        <f>'OddsRatio_working_3-way'!X111^(1/3)*SIN(('OddsRatio_working_3-way'!Y111+4*PI())/3)</f>
        <v>-0.54862449300000748</v>
      </c>
      <c r="AF111" s="11">
        <f>-'OddsRatio_working_3-way'!U111/(3*'OddsRatio_working_3-way'!X111^(1/3))*COS(('OddsRatio_working_3-way'!Y111)/3)</f>
        <v>0.53133467100013887</v>
      </c>
      <c r="AG111" s="11">
        <f>-'OddsRatio_working_3-way'!U111/(3*'OddsRatio_working_3-way'!X111^(1/3))*COS(('OddsRatio_working_3-way'!Y111+2*PI())/3)</f>
        <v>-0.41891082515258998</v>
      </c>
      <c r="AH111" s="11">
        <f>-'OddsRatio_working_3-way'!U111/(3*'OddsRatio_working_3-way'!X111^(1/3))*COS(('OddsRatio_working_3-way'!Y111+4*PI())/3)</f>
        <v>-0.11242384584754901</v>
      </c>
      <c r="AI111" s="11">
        <f>'OddsRatio_working_3-way'!U111/(3*'OddsRatio_working_3-way'!X111^(1/3))*SIN(('OddsRatio_working_3-way'!Y111)/3)</f>
        <v>-0.17695034000488066</v>
      </c>
      <c r="AJ111" s="11">
        <f>'OddsRatio_working_3-way'!U111/(3*'OddsRatio_working_3-way'!X111^(1/3))*SIN(('OddsRatio_working_3-way'!Y111+2*PI())/3)</f>
        <v>-0.37167415299512679</v>
      </c>
      <c r="AK111" s="11">
        <f>'OddsRatio_working_3-way'!U111/(3*'OddsRatio_working_3-way'!X111^(1/3))*SIN(('OddsRatio_working_3-way'!Y111+4*PI())/3)</f>
        <v>0.54862449300000748</v>
      </c>
      <c r="AL111" s="11">
        <f>'OddsRatio_working_3-way'!Z111+'OddsRatio_working_3-way'!AF111</f>
        <v>1.0626693420002777</v>
      </c>
      <c r="AM111" s="11">
        <f>'OddsRatio_working_3-way'!AA111+'OddsRatio_working_3-way'!AG111</f>
        <v>-0.83782165030517997</v>
      </c>
      <c r="AN111" s="11">
        <f>'OddsRatio_working_3-way'!AB111+'OddsRatio_working_3-way'!AH111</f>
        <v>-0.22484769169509802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1.0626693420002777</v>
      </c>
      <c r="AS111" s="11">
        <f>IF(('OddsRatio_working_3-way'!X111=0),IF(Q111&gt;0,-Q111^(1/3),(-Q111)^(1/3)),'OddsRatio_working_3-way'!AM111-'OddsRatio_working_3-way'!R111/3)</f>
        <v>-0.83782165030517997</v>
      </c>
      <c r="AT111" s="11">
        <f>IF(('OddsRatio_working_3-way'!X111=0),IF(Q111&gt;0,-Q111^(1/3),(-Q111)^(1/3)),'OddsRatio_working_3-way'!AN111-'OddsRatio_working_3-way'!R111/3)</f>
        <v>-0.22484769169509802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1.97</v>
      </c>
      <c r="B112" s="4">
        <f>IF('True_Odds_Calculator_3-way'!B111="","",'True_Odds_Calculator_3-way'!B111)</f>
        <v>3.89</v>
      </c>
      <c r="C112" s="4">
        <f>IF('True_Odds_Calculator_3-way'!C111="","",'True_Odds_Calculator_3-way'!C111)</f>
        <v>3.79</v>
      </c>
      <c r="D112" s="9">
        <f t="shared" si="26"/>
        <v>0.4963092836607394</v>
      </c>
      <c r="E112" s="9">
        <f t="shared" si="27"/>
        <v>0.24852792367826329</v>
      </c>
      <c r="F112" s="9">
        <f t="shared" si="28"/>
        <v>0.25516279266099734</v>
      </c>
      <c r="G112" s="9">
        <f t="shared" si="29"/>
        <v>1.0462604606166328</v>
      </c>
      <c r="H112" s="9">
        <f t="shared" si="30"/>
        <v>2.0148726467981342</v>
      </c>
      <c r="I112" s="9">
        <f t="shared" si="31"/>
        <v>4.0236927311820692</v>
      </c>
      <c r="J112" s="9">
        <f t="shared" si="32"/>
        <v>3.9190666851204048</v>
      </c>
      <c r="K112" s="11">
        <f t="shared" si="33"/>
        <v>0.50761421319796951</v>
      </c>
      <c r="L112" s="11">
        <f t="shared" si="34"/>
        <v>0.25706940874035988</v>
      </c>
      <c r="M112" s="11">
        <f t="shared" si="35"/>
        <v>0.26385224274406333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-0.26928908015027042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0.22896368591181615</v>
      </c>
      <c r="Q112" s="11">
        <f>2*'OddsRatio_working_3-way'!K112*'OddsRatio_working_3-way'!L112*'OddsRatio_working_3-way'!M112</f>
        <v>6.8861258920846963E-2</v>
      </c>
      <c r="R112" s="11">
        <f t="shared" si="36"/>
        <v>0</v>
      </c>
      <c r="S112" s="11">
        <f t="shared" si="37"/>
        <v>-0.85025239710443645</v>
      </c>
      <c r="T112" s="11">
        <f t="shared" si="38"/>
        <v>-0.25571500664795083</v>
      </c>
      <c r="U112" s="11">
        <f>'OddsRatio_working_3-way'!S112-'OddsRatio_working_3-way'!R112^2/3</f>
        <v>-0.85025239710443645</v>
      </c>
      <c r="V112" s="11">
        <f>'OddsRatio_working_3-way'!S112*'OddsRatio_working_3-way'!R112/3-2*'OddsRatio_working_3-way'!R112^3/27-'OddsRatio_working_3-way'!T112</f>
        <v>0.25571500664795083</v>
      </c>
      <c r="W112" s="11">
        <f>'OddsRatio_working_3-way'!V112^2+4*'OddsRatio_working_3-way'!U112^3/27</f>
        <v>-2.5672388439617042E-2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0.15088286273180479</v>
      </c>
      <c r="Y112" s="11">
        <f>IF('OddsRatio_working_3-way'!W112&gt;=0,IF('OddsRatio_working_3-way'!V112+SQRT('OddsRatio_working_3-way'!W112)&gt;0,0,PI()),ACOS('OddsRatio_working_3-way'!V112/(2*'OddsRatio_working_3-way'!X112)))</f>
        <v>0.55973509646298747</v>
      </c>
      <c r="Z112" s="11">
        <f>'OddsRatio_working_3-way'!X112^(1/3)*COS('OddsRatio_working_3-way'!Y112/3)</f>
        <v>0.52313023030831651</v>
      </c>
      <c r="AA112" s="11">
        <f>'OddsRatio_working_3-way'!X112^(1/3)*COS(('OddsRatio_working_3-way'!Y112+2*PI())/3)</f>
        <v>-0.34708804119907899</v>
      </c>
      <c r="AB112" s="11">
        <f>'OddsRatio_working_3-way'!X112^(1/3)*COS(('OddsRatio_working_3-way'!Y112+4*PI())/3)</f>
        <v>-0.17604218910923788</v>
      </c>
      <c r="AC112" s="11">
        <f>'OddsRatio_working_3-way'!X112^(1/3)*SIN('OddsRatio_working_3-way'!Y112/3)</f>
        <v>9.8753368747838882E-2</v>
      </c>
      <c r="AD112" s="11">
        <f>'OddsRatio_working_3-way'!X112^(1/3)*SIN(('OddsRatio_working_3-way'!Y112+2*PI())/3)</f>
        <v>0.40366738456068674</v>
      </c>
      <c r="AE112" s="11">
        <f>'OddsRatio_working_3-way'!X112^(1/3)*SIN(('OddsRatio_working_3-way'!Y112+4*PI())/3)</f>
        <v>-0.50242075330852554</v>
      </c>
      <c r="AF112" s="11">
        <f>-'OddsRatio_working_3-way'!U112/(3*'OddsRatio_working_3-way'!X112^(1/3))*COS(('OddsRatio_working_3-way'!Y112)/3)</f>
        <v>0.52313023030831629</v>
      </c>
      <c r="AG112" s="11">
        <f>-'OddsRatio_working_3-way'!U112/(3*'OddsRatio_working_3-way'!X112^(1/3))*COS(('OddsRatio_working_3-way'!Y112+2*PI())/3)</f>
        <v>-0.34708804119907882</v>
      </c>
      <c r="AH112" s="11">
        <f>-'OddsRatio_working_3-way'!U112/(3*'OddsRatio_working_3-way'!X112^(1/3))*COS(('OddsRatio_working_3-way'!Y112+4*PI())/3)</f>
        <v>-0.1760421891092378</v>
      </c>
      <c r="AI112" s="11">
        <f>'OddsRatio_working_3-way'!U112/(3*'OddsRatio_working_3-way'!X112^(1/3))*SIN(('OddsRatio_working_3-way'!Y112)/3)</f>
        <v>-9.8753368747838841E-2</v>
      </c>
      <c r="AJ112" s="11">
        <f>'OddsRatio_working_3-way'!U112/(3*'OddsRatio_working_3-way'!X112^(1/3))*SIN(('OddsRatio_working_3-way'!Y112+2*PI())/3)</f>
        <v>-0.40366738456068657</v>
      </c>
      <c r="AK112" s="11">
        <f>'OddsRatio_working_3-way'!U112/(3*'OddsRatio_working_3-way'!X112^(1/3))*SIN(('OddsRatio_working_3-way'!Y112+4*PI())/3)</f>
        <v>0.50242075330852531</v>
      </c>
      <c r="AL112" s="11">
        <f>'OddsRatio_working_3-way'!Z112+'OddsRatio_working_3-way'!AF112</f>
        <v>1.0462604606166328</v>
      </c>
      <c r="AM112" s="11">
        <f>'OddsRatio_working_3-way'!AA112+'OddsRatio_working_3-way'!AG112</f>
        <v>-0.69417608239815776</v>
      </c>
      <c r="AN112" s="11">
        <f>'OddsRatio_working_3-way'!AB112+'OddsRatio_working_3-way'!AH112</f>
        <v>-0.35208437821847571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1.0462604606166328</v>
      </c>
      <c r="AS112" s="11">
        <f>IF(('OddsRatio_working_3-way'!X112=0),IF(Q112&gt;0,-Q112^(1/3),(-Q112)^(1/3)),'OddsRatio_working_3-way'!AM112-'OddsRatio_working_3-way'!R112/3)</f>
        <v>-0.69417608239815776</v>
      </c>
      <c r="AT112" s="11">
        <f>IF(('OddsRatio_working_3-way'!X112=0),IF(Q112&gt;0,-Q112^(1/3),(-Q112)^(1/3)),'OddsRatio_working_3-way'!AN112-'OddsRatio_working_3-way'!R112/3)</f>
        <v>-0.35208437821847571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1.82</v>
      </c>
      <c r="B113" s="4">
        <f>IF('True_Odds_Calculator_3-way'!B112="","",'True_Odds_Calculator_3-way'!B112)</f>
        <v>4.09</v>
      </c>
      <c r="C113" s="4">
        <f>IF('True_Odds_Calculator_3-way'!C112="","",'True_Odds_Calculator_3-way'!C112)</f>
        <v>4.2300000000000004</v>
      </c>
      <c r="D113" s="9">
        <f t="shared" si="26"/>
        <v>0.53707522762645232</v>
      </c>
      <c r="E113" s="9">
        <f t="shared" si="27"/>
        <v>0.23540327721249238</v>
      </c>
      <c r="F113" s="9">
        <f t="shared" si="28"/>
        <v>0.22752149516105552</v>
      </c>
      <c r="G113" s="9">
        <f t="shared" si="29"/>
        <v>1.051142142281503</v>
      </c>
      <c r="H113" s="9">
        <f t="shared" si="30"/>
        <v>1.8619365566708321</v>
      </c>
      <c r="I113" s="9">
        <f t="shared" si="31"/>
        <v>4.2480292196498448</v>
      </c>
      <c r="J113" s="9">
        <f t="shared" si="32"/>
        <v>4.3951891195692543</v>
      </c>
      <c r="K113" s="11">
        <f t="shared" si="33"/>
        <v>0.54945054945054939</v>
      </c>
      <c r="L113" s="11">
        <f t="shared" si="34"/>
        <v>0.24449877750611249</v>
      </c>
      <c r="M113" s="11">
        <f t="shared" si="35"/>
        <v>0.23640661938534277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-0.2599200553213975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0.22675827701057888</v>
      </c>
      <c r="Q113" s="11">
        <f>2*'OddsRatio_working_3-way'!K113*'OddsRatio_working_3-way'!L113*'OddsRatio_working_3-way'!M113</f>
        <v>6.3517724652823224E-2</v>
      </c>
      <c r="R113" s="11">
        <f t="shared" si="36"/>
        <v>0</v>
      </c>
      <c r="S113" s="11">
        <f t="shared" si="37"/>
        <v>-0.87241546917257584</v>
      </c>
      <c r="T113" s="11">
        <f t="shared" si="38"/>
        <v>-0.24437408100072155</v>
      </c>
      <c r="U113" s="11">
        <f>'OddsRatio_working_3-way'!S113-'OddsRatio_working_3-way'!R113^2/3</f>
        <v>-0.87241546917257584</v>
      </c>
      <c r="V113" s="11">
        <f>'OddsRatio_working_3-way'!S113*'OddsRatio_working_3-way'!R113/3-2*'OddsRatio_working_3-way'!R113^3/27-'OddsRatio_working_3-way'!T113</f>
        <v>0.24437408100072155</v>
      </c>
      <c r="W113" s="11">
        <f>'OddsRatio_working_3-way'!V113^2+4*'OddsRatio_working_3-way'!U113^3/27</f>
        <v>-3.865213045587599E-2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0.15682061560970165</v>
      </c>
      <c r="Y113" s="11">
        <f>IF('OddsRatio_working_3-way'!W113&gt;=0,IF('OddsRatio_working_3-way'!V113+SQRT('OddsRatio_working_3-way'!W113)&gt;0,0,PI()),ACOS('OddsRatio_working_3-way'!V113/(2*'OddsRatio_working_3-way'!X113)))</f>
        <v>0.67748504491817663</v>
      </c>
      <c r="Z113" s="11">
        <f>'OddsRatio_working_3-way'!X113^(1/3)*COS('OddsRatio_working_3-way'!Y113/3)</f>
        <v>0.52557107114075152</v>
      </c>
      <c r="AA113" s="11">
        <f>'OddsRatio_working_3-way'!X113^(1/3)*COS(('OddsRatio_working_3-way'!Y113+2*PI())/3)</f>
        <v>-0.36735682311201545</v>
      </c>
      <c r="AB113" s="11">
        <f>'OddsRatio_working_3-way'!X113^(1/3)*COS(('OddsRatio_working_3-way'!Y113+4*PI())/3)</f>
        <v>-0.1582142480287359</v>
      </c>
      <c r="AC113" s="11">
        <f>'OddsRatio_working_3-way'!X113^(1/3)*SIN('OddsRatio_working_3-way'!Y113/3)</f>
        <v>0.12074852202334298</v>
      </c>
      <c r="AD113" s="11">
        <f>'OddsRatio_working_3-way'!X113^(1/3)*SIN(('OddsRatio_working_3-way'!Y113+2*PI())/3)</f>
        <v>0.39478363809041778</v>
      </c>
      <c r="AE113" s="11">
        <f>'OddsRatio_working_3-way'!X113^(1/3)*SIN(('OddsRatio_working_3-way'!Y113+4*PI())/3)</f>
        <v>-0.51553216011376068</v>
      </c>
      <c r="AF113" s="11">
        <f>-'OddsRatio_working_3-way'!U113/(3*'OddsRatio_working_3-way'!X113^(1/3))*COS(('OddsRatio_working_3-way'!Y113)/3)</f>
        <v>0.52557107114075152</v>
      </c>
      <c r="AG113" s="11">
        <f>-'OddsRatio_working_3-way'!U113/(3*'OddsRatio_working_3-way'!X113^(1/3))*COS(('OddsRatio_working_3-way'!Y113+2*PI())/3)</f>
        <v>-0.36735682311201545</v>
      </c>
      <c r="AH113" s="11">
        <f>-'OddsRatio_working_3-way'!U113/(3*'OddsRatio_working_3-way'!X113^(1/3))*COS(('OddsRatio_working_3-way'!Y113+4*PI())/3)</f>
        <v>-0.1582142480287359</v>
      </c>
      <c r="AI113" s="11">
        <f>'OddsRatio_working_3-way'!U113/(3*'OddsRatio_working_3-way'!X113^(1/3))*SIN(('OddsRatio_working_3-way'!Y113)/3)</f>
        <v>-0.12074852202334298</v>
      </c>
      <c r="AJ113" s="11">
        <f>'OddsRatio_working_3-way'!U113/(3*'OddsRatio_working_3-way'!X113^(1/3))*SIN(('OddsRatio_working_3-way'!Y113+2*PI())/3)</f>
        <v>-0.39478363809041778</v>
      </c>
      <c r="AK113" s="11">
        <f>'OddsRatio_working_3-way'!U113/(3*'OddsRatio_working_3-way'!X113^(1/3))*SIN(('OddsRatio_working_3-way'!Y113+4*PI())/3)</f>
        <v>0.51553216011376068</v>
      </c>
      <c r="AL113" s="11">
        <f>'OddsRatio_working_3-way'!Z113+'OddsRatio_working_3-way'!AF113</f>
        <v>1.051142142281503</v>
      </c>
      <c r="AM113" s="11">
        <f>'OddsRatio_working_3-way'!AA113+'OddsRatio_working_3-way'!AG113</f>
        <v>-0.7347136462240309</v>
      </c>
      <c r="AN113" s="11">
        <f>'OddsRatio_working_3-way'!AB113+'OddsRatio_working_3-way'!AH113</f>
        <v>-0.31642849605747181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1.051142142281503</v>
      </c>
      <c r="AS113" s="11">
        <f>IF(('OddsRatio_working_3-way'!X113=0),IF(Q113&gt;0,-Q113^(1/3),(-Q113)^(1/3)),'OddsRatio_working_3-way'!AM113-'OddsRatio_working_3-way'!R113/3)</f>
        <v>-0.7347136462240309</v>
      </c>
      <c r="AT113" s="11">
        <f>IF(('OddsRatio_working_3-way'!X113=0),IF(Q113&gt;0,-Q113^(1/3),(-Q113)^(1/3)),'OddsRatio_working_3-way'!AN113-'OddsRatio_working_3-way'!R113/3)</f>
        <v>-0.31642849605747181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3.12</v>
      </c>
      <c r="B114" s="4">
        <f>IF('True_Odds_Calculator_3-way'!B113="","",'True_Odds_Calculator_3-way'!B113)</f>
        <v>3.73</v>
      </c>
      <c r="C114" s="4">
        <f>IF('True_Odds_Calculator_3-way'!C113="","",'True_Odds_Calculator_3-way'!C113)</f>
        <v>2.2799999999999998</v>
      </c>
      <c r="D114" s="9">
        <f t="shared" si="26"/>
        <v>0.31154932571456612</v>
      </c>
      <c r="E114" s="9">
        <f t="shared" si="27"/>
        <v>0.26003791152857936</v>
      </c>
      <c r="F114" s="9">
        <f t="shared" si="28"/>
        <v>0.42841276275685458</v>
      </c>
      <c r="G114" s="9">
        <f t="shared" si="29"/>
        <v>1.0423417972485756</v>
      </c>
      <c r="H114" s="9">
        <f t="shared" si="30"/>
        <v>3.2097646101669808</v>
      </c>
      <c r="I114" s="9">
        <f t="shared" si="31"/>
        <v>3.8455931064886109</v>
      </c>
      <c r="J114" s="9">
        <f t="shared" si="32"/>
        <v>2.3341975004781763</v>
      </c>
      <c r="K114" s="11">
        <f t="shared" si="33"/>
        <v>0.32051282051282048</v>
      </c>
      <c r="L114" s="11">
        <f t="shared" si="34"/>
        <v>0.26809651474530832</v>
      </c>
      <c r="M114" s="11">
        <f t="shared" si="35"/>
        <v>0.43859649122807021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-0.27919665114528958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0.23102671437650976</v>
      </c>
      <c r="Q114" s="11">
        <f>2*'OddsRatio_working_3-way'!K114*'OddsRatio_working_3-way'!L114*'OddsRatio_working_3-way'!M114</f>
        <v>7.5375763254978717E-2</v>
      </c>
      <c r="R114" s="11">
        <f t="shared" si="36"/>
        <v>0</v>
      </c>
      <c r="S114" s="11">
        <f t="shared" si="37"/>
        <v>-0.82746950376667328</v>
      </c>
      <c r="T114" s="11">
        <f t="shared" si="38"/>
        <v>-0.26997373695486893</v>
      </c>
      <c r="U114" s="11">
        <f>'OddsRatio_working_3-way'!S114-'OddsRatio_working_3-way'!R114^2/3</f>
        <v>-0.82746950376667328</v>
      </c>
      <c r="V114" s="11">
        <f>'OddsRatio_working_3-way'!S114*'OddsRatio_working_3-way'!R114/3-2*'OddsRatio_working_3-way'!R114^3/27-'OddsRatio_working_3-way'!T114</f>
        <v>0.26997373695486893</v>
      </c>
      <c r="W114" s="11">
        <f>'OddsRatio_working_3-way'!V114^2+4*'OddsRatio_working_3-way'!U114^3/27</f>
        <v>-1.1050944573087113E-2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0.14485921028576668</v>
      </c>
      <c r="Y114" s="11">
        <f>IF('OddsRatio_working_3-way'!W114&gt;=0,IF('OddsRatio_working_3-way'!V114+SQRT('OddsRatio_working_3-way'!W114)&gt;0,0,PI()),ACOS('OddsRatio_working_3-way'!V114/(2*'OddsRatio_working_3-way'!X114)))</f>
        <v>0.37132134896506841</v>
      </c>
      <c r="Z114" s="11">
        <f>'OddsRatio_working_3-way'!X114^(1/3)*COS('OddsRatio_working_3-way'!Y114/3)</f>
        <v>0.52117089862428778</v>
      </c>
      <c r="AA114" s="11">
        <f>'OddsRatio_working_3-way'!X114^(1/3)*COS(('OddsRatio_working_3-way'!Y114+2*PI())/3)</f>
        <v>-0.31673744626712874</v>
      </c>
      <c r="AB114" s="11">
        <f>'OddsRatio_working_3-way'!X114^(1/3)*COS(('OddsRatio_working_3-way'!Y114+4*PI())/3)</f>
        <v>-0.20443345235715893</v>
      </c>
      <c r="AC114" s="11">
        <f>'OddsRatio_working_3-way'!X114^(1/3)*SIN('OddsRatio_working_3-way'!Y114/3)</f>
        <v>6.4838741114991147E-2</v>
      </c>
      <c r="AD114" s="11">
        <f>'OddsRatio_working_3-way'!X114^(1/3)*SIN(('OddsRatio_working_3-way'!Y114+2*PI())/3)</f>
        <v>0.41892786736430204</v>
      </c>
      <c r="AE114" s="11">
        <f>'OddsRatio_working_3-way'!X114^(1/3)*SIN(('OddsRatio_working_3-way'!Y114+4*PI())/3)</f>
        <v>-0.48376660847929315</v>
      </c>
      <c r="AF114" s="11">
        <f>-'OddsRatio_working_3-way'!U114/(3*'OddsRatio_working_3-way'!X114^(1/3))*COS(('OddsRatio_working_3-way'!Y114)/3)</f>
        <v>0.52117089862428767</v>
      </c>
      <c r="AG114" s="11">
        <f>-'OddsRatio_working_3-way'!U114/(3*'OddsRatio_working_3-way'!X114^(1/3))*COS(('OddsRatio_working_3-way'!Y114+2*PI())/3)</f>
        <v>-0.31673744626712869</v>
      </c>
      <c r="AH114" s="11">
        <f>-'OddsRatio_working_3-way'!U114/(3*'OddsRatio_working_3-way'!X114^(1/3))*COS(('OddsRatio_working_3-way'!Y114+4*PI())/3)</f>
        <v>-0.20443345235715887</v>
      </c>
      <c r="AI114" s="11">
        <f>'OddsRatio_working_3-way'!U114/(3*'OddsRatio_working_3-way'!X114^(1/3))*SIN(('OddsRatio_working_3-way'!Y114)/3)</f>
        <v>-6.4838741114991133E-2</v>
      </c>
      <c r="AJ114" s="11">
        <f>'OddsRatio_working_3-way'!U114/(3*'OddsRatio_working_3-way'!X114^(1/3))*SIN(('OddsRatio_working_3-way'!Y114+2*PI())/3)</f>
        <v>-0.41892786736430193</v>
      </c>
      <c r="AK114" s="11">
        <f>'OddsRatio_working_3-way'!U114/(3*'OddsRatio_working_3-way'!X114^(1/3))*SIN(('OddsRatio_working_3-way'!Y114+4*PI())/3)</f>
        <v>0.48376660847929304</v>
      </c>
      <c r="AL114" s="11">
        <f>'OddsRatio_working_3-way'!Z114+'OddsRatio_working_3-way'!AF114</f>
        <v>1.0423417972485756</v>
      </c>
      <c r="AM114" s="11">
        <f>'OddsRatio_working_3-way'!AA114+'OddsRatio_working_3-way'!AG114</f>
        <v>-0.63347489253425748</v>
      </c>
      <c r="AN114" s="11">
        <f>'OddsRatio_working_3-way'!AB114+'OddsRatio_working_3-way'!AH114</f>
        <v>-0.4088669047143178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1.0423417972485756</v>
      </c>
      <c r="AS114" s="11">
        <f>IF(('OddsRatio_working_3-way'!X114=0),IF(Q114&gt;0,-Q114^(1/3),(-Q114)^(1/3)),'OddsRatio_working_3-way'!AM114-'OddsRatio_working_3-way'!R114/3)</f>
        <v>-0.63347489253425748</v>
      </c>
      <c r="AT114" s="11">
        <f>IF(('OddsRatio_working_3-way'!X114=0),IF(Q114&gt;0,-Q114^(1/3),(-Q114)^(1/3)),'OddsRatio_working_3-way'!AN114-'OddsRatio_working_3-way'!R114/3)</f>
        <v>-0.4088669047143178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2.23</v>
      </c>
      <c r="B115" s="4">
        <f>IF('True_Odds_Calculator_3-way'!B114="","",'True_Odds_Calculator_3-way'!B114)</f>
        <v>3.91</v>
      </c>
      <c r="C115" s="4">
        <f>IF('True_Odds_Calculator_3-way'!C114="","",'True_Odds_Calculator_3-way'!C114)</f>
        <v>3.08</v>
      </c>
      <c r="D115" s="9">
        <f t="shared" si="26"/>
        <v>0.43751814603719485</v>
      </c>
      <c r="E115" s="9">
        <f t="shared" si="27"/>
        <v>0.24742752300622034</v>
      </c>
      <c r="F115" s="9">
        <f t="shared" si="28"/>
        <v>0.3150543309565848</v>
      </c>
      <c r="G115" s="9">
        <f t="shared" si="29"/>
        <v>1.0452190941952082</v>
      </c>
      <c r="H115" s="9">
        <f t="shared" si="30"/>
        <v>2.285619485860106</v>
      </c>
      <c r="I115" s="9">
        <f t="shared" si="31"/>
        <v>4.0415875641080561</v>
      </c>
      <c r="J115" s="9">
        <f t="shared" si="32"/>
        <v>3.1740557159260328</v>
      </c>
      <c r="K115" s="11">
        <f t="shared" si="33"/>
        <v>0.44843049327354262</v>
      </c>
      <c r="L115" s="11">
        <f t="shared" si="34"/>
        <v>0.25575447570332482</v>
      </c>
      <c r="M115" s="11">
        <f t="shared" si="35"/>
        <v>0.32467532467532467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-0.27722289752498586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0.23161039527032212</v>
      </c>
      <c r="Q115" s="11">
        <f>2*'OddsRatio_working_3-way'!K115*'OddsRatio_working_3-way'!L115*'OddsRatio_working_3-way'!M115</f>
        <v>7.4472795906855987E-2</v>
      </c>
      <c r="R115" s="11">
        <f t="shared" si="36"/>
        <v>0</v>
      </c>
      <c r="S115" s="11">
        <f t="shared" si="37"/>
        <v>-0.83546632452843217</v>
      </c>
      <c r="T115" s="11">
        <f t="shared" si="38"/>
        <v>-0.2686386895589814</v>
      </c>
      <c r="U115" s="11">
        <f>'OddsRatio_working_3-way'!S115-'OddsRatio_working_3-way'!R115^2/3</f>
        <v>-0.83546632452843217</v>
      </c>
      <c r="V115" s="11">
        <f>'OddsRatio_working_3-way'!S115*'OddsRatio_working_3-way'!R115/3-2*'OddsRatio_working_3-way'!R115^3/27-'OddsRatio_working_3-way'!T115</f>
        <v>0.2686386895589814</v>
      </c>
      <c r="W115" s="11">
        <f>'OddsRatio_working_3-way'!V115^2+4*'OddsRatio_working_3-way'!U115^3/27</f>
        <v>-1.4227153611754986E-2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0.14696419558834881</v>
      </c>
      <c r="Y115" s="11">
        <f>IF('OddsRatio_working_3-way'!W115&gt;=0,IF('OddsRatio_working_3-way'!V115+SQRT('OddsRatio_working_3-way'!W115)&gt;0,0,PI()),ACOS('OddsRatio_working_3-way'!V115/(2*'OddsRatio_working_3-way'!X115)))</f>
        <v>0.4178595222084851</v>
      </c>
      <c r="Z115" s="11">
        <f>'OddsRatio_working_3-way'!X115^(1/3)*COS('OddsRatio_working_3-way'!Y115/3)</f>
        <v>0.5226095470976041</v>
      </c>
      <c r="AA115" s="11">
        <f>'OddsRatio_working_3-way'!X115^(1/3)*COS(('OddsRatio_working_3-way'!Y115+2*PI())/3)</f>
        <v>-0.32475575536891116</v>
      </c>
      <c r="AB115" s="11">
        <f>'OddsRatio_working_3-way'!X115^(1/3)*COS(('OddsRatio_working_3-way'!Y115+4*PI())/3)</f>
        <v>-0.19785379172869311</v>
      </c>
      <c r="AC115" s="11">
        <f>'OddsRatio_working_3-way'!X115^(1/3)*SIN('OddsRatio_working_3-way'!Y115/3)</f>
        <v>7.3266882868372157E-2</v>
      </c>
      <c r="AD115" s="11">
        <f>'OddsRatio_working_3-way'!X115^(1/3)*SIN(('OddsRatio_working_3-way'!Y115+2*PI())/3)</f>
        <v>0.41595970261261928</v>
      </c>
      <c r="AE115" s="11">
        <f>'OddsRatio_working_3-way'!X115^(1/3)*SIN(('OddsRatio_working_3-way'!Y115+4*PI())/3)</f>
        <v>-0.48922658548099124</v>
      </c>
      <c r="AF115" s="11">
        <f>-'OddsRatio_working_3-way'!U115/(3*'OddsRatio_working_3-way'!X115^(1/3))*COS(('OddsRatio_working_3-way'!Y115)/3)</f>
        <v>0.5226095470976041</v>
      </c>
      <c r="AG115" s="11">
        <f>-'OddsRatio_working_3-way'!U115/(3*'OddsRatio_working_3-way'!X115^(1/3))*COS(('OddsRatio_working_3-way'!Y115+2*PI())/3)</f>
        <v>-0.32475575536891116</v>
      </c>
      <c r="AH115" s="11">
        <f>-'OddsRatio_working_3-way'!U115/(3*'OddsRatio_working_3-way'!X115^(1/3))*COS(('OddsRatio_working_3-way'!Y115+4*PI())/3)</f>
        <v>-0.19785379172869311</v>
      </c>
      <c r="AI115" s="11">
        <f>'OddsRatio_working_3-way'!U115/(3*'OddsRatio_working_3-way'!X115^(1/3))*SIN(('OddsRatio_working_3-way'!Y115)/3)</f>
        <v>-7.3266882868372157E-2</v>
      </c>
      <c r="AJ115" s="11">
        <f>'OddsRatio_working_3-way'!U115/(3*'OddsRatio_working_3-way'!X115^(1/3))*SIN(('OddsRatio_working_3-way'!Y115+2*PI())/3)</f>
        <v>-0.41595970261261928</v>
      </c>
      <c r="AK115" s="11">
        <f>'OddsRatio_working_3-way'!U115/(3*'OddsRatio_working_3-way'!X115^(1/3))*SIN(('OddsRatio_working_3-way'!Y115+4*PI())/3)</f>
        <v>0.48922658548099124</v>
      </c>
      <c r="AL115" s="11">
        <f>'OddsRatio_working_3-way'!Z115+'OddsRatio_working_3-way'!AF115</f>
        <v>1.0452190941952082</v>
      </c>
      <c r="AM115" s="11">
        <f>'OddsRatio_working_3-way'!AA115+'OddsRatio_working_3-way'!AG115</f>
        <v>-0.64951151073782232</v>
      </c>
      <c r="AN115" s="11">
        <f>'OddsRatio_working_3-way'!AB115+'OddsRatio_working_3-way'!AH115</f>
        <v>-0.39570758345738621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1.0452190941952082</v>
      </c>
      <c r="AS115" s="11">
        <f>IF(('OddsRatio_working_3-way'!X115=0),IF(Q115&gt;0,-Q115^(1/3),(-Q115)^(1/3)),'OddsRatio_working_3-way'!AM115-'OddsRatio_working_3-way'!R115/3)</f>
        <v>-0.64951151073782232</v>
      </c>
      <c r="AT115" s="11">
        <f>IF(('OddsRatio_working_3-way'!X115=0),IF(Q115&gt;0,-Q115^(1/3),(-Q115)^(1/3)),'OddsRatio_working_3-way'!AN115-'OddsRatio_working_3-way'!R115/3)</f>
        <v>-0.39570758345738621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1.71</v>
      </c>
      <c r="B116" s="4">
        <f>IF('True_Odds_Calculator_3-way'!B115="","",'True_Odds_Calculator_3-way'!B115)</f>
        <v>4.41</v>
      </c>
      <c r="C116" s="4">
        <f>IF('True_Odds_Calculator_3-way'!C115="","",'True_Odds_Calculator_3-way'!C115)</f>
        <v>4.58</v>
      </c>
      <c r="D116" s="9">
        <f t="shared" si="26"/>
        <v>0.57233462365125565</v>
      </c>
      <c r="E116" s="9">
        <f t="shared" si="27"/>
        <v>0.21792156486312206</v>
      </c>
      <c r="F116" s="9">
        <f t="shared" si="28"/>
        <v>0.20974381148562229</v>
      </c>
      <c r="G116" s="9">
        <f t="shared" si="29"/>
        <v>1.0524360672930739</v>
      </c>
      <c r="H116" s="9">
        <f t="shared" si="30"/>
        <v>1.7472296077780827</v>
      </c>
      <c r="I116" s="9">
        <f t="shared" si="31"/>
        <v>4.5888069894693828</v>
      </c>
      <c r="J116" s="9">
        <f t="shared" si="32"/>
        <v>4.7677211209092043</v>
      </c>
      <c r="K116" s="11">
        <f t="shared" si="33"/>
        <v>0.58479532163742687</v>
      </c>
      <c r="L116" s="11">
        <f t="shared" si="34"/>
        <v>0.22675736961451246</v>
      </c>
      <c r="M116" s="11">
        <f t="shared" si="35"/>
        <v>0.2183406113537118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-0.25095484025560322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0.22294130928161418</v>
      </c>
      <c r="Q116" s="11">
        <f>2*'OddsRatio_working_3-way'!K116*'OddsRatio_working_3-way'!L116*'OddsRatio_working_3-way'!M116</f>
        <v>5.7906833579640042E-2</v>
      </c>
      <c r="R116" s="11">
        <f t="shared" si="36"/>
        <v>0</v>
      </c>
      <c r="S116" s="11">
        <f t="shared" si="37"/>
        <v>-0.88837222288497553</v>
      </c>
      <c r="T116" s="11">
        <f t="shared" si="38"/>
        <v>-0.23074603191817544</v>
      </c>
      <c r="U116" s="11">
        <f>'OddsRatio_working_3-way'!S116-'OddsRatio_working_3-way'!R116^2/3</f>
        <v>-0.88837222288497553</v>
      </c>
      <c r="V116" s="11">
        <f>'OddsRatio_working_3-way'!S116*'OddsRatio_working_3-way'!R116/3-2*'OddsRatio_working_3-way'!R116^3/27-'OddsRatio_working_3-way'!T116</f>
        <v>0.23074603191817544</v>
      </c>
      <c r="W116" s="11">
        <f>'OddsRatio_working_3-way'!V116^2+4*'OddsRatio_working_3-way'!U116^3/27</f>
        <v>-5.06241181638344E-2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0.16114267700536228</v>
      </c>
      <c r="Y116" s="11">
        <f>IF('OddsRatio_working_3-way'!W116&gt;=0,IF('OddsRatio_working_3-way'!V116+SQRT('OddsRatio_working_3-way'!W116)&gt;0,0,PI()),ACOS('OddsRatio_working_3-way'!V116/(2*'OddsRatio_working_3-way'!X116)))</f>
        <v>0.77278650882554567</v>
      </c>
      <c r="Z116" s="11">
        <f>'OddsRatio_working_3-way'!X116^(1/3)*COS('OddsRatio_working_3-way'!Y116/3)</f>
        <v>0.52621803364653696</v>
      </c>
      <c r="AA116" s="11">
        <f>'OddsRatio_working_3-way'!X116^(1/3)*COS(('OddsRatio_working_3-way'!Y116+2*PI())/3)</f>
        <v>-0.3831673006695861</v>
      </c>
      <c r="AB116" s="11">
        <f>'OddsRatio_working_3-way'!X116^(1/3)*COS(('OddsRatio_working_3-way'!Y116+4*PI())/3)</f>
        <v>-0.14305073297695109</v>
      </c>
      <c r="AC116" s="11">
        <f>'OddsRatio_working_3-way'!X116^(1/3)*SIN('OddsRatio_working_3-way'!Y116/3)</f>
        <v>0.13863136499423209</v>
      </c>
      <c r="AD116" s="11">
        <f>'OddsRatio_working_3-way'!X116^(1/3)*SIN(('OddsRatio_working_3-way'!Y116+2*PI())/3)</f>
        <v>0.38640250257027964</v>
      </c>
      <c r="AE116" s="11">
        <f>'OddsRatio_working_3-way'!X116^(1/3)*SIN(('OddsRatio_working_3-way'!Y116+4*PI())/3)</f>
        <v>-0.52503386756451154</v>
      </c>
      <c r="AF116" s="11">
        <f>-'OddsRatio_working_3-way'!U116/(3*'OddsRatio_working_3-way'!X116^(1/3))*COS(('OddsRatio_working_3-way'!Y116)/3)</f>
        <v>0.52621803364653685</v>
      </c>
      <c r="AG116" s="11">
        <f>-'OddsRatio_working_3-way'!U116/(3*'OddsRatio_working_3-way'!X116^(1/3))*COS(('OddsRatio_working_3-way'!Y116+2*PI())/3)</f>
        <v>-0.38316730066958604</v>
      </c>
      <c r="AH116" s="11">
        <f>-'OddsRatio_working_3-way'!U116/(3*'OddsRatio_working_3-way'!X116^(1/3))*COS(('OddsRatio_working_3-way'!Y116+4*PI())/3)</f>
        <v>-0.14305073297695106</v>
      </c>
      <c r="AI116" s="11">
        <f>'OddsRatio_working_3-way'!U116/(3*'OddsRatio_working_3-way'!X116^(1/3))*SIN(('OddsRatio_working_3-way'!Y116)/3)</f>
        <v>-0.13863136499423206</v>
      </c>
      <c r="AJ116" s="11">
        <f>'OddsRatio_working_3-way'!U116/(3*'OddsRatio_working_3-way'!X116^(1/3))*SIN(('OddsRatio_working_3-way'!Y116+2*PI())/3)</f>
        <v>-0.38640250257027953</v>
      </c>
      <c r="AK116" s="11">
        <f>'OddsRatio_working_3-way'!U116/(3*'OddsRatio_working_3-way'!X116^(1/3))*SIN(('OddsRatio_working_3-way'!Y116+4*PI())/3)</f>
        <v>0.52503386756451143</v>
      </c>
      <c r="AL116" s="11">
        <f>'OddsRatio_working_3-way'!Z116+'OddsRatio_working_3-way'!AF116</f>
        <v>1.0524360672930739</v>
      </c>
      <c r="AM116" s="11">
        <f>'OddsRatio_working_3-way'!AA116+'OddsRatio_working_3-way'!AG116</f>
        <v>-0.76633460133917208</v>
      </c>
      <c r="AN116" s="11">
        <f>'OddsRatio_working_3-way'!AB116+'OddsRatio_working_3-way'!AH116</f>
        <v>-0.28610146595390218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1.0524360672930739</v>
      </c>
      <c r="AS116" s="11">
        <f>IF(('OddsRatio_working_3-way'!X116=0),IF(Q116&gt;0,-Q116^(1/3),(-Q116)^(1/3)),'OddsRatio_working_3-way'!AM116-'OddsRatio_working_3-way'!R116/3)</f>
        <v>-0.76633460133917208</v>
      </c>
      <c r="AT116" s="11">
        <f>IF(('OddsRatio_working_3-way'!X116=0),IF(Q116&gt;0,-Q116^(1/3),(-Q116)^(1/3)),'OddsRatio_working_3-way'!AN116-'OddsRatio_working_3-way'!R116/3)</f>
        <v>-0.28610146595390218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1.64</v>
      </c>
      <c r="B117" s="4">
        <f>IF('True_Odds_Calculator_3-way'!B116="","",'True_Odds_Calculator_3-way'!B116)</f>
        <v>4.42</v>
      </c>
      <c r="C117" s="4">
        <f>IF('True_Odds_Calculator_3-way'!C116="","",'True_Odds_Calculator_3-way'!C116)</f>
        <v>5.13</v>
      </c>
      <c r="D117" s="9">
        <f t="shared" si="26"/>
        <v>0.5966786332421411</v>
      </c>
      <c r="E117" s="9">
        <f t="shared" si="27"/>
        <v>0.21682210056006826</v>
      </c>
      <c r="F117" s="9">
        <f t="shared" si="28"/>
        <v>0.18649926619779034</v>
      </c>
      <c r="G117" s="9">
        <f t="shared" si="29"/>
        <v>1.0561625646538175</v>
      </c>
      <c r="H117" s="9">
        <f t="shared" si="30"/>
        <v>1.6759440413784434</v>
      </c>
      <c r="I117" s="9">
        <f t="shared" si="31"/>
        <v>4.6120759711160559</v>
      </c>
      <c r="J117" s="9">
        <f t="shared" si="32"/>
        <v>5.3619513920202655</v>
      </c>
      <c r="K117" s="11">
        <f t="shared" si="33"/>
        <v>0.6097560975609756</v>
      </c>
      <c r="L117" s="11">
        <f t="shared" si="34"/>
        <v>0.22624434389140272</v>
      </c>
      <c r="M117" s="11">
        <f t="shared" si="35"/>
        <v>0.19493177387914232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-0.24309310966412823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0.22024214050190044</v>
      </c>
      <c r="Q117" s="11">
        <f>2*'OddsRatio_working_3-way'!K117*'OddsRatio_working_3-way'!L117*'OddsRatio_working_3-way'!M117</f>
        <v>5.3783184493748575E-2</v>
      </c>
      <c r="R117" s="11">
        <f t="shared" si="36"/>
        <v>0</v>
      </c>
      <c r="S117" s="11">
        <f t="shared" si="37"/>
        <v>-0.90599910793934046</v>
      </c>
      <c r="T117" s="11">
        <f t="shared" si="38"/>
        <v>-0.22124520340399031</v>
      </c>
      <c r="U117" s="11">
        <f>'OddsRatio_working_3-way'!S117-'OddsRatio_working_3-way'!R117^2/3</f>
        <v>-0.90599910793934046</v>
      </c>
      <c r="V117" s="11">
        <f>'OddsRatio_working_3-way'!S117*'OddsRatio_working_3-way'!R117/3-2*'OddsRatio_working_3-way'!R117^3/27-'OddsRatio_working_3-way'!T117</f>
        <v>0.22124520340399031</v>
      </c>
      <c r="W117" s="11">
        <f>'OddsRatio_working_3-way'!V117^2+4*'OddsRatio_working_3-way'!U117^3/27</f>
        <v>-6.1224666533045806E-2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0.16596242538773562</v>
      </c>
      <c r="Y117" s="11">
        <f>IF('OddsRatio_working_3-way'!W117&gt;=0,IF('OddsRatio_working_3-way'!V117+SQRT('OddsRatio_working_3-way'!W117)&gt;0,0,PI()),ACOS('OddsRatio_working_3-way'!V117/(2*'OddsRatio_working_3-way'!X117)))</f>
        <v>0.84122237912839659</v>
      </c>
      <c r="Z117" s="11">
        <f>'OddsRatio_working_3-way'!X117^(1/3)*COS('OddsRatio_working_3-way'!Y117/3)</f>
        <v>0.52808128232690876</v>
      </c>
      <c r="AA117" s="11">
        <f>'OddsRatio_working_3-way'!X117^(1/3)*COS(('OddsRatio_working_3-way'!Y117+2*PI())/3)</f>
        <v>-0.3957501564871807</v>
      </c>
      <c r="AB117" s="11">
        <f>'OddsRatio_working_3-way'!X117^(1/3)*COS(('OddsRatio_working_3-way'!Y117+4*PI())/3)</f>
        <v>-0.13233112583972823</v>
      </c>
      <c r="AC117" s="11">
        <f>'OddsRatio_working_3-way'!X117^(1/3)*SIN('OddsRatio_working_3-way'!Y117/3)</f>
        <v>0.15208504825397717</v>
      </c>
      <c r="AD117" s="11">
        <f>'OddsRatio_working_3-way'!X117^(1/3)*SIN(('OddsRatio_working_3-way'!Y117+2*PI())/3)</f>
        <v>0.38128928163117676</v>
      </c>
      <c r="AE117" s="11">
        <f>'OddsRatio_working_3-way'!X117^(1/3)*SIN(('OddsRatio_working_3-way'!Y117+4*PI())/3)</f>
        <v>-0.53337432988515376</v>
      </c>
      <c r="AF117" s="11">
        <f>-'OddsRatio_working_3-way'!U117/(3*'OddsRatio_working_3-way'!X117^(1/3))*COS(('OddsRatio_working_3-way'!Y117)/3)</f>
        <v>0.52808128232690876</v>
      </c>
      <c r="AG117" s="11">
        <f>-'OddsRatio_working_3-way'!U117/(3*'OddsRatio_working_3-way'!X117^(1/3))*COS(('OddsRatio_working_3-way'!Y117+2*PI())/3)</f>
        <v>-0.3957501564871807</v>
      </c>
      <c r="AH117" s="11">
        <f>-'OddsRatio_working_3-way'!U117/(3*'OddsRatio_working_3-way'!X117^(1/3))*COS(('OddsRatio_working_3-way'!Y117+4*PI())/3)</f>
        <v>-0.13233112583972823</v>
      </c>
      <c r="AI117" s="11">
        <f>'OddsRatio_working_3-way'!U117/(3*'OddsRatio_working_3-way'!X117^(1/3))*SIN(('OddsRatio_working_3-way'!Y117)/3)</f>
        <v>-0.15208504825397717</v>
      </c>
      <c r="AJ117" s="11">
        <f>'OddsRatio_working_3-way'!U117/(3*'OddsRatio_working_3-way'!X117^(1/3))*SIN(('OddsRatio_working_3-way'!Y117+2*PI())/3)</f>
        <v>-0.38128928163117676</v>
      </c>
      <c r="AK117" s="11">
        <f>'OddsRatio_working_3-way'!U117/(3*'OddsRatio_working_3-way'!X117^(1/3))*SIN(('OddsRatio_working_3-way'!Y117+4*PI())/3)</f>
        <v>0.53337432988515376</v>
      </c>
      <c r="AL117" s="11">
        <f>'OddsRatio_working_3-way'!Z117+'OddsRatio_working_3-way'!AF117</f>
        <v>1.0561625646538175</v>
      </c>
      <c r="AM117" s="11">
        <f>'OddsRatio_working_3-way'!AA117+'OddsRatio_working_3-way'!AG117</f>
        <v>-0.79150031297436141</v>
      </c>
      <c r="AN117" s="11">
        <f>'OddsRatio_working_3-way'!AB117+'OddsRatio_working_3-way'!AH117</f>
        <v>-0.26466225167945645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1.0561625646538175</v>
      </c>
      <c r="AS117" s="11">
        <f>IF(('OddsRatio_working_3-way'!X117=0),IF(Q117&gt;0,-Q117^(1/3),(-Q117)^(1/3)),'OddsRatio_working_3-way'!AM117-'OddsRatio_working_3-way'!R117/3)</f>
        <v>-0.79150031297436141</v>
      </c>
      <c r="AT117" s="11">
        <f>IF(('OddsRatio_working_3-way'!X117=0),IF(Q117&gt;0,-Q117^(1/3),(-Q117)^(1/3)),'OddsRatio_working_3-way'!AN117-'OddsRatio_working_3-way'!R117/3)</f>
        <v>-0.26466225167945645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1.87</v>
      </c>
      <c r="B118" s="4">
        <f>IF('True_Odds_Calculator_3-way'!B117="","",'True_Odds_Calculator_3-way'!B117)</f>
        <v>4.12</v>
      </c>
      <c r="C118" s="4">
        <f>IF('True_Odds_Calculator_3-way'!C117="","",'True_Odds_Calculator_3-way'!C117)</f>
        <v>3.97</v>
      </c>
      <c r="D118" s="9">
        <f t="shared" si="26"/>
        <v>0.52289869254257326</v>
      </c>
      <c r="E118" s="9">
        <f t="shared" si="27"/>
        <v>0.23407616455660327</v>
      </c>
      <c r="F118" s="9">
        <f t="shared" si="28"/>
        <v>0.24302514290082339</v>
      </c>
      <c r="G118" s="9">
        <f t="shared" si="29"/>
        <v>1.0487544054772719</v>
      </c>
      <c r="H118" s="9">
        <f t="shared" si="30"/>
        <v>1.9124163327652273</v>
      </c>
      <c r="I118" s="9">
        <f t="shared" si="31"/>
        <v>4.2721137450890883</v>
      </c>
      <c r="J118" s="9">
        <f t="shared" si="32"/>
        <v>4.1148005842674973</v>
      </c>
      <c r="K118" s="11">
        <f t="shared" si="33"/>
        <v>0.53475935828876997</v>
      </c>
      <c r="L118" s="11">
        <f t="shared" si="34"/>
        <v>0.24271844660194175</v>
      </c>
      <c r="M118" s="11">
        <f t="shared" si="35"/>
        <v>0.25188916876574308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-0.26357302843858932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0.22755160877025749</v>
      </c>
      <c r="Q118" s="11">
        <f>2*'OddsRatio_working_3-way'!K118*'OddsRatio_working_3-way'!L118*'OddsRatio_working_3-way'!M118</f>
        <v>6.5388393324786631E-2</v>
      </c>
      <c r="R118" s="11">
        <f t="shared" si="36"/>
        <v>0</v>
      </c>
      <c r="S118" s="11">
        <f t="shared" si="37"/>
        <v>-0.86333419666752975</v>
      </c>
      <c r="T118" s="11">
        <f t="shared" si="38"/>
        <v>-0.24808453927227866</v>
      </c>
      <c r="U118" s="11">
        <f>'OddsRatio_working_3-way'!S118-'OddsRatio_working_3-way'!R118^2/3</f>
        <v>-0.86333419666752975</v>
      </c>
      <c r="V118" s="11">
        <f>'OddsRatio_working_3-way'!S118*'OddsRatio_working_3-way'!R118/3-2*'OddsRatio_working_3-way'!R118^3/27-'OddsRatio_working_3-way'!T118</f>
        <v>0.24808453927227866</v>
      </c>
      <c r="W118" s="11">
        <f>'OddsRatio_working_3-way'!V118^2+4*'OddsRatio_working_3-way'!U118^3/27</f>
        <v>-3.3784821988827908E-2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0.1543783992457872</v>
      </c>
      <c r="Y118" s="11">
        <f>IF('OddsRatio_working_3-way'!W118&gt;=0,IF('OddsRatio_working_3-way'!V118+SQRT('OddsRatio_working_3-way'!W118)&gt;0,0,PI()),ACOS('OddsRatio_working_3-way'!V118/(2*'OddsRatio_working_3-way'!X118)))</f>
        <v>0.63765330209556614</v>
      </c>
      <c r="Z118" s="11">
        <f>'OddsRatio_working_3-way'!X118^(1/3)*COS('OddsRatio_working_3-way'!Y118/3)</f>
        <v>0.52437720273863586</v>
      </c>
      <c r="AA118" s="11">
        <f>'OddsRatio_working_3-way'!X118^(1/3)*COS(('OddsRatio_working_3-way'!Y118+2*PI())/3)</f>
        <v>-0.36019350483279311</v>
      </c>
      <c r="AB118" s="11">
        <f>'OddsRatio_working_3-way'!X118^(1/3)*COS(('OddsRatio_working_3-way'!Y118+4*PI())/3)</f>
        <v>-0.16418369790584261</v>
      </c>
      <c r="AC118" s="11">
        <f>'OddsRatio_working_3-way'!X118^(1/3)*SIN('OddsRatio_working_3-way'!Y118/3)</f>
        <v>0.11316631479308135</v>
      </c>
      <c r="AD118" s="11">
        <f>'OddsRatio_working_3-way'!X118^(1/3)*SIN(('OddsRatio_working_3-way'!Y118+2*PI())/3)</f>
        <v>0.39754082134054086</v>
      </c>
      <c r="AE118" s="11">
        <f>'OddsRatio_working_3-way'!X118^(1/3)*SIN(('OddsRatio_working_3-way'!Y118+4*PI())/3)</f>
        <v>-0.51070713613362229</v>
      </c>
      <c r="AF118" s="11">
        <f>-'OddsRatio_working_3-way'!U118/(3*'OddsRatio_working_3-way'!X118^(1/3))*COS(('OddsRatio_working_3-way'!Y118)/3)</f>
        <v>0.52437720273863597</v>
      </c>
      <c r="AG118" s="11">
        <f>-'OddsRatio_working_3-way'!U118/(3*'OddsRatio_working_3-way'!X118^(1/3))*COS(('OddsRatio_working_3-way'!Y118+2*PI())/3)</f>
        <v>-0.36019350483279322</v>
      </c>
      <c r="AH118" s="11">
        <f>-'OddsRatio_working_3-way'!U118/(3*'OddsRatio_working_3-way'!X118^(1/3))*COS(('OddsRatio_working_3-way'!Y118+4*PI())/3)</f>
        <v>-0.16418369790584264</v>
      </c>
      <c r="AI118" s="11">
        <f>'OddsRatio_working_3-way'!U118/(3*'OddsRatio_working_3-way'!X118^(1/3))*SIN(('OddsRatio_working_3-way'!Y118)/3)</f>
        <v>-0.11316631479308138</v>
      </c>
      <c r="AJ118" s="11">
        <f>'OddsRatio_working_3-way'!U118/(3*'OddsRatio_working_3-way'!X118^(1/3))*SIN(('OddsRatio_working_3-way'!Y118+2*PI())/3)</f>
        <v>-0.39754082134054097</v>
      </c>
      <c r="AK118" s="11">
        <f>'OddsRatio_working_3-way'!U118/(3*'OddsRatio_working_3-way'!X118^(1/3))*SIN(('OddsRatio_working_3-way'!Y118+4*PI())/3)</f>
        <v>0.5107071361336224</v>
      </c>
      <c r="AL118" s="11">
        <f>'OddsRatio_working_3-way'!Z118+'OddsRatio_working_3-way'!AF118</f>
        <v>1.0487544054772719</v>
      </c>
      <c r="AM118" s="11">
        <f>'OddsRatio_working_3-way'!AA118+'OddsRatio_working_3-way'!AG118</f>
        <v>-0.72038700966558633</v>
      </c>
      <c r="AN118" s="11">
        <f>'OddsRatio_working_3-way'!AB118+'OddsRatio_working_3-way'!AH118</f>
        <v>-0.32836739581168528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1.0487544054772719</v>
      </c>
      <c r="AS118" s="11">
        <f>IF(('OddsRatio_working_3-way'!X118=0),IF(Q118&gt;0,-Q118^(1/3),(-Q118)^(1/3)),'OddsRatio_working_3-way'!AM118-'OddsRatio_working_3-way'!R118/3)</f>
        <v>-0.72038700966558633</v>
      </c>
      <c r="AT118" s="11">
        <f>IF(('OddsRatio_working_3-way'!X118=0),IF(Q118&gt;0,-Q118^(1/3),(-Q118)^(1/3)),'OddsRatio_working_3-way'!AN118-'OddsRatio_working_3-way'!R118/3)</f>
        <v>-0.32836739581168528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1.98</v>
      </c>
      <c r="B119" s="4">
        <f>IF('True_Odds_Calculator_3-way'!B118="","",'True_Odds_Calculator_3-way'!B118)</f>
        <v>3.17</v>
      </c>
      <c r="C119" s="4">
        <f>IF('True_Odds_Calculator_3-way'!C118="","",'True_Odds_Calculator_3-way'!C118)</f>
        <v>4.4400000000000004</v>
      </c>
      <c r="D119" s="9">
        <f t="shared" si="26"/>
        <v>0.48702024566621854</v>
      </c>
      <c r="E119" s="9">
        <f t="shared" si="27"/>
        <v>0.30009184119688131</v>
      </c>
      <c r="F119" s="9">
        <f t="shared" si="28"/>
        <v>0.21288791313690009</v>
      </c>
      <c r="G119" s="9">
        <f t="shared" si="29"/>
        <v>1.0747987040989866</v>
      </c>
      <c r="H119" s="9">
        <f t="shared" si="30"/>
        <v>2.0533027300170072</v>
      </c>
      <c r="I119" s="9">
        <f t="shared" si="31"/>
        <v>3.3323131878948011</v>
      </c>
      <c r="J119" s="9">
        <f t="shared" si="32"/>
        <v>4.697307542100515</v>
      </c>
      <c r="K119" s="11">
        <f t="shared" si="33"/>
        <v>0.50505050505050508</v>
      </c>
      <c r="L119" s="11">
        <f t="shared" si="34"/>
        <v>0.31545741324921134</v>
      </c>
      <c r="M119" s="11">
        <f t="shared" si="35"/>
        <v>0.2252252252252252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-0.26250454641621845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0.23647105666033114</v>
      </c>
      <c r="Q119" s="11">
        <f>2*'OddsRatio_working_3-way'!K119*'OddsRatio_working_3-way'!L119*'OddsRatio_working_3-way'!M119</f>
        <v>7.1766633280828857E-2</v>
      </c>
      <c r="R119" s="11">
        <f t="shared" si="36"/>
        <v>0</v>
      </c>
      <c r="S119" s="11">
        <f t="shared" si="37"/>
        <v>-0.90082651858299823</v>
      </c>
      <c r="T119" s="11">
        <f t="shared" si="38"/>
        <v>-0.27339196315113751</v>
      </c>
      <c r="U119" s="11">
        <f>'OddsRatio_working_3-way'!S119-'OddsRatio_working_3-way'!R119^2/3</f>
        <v>-0.90082651858299823</v>
      </c>
      <c r="V119" s="11">
        <f>'OddsRatio_working_3-way'!S119*'OddsRatio_working_3-way'!R119/3-2*'OddsRatio_working_3-way'!R119^3/27-'OddsRatio_working_3-way'!T119</f>
        <v>0.27339196315113751</v>
      </c>
      <c r="W119" s="11">
        <f>'OddsRatio_working_3-way'!V119^2+4*'OddsRatio_working_3-way'!U119^3/27</f>
        <v>-3.3554654511081375E-2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0.16454317064733673</v>
      </c>
      <c r="Y119" s="11">
        <f>IF('OddsRatio_working_3-way'!W119&gt;=0,IF('OddsRatio_working_3-way'!V119+SQRT('OddsRatio_working_3-way'!W119)&gt;0,0,PI()),ACOS('OddsRatio_working_3-way'!V119/(2*'OddsRatio_working_3-way'!X119)))</f>
        <v>0.59032361235484321</v>
      </c>
      <c r="Z119" s="11">
        <f>'OddsRatio_working_3-way'!X119^(1/3)*COS('OddsRatio_working_3-way'!Y119/3)</f>
        <v>0.5373993520494933</v>
      </c>
      <c r="AA119" s="11">
        <f>'OddsRatio_working_3-way'!X119^(1/3)*COS(('OddsRatio_working_3-way'!Y119+2*PI())/3)</f>
        <v>-0.36147942574599856</v>
      </c>
      <c r="AB119" s="11">
        <f>'OddsRatio_working_3-way'!X119^(1/3)*COS(('OddsRatio_working_3-way'!Y119+4*PI())/3)</f>
        <v>-0.17591992630349446</v>
      </c>
      <c r="AC119" s="11">
        <f>'OddsRatio_working_3-way'!X119^(1/3)*SIN('OddsRatio_working_3-way'!Y119/3)</f>
        <v>0.1071328269538219</v>
      </c>
      <c r="AD119" s="11">
        <f>'OddsRatio_working_3-way'!X119^(1/3)*SIN(('OddsRatio_working_3-way'!Y119+2*PI())/3)</f>
        <v>0.41183507737524733</v>
      </c>
      <c r="AE119" s="11">
        <f>'OddsRatio_working_3-way'!X119^(1/3)*SIN(('OddsRatio_working_3-way'!Y119+4*PI())/3)</f>
        <v>-0.51896790432906914</v>
      </c>
      <c r="AF119" s="11">
        <f>-'OddsRatio_working_3-way'!U119/(3*'OddsRatio_working_3-way'!X119^(1/3))*COS(('OddsRatio_working_3-way'!Y119)/3)</f>
        <v>0.5373993520494933</v>
      </c>
      <c r="AG119" s="11">
        <f>-'OddsRatio_working_3-way'!U119/(3*'OddsRatio_working_3-way'!X119^(1/3))*COS(('OddsRatio_working_3-way'!Y119+2*PI())/3)</f>
        <v>-0.36147942574599856</v>
      </c>
      <c r="AH119" s="11">
        <f>-'OddsRatio_working_3-way'!U119/(3*'OddsRatio_working_3-way'!X119^(1/3))*COS(('OddsRatio_working_3-way'!Y119+4*PI())/3)</f>
        <v>-0.17591992630349446</v>
      </c>
      <c r="AI119" s="11">
        <f>'OddsRatio_working_3-way'!U119/(3*'OddsRatio_working_3-way'!X119^(1/3))*SIN(('OddsRatio_working_3-way'!Y119)/3)</f>
        <v>-0.1071328269538219</v>
      </c>
      <c r="AJ119" s="11">
        <f>'OddsRatio_working_3-way'!U119/(3*'OddsRatio_working_3-way'!X119^(1/3))*SIN(('OddsRatio_working_3-way'!Y119+2*PI())/3)</f>
        <v>-0.41183507737524733</v>
      </c>
      <c r="AK119" s="11">
        <f>'OddsRatio_working_3-way'!U119/(3*'OddsRatio_working_3-way'!X119^(1/3))*SIN(('OddsRatio_working_3-way'!Y119+4*PI())/3)</f>
        <v>0.51896790432906914</v>
      </c>
      <c r="AL119" s="11">
        <f>'OddsRatio_working_3-way'!Z119+'OddsRatio_working_3-way'!AF119</f>
        <v>1.0747987040989866</v>
      </c>
      <c r="AM119" s="11">
        <f>'OddsRatio_working_3-way'!AA119+'OddsRatio_working_3-way'!AG119</f>
        <v>-0.72295885149199712</v>
      </c>
      <c r="AN119" s="11">
        <f>'OddsRatio_working_3-way'!AB119+'OddsRatio_working_3-way'!AH119</f>
        <v>-0.35183985260698891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1.0747987040989866</v>
      </c>
      <c r="AS119" s="11">
        <f>IF(('OddsRatio_working_3-way'!X119=0),IF(Q119&gt;0,-Q119^(1/3),(-Q119)^(1/3)),'OddsRatio_working_3-way'!AM119-'OddsRatio_working_3-way'!R119/3)</f>
        <v>-0.72295885149199712</v>
      </c>
      <c r="AT119" s="11">
        <f>IF(('OddsRatio_working_3-way'!X119=0),IF(Q119&gt;0,-Q119^(1/3),(-Q119)^(1/3)),'OddsRatio_working_3-way'!AN119-'OddsRatio_working_3-way'!R119/3)</f>
        <v>-0.35183985260698891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3.07</v>
      </c>
      <c r="B120" s="4">
        <f>IF('True_Odds_Calculator_3-way'!B119="","",'True_Odds_Calculator_3-way'!B119)</f>
        <v>2.93</v>
      </c>
      <c r="C120" s="4">
        <f>IF('True_Odds_Calculator_3-way'!C119="","",'True_Odds_Calculator_3-way'!C119)</f>
        <v>2.66</v>
      </c>
      <c r="D120" s="9">
        <f t="shared" si="26"/>
        <v>0.3118546997583076</v>
      </c>
      <c r="E120" s="9">
        <f t="shared" si="27"/>
        <v>0.32707727793601371</v>
      </c>
      <c r="F120" s="9">
        <f t="shared" si="28"/>
        <v>0.36106802230567869</v>
      </c>
      <c r="G120" s="9">
        <f t="shared" si="29"/>
        <v>1.0660007476865767</v>
      </c>
      <c r="H120" s="9">
        <f t="shared" si="30"/>
        <v>3.206621547711213</v>
      </c>
      <c r="I120" s="9">
        <f t="shared" si="31"/>
        <v>3.0573814430350938</v>
      </c>
      <c r="J120" s="9">
        <f t="shared" si="32"/>
        <v>2.7695612411597175</v>
      </c>
      <c r="K120" s="11">
        <f t="shared" si="33"/>
        <v>0.32573289902280134</v>
      </c>
      <c r="L120" s="11">
        <f t="shared" si="34"/>
        <v>0.34129692832764502</v>
      </c>
      <c r="M120" s="11">
        <f t="shared" si="35"/>
        <v>0.37593984962406013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-0.27717120507464255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0.23655318438618586</v>
      </c>
      <c r="Q120" s="11">
        <f>2*'OddsRatio_working_3-way'!K120*'OddsRatio_working_3-way'!L120*'OddsRatio_working_3-way'!M120</f>
        <v>8.3587697662963201E-2</v>
      </c>
      <c r="R120" s="11">
        <f t="shared" si="36"/>
        <v>0</v>
      </c>
      <c r="S120" s="11">
        <f t="shared" si="37"/>
        <v>-0.85345512107753685</v>
      </c>
      <c r="T120" s="11">
        <f t="shared" si="38"/>
        <v>-0.30157424773057839</v>
      </c>
      <c r="U120" s="11">
        <f>'OddsRatio_working_3-way'!S120-'OddsRatio_working_3-way'!R120^2/3</f>
        <v>-0.85345512107753685</v>
      </c>
      <c r="V120" s="11">
        <f>'OddsRatio_working_3-way'!S120*'OddsRatio_working_3-way'!R120/3-2*'OddsRatio_working_3-way'!R120^3/27-'OddsRatio_working_3-way'!T120</f>
        <v>0.30157424773057839</v>
      </c>
      <c r="W120" s="11">
        <f>'OddsRatio_working_3-way'!V120^2+4*'OddsRatio_working_3-way'!U120^3/27</f>
        <v>-1.1484483249287331E-3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0.15173618159423363</v>
      </c>
      <c r="Y120" s="11">
        <f>IF('OddsRatio_working_3-way'!W120&gt;=0,IF('OddsRatio_working_3-way'!V120+SQRT('OddsRatio_working_3-way'!W120)&gt;0,0,PI()),ACOS('OddsRatio_working_3-way'!V120/(2*'OddsRatio_working_3-way'!X120)))</f>
        <v>0.11190342037416445</v>
      </c>
      <c r="Z120" s="11">
        <f>'OddsRatio_working_3-way'!X120^(1/3)*COS('OddsRatio_working_3-way'!Y120/3)</f>
        <v>0.53300037384328836</v>
      </c>
      <c r="AA120" s="11">
        <f>'OddsRatio_working_3-way'!X120^(1/3)*COS(('OddsRatio_working_3-way'!Y120+2*PI())/3)</f>
        <v>-0.28372607968719765</v>
      </c>
      <c r="AB120" s="11">
        <f>'OddsRatio_working_3-way'!X120^(1/3)*COS(('OddsRatio_working_3-way'!Y120+4*PI())/3)</f>
        <v>-0.24927429415609084</v>
      </c>
      <c r="AC120" s="11">
        <f>'OddsRatio_working_3-way'!X120^(1/3)*SIN('OddsRatio_working_3-way'!Y120/3)</f>
        <v>1.9890747650447745E-2</v>
      </c>
      <c r="AD120" s="11">
        <f>'OddsRatio_working_3-way'!X120^(1/3)*SIN(('OddsRatio_working_3-way'!Y120+2*PI())/3)</f>
        <v>0.45164649014966668</v>
      </c>
      <c r="AE120" s="11">
        <f>'OddsRatio_working_3-way'!X120^(1/3)*SIN(('OddsRatio_working_3-way'!Y120+4*PI())/3)</f>
        <v>-0.47153723780011447</v>
      </c>
      <c r="AF120" s="11">
        <f>-'OddsRatio_working_3-way'!U120/(3*'OddsRatio_working_3-way'!X120^(1/3))*COS(('OddsRatio_working_3-way'!Y120)/3)</f>
        <v>0.53300037384328836</v>
      </c>
      <c r="AG120" s="11">
        <f>-'OddsRatio_working_3-way'!U120/(3*'OddsRatio_working_3-way'!X120^(1/3))*COS(('OddsRatio_working_3-way'!Y120+2*PI())/3)</f>
        <v>-0.28372607968719765</v>
      </c>
      <c r="AH120" s="11">
        <f>-'OddsRatio_working_3-way'!U120/(3*'OddsRatio_working_3-way'!X120^(1/3))*COS(('OddsRatio_working_3-way'!Y120+4*PI())/3)</f>
        <v>-0.24927429415609084</v>
      </c>
      <c r="AI120" s="11">
        <f>'OddsRatio_working_3-way'!U120/(3*'OddsRatio_working_3-way'!X120^(1/3))*SIN(('OddsRatio_working_3-way'!Y120)/3)</f>
        <v>-1.9890747650447745E-2</v>
      </c>
      <c r="AJ120" s="11">
        <f>'OddsRatio_working_3-way'!U120/(3*'OddsRatio_working_3-way'!X120^(1/3))*SIN(('OddsRatio_working_3-way'!Y120+2*PI())/3)</f>
        <v>-0.45164649014966668</v>
      </c>
      <c r="AK120" s="11">
        <f>'OddsRatio_working_3-way'!U120/(3*'OddsRatio_working_3-way'!X120^(1/3))*SIN(('OddsRatio_working_3-way'!Y120+4*PI())/3)</f>
        <v>0.47153723780011447</v>
      </c>
      <c r="AL120" s="11">
        <f>'OddsRatio_working_3-way'!Z120+'OddsRatio_working_3-way'!AF120</f>
        <v>1.0660007476865767</v>
      </c>
      <c r="AM120" s="11">
        <f>'OddsRatio_working_3-way'!AA120+'OddsRatio_working_3-way'!AG120</f>
        <v>-0.5674521593743953</v>
      </c>
      <c r="AN120" s="11">
        <f>'OddsRatio_working_3-way'!AB120+'OddsRatio_working_3-way'!AH120</f>
        <v>-0.49854858831218168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1.0660007476865767</v>
      </c>
      <c r="AS120" s="11">
        <f>IF(('OddsRatio_working_3-way'!X120=0),IF(Q120&gt;0,-Q120^(1/3),(-Q120)^(1/3)),'OddsRatio_working_3-way'!AM120-'OddsRatio_working_3-way'!R120/3)</f>
        <v>-0.5674521593743953</v>
      </c>
      <c r="AT120" s="11">
        <f>IF(('OddsRatio_working_3-way'!X120=0),IF(Q120&gt;0,-Q120^(1/3),(-Q120)^(1/3)),'OddsRatio_working_3-way'!AN120-'OddsRatio_working_3-way'!R120/3)</f>
        <v>-0.49854858831218168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1.79</v>
      </c>
      <c r="B121" s="4">
        <f>IF('True_Odds_Calculator_3-way'!B120="","",'True_Odds_Calculator_3-way'!B120)</f>
        <v>3.72</v>
      </c>
      <c r="C121" s="4">
        <f>IF('True_Odds_Calculator_3-way'!C120="","",'True_Odds_Calculator_3-way'!C120)</f>
        <v>4.63</v>
      </c>
      <c r="D121" s="9">
        <f t="shared" si="26"/>
        <v>0.54092938288107462</v>
      </c>
      <c r="E121" s="9">
        <f t="shared" si="27"/>
        <v>0.25497172341220714</v>
      </c>
      <c r="F121" s="9">
        <f t="shared" si="28"/>
        <v>0.20409889370671813</v>
      </c>
      <c r="G121" s="9">
        <f t="shared" si="29"/>
        <v>1.0742660047249433</v>
      </c>
      <c r="H121" s="9">
        <f t="shared" si="30"/>
        <v>1.8486701437327058</v>
      </c>
      <c r="I121" s="9">
        <f t="shared" si="31"/>
        <v>3.9220035328518454</v>
      </c>
      <c r="J121" s="9">
        <f t="shared" si="32"/>
        <v>4.8995855971515434</v>
      </c>
      <c r="K121" s="11">
        <f t="shared" si="33"/>
        <v>0.55865921787709494</v>
      </c>
      <c r="L121" s="11">
        <f t="shared" si="34"/>
        <v>0.26881720430107525</v>
      </c>
      <c r="M121" s="11">
        <f t="shared" si="35"/>
        <v>0.21598272138228941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-0.25300299277553551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0.23159077171105097</v>
      </c>
      <c r="Q121" s="11">
        <f>2*'OddsRatio_working_3-way'!K121*'OddsRatio_working_3-way'!L121*'OddsRatio_working_3-way'!M121</f>
        <v>6.487136462494425E-2</v>
      </c>
      <c r="R121" s="11">
        <f t="shared" si="36"/>
        <v>0</v>
      </c>
      <c r="S121" s="11">
        <f t="shared" si="37"/>
        <v>-0.91536771628831493</v>
      </c>
      <c r="T121" s="11">
        <f t="shared" si="38"/>
        <v>-0.25640552276983614</v>
      </c>
      <c r="U121" s="11">
        <f>'OddsRatio_working_3-way'!S121-'OddsRatio_working_3-way'!R121^2/3</f>
        <v>-0.91536771628831493</v>
      </c>
      <c r="V121" s="11">
        <f>'OddsRatio_working_3-way'!S121*'OddsRatio_working_3-way'!R121/3-2*'OddsRatio_working_3-way'!R121^3/27-'OddsRatio_working_3-way'!T121</f>
        <v>0.25640552276983614</v>
      </c>
      <c r="W121" s="11">
        <f>'OddsRatio_working_3-way'!V121^2+4*'OddsRatio_working_3-way'!U121^3/27</f>
        <v>-4.7883590118917671E-2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0.1685433046918437</v>
      </c>
      <c r="Y121" s="11">
        <f>IF('OddsRatio_working_3-way'!W121&gt;=0,IF('OddsRatio_working_3-way'!V121+SQRT('OddsRatio_working_3-way'!W121)&gt;0,0,PI()),ACOS('OddsRatio_working_3-way'!V121/(2*'OddsRatio_working_3-way'!X121)))</f>
        <v>0.70647979623040635</v>
      </c>
      <c r="Z121" s="11">
        <f>'OddsRatio_working_3-way'!X121^(1/3)*COS('OddsRatio_working_3-way'!Y121/3)</f>
        <v>0.53713300236247175</v>
      </c>
      <c r="AA121" s="11">
        <f>'OddsRatio_working_3-way'!X121^(1/3)*COS(('OddsRatio_working_3-way'!Y121+2*PI())/3)</f>
        <v>-0.38018205745313932</v>
      </c>
      <c r="AB121" s="11">
        <f>'OddsRatio_working_3-way'!X121^(1/3)*COS(('OddsRatio_working_3-way'!Y121+4*PI())/3)</f>
        <v>-0.15695094490933256</v>
      </c>
      <c r="AC121" s="11">
        <f>'OddsRatio_working_3-way'!X121^(1/3)*SIN('OddsRatio_working_3-way'!Y121/3)</f>
        <v>0.1288825429186666</v>
      </c>
      <c r="AD121" s="11">
        <f>'OddsRatio_working_3-way'!X121^(1/3)*SIN(('OddsRatio_working_3-way'!Y121+2*PI())/3)</f>
        <v>0.40072955379757413</v>
      </c>
      <c r="AE121" s="11">
        <f>'OddsRatio_working_3-way'!X121^(1/3)*SIN(('OddsRatio_working_3-way'!Y121+4*PI())/3)</f>
        <v>-0.52961209671624065</v>
      </c>
      <c r="AF121" s="11">
        <f>-'OddsRatio_working_3-way'!U121/(3*'OddsRatio_working_3-way'!X121^(1/3))*COS(('OddsRatio_working_3-way'!Y121)/3)</f>
        <v>0.53713300236247163</v>
      </c>
      <c r="AG121" s="11">
        <f>-'OddsRatio_working_3-way'!U121/(3*'OddsRatio_working_3-way'!X121^(1/3))*COS(('OddsRatio_working_3-way'!Y121+2*PI())/3)</f>
        <v>-0.38018205745313927</v>
      </c>
      <c r="AH121" s="11">
        <f>-'OddsRatio_working_3-way'!U121/(3*'OddsRatio_working_3-way'!X121^(1/3))*COS(('OddsRatio_working_3-way'!Y121+4*PI())/3)</f>
        <v>-0.15695094490933253</v>
      </c>
      <c r="AI121" s="11">
        <f>'OddsRatio_working_3-way'!U121/(3*'OddsRatio_working_3-way'!X121^(1/3))*SIN(('OddsRatio_working_3-way'!Y121)/3)</f>
        <v>-0.12888254291866658</v>
      </c>
      <c r="AJ121" s="11">
        <f>'OddsRatio_working_3-way'!U121/(3*'OddsRatio_working_3-way'!X121^(1/3))*SIN(('OddsRatio_working_3-way'!Y121+2*PI())/3)</f>
        <v>-0.40072955379757408</v>
      </c>
      <c r="AK121" s="11">
        <f>'OddsRatio_working_3-way'!U121/(3*'OddsRatio_working_3-way'!X121^(1/3))*SIN(('OddsRatio_working_3-way'!Y121+4*PI())/3)</f>
        <v>0.52961209671624054</v>
      </c>
      <c r="AL121" s="11">
        <f>'OddsRatio_working_3-way'!Z121+'OddsRatio_working_3-way'!AF121</f>
        <v>1.0742660047249433</v>
      </c>
      <c r="AM121" s="11">
        <f>'OddsRatio_working_3-way'!AA121+'OddsRatio_working_3-way'!AG121</f>
        <v>-0.76036411490627853</v>
      </c>
      <c r="AN121" s="11">
        <f>'OddsRatio_working_3-way'!AB121+'OddsRatio_working_3-way'!AH121</f>
        <v>-0.31390188981866507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1.0742660047249433</v>
      </c>
      <c r="AS121" s="11">
        <f>IF(('OddsRatio_working_3-way'!X121=0),IF(Q121&gt;0,-Q121^(1/3),(-Q121)^(1/3)),'OddsRatio_working_3-way'!AM121-'OddsRatio_working_3-way'!R121/3)</f>
        <v>-0.76036411490627853</v>
      </c>
      <c r="AT121" s="11">
        <f>IF(('OddsRatio_working_3-way'!X121=0),IF(Q121&gt;0,-Q121^(1/3),(-Q121)^(1/3)),'OddsRatio_working_3-way'!AN121-'OddsRatio_working_3-way'!R121/3)</f>
        <v>-0.31390188981866507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1.93</v>
      </c>
      <c r="B122" s="4">
        <f>IF('True_Odds_Calculator_3-way'!B121="","",'True_Odds_Calculator_3-way'!B121)</f>
        <v>3.56</v>
      </c>
      <c r="C122" s="4">
        <f>IF('True_Odds_Calculator_3-way'!C121="","",'True_Odds_Calculator_3-way'!C121)</f>
        <v>4.34</v>
      </c>
      <c r="D122" s="9">
        <f t="shared" si="26"/>
        <v>0.50635920203648566</v>
      </c>
      <c r="E122" s="9">
        <f t="shared" si="27"/>
        <v>0.27147739636746743</v>
      </c>
      <c r="F122" s="9">
        <f t="shared" si="28"/>
        <v>0.22216340159604664</v>
      </c>
      <c r="G122" s="9">
        <f t="shared" si="29"/>
        <v>1.0482609080969538</v>
      </c>
      <c r="H122" s="9">
        <f t="shared" si="30"/>
        <v>1.9748826445301673</v>
      </c>
      <c r="I122" s="9">
        <f t="shared" si="31"/>
        <v>3.6835479247282015</v>
      </c>
      <c r="J122" s="9">
        <f t="shared" si="32"/>
        <v>4.5011914330438252</v>
      </c>
      <c r="K122" s="11">
        <f t="shared" si="33"/>
        <v>0.5181347150259068</v>
      </c>
      <c r="L122" s="11">
        <f t="shared" si="34"/>
        <v>0.2808988764044944</v>
      </c>
      <c r="M122" s="11">
        <f t="shared" si="35"/>
        <v>0.2304147465437788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-0.26666888447176029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0.22904650388513853</v>
      </c>
      <c r="Q122" s="11">
        <f>2*'OddsRatio_working_3-way'!K122*'OddsRatio_working_3-way'!L122*'OddsRatio_working_3-way'!M122</f>
        <v>6.7070718560801906E-2</v>
      </c>
      <c r="R122" s="11">
        <f t="shared" si="36"/>
        <v>0</v>
      </c>
      <c r="S122" s="11">
        <f t="shared" si="37"/>
        <v>-0.85891724615285625</v>
      </c>
      <c r="T122" s="11">
        <f t="shared" si="38"/>
        <v>-0.25151310282660505</v>
      </c>
      <c r="U122" s="11">
        <f>'OddsRatio_working_3-way'!S122-'OddsRatio_working_3-way'!R122^2/3</f>
        <v>-0.85891724615285625</v>
      </c>
      <c r="V122" s="11">
        <f>'OddsRatio_working_3-way'!S122*'OddsRatio_working_3-way'!R122/3-2*'OddsRatio_working_3-way'!R122^3/27-'OddsRatio_working_3-way'!T122</f>
        <v>0.25151310282660505</v>
      </c>
      <c r="W122" s="11">
        <f>'OddsRatio_working_3-way'!V122^2+4*'OddsRatio_working_3-way'!U122^3/27</f>
        <v>-3.0616212317317273E-2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0.15319518041601674</v>
      </c>
      <c r="Y122" s="11">
        <f>IF('OddsRatio_working_3-way'!W122&gt;=0,IF('OddsRatio_working_3-way'!V122+SQRT('OddsRatio_working_3-way'!W122)&gt;0,0,PI()),ACOS('OddsRatio_working_3-way'!V122/(2*'OddsRatio_working_3-way'!X122)))</f>
        <v>0.60782678958367142</v>
      </c>
      <c r="Z122" s="11">
        <f>'OddsRatio_working_3-way'!X122^(1/3)*COS('OddsRatio_working_3-way'!Y122/3)</f>
        <v>0.52413045404847691</v>
      </c>
      <c r="AA122" s="11">
        <f>'OddsRatio_working_3-way'!X122^(1/3)*COS(('OddsRatio_working_3-way'!Y122+2*PI())/3)</f>
        <v>-0.35531093412337089</v>
      </c>
      <c r="AB122" s="11">
        <f>'OddsRatio_working_3-way'!X122^(1/3)*COS(('OddsRatio_working_3-way'!Y122+4*PI())/3)</f>
        <v>-0.16881951992510605</v>
      </c>
      <c r="AC122" s="11">
        <f>'OddsRatio_working_3-way'!X122^(1/3)*SIN('OddsRatio_working_3-way'!Y122/3)</f>
        <v>0.10767086818892224</v>
      </c>
      <c r="AD122" s="11">
        <f>'OddsRatio_working_3-way'!X122^(1/3)*SIN(('OddsRatio_working_3-way'!Y122+2*PI())/3)</f>
        <v>0.40007485400859216</v>
      </c>
      <c r="AE122" s="11">
        <f>'OddsRatio_working_3-way'!X122^(1/3)*SIN(('OddsRatio_working_3-way'!Y122+4*PI())/3)</f>
        <v>-0.50774572219751446</v>
      </c>
      <c r="AF122" s="11">
        <f>-'OddsRatio_working_3-way'!U122/(3*'OddsRatio_working_3-way'!X122^(1/3))*COS(('OddsRatio_working_3-way'!Y122)/3)</f>
        <v>0.52413045404847691</v>
      </c>
      <c r="AG122" s="11">
        <f>-'OddsRatio_working_3-way'!U122/(3*'OddsRatio_working_3-way'!X122^(1/3))*COS(('OddsRatio_working_3-way'!Y122+2*PI())/3)</f>
        <v>-0.35531093412337089</v>
      </c>
      <c r="AH122" s="11">
        <f>-'OddsRatio_working_3-way'!U122/(3*'OddsRatio_working_3-way'!X122^(1/3))*COS(('OddsRatio_working_3-way'!Y122+4*PI())/3)</f>
        <v>-0.16881951992510605</v>
      </c>
      <c r="AI122" s="11">
        <f>'OddsRatio_working_3-way'!U122/(3*'OddsRatio_working_3-way'!X122^(1/3))*SIN(('OddsRatio_working_3-way'!Y122)/3)</f>
        <v>-0.10767086818892224</v>
      </c>
      <c r="AJ122" s="11">
        <f>'OddsRatio_working_3-way'!U122/(3*'OddsRatio_working_3-way'!X122^(1/3))*SIN(('OddsRatio_working_3-way'!Y122+2*PI())/3)</f>
        <v>-0.40007485400859216</v>
      </c>
      <c r="AK122" s="11">
        <f>'OddsRatio_working_3-way'!U122/(3*'OddsRatio_working_3-way'!X122^(1/3))*SIN(('OddsRatio_working_3-way'!Y122+4*PI())/3)</f>
        <v>0.50774572219751446</v>
      </c>
      <c r="AL122" s="11">
        <f>'OddsRatio_working_3-way'!Z122+'OddsRatio_working_3-way'!AF122</f>
        <v>1.0482609080969538</v>
      </c>
      <c r="AM122" s="11">
        <f>'OddsRatio_working_3-way'!AA122+'OddsRatio_working_3-way'!AG122</f>
        <v>-0.71062186824674178</v>
      </c>
      <c r="AN122" s="11">
        <f>'OddsRatio_working_3-way'!AB122+'OddsRatio_working_3-way'!AH122</f>
        <v>-0.3376390398502121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1.0482609080969538</v>
      </c>
      <c r="AS122" s="11">
        <f>IF(('OddsRatio_working_3-way'!X122=0),IF(Q122&gt;0,-Q122^(1/3),(-Q122)^(1/3)),'OddsRatio_working_3-way'!AM122-'OddsRatio_working_3-way'!R122/3)</f>
        <v>-0.71062186824674178</v>
      </c>
      <c r="AT122" s="11">
        <f>IF(('OddsRatio_working_3-way'!X122=0),IF(Q122&gt;0,-Q122^(1/3),(-Q122)^(1/3)),'OddsRatio_working_3-way'!AN122-'OddsRatio_working_3-way'!R122/3)</f>
        <v>-0.3376390398502121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1.53</v>
      </c>
      <c r="B123" s="4">
        <f>IF('True_Odds_Calculator_3-way'!B122="","",'True_Odds_Calculator_3-way'!B122)</f>
        <v>4.3499999999999996</v>
      </c>
      <c r="C123" s="4">
        <f>IF('True_Odds_Calculator_3-way'!C122="","",'True_Odds_Calculator_3-way'!C122)</f>
        <v>6.63</v>
      </c>
      <c r="D123" s="9">
        <f t="shared" si="26"/>
        <v>0.63873197417064065</v>
      </c>
      <c r="E123" s="9">
        <f t="shared" si="27"/>
        <v>0.21857775614301936</v>
      </c>
      <c r="F123" s="9">
        <f t="shared" si="28"/>
        <v>0.1426902696863401</v>
      </c>
      <c r="G123" s="9">
        <f t="shared" si="29"/>
        <v>1.0671734188174429</v>
      </c>
      <c r="H123" s="9">
        <f t="shared" si="30"/>
        <v>1.5656019119732445</v>
      </c>
      <c r="I123" s="9">
        <f t="shared" si="31"/>
        <v>4.575030953038433</v>
      </c>
      <c r="J123" s="9">
        <f t="shared" si="32"/>
        <v>7.0081863479422042</v>
      </c>
      <c r="K123" s="11">
        <f t="shared" si="33"/>
        <v>0.65359477124183007</v>
      </c>
      <c r="L123" s="11">
        <f t="shared" si="34"/>
        <v>0.22988505747126439</v>
      </c>
      <c r="M123" s="11">
        <f t="shared" si="35"/>
        <v>0.15082956259426847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-0.22653476246921733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0.21551936597873836</v>
      </c>
      <c r="Q123" s="11">
        <f>2*'OddsRatio_working_3-way'!K123*'OddsRatio_working_3-way'!L123*'OddsRatio_working_3-way'!M123</f>
        <v>4.532478779784193E-2</v>
      </c>
      <c r="R123" s="11">
        <f t="shared" si="36"/>
        <v>0</v>
      </c>
      <c r="S123" s="11">
        <f t="shared" si="37"/>
        <v>-0.95137436581294754</v>
      </c>
      <c r="T123" s="11">
        <f t="shared" si="38"/>
        <v>-0.20007873098064094</v>
      </c>
      <c r="U123" s="11">
        <f>'OddsRatio_working_3-way'!S123-'OddsRatio_working_3-way'!R123^2/3</f>
        <v>-0.95137436581294754</v>
      </c>
      <c r="V123" s="11">
        <f>'OddsRatio_working_3-way'!S123*'OddsRatio_working_3-way'!R123/3-2*'OddsRatio_working_3-way'!R123^3/27-'OddsRatio_working_3-way'!T123</f>
        <v>0.20007873098064094</v>
      </c>
      <c r="W123" s="11">
        <f>'OddsRatio_working_3-way'!V123^2+4*'OddsRatio_working_3-way'!U123^3/27</f>
        <v>-8.7539091238291095E-2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0.17858512664071075</v>
      </c>
      <c r="Y123" s="11">
        <f>IF('OddsRatio_working_3-way'!W123&gt;=0,IF('OddsRatio_working_3-way'!V123+SQRT('OddsRatio_working_3-way'!W123)&gt;0,0,PI()),ACOS('OddsRatio_working_3-way'!V123/(2*'OddsRatio_working_3-way'!X123)))</f>
        <v>0.9761962957471001</v>
      </c>
      <c r="Z123" s="11">
        <f>'OddsRatio_working_3-way'!X123^(1/3)*COS('OddsRatio_working_3-way'!Y123/3)</f>
        <v>0.53358670940872155</v>
      </c>
      <c r="AA123" s="11">
        <f>'OddsRatio_working_3-way'!X123^(1/3)*COS(('OddsRatio_working_3-way'!Y123+2*PI())/3)</f>
        <v>-0.42270201100674953</v>
      </c>
      <c r="AB123" s="11">
        <f>'OddsRatio_working_3-way'!X123^(1/3)*COS(('OddsRatio_working_3-way'!Y123+4*PI())/3)</f>
        <v>-0.11088469840197206</v>
      </c>
      <c r="AC123" s="11">
        <f>'OddsRatio_working_3-way'!X123^(1/3)*SIN('OddsRatio_working_3-way'!Y123/3)</f>
        <v>0.18002780937035395</v>
      </c>
      <c r="AD123" s="11">
        <f>'OddsRatio_working_3-way'!X123^(1/3)*SIN(('OddsRatio_working_3-way'!Y123+2*PI())/3)</f>
        <v>0.37208574078452089</v>
      </c>
      <c r="AE123" s="11">
        <f>'OddsRatio_working_3-way'!X123^(1/3)*SIN(('OddsRatio_working_3-way'!Y123+4*PI())/3)</f>
        <v>-0.55211355015487495</v>
      </c>
      <c r="AF123" s="11">
        <f>-'OddsRatio_working_3-way'!U123/(3*'OddsRatio_working_3-way'!X123^(1/3))*COS(('OddsRatio_working_3-way'!Y123)/3)</f>
        <v>0.53358670940872144</v>
      </c>
      <c r="AG123" s="11">
        <f>-'OddsRatio_working_3-way'!U123/(3*'OddsRatio_working_3-way'!X123^(1/3))*COS(('OddsRatio_working_3-way'!Y123+2*PI())/3)</f>
        <v>-0.42270201100674948</v>
      </c>
      <c r="AH123" s="11">
        <f>-'OddsRatio_working_3-way'!U123/(3*'OddsRatio_working_3-way'!X123^(1/3))*COS(('OddsRatio_working_3-way'!Y123+4*PI())/3)</f>
        <v>-0.11088469840197203</v>
      </c>
      <c r="AI123" s="11">
        <f>'OddsRatio_working_3-way'!U123/(3*'OddsRatio_working_3-way'!X123^(1/3))*SIN(('OddsRatio_working_3-way'!Y123)/3)</f>
        <v>-0.18002780937035393</v>
      </c>
      <c r="AJ123" s="11">
        <f>'OddsRatio_working_3-way'!U123/(3*'OddsRatio_working_3-way'!X123^(1/3))*SIN(('OddsRatio_working_3-way'!Y123+2*PI())/3)</f>
        <v>-0.37208574078452084</v>
      </c>
      <c r="AK123" s="11">
        <f>'OddsRatio_working_3-way'!U123/(3*'OddsRatio_working_3-way'!X123^(1/3))*SIN(('OddsRatio_working_3-way'!Y123+4*PI())/3)</f>
        <v>0.55211355015487484</v>
      </c>
      <c r="AL123" s="11">
        <f>'OddsRatio_working_3-way'!Z123+'OddsRatio_working_3-way'!AF123</f>
        <v>1.0671734188174429</v>
      </c>
      <c r="AM123" s="11">
        <f>'OddsRatio_working_3-way'!AA123+'OddsRatio_working_3-way'!AG123</f>
        <v>-0.84540402201349907</v>
      </c>
      <c r="AN123" s="11">
        <f>'OddsRatio_working_3-way'!AB123+'OddsRatio_working_3-way'!AH123</f>
        <v>-0.22176939680394409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1.0671734188174429</v>
      </c>
      <c r="AS123" s="11">
        <f>IF(('OddsRatio_working_3-way'!X123=0),IF(Q123&gt;0,-Q123^(1/3),(-Q123)^(1/3)),'OddsRatio_working_3-way'!AM123-'OddsRatio_working_3-way'!R123/3)</f>
        <v>-0.84540402201349907</v>
      </c>
      <c r="AT123" s="11">
        <f>IF(('OddsRatio_working_3-way'!X123=0),IF(Q123&gt;0,-Q123^(1/3),(-Q123)^(1/3)),'OddsRatio_working_3-way'!AN123-'OddsRatio_working_3-way'!R123/3)</f>
        <v>-0.22176939680394409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1.74</v>
      </c>
      <c r="B124" s="4">
        <f>IF('True_Odds_Calculator_3-way'!B123="","",'True_Odds_Calculator_3-way'!B123)</f>
        <v>4</v>
      </c>
      <c r="C124" s="4">
        <f>IF('True_Odds_Calculator_3-way'!C123="","",'True_Odds_Calculator_3-way'!C123)</f>
        <v>4.6100000000000003</v>
      </c>
      <c r="D124" s="9">
        <f t="shared" si="26"/>
        <v>0.55756590010186846</v>
      </c>
      <c r="E124" s="9">
        <f t="shared" si="27"/>
        <v>0.2371392110693594</v>
      </c>
      <c r="F124" s="9">
        <f t="shared" si="28"/>
        <v>0.20529488882877248</v>
      </c>
      <c r="G124" s="9">
        <f t="shared" si="29"/>
        <v>1.0723107684168354</v>
      </c>
      <c r="H124" s="9">
        <f t="shared" si="30"/>
        <v>1.7935099686284579</v>
      </c>
      <c r="I124" s="9">
        <f t="shared" si="31"/>
        <v>4.2169323052505057</v>
      </c>
      <c r="J124" s="9">
        <f t="shared" si="32"/>
        <v>4.8710418739847752</v>
      </c>
      <c r="K124" s="11">
        <f t="shared" si="33"/>
        <v>0.57471264367816088</v>
      </c>
      <c r="L124" s="11">
        <f t="shared" si="34"/>
        <v>0.25</v>
      </c>
      <c r="M124" s="11">
        <f t="shared" si="35"/>
        <v>0.21691973969631234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-0.24977560026927981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0.22907472511032984</v>
      </c>
      <c r="Q124" s="11">
        <f>2*'OddsRatio_working_3-way'!K124*'OddsRatio_working_3-way'!L124*'OddsRatio_working_3-way'!M124</f>
        <v>6.2333258533423086E-2</v>
      </c>
      <c r="R124" s="11">
        <f t="shared" si="36"/>
        <v>0</v>
      </c>
      <c r="S124" s="11">
        <f t="shared" si="37"/>
        <v>-0.91712210825784168</v>
      </c>
      <c r="T124" s="11">
        <f t="shared" si="38"/>
        <v>-0.24955703626063722</v>
      </c>
      <c r="U124" s="11">
        <f>'OddsRatio_working_3-way'!S124-'OddsRatio_working_3-way'!R124^2/3</f>
        <v>-0.91712210825784168</v>
      </c>
      <c r="V124" s="11">
        <f>'OddsRatio_working_3-way'!S124*'OddsRatio_working_3-way'!R124/3-2*'OddsRatio_working_3-way'!R124^3/27-'OddsRatio_working_3-way'!T124</f>
        <v>0.24955703626063722</v>
      </c>
      <c r="W124" s="11">
        <f>'OddsRatio_working_3-way'!V124^2+4*'OddsRatio_working_3-way'!U124^3/27</f>
        <v>-5.2003254911012778E-2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0.16902808143782336</v>
      </c>
      <c r="Y124" s="11">
        <f>IF('OddsRatio_working_3-way'!W124&gt;=0,IF('OddsRatio_working_3-way'!V124+SQRT('OddsRatio_working_3-way'!W124)&gt;0,0,PI()),ACOS('OddsRatio_working_3-way'!V124/(2*'OddsRatio_working_3-way'!X124)))</f>
        <v>0.7403807593142897</v>
      </c>
      <c r="Z124" s="11">
        <f>'OddsRatio_working_3-way'!X124^(1/3)*COS('OddsRatio_working_3-way'!Y124/3)</f>
        <v>0.53615538420841768</v>
      </c>
      <c r="AA124" s="11">
        <f>'OddsRatio_working_3-way'!X124^(1/3)*COS(('OddsRatio_working_3-way'!Y124+2*PI())/3)</f>
        <v>-0.38505452764314529</v>
      </c>
      <c r="AB124" s="11">
        <f>'OddsRatio_working_3-way'!X124^(1/3)*COS(('OddsRatio_working_3-way'!Y124+4*PI())/3)</f>
        <v>-0.15110085656527258</v>
      </c>
      <c r="AC124" s="11">
        <f>'OddsRatio_working_3-way'!X124^(1/3)*SIN('OddsRatio_working_3-way'!Y124/3)</f>
        <v>0.13507321497471117</v>
      </c>
      <c r="AD124" s="11">
        <f>'OddsRatio_working_3-way'!X124^(1/3)*SIN(('OddsRatio_working_3-way'!Y124+2*PI())/3)</f>
        <v>0.39678757561294031</v>
      </c>
      <c r="AE124" s="11">
        <f>'OddsRatio_working_3-way'!X124^(1/3)*SIN(('OddsRatio_working_3-way'!Y124+4*PI())/3)</f>
        <v>-0.53186079058765134</v>
      </c>
      <c r="AF124" s="11">
        <f>-'OddsRatio_working_3-way'!U124/(3*'OddsRatio_working_3-way'!X124^(1/3))*COS(('OddsRatio_working_3-way'!Y124)/3)</f>
        <v>0.53615538420841768</v>
      </c>
      <c r="AG124" s="11">
        <f>-'OddsRatio_working_3-way'!U124/(3*'OddsRatio_working_3-way'!X124^(1/3))*COS(('OddsRatio_working_3-way'!Y124+2*PI())/3)</f>
        <v>-0.38505452764314529</v>
      </c>
      <c r="AH124" s="11">
        <f>-'OddsRatio_working_3-way'!U124/(3*'OddsRatio_working_3-way'!X124^(1/3))*COS(('OddsRatio_working_3-way'!Y124+4*PI())/3)</f>
        <v>-0.15110085656527258</v>
      </c>
      <c r="AI124" s="11">
        <f>'OddsRatio_working_3-way'!U124/(3*'OddsRatio_working_3-way'!X124^(1/3))*SIN(('OddsRatio_working_3-way'!Y124)/3)</f>
        <v>-0.13507321497471117</v>
      </c>
      <c r="AJ124" s="11">
        <f>'OddsRatio_working_3-way'!U124/(3*'OddsRatio_working_3-way'!X124^(1/3))*SIN(('OddsRatio_working_3-way'!Y124+2*PI())/3)</f>
        <v>-0.39678757561294031</v>
      </c>
      <c r="AK124" s="11">
        <f>'OddsRatio_working_3-way'!U124/(3*'OddsRatio_working_3-way'!X124^(1/3))*SIN(('OddsRatio_working_3-way'!Y124+4*PI())/3)</f>
        <v>0.53186079058765134</v>
      </c>
      <c r="AL124" s="11">
        <f>'OddsRatio_working_3-way'!Z124+'OddsRatio_working_3-way'!AF124</f>
        <v>1.0723107684168354</v>
      </c>
      <c r="AM124" s="11">
        <f>'OddsRatio_working_3-way'!AA124+'OddsRatio_working_3-way'!AG124</f>
        <v>-0.77010905528629059</v>
      </c>
      <c r="AN124" s="11">
        <f>'OddsRatio_working_3-way'!AB124+'OddsRatio_working_3-way'!AH124</f>
        <v>-0.30220171313054517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1.0723107684168354</v>
      </c>
      <c r="AS124" s="11">
        <f>IF(('OddsRatio_working_3-way'!X124=0),IF(Q124&gt;0,-Q124^(1/3),(-Q124)^(1/3)),'OddsRatio_working_3-way'!AM124-'OddsRatio_working_3-way'!R124/3)</f>
        <v>-0.77010905528629059</v>
      </c>
      <c r="AT124" s="11">
        <f>IF(('OddsRatio_working_3-way'!X124=0),IF(Q124&gt;0,-Q124^(1/3),(-Q124)^(1/3)),'OddsRatio_working_3-way'!AN124-'OddsRatio_working_3-way'!R124/3)</f>
        <v>-0.30220171313054517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3.07</v>
      </c>
      <c r="B125" s="4">
        <f>IF('True_Odds_Calculator_3-way'!B124="","",'True_Odds_Calculator_3-way'!B124)</f>
        <v>2.74</v>
      </c>
      <c r="C125" s="4">
        <f>IF('True_Odds_Calculator_3-way'!C124="","",'True_Odds_Calculator_3-way'!C124)</f>
        <v>2.76</v>
      </c>
      <c r="D125" s="9">
        <f t="shared" si="26"/>
        <v>0.30870494316594221</v>
      </c>
      <c r="E125" s="9">
        <f t="shared" si="27"/>
        <v>0.34693996833084118</v>
      </c>
      <c r="F125" s="9">
        <f t="shared" si="28"/>
        <v>0.3443550885032165</v>
      </c>
      <c r="G125" s="9">
        <f t="shared" si="29"/>
        <v>1.0818063398311599</v>
      </c>
      <c r="H125" s="9">
        <f t="shared" si="30"/>
        <v>3.2393391234505011</v>
      </c>
      <c r="I125" s="9">
        <f t="shared" si="31"/>
        <v>2.8823430313062177</v>
      </c>
      <c r="J125" s="9">
        <f t="shared" si="32"/>
        <v>2.9039791581028411</v>
      </c>
      <c r="K125" s="11">
        <f t="shared" si="33"/>
        <v>0.32573289902280134</v>
      </c>
      <c r="L125" s="11">
        <f t="shared" si="34"/>
        <v>0.36496350364963503</v>
      </c>
      <c r="M125" s="11">
        <f t="shared" si="35"/>
        <v>0.3623188405797102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-0.27304500820276267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0.23991487458439167</v>
      </c>
      <c r="Q125" s="11">
        <f>2*'OddsRatio_working_3-way'!K125*'OddsRatio_working_3-way'!L125*'OddsRatio_working_3-way'!M125</f>
        <v>8.6145376870517654E-2</v>
      </c>
      <c r="R125" s="11">
        <f t="shared" si="36"/>
        <v>0</v>
      </c>
      <c r="S125" s="11">
        <f t="shared" si="37"/>
        <v>-0.87866420325190997</v>
      </c>
      <c r="T125" s="11">
        <f t="shared" si="38"/>
        <v>-0.31549881624844162</v>
      </c>
      <c r="U125" s="11">
        <f>'OddsRatio_working_3-way'!S125-'OddsRatio_working_3-way'!R125^2/3</f>
        <v>-0.87866420325190997</v>
      </c>
      <c r="V125" s="11">
        <f>'OddsRatio_working_3-way'!S125*'OddsRatio_working_3-way'!R125/3-2*'OddsRatio_working_3-way'!R125^3/27-'OddsRatio_working_3-way'!T125</f>
        <v>0.31549881624844162</v>
      </c>
      <c r="W125" s="11">
        <f>'OddsRatio_working_3-way'!V125^2+4*'OddsRatio_working_3-way'!U125^3/27</f>
        <v>-9.6025773147626059E-4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0.15850848619683125</v>
      </c>
      <c r="Y125" s="11">
        <f>IF('OddsRatio_working_3-way'!W125&gt;=0,IF('OddsRatio_working_3-way'!V125+SQRT('OddsRatio_working_3-way'!W125)&gt;0,0,PI()),ACOS('OddsRatio_working_3-way'!V125/(2*'OddsRatio_working_3-way'!X125)))</f>
        <v>9.790512572620913E-2</v>
      </c>
      <c r="Z125" s="11">
        <f>'OddsRatio_working_3-way'!X125^(1/3)*COS('OddsRatio_working_3-way'!Y125/3)</f>
        <v>0.54090316991558007</v>
      </c>
      <c r="AA125" s="11">
        <f>'OddsRatio_working_3-way'!X125^(1/3)*COS(('OddsRatio_working_3-way'!Y125+2*PI())/3)</f>
        <v>-0.28574443931645749</v>
      </c>
      <c r="AB125" s="11">
        <f>'OddsRatio_working_3-way'!X125^(1/3)*COS(('OddsRatio_working_3-way'!Y125+4*PI())/3)</f>
        <v>-0.25515873059912242</v>
      </c>
      <c r="AC125" s="11">
        <f>'OddsRatio_working_3-way'!X125^(1/3)*SIN('OddsRatio_working_3-way'!Y125/3)</f>
        <v>1.7658667161308896E-2</v>
      </c>
      <c r="AD125" s="11">
        <f>'OddsRatio_working_3-way'!X125^(1/3)*SIN(('OddsRatio_working_3-way'!Y125+2*PI())/3)</f>
        <v>0.45960655255376864</v>
      </c>
      <c r="AE125" s="11">
        <f>'OddsRatio_working_3-way'!X125^(1/3)*SIN(('OddsRatio_working_3-way'!Y125+4*PI())/3)</f>
        <v>-0.47726521971507752</v>
      </c>
      <c r="AF125" s="11">
        <f>-'OddsRatio_working_3-way'!U125/(3*'OddsRatio_working_3-way'!X125^(1/3))*COS(('OddsRatio_working_3-way'!Y125)/3)</f>
        <v>0.54090316991557996</v>
      </c>
      <c r="AG125" s="11">
        <f>-'OddsRatio_working_3-way'!U125/(3*'OddsRatio_working_3-way'!X125^(1/3))*COS(('OddsRatio_working_3-way'!Y125+2*PI())/3)</f>
        <v>-0.28574443931645743</v>
      </c>
      <c r="AH125" s="11">
        <f>-'OddsRatio_working_3-way'!U125/(3*'OddsRatio_working_3-way'!X125^(1/3))*COS(('OddsRatio_working_3-way'!Y125+4*PI())/3)</f>
        <v>-0.25515873059912236</v>
      </c>
      <c r="AI125" s="11">
        <f>'OddsRatio_working_3-way'!U125/(3*'OddsRatio_working_3-way'!X125^(1/3))*SIN(('OddsRatio_working_3-way'!Y125)/3)</f>
        <v>-1.7658667161308893E-2</v>
      </c>
      <c r="AJ125" s="11">
        <f>'OddsRatio_working_3-way'!U125/(3*'OddsRatio_working_3-way'!X125^(1/3))*SIN(('OddsRatio_working_3-way'!Y125+2*PI())/3)</f>
        <v>-0.45960655255376853</v>
      </c>
      <c r="AK125" s="11">
        <f>'OddsRatio_working_3-way'!U125/(3*'OddsRatio_working_3-way'!X125^(1/3))*SIN(('OddsRatio_working_3-way'!Y125+4*PI())/3)</f>
        <v>0.4772652197150774</v>
      </c>
      <c r="AL125" s="11">
        <f>'OddsRatio_working_3-way'!Z125+'OddsRatio_working_3-way'!AF125</f>
        <v>1.0818063398311599</v>
      </c>
      <c r="AM125" s="11">
        <f>'OddsRatio_working_3-way'!AA125+'OddsRatio_working_3-way'!AG125</f>
        <v>-0.57148887863291487</v>
      </c>
      <c r="AN125" s="11">
        <f>'OddsRatio_working_3-way'!AB125+'OddsRatio_working_3-way'!AH125</f>
        <v>-0.51031746119824484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1.0818063398311599</v>
      </c>
      <c r="AS125" s="11">
        <f>IF(('OddsRatio_working_3-way'!X125=0),IF(Q125&gt;0,-Q125^(1/3),(-Q125)^(1/3)),'OddsRatio_working_3-way'!AM125-'OddsRatio_working_3-way'!R125/3)</f>
        <v>-0.57148887863291487</v>
      </c>
      <c r="AT125" s="11">
        <f>IF(('OddsRatio_working_3-way'!X125=0),IF(Q125&gt;0,-Q125^(1/3),(-Q125)^(1/3)),'OddsRatio_working_3-way'!AN125-'OddsRatio_working_3-way'!R125/3)</f>
        <v>-0.51031746119824484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1.58</v>
      </c>
      <c r="B126" s="4">
        <f>IF('True_Odds_Calculator_3-way'!B125="","",'True_Odds_Calculator_3-way'!B125)</f>
        <v>3.94</v>
      </c>
      <c r="C126" s="4">
        <f>IF('True_Odds_Calculator_3-way'!C125="","",'True_Odds_Calculator_3-way'!C125)</f>
        <v>5.67</v>
      </c>
      <c r="D126" s="9">
        <f t="shared" si="26"/>
        <v>0.60635493427000353</v>
      </c>
      <c r="E126" s="9">
        <f t="shared" si="27"/>
        <v>0.23305852418499659</v>
      </c>
      <c r="F126" s="9">
        <f t="shared" si="28"/>
        <v>0.16058654154499982</v>
      </c>
      <c r="G126" s="9">
        <f t="shared" si="29"/>
        <v>1.1193087593271431</v>
      </c>
      <c r="H126" s="9">
        <f t="shared" si="30"/>
        <v>1.6491990804097429</v>
      </c>
      <c r="I126" s="9">
        <f t="shared" si="31"/>
        <v>4.290767752421802</v>
      </c>
      <c r="J126" s="9">
        <f t="shared" si="32"/>
        <v>6.2271719060577588</v>
      </c>
      <c r="K126" s="11">
        <f t="shared" si="33"/>
        <v>0.63291139240506322</v>
      </c>
      <c r="L126" s="11">
        <f t="shared" si="34"/>
        <v>0.25380710659898476</v>
      </c>
      <c r="M126" s="11">
        <f t="shared" si="35"/>
        <v>0.17636684303350969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-0.22560869679034545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0.23203181334646986</v>
      </c>
      <c r="Q126" s="11">
        <f>2*'OddsRatio_working_3-way'!K126*'OddsRatio_working_3-way'!L126*'OddsRatio_working_3-way'!M126</f>
        <v>5.6662225481433418E-2</v>
      </c>
      <c r="R126" s="11">
        <f t="shared" si="36"/>
        <v>0</v>
      </c>
      <c r="S126" s="11">
        <f t="shared" si="37"/>
        <v>-1.0284701638168376</v>
      </c>
      <c r="T126" s="11">
        <f t="shared" si="38"/>
        <v>-0.2511526651567369</v>
      </c>
      <c r="U126" s="11">
        <f>'OddsRatio_working_3-way'!S126-'OddsRatio_working_3-way'!R126^2/3</f>
        <v>-1.0284701638168376</v>
      </c>
      <c r="V126" s="11">
        <f>'OddsRatio_working_3-way'!S126*'OddsRatio_working_3-way'!R126/3-2*'OddsRatio_working_3-way'!R126^3/27-'OddsRatio_working_3-way'!T126</f>
        <v>0.2511526651567369</v>
      </c>
      <c r="W126" s="11">
        <f>'OddsRatio_working_3-way'!V126^2+4*'OddsRatio_working_3-way'!U126^3/27</f>
        <v>-9.8087556359712669E-2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0.20072693988042853</v>
      </c>
      <c r="Y126" s="11">
        <f>IF('OddsRatio_working_3-way'!W126&gt;=0,IF('OddsRatio_working_3-way'!V126+SQRT('OddsRatio_working_3-way'!W126)&gt;0,0,PI()),ACOS('OddsRatio_working_3-way'!V126/(2*'OddsRatio_working_3-way'!X126)))</f>
        <v>0.89488598647078998</v>
      </c>
      <c r="Z126" s="11">
        <f>'OddsRatio_working_3-way'!X126^(1/3)*COS('OddsRatio_working_3-way'!Y126/3)</f>
        <v>0.55965437966357168</v>
      </c>
      <c r="AA126" s="11">
        <f>'OddsRatio_working_3-way'!X126^(1/3)*COS(('OddsRatio_working_3-way'!Y126+2*PI())/3)</f>
        <v>-0.42884991443023929</v>
      </c>
      <c r="AB126" s="11">
        <f>'OddsRatio_working_3-way'!X126^(1/3)*COS(('OddsRatio_working_3-way'!Y126+4*PI())/3)</f>
        <v>-0.13080446523333231</v>
      </c>
      <c r="AC126" s="11">
        <f>'OddsRatio_working_3-way'!X126^(1/3)*SIN('OddsRatio_working_3-way'!Y126/3)</f>
        <v>0.17207662032457716</v>
      </c>
      <c r="AD126" s="11">
        <f>'OddsRatio_working_3-way'!X126^(1/3)*SIN(('OddsRatio_working_3-way'!Y126+2*PI())/3)</f>
        <v>0.39863659996558565</v>
      </c>
      <c r="AE126" s="11">
        <f>'OddsRatio_working_3-way'!X126^(1/3)*SIN(('OddsRatio_working_3-way'!Y126+4*PI())/3)</f>
        <v>-0.5707132202901628</v>
      </c>
      <c r="AF126" s="11">
        <f>-'OddsRatio_working_3-way'!U126/(3*'OddsRatio_working_3-way'!X126^(1/3))*COS(('OddsRatio_working_3-way'!Y126)/3)</f>
        <v>0.55965437966357157</v>
      </c>
      <c r="AG126" s="11">
        <f>-'OddsRatio_working_3-way'!U126/(3*'OddsRatio_working_3-way'!X126^(1/3))*COS(('OddsRatio_working_3-way'!Y126+2*PI())/3)</f>
        <v>-0.42884991443023923</v>
      </c>
      <c r="AH126" s="11">
        <f>-'OddsRatio_working_3-way'!U126/(3*'OddsRatio_working_3-way'!X126^(1/3))*COS(('OddsRatio_working_3-way'!Y126+4*PI())/3)</f>
        <v>-0.13080446523333228</v>
      </c>
      <c r="AI126" s="11">
        <f>'OddsRatio_working_3-way'!U126/(3*'OddsRatio_working_3-way'!X126^(1/3))*SIN(('OddsRatio_working_3-way'!Y126)/3)</f>
        <v>-0.17207662032457713</v>
      </c>
      <c r="AJ126" s="11">
        <f>'OddsRatio_working_3-way'!U126/(3*'OddsRatio_working_3-way'!X126^(1/3))*SIN(('OddsRatio_working_3-way'!Y126+2*PI())/3)</f>
        <v>-0.39863659996558559</v>
      </c>
      <c r="AK126" s="11">
        <f>'OddsRatio_working_3-way'!U126/(3*'OddsRatio_working_3-way'!X126^(1/3))*SIN(('OddsRatio_working_3-way'!Y126+4*PI())/3)</f>
        <v>0.57071322029016269</v>
      </c>
      <c r="AL126" s="11">
        <f>'OddsRatio_working_3-way'!Z126+'OddsRatio_working_3-way'!AF126</f>
        <v>1.1193087593271431</v>
      </c>
      <c r="AM126" s="11">
        <f>'OddsRatio_working_3-way'!AA126+'OddsRatio_working_3-way'!AG126</f>
        <v>-0.85769982886047846</v>
      </c>
      <c r="AN126" s="11">
        <f>'OddsRatio_working_3-way'!AB126+'OddsRatio_working_3-way'!AH126</f>
        <v>-0.26160893046666456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1.1193087593271431</v>
      </c>
      <c r="AS126" s="11">
        <f>IF(('OddsRatio_working_3-way'!X126=0),IF(Q126&gt;0,-Q126^(1/3),(-Q126)^(1/3)),'OddsRatio_working_3-way'!AM126-'OddsRatio_working_3-way'!R126/3)</f>
        <v>-0.85769982886047846</v>
      </c>
      <c r="AT126" s="11">
        <f>IF(('OddsRatio_working_3-way'!X126=0),IF(Q126&gt;0,-Q126^(1/3),(-Q126)^(1/3)),'OddsRatio_working_3-way'!AN126-'OddsRatio_working_3-way'!R126/3)</f>
        <v>-0.26160893046666456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3.19</v>
      </c>
      <c r="B127" s="4">
        <f>IF('True_Odds_Calculator_3-way'!B126="","",'True_Odds_Calculator_3-way'!B126)</f>
        <v>3.52</v>
      </c>
      <c r="C127" s="4">
        <f>IF('True_Odds_Calculator_3-way'!C126="","",'True_Odds_Calculator_3-way'!C126)</f>
        <v>2.29</v>
      </c>
      <c r="D127" s="9">
        <f t="shared" si="26"/>
        <v>0.30240900898005085</v>
      </c>
      <c r="E127" s="9">
        <f t="shared" si="27"/>
        <v>0.2736444732028484</v>
      </c>
      <c r="F127" s="9">
        <f t="shared" si="28"/>
        <v>0.42394651781710052</v>
      </c>
      <c r="G127" s="9">
        <f t="shared" si="29"/>
        <v>1.0533241062169552</v>
      </c>
      <c r="H127" s="9">
        <f t="shared" si="30"/>
        <v>3.3067797926151314</v>
      </c>
      <c r="I127" s="9">
        <f t="shared" si="31"/>
        <v>3.6543767476667273</v>
      </c>
      <c r="J127" s="9">
        <f t="shared" si="32"/>
        <v>2.3587880970198727</v>
      </c>
      <c r="K127" s="11">
        <f t="shared" si="33"/>
        <v>0.31347962382445144</v>
      </c>
      <c r="L127" s="11">
        <f t="shared" si="34"/>
        <v>0.28409090909090912</v>
      </c>
      <c r="M127" s="11">
        <f t="shared" si="35"/>
        <v>0.4366812227074236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-0.27686339307159002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0.23333636152078069</v>
      </c>
      <c r="Q127" s="11">
        <f>2*'OddsRatio_working_3-way'!K127*'OddsRatio_working_3-way'!L127*'OddsRatio_working_3-way'!M127</f>
        <v>7.7778787173593558E-2</v>
      </c>
      <c r="R127" s="11">
        <f t="shared" si="36"/>
        <v>0</v>
      </c>
      <c r="S127" s="11">
        <f t="shared" si="37"/>
        <v>-0.84278516900371037</v>
      </c>
      <c r="T127" s="11">
        <f t="shared" si="38"/>
        <v>-0.28092838966790346</v>
      </c>
      <c r="U127" s="11">
        <f>'OddsRatio_working_3-way'!S127-'OddsRatio_working_3-way'!R127^2/3</f>
        <v>-0.84278516900371037</v>
      </c>
      <c r="V127" s="11">
        <f>'OddsRatio_working_3-way'!S127*'OddsRatio_working_3-way'!R127/3-2*'OddsRatio_working_3-way'!R127^3/27-'OddsRatio_working_3-way'!T127</f>
        <v>0.28092838966790346</v>
      </c>
      <c r="W127" s="11">
        <f>'OddsRatio_working_3-way'!V127^2+4*'OddsRatio_working_3-way'!U127^3/27</f>
        <v>-9.7635680876873437E-3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0.14889957035623771</v>
      </c>
      <c r="Y127" s="11">
        <f>IF('OddsRatio_working_3-way'!W127&gt;=0,IF('OddsRatio_working_3-way'!V127+SQRT('OddsRatio_working_3-way'!W127)&gt;0,0,PI()),ACOS('OddsRatio_working_3-way'!V127/(2*'OddsRatio_working_3-way'!X127)))</f>
        <v>0.33821464061469775</v>
      </c>
      <c r="Z127" s="11">
        <f>'OddsRatio_working_3-way'!X127^(1/3)*COS('OddsRatio_working_3-way'!Y127/3)</f>
        <v>0.52666205310847758</v>
      </c>
      <c r="AA127" s="11">
        <f>'OddsRatio_working_3-way'!X127^(1/3)*COS(('OddsRatio_working_3-way'!Y127+2*PI())/3)</f>
        <v>-0.31497019398168635</v>
      </c>
      <c r="AB127" s="11">
        <f>'OddsRatio_working_3-way'!X127^(1/3)*COS(('OddsRatio_working_3-way'!Y127+4*PI())/3)</f>
        <v>-0.21169185912679137</v>
      </c>
      <c r="AC127" s="11">
        <f>'OddsRatio_working_3-way'!X127^(1/3)*SIN('OddsRatio_working_3-way'!Y127/3)</f>
        <v>5.9627774429930093E-2</v>
      </c>
      <c r="AD127" s="11">
        <f>'OddsRatio_working_3-way'!X127^(1/3)*SIN(('OddsRatio_working_3-way'!Y127+2*PI())/3)</f>
        <v>0.42628882998624579</v>
      </c>
      <c r="AE127" s="11">
        <f>'OddsRatio_working_3-way'!X127^(1/3)*SIN(('OddsRatio_working_3-way'!Y127+4*PI())/3)</f>
        <v>-0.48591660441617573</v>
      </c>
      <c r="AF127" s="11">
        <f>-'OddsRatio_working_3-way'!U127/(3*'OddsRatio_working_3-way'!X127^(1/3))*COS(('OddsRatio_working_3-way'!Y127)/3)</f>
        <v>0.52666205310847747</v>
      </c>
      <c r="AG127" s="11">
        <f>-'OddsRatio_working_3-way'!U127/(3*'OddsRatio_working_3-way'!X127^(1/3))*COS(('OddsRatio_working_3-way'!Y127+2*PI())/3)</f>
        <v>-0.3149701939816863</v>
      </c>
      <c r="AH127" s="11">
        <f>-'OddsRatio_working_3-way'!U127/(3*'OddsRatio_working_3-way'!X127^(1/3))*COS(('OddsRatio_working_3-way'!Y127+4*PI())/3)</f>
        <v>-0.21169185912679131</v>
      </c>
      <c r="AI127" s="11">
        <f>'OddsRatio_working_3-way'!U127/(3*'OddsRatio_working_3-way'!X127^(1/3))*SIN(('OddsRatio_working_3-way'!Y127)/3)</f>
        <v>-5.9627774429930079E-2</v>
      </c>
      <c r="AJ127" s="11">
        <f>'OddsRatio_working_3-way'!U127/(3*'OddsRatio_working_3-way'!X127^(1/3))*SIN(('OddsRatio_working_3-way'!Y127+2*PI())/3)</f>
        <v>-0.42628882998624568</v>
      </c>
      <c r="AK127" s="11">
        <f>'OddsRatio_working_3-way'!U127/(3*'OddsRatio_working_3-way'!X127^(1/3))*SIN(('OddsRatio_working_3-way'!Y127+4*PI())/3)</f>
        <v>0.48591660441617562</v>
      </c>
      <c r="AL127" s="11">
        <f>'OddsRatio_working_3-way'!Z127+'OddsRatio_working_3-way'!AF127</f>
        <v>1.0533241062169552</v>
      </c>
      <c r="AM127" s="11">
        <f>'OddsRatio_working_3-way'!AA127+'OddsRatio_working_3-way'!AG127</f>
        <v>-0.62994038796337271</v>
      </c>
      <c r="AN127" s="11">
        <f>'OddsRatio_working_3-way'!AB127+'OddsRatio_working_3-way'!AH127</f>
        <v>-0.42338371825358267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1.0533241062169552</v>
      </c>
      <c r="AS127" s="11">
        <f>IF(('OddsRatio_working_3-way'!X127=0),IF(Q127&gt;0,-Q127^(1/3),(-Q127)^(1/3)),'OddsRatio_working_3-way'!AM127-'OddsRatio_working_3-way'!R127/3)</f>
        <v>-0.62994038796337271</v>
      </c>
      <c r="AT127" s="11">
        <f>IF(('OddsRatio_working_3-way'!X127=0),IF(Q127&gt;0,-Q127^(1/3),(-Q127)^(1/3)),'OddsRatio_working_3-way'!AN127-'OddsRatio_working_3-way'!R127/3)</f>
        <v>-0.42338371825358267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1.65</v>
      </c>
      <c r="B128" s="4">
        <f>IF('True_Odds_Calculator_3-way'!B127="","",'True_Odds_Calculator_3-way'!B127)</f>
        <v>3.96</v>
      </c>
      <c r="C128" s="4">
        <f>IF('True_Odds_Calculator_3-way'!C127="","",'True_Odds_Calculator_3-way'!C127)</f>
        <v>5.59</v>
      </c>
      <c r="D128" s="9">
        <f t="shared" si="26"/>
        <v>0.59025319175666868</v>
      </c>
      <c r="E128" s="9">
        <f t="shared" si="27"/>
        <v>0.24031377350784008</v>
      </c>
      <c r="F128" s="9">
        <f t="shared" si="28"/>
        <v>0.16943303473549132</v>
      </c>
      <c r="G128" s="9">
        <f t="shared" si="29"/>
        <v>1.067981865737397</v>
      </c>
      <c r="H128" s="9">
        <f t="shared" si="30"/>
        <v>1.694188212729308</v>
      </c>
      <c r="I128" s="9">
        <f t="shared" si="31"/>
        <v>4.1612263225826949</v>
      </c>
      <c r="J128" s="9">
        <f t="shared" si="32"/>
        <v>5.9020367637346514</v>
      </c>
      <c r="K128" s="11">
        <f t="shared" si="33"/>
        <v>0.60606060606060608</v>
      </c>
      <c r="L128" s="11">
        <f t="shared" si="34"/>
        <v>0.25252525252525254</v>
      </c>
      <c r="M128" s="11">
        <f t="shared" si="35"/>
        <v>0.17889087656529518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-0.24178358639246578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0.22450339575075301</v>
      </c>
      <c r="Q128" s="11">
        <f>2*'OddsRatio_working_3-way'!K128*'OddsRatio_working_3-way'!L128*'OddsRatio_working_3-way'!M128</f>
        <v>5.4756925792866604E-2</v>
      </c>
      <c r="R128" s="11">
        <f t="shared" si="36"/>
        <v>0</v>
      </c>
      <c r="S128" s="11">
        <f t="shared" si="37"/>
        <v>-0.92853034029504644</v>
      </c>
      <c r="T128" s="11">
        <f t="shared" si="38"/>
        <v>-0.22647081470610897</v>
      </c>
      <c r="U128" s="11">
        <f>'OddsRatio_working_3-way'!S128-'OddsRatio_working_3-way'!R128^2/3</f>
        <v>-0.92853034029504644</v>
      </c>
      <c r="V128" s="11">
        <f>'OddsRatio_working_3-way'!S128*'OddsRatio_working_3-way'!R128/3-2*'OddsRatio_working_3-way'!R128^3/27-'OddsRatio_working_3-way'!T128</f>
        <v>0.22647081470610897</v>
      </c>
      <c r="W128" s="11">
        <f>'OddsRatio_working_3-way'!V128^2+4*'OddsRatio_working_3-way'!U128^3/27</f>
        <v>-6.7310925184019182E-2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0.17219172098105351</v>
      </c>
      <c r="Y128" s="11">
        <f>IF('OddsRatio_working_3-way'!W128&gt;=0,IF('OddsRatio_working_3-way'!V128+SQRT('OddsRatio_working_3-way'!W128)&gt;0,0,PI()),ACOS('OddsRatio_working_3-way'!V128/(2*'OddsRatio_working_3-way'!X128)))</f>
        <v>0.85315127794890921</v>
      </c>
      <c r="Z128" s="11">
        <f>'OddsRatio_working_3-way'!X128^(1/3)*COS('OddsRatio_working_3-way'!Y128/3)</f>
        <v>0.53399093286869859</v>
      </c>
      <c r="AA128" s="11">
        <f>'OddsRatio_working_3-way'!X128^(1/3)*COS(('OddsRatio_working_3-way'!Y128+2*PI())/3)</f>
        <v>-0.40217256428851389</v>
      </c>
      <c r="AB128" s="11">
        <f>'OddsRatio_working_3-way'!X128^(1/3)*COS(('OddsRatio_working_3-way'!Y128+4*PI())/3)</f>
        <v>-0.13181836858018489</v>
      </c>
      <c r="AC128" s="11">
        <f>'OddsRatio_working_3-way'!X128^(1/3)*SIN('OddsRatio_working_3-way'!Y128/3)</f>
        <v>0.15608906766874861</v>
      </c>
      <c r="AD128" s="11">
        <f>'OddsRatio_working_3-way'!X128^(1/3)*SIN(('OddsRatio_working_3-way'!Y128+2*PI())/3)</f>
        <v>0.38440517942046959</v>
      </c>
      <c r="AE128" s="11">
        <f>'OddsRatio_working_3-way'!X128^(1/3)*SIN(('OddsRatio_working_3-way'!Y128+4*PI())/3)</f>
        <v>-0.54049424708921801</v>
      </c>
      <c r="AF128" s="11">
        <f>-'OddsRatio_working_3-way'!U128/(3*'OddsRatio_working_3-way'!X128^(1/3))*COS(('OddsRatio_working_3-way'!Y128)/3)</f>
        <v>0.53399093286869848</v>
      </c>
      <c r="AG128" s="11">
        <f>-'OddsRatio_working_3-way'!U128/(3*'OddsRatio_working_3-way'!X128^(1/3))*COS(('OddsRatio_working_3-way'!Y128+2*PI())/3)</f>
        <v>-0.40217256428851378</v>
      </c>
      <c r="AH128" s="11">
        <f>-'OddsRatio_working_3-way'!U128/(3*'OddsRatio_working_3-way'!X128^(1/3))*COS(('OddsRatio_working_3-way'!Y128+4*PI())/3)</f>
        <v>-0.13181836858018486</v>
      </c>
      <c r="AI128" s="11">
        <f>'OddsRatio_working_3-way'!U128/(3*'OddsRatio_working_3-way'!X128^(1/3))*SIN(('OddsRatio_working_3-way'!Y128)/3)</f>
        <v>-0.15608906766874858</v>
      </c>
      <c r="AJ128" s="11">
        <f>'OddsRatio_working_3-way'!U128/(3*'OddsRatio_working_3-way'!X128^(1/3))*SIN(('OddsRatio_working_3-way'!Y128+2*PI())/3)</f>
        <v>-0.38440517942046948</v>
      </c>
      <c r="AK128" s="11">
        <f>'OddsRatio_working_3-way'!U128/(3*'OddsRatio_working_3-way'!X128^(1/3))*SIN(('OddsRatio_working_3-way'!Y128+4*PI())/3)</f>
        <v>0.54049424708921789</v>
      </c>
      <c r="AL128" s="11">
        <f>'OddsRatio_working_3-way'!Z128+'OddsRatio_working_3-way'!AF128</f>
        <v>1.067981865737397</v>
      </c>
      <c r="AM128" s="11">
        <f>'OddsRatio_working_3-way'!AA128+'OddsRatio_working_3-way'!AG128</f>
        <v>-0.80434512857702767</v>
      </c>
      <c r="AN128" s="11">
        <f>'OddsRatio_working_3-way'!AB128+'OddsRatio_working_3-way'!AH128</f>
        <v>-0.26363673716036973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1.067981865737397</v>
      </c>
      <c r="AS128" s="11">
        <f>IF(('OddsRatio_working_3-way'!X128=0),IF(Q128&gt;0,-Q128^(1/3),(-Q128)^(1/3)),'OddsRatio_working_3-way'!AM128-'OddsRatio_working_3-way'!R128/3)</f>
        <v>-0.80434512857702767</v>
      </c>
      <c r="AT128" s="11">
        <f>IF(('OddsRatio_working_3-way'!X128=0),IF(Q128&gt;0,-Q128^(1/3),(-Q128)^(1/3)),'OddsRatio_working_3-way'!AN128-'OddsRatio_working_3-way'!R128/3)</f>
        <v>-0.26363673716036973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2.88</v>
      </c>
      <c r="B2" s="4">
        <f>IF('True_Odds_Calculator_3-way'!B3="","",'True_Odds_Calculator_3-way'!B3)</f>
        <v>3.15</v>
      </c>
      <c r="C2" s="4">
        <f>IF('True_Odds_Calculator_3-way'!C3="","",'True_Odds_Calculator_3-way'!C3)</f>
        <v>2.72</v>
      </c>
      <c r="D2" s="4">
        <f>IF(A2="","",((1/A2)+(1/B2)+(1/C2))-1)</f>
        <v>3.2329598506068979E-2</v>
      </c>
      <c r="E2" s="4">
        <f>IF(A2="","",(3*A2)/(3-($D2*A2)))</f>
        <v>2.9722479185938946</v>
      </c>
      <c r="F2" s="4">
        <f>IF(B2="","",(3*B2)/(3-($D2*B2)))</f>
        <v>3.260687555499175</v>
      </c>
      <c r="G2" s="4">
        <f>IF(C2="","",(3*C2)/(3-($D2*C2)))</f>
        <v>2.802136705548893</v>
      </c>
      <c r="I2" s="4">
        <f>IF(A2="","",D2+1)</f>
        <v>1.032329598506069</v>
      </c>
    </row>
    <row r="3" spans="1:9" x14ac:dyDescent="0.2">
      <c r="A3" s="4">
        <f>IF('True_Odds_Calculator_3-way'!A4="","",'True_Odds_Calculator_3-way'!A4)</f>
        <v>2.36</v>
      </c>
      <c r="B3" s="4">
        <f>IF('True_Odds_Calculator_3-way'!B4="","",'True_Odds_Calculator_3-way'!B4)</f>
        <v>3.09</v>
      </c>
      <c r="C3" s="4">
        <f>IF('True_Odds_Calculator_3-way'!C4="","",'True_Odds_Calculator_3-way'!C4)</f>
        <v>3.51</v>
      </c>
      <c r="D3" s="4">
        <f t="shared" ref="D3:D66" si="0">IF(A3="","",((1/A3)+(1/B3)+(1/C3))-1)</f>
        <v>3.2253693928862681E-2</v>
      </c>
      <c r="E3" s="4">
        <f t="shared" ref="E3:E66" si="1">IF(A3="","",(3*A3)/(3-($D3*A3)))</f>
        <v>2.4214389424057501</v>
      </c>
      <c r="F3" s="4">
        <f t="shared" ref="F3:F66" si="2">IF(B3="","",(3*B3)/(3-($D3*B3)))</f>
        <v>3.1961813134395753</v>
      </c>
      <c r="G3" s="4">
        <f t="shared" ref="G3:G66" si="3">IF(C3="","",(3*C3)/(3-($D3*C3)))</f>
        <v>3.647650746564731</v>
      </c>
      <c r="I3" s="4">
        <f t="shared" ref="I3:I66" si="4">IF(A3="","",D3+1)</f>
        <v>1.0322536939288627</v>
      </c>
    </row>
    <row r="4" spans="1:9" x14ac:dyDescent="0.2">
      <c r="A4" s="4">
        <f>IF('True_Odds_Calculator_3-way'!A5="","",'True_Odds_Calculator_3-way'!A5)</f>
        <v>3.8</v>
      </c>
      <c r="B4" s="4">
        <f>IF('True_Odds_Calculator_3-way'!B5="","",'True_Odds_Calculator_3-way'!B5)</f>
        <v>3.52</v>
      </c>
      <c r="C4" s="4">
        <f>IF('True_Odds_Calculator_3-way'!C5="","",'True_Odds_Calculator_3-way'!C5)</f>
        <v>2.0099999999999998</v>
      </c>
      <c r="D4" s="4">
        <f t="shared" si="0"/>
        <v>4.4761241638696436E-2</v>
      </c>
      <c r="E4" s="4">
        <f t="shared" si="1"/>
        <v>4.0284005322103109</v>
      </c>
      <c r="F4" s="4">
        <f t="shared" si="2"/>
        <v>3.7151174359390082</v>
      </c>
      <c r="G4" s="4">
        <f t="shared" si="3"/>
        <v>2.0721436542892198</v>
      </c>
      <c r="I4" s="4">
        <f t="shared" si="4"/>
        <v>1.0447612416386964</v>
      </c>
    </row>
    <row r="5" spans="1:9" x14ac:dyDescent="0.2">
      <c r="A5" s="4">
        <f>IF('True_Odds_Calculator_3-way'!A6="","",'True_Odds_Calculator_3-way'!A6)</f>
        <v>1.62</v>
      </c>
      <c r="B5" s="4">
        <f>IF('True_Odds_Calculator_3-way'!B6="","",'True_Odds_Calculator_3-way'!B6)</f>
        <v>4.1399999999999997</v>
      </c>
      <c r="C5" s="4">
        <f>IF('True_Odds_Calculator_3-way'!C6="","",'True_Odds_Calculator_3-way'!C6)</f>
        <v>5.84</v>
      </c>
      <c r="D5" s="4">
        <f t="shared" si="0"/>
        <v>3.0062721049419538E-2</v>
      </c>
      <c r="E5" s="4">
        <f t="shared" si="1"/>
        <v>1.6467328459022084</v>
      </c>
      <c r="F5" s="4">
        <f t="shared" si="2"/>
        <v>4.3191882407118243</v>
      </c>
      <c r="G5" s="4">
        <f t="shared" si="3"/>
        <v>6.2030133487396242</v>
      </c>
      <c r="I5" s="4">
        <f t="shared" si="4"/>
        <v>1.0300627210494195</v>
      </c>
    </row>
    <row r="6" spans="1:9" x14ac:dyDescent="0.2">
      <c r="A6" s="4">
        <f>IF('True_Odds_Calculator_3-way'!A7="","",'True_Odds_Calculator_3-way'!A7)</f>
        <v>4.2300000000000004</v>
      </c>
      <c r="B6" s="4">
        <f>IF('True_Odds_Calculator_3-way'!B7="","",'True_Odds_Calculator_3-way'!B7)</f>
        <v>3.82</v>
      </c>
      <c r="C6" s="4">
        <f>IF('True_Odds_Calculator_3-way'!C7="","",'True_Odds_Calculator_3-way'!C7)</f>
        <v>1.88</v>
      </c>
      <c r="D6" s="4">
        <f t="shared" si="0"/>
        <v>3.0101617714406004E-2</v>
      </c>
      <c r="E6" s="4">
        <f t="shared" si="1"/>
        <v>4.4174928920317864</v>
      </c>
      <c r="F6" s="4">
        <f t="shared" si="2"/>
        <v>3.972254088957357</v>
      </c>
      <c r="G6" s="4">
        <f t="shared" si="3"/>
        <v>1.9161455574616777</v>
      </c>
      <c r="I6" s="4">
        <f t="shared" si="4"/>
        <v>1.030101617714406</v>
      </c>
    </row>
    <row r="7" spans="1:9" x14ac:dyDescent="0.2">
      <c r="A7" s="4">
        <f>IF('True_Odds_Calculator_3-way'!A8="","",'True_Odds_Calculator_3-way'!A8)</f>
        <v>2.8</v>
      </c>
      <c r="B7" s="4">
        <f>IF('True_Odds_Calculator_3-way'!B8="","",'True_Odds_Calculator_3-way'!B8)</f>
        <v>3.08</v>
      </c>
      <c r="C7" s="4">
        <f>IF('True_Odds_Calculator_3-way'!C8="","",'True_Odds_Calculator_3-way'!C8)</f>
        <v>2.9</v>
      </c>
      <c r="D7" s="4">
        <f t="shared" si="0"/>
        <v>2.6645768025078453E-2</v>
      </c>
      <c r="E7" s="4">
        <f t="shared" si="1"/>
        <v>2.8714102014573508</v>
      </c>
      <c r="F7" s="4">
        <f t="shared" si="2"/>
        <v>3.1666272748759163</v>
      </c>
      <c r="G7" s="4">
        <f t="shared" si="3"/>
        <v>2.9766718506998444</v>
      </c>
      <c r="I7" s="4">
        <f t="shared" si="4"/>
        <v>1.0266457680250785</v>
      </c>
    </row>
    <row r="8" spans="1:9" x14ac:dyDescent="0.2">
      <c r="A8" s="4">
        <f>IF('True_Odds_Calculator_3-way'!A9="","",'True_Odds_Calculator_3-way'!A9)</f>
        <v>7.37</v>
      </c>
      <c r="B8" s="4">
        <f>IF('True_Odds_Calculator_3-way'!B9="","",'True_Odds_Calculator_3-way'!B9)</f>
        <v>4.68</v>
      </c>
      <c r="C8" s="4">
        <f>IF('True_Odds_Calculator_3-way'!C9="","",'True_Odds_Calculator_3-way'!C9)</f>
        <v>1.47</v>
      </c>
      <c r="D8" s="4">
        <f t="shared" si="0"/>
        <v>2.9632532830827119E-2</v>
      </c>
      <c r="E8" s="4">
        <f t="shared" si="1"/>
        <v>7.9486391136617902</v>
      </c>
      <c r="F8" s="4">
        <f t="shared" si="2"/>
        <v>4.9068266550431598</v>
      </c>
      <c r="G8" s="4">
        <f t="shared" si="3"/>
        <v>1.4916587978670925</v>
      </c>
      <c r="I8" s="4">
        <f t="shared" si="4"/>
        <v>1.0296325328308271</v>
      </c>
    </row>
    <row r="9" spans="1:9" x14ac:dyDescent="0.2">
      <c r="A9" s="4">
        <f>IF('True_Odds_Calculator_3-way'!A10="","",'True_Odds_Calculator_3-way'!A10)</f>
        <v>2.65</v>
      </c>
      <c r="B9" s="4">
        <f>IF('True_Odds_Calculator_3-way'!B10="","",'True_Odds_Calculator_3-way'!B10)</f>
        <v>3.19</v>
      </c>
      <c r="C9" s="4">
        <f>IF('True_Odds_Calculator_3-way'!C10="","",'True_Odds_Calculator_3-way'!C10)</f>
        <v>2.98</v>
      </c>
      <c r="D9" s="4">
        <f t="shared" si="0"/>
        <v>2.6408584189146822E-2</v>
      </c>
      <c r="E9" s="4">
        <f t="shared" si="1"/>
        <v>2.713294604271733</v>
      </c>
      <c r="F9" s="4">
        <f t="shared" si="2"/>
        <v>3.2821669497557728</v>
      </c>
      <c r="G9" s="4">
        <f t="shared" si="3"/>
        <v>3.0602788473725493</v>
      </c>
      <c r="I9" s="4">
        <f t="shared" si="4"/>
        <v>1.0264085841891468</v>
      </c>
    </row>
    <row r="10" spans="1:9" x14ac:dyDescent="0.2">
      <c r="A10" s="4">
        <f>IF('True_Odds_Calculator_3-way'!A11="","",'True_Odds_Calculator_3-way'!A11)</f>
        <v>2.88</v>
      </c>
      <c r="B10" s="4">
        <f>IF('True_Odds_Calculator_3-way'!B11="","",'True_Odds_Calculator_3-way'!B11)</f>
        <v>3.34</v>
      </c>
      <c r="C10" s="4">
        <f>IF('True_Odds_Calculator_3-way'!C11="","",'True_Odds_Calculator_3-way'!C11)</f>
        <v>2.63</v>
      </c>
      <c r="D10" s="4">
        <f t="shared" si="0"/>
        <v>2.6851556709142077E-2</v>
      </c>
      <c r="E10" s="4">
        <f t="shared" si="1"/>
        <v>2.9562035197973806</v>
      </c>
      <c r="F10" s="4">
        <f t="shared" si="2"/>
        <v>3.4429253340698041</v>
      </c>
      <c r="G10" s="4">
        <f t="shared" si="3"/>
        <v>2.6934023263862374</v>
      </c>
      <c r="I10" s="4">
        <f t="shared" si="4"/>
        <v>1.0268515567091421</v>
      </c>
    </row>
    <row r="11" spans="1:9" x14ac:dyDescent="0.2">
      <c r="A11" s="4">
        <f>IF('True_Odds_Calculator_3-way'!A12="","",'True_Odds_Calculator_3-way'!A12)</f>
        <v>2.88</v>
      </c>
      <c r="B11" s="4">
        <f>IF('True_Odds_Calculator_3-way'!B12="","",'True_Odds_Calculator_3-way'!B12)</f>
        <v>2.89</v>
      </c>
      <c r="C11" s="4">
        <f>IF('True_Odds_Calculator_3-way'!C12="","",'True_Odds_Calculator_3-way'!C12)</f>
        <v>2.85</v>
      </c>
      <c r="D11" s="4">
        <f t="shared" si="0"/>
        <v>4.4120176450352933E-2</v>
      </c>
      <c r="E11" s="4">
        <f t="shared" si="1"/>
        <v>3.007378632899067</v>
      </c>
      <c r="F11" s="4">
        <f t="shared" si="2"/>
        <v>3.018284443336039</v>
      </c>
      <c r="G11" s="4">
        <f t="shared" si="3"/>
        <v>2.9746812902384394</v>
      </c>
      <c r="I11" s="4">
        <f t="shared" si="4"/>
        <v>1.0441201764503529</v>
      </c>
    </row>
    <row r="12" spans="1:9" x14ac:dyDescent="0.2">
      <c r="A12" s="4">
        <f>IF('True_Odds_Calculator_3-way'!A13="","",'True_Odds_Calculator_3-way'!A13)</f>
        <v>1.97</v>
      </c>
      <c r="B12" s="4">
        <f>IF('True_Odds_Calculator_3-way'!B13="","",'True_Odds_Calculator_3-way'!B13)</f>
        <v>3.85</v>
      </c>
      <c r="C12" s="4">
        <f>IF('True_Odds_Calculator_3-way'!C13="","",'True_Odds_Calculator_3-way'!C13)</f>
        <v>3.74</v>
      </c>
      <c r="D12" s="4">
        <f t="shared" si="0"/>
        <v>3.4734152082614322E-2</v>
      </c>
      <c r="E12" s="4">
        <f t="shared" si="1"/>
        <v>2.0159820504869148</v>
      </c>
      <c r="F12" s="4">
        <f t="shared" si="2"/>
        <v>4.0296224144846162</v>
      </c>
      <c r="G12" s="4">
        <f t="shared" si="3"/>
        <v>3.9092792569722024</v>
      </c>
      <c r="I12" s="4">
        <f t="shared" si="4"/>
        <v>1.0347341520826143</v>
      </c>
    </row>
    <row r="13" spans="1:9" x14ac:dyDescent="0.2">
      <c r="A13" s="4">
        <f>IF('True_Odds_Calculator_3-way'!A14="","",'True_Odds_Calculator_3-way'!A14)</f>
        <v>2.78</v>
      </c>
      <c r="B13" s="4">
        <f>IF('True_Odds_Calculator_3-way'!B14="","",'True_Odds_Calculator_3-way'!B14)</f>
        <v>3.16</v>
      </c>
      <c r="C13" s="4">
        <f>IF('True_Odds_Calculator_3-way'!C14="","",'True_Odds_Calculator_3-way'!C14)</f>
        <v>2.81</v>
      </c>
      <c r="D13" s="4">
        <f t="shared" si="0"/>
        <v>3.2039812539355506E-2</v>
      </c>
      <c r="E13" s="4">
        <f t="shared" si="1"/>
        <v>2.8650644106783503</v>
      </c>
      <c r="F13" s="4">
        <f t="shared" si="2"/>
        <v>3.2703704318684532</v>
      </c>
      <c r="G13" s="4">
        <f t="shared" si="3"/>
        <v>2.8969389466726918</v>
      </c>
      <c r="I13" s="4">
        <f t="shared" si="4"/>
        <v>1.0320398125393555</v>
      </c>
    </row>
    <row r="14" spans="1:9" x14ac:dyDescent="0.2">
      <c r="A14" s="4">
        <f>IF('True_Odds_Calculator_3-way'!A15="","",'True_Odds_Calculator_3-way'!A15)</f>
        <v>2.76</v>
      </c>
      <c r="B14" s="4">
        <f>IF('True_Odds_Calculator_3-way'!B15="","",'True_Odds_Calculator_3-way'!B15)</f>
        <v>3.02</v>
      </c>
      <c r="C14" s="4">
        <f>IF('True_Odds_Calculator_3-way'!C15="","",'True_Odds_Calculator_3-way'!C15)</f>
        <v>2.95</v>
      </c>
      <c r="D14" s="4">
        <f t="shared" si="0"/>
        <v>3.2427719241737485E-2</v>
      </c>
      <c r="E14" s="4">
        <f t="shared" si="1"/>
        <v>2.8448725088354485</v>
      </c>
      <c r="F14" s="4">
        <f t="shared" si="2"/>
        <v>3.1219113753478838</v>
      </c>
      <c r="G14" s="4">
        <f t="shared" si="3"/>
        <v>3.0471657584359715</v>
      </c>
      <c r="I14" s="4">
        <f t="shared" si="4"/>
        <v>1.0324277192417375</v>
      </c>
    </row>
    <row r="15" spans="1:9" x14ac:dyDescent="0.2">
      <c r="A15" s="4">
        <f>IF('True_Odds_Calculator_3-way'!A16="","",'True_Odds_Calculator_3-way'!A16)</f>
        <v>2.99</v>
      </c>
      <c r="B15" s="4">
        <f>IF('True_Odds_Calculator_3-way'!B16="","",'True_Odds_Calculator_3-way'!B16)</f>
        <v>3.28</v>
      </c>
      <c r="C15" s="4">
        <f>IF('True_Odds_Calculator_3-way'!C16="","",'True_Odds_Calculator_3-way'!C16)</f>
        <v>2.54</v>
      </c>
      <c r="D15" s="4">
        <f t="shared" si="0"/>
        <v>3.302699671717968E-2</v>
      </c>
      <c r="E15" s="4">
        <f t="shared" si="1"/>
        <v>3.0917715559312509</v>
      </c>
      <c r="F15" s="4">
        <f t="shared" si="2"/>
        <v>3.4028762145117764</v>
      </c>
      <c r="G15" s="4">
        <f t="shared" si="3"/>
        <v>2.6130688717687205</v>
      </c>
      <c r="I15" s="4">
        <f t="shared" si="4"/>
        <v>1.0330269967171797</v>
      </c>
    </row>
    <row r="16" spans="1:9" x14ac:dyDescent="0.2">
      <c r="A16" s="4">
        <f>IF('True_Odds_Calculator_3-way'!A17="","",'True_Odds_Calculator_3-way'!A17)</f>
        <v>2.56</v>
      </c>
      <c r="B16" s="4">
        <f>IF('True_Odds_Calculator_3-way'!B17="","",'True_Odds_Calculator_3-way'!B17)</f>
        <v>3.01</v>
      </c>
      <c r="C16" s="4">
        <f>IF('True_Odds_Calculator_3-way'!C17="","",'True_Odds_Calculator_3-way'!C17)</f>
        <v>3.24</v>
      </c>
      <c r="D16" s="4">
        <f t="shared" si="0"/>
        <v>3.1492888929904428E-2</v>
      </c>
      <c r="E16" s="4">
        <f t="shared" si="1"/>
        <v>2.630697176742717</v>
      </c>
      <c r="F16" s="4">
        <f t="shared" si="2"/>
        <v>3.1082128920580137</v>
      </c>
      <c r="G16" s="4">
        <f t="shared" si="3"/>
        <v>3.3540800439075737</v>
      </c>
      <c r="I16" s="4">
        <f t="shared" si="4"/>
        <v>1.0314928889299044</v>
      </c>
    </row>
    <row r="17" spans="1:9" x14ac:dyDescent="0.2">
      <c r="A17" s="4">
        <f>IF('True_Odds_Calculator_3-way'!A18="","",'True_Odds_Calculator_3-way'!A18)</f>
        <v>2.0099999999999998</v>
      </c>
      <c r="B17" s="4">
        <f>IF('True_Odds_Calculator_3-way'!B18="","",'True_Odds_Calculator_3-way'!B18)</f>
        <v>3.71</v>
      </c>
      <c r="C17" s="4">
        <f>IF('True_Odds_Calculator_3-way'!C18="","",'True_Odds_Calculator_3-way'!C18)</f>
        <v>3.82</v>
      </c>
      <c r="D17" s="4">
        <f t="shared" si="0"/>
        <v>2.8834321498728333E-2</v>
      </c>
      <c r="E17" s="4">
        <f t="shared" si="1"/>
        <v>2.0495961383776775</v>
      </c>
      <c r="F17" s="4">
        <f t="shared" si="2"/>
        <v>3.8471846182422338</v>
      </c>
      <c r="G17" s="4">
        <f t="shared" si="3"/>
        <v>3.9655997826813474</v>
      </c>
      <c r="I17" s="4">
        <f t="shared" si="4"/>
        <v>1.0288343214987283</v>
      </c>
    </row>
    <row r="18" spans="1:9" x14ac:dyDescent="0.2">
      <c r="A18" s="4">
        <f>IF('True_Odds_Calculator_3-way'!A19="","",'True_Odds_Calculator_3-way'!A19)</f>
        <v>12.78</v>
      </c>
      <c r="B18" s="4">
        <f>IF('True_Odds_Calculator_3-way'!B19="","",'True_Odds_Calculator_3-way'!B19)</f>
        <v>6.17</v>
      </c>
      <c r="C18" s="4">
        <f>IF('True_Odds_Calculator_3-way'!C19="","",'True_Odds_Calculator_3-way'!C19)</f>
        <v>1.25</v>
      </c>
      <c r="D18" s="4">
        <f t="shared" si="0"/>
        <v>4.0321815640828707E-2</v>
      </c>
      <c r="E18" s="4">
        <f t="shared" si="1"/>
        <v>15.430513772526968</v>
      </c>
      <c r="F18" s="4">
        <f t="shared" si="2"/>
        <v>6.727938039596685</v>
      </c>
      <c r="G18" s="4">
        <f t="shared" si="3"/>
        <v>1.2713598065554537</v>
      </c>
      <c r="I18" s="4">
        <f t="shared" si="4"/>
        <v>1.0403218156408287</v>
      </c>
    </row>
    <row r="19" spans="1:9" x14ac:dyDescent="0.2">
      <c r="A19" s="4">
        <f>IF('True_Odds_Calculator_3-way'!A20="","",'True_Odds_Calculator_3-way'!A20)</f>
        <v>1.84</v>
      </c>
      <c r="B19" s="4">
        <f>IF('True_Odds_Calculator_3-way'!B20="","",'True_Odds_Calculator_3-way'!B20)</f>
        <v>3.96</v>
      </c>
      <c r="C19" s="4">
        <f>IF('True_Odds_Calculator_3-way'!C20="","",'True_Odds_Calculator_3-way'!C20)</f>
        <v>4.2699999999999996</v>
      </c>
      <c r="D19" s="4">
        <f t="shared" si="0"/>
        <v>3.0195550865543819E-2</v>
      </c>
      <c r="E19" s="4">
        <f t="shared" si="1"/>
        <v>1.8747196922125695</v>
      </c>
      <c r="F19" s="4">
        <f t="shared" si="2"/>
        <v>4.1243904801429272</v>
      </c>
      <c r="G19" s="4">
        <f t="shared" si="3"/>
        <v>4.4617589674206091</v>
      </c>
      <c r="I19" s="4">
        <f t="shared" si="4"/>
        <v>1.0301955508655438</v>
      </c>
    </row>
    <row r="20" spans="1:9" x14ac:dyDescent="0.2">
      <c r="A20" s="4">
        <f>IF('True_Odds_Calculator_3-way'!A21="","",'True_Odds_Calculator_3-way'!A21)</f>
        <v>2.2000000000000002</v>
      </c>
      <c r="B20" s="4">
        <f>IF('True_Odds_Calculator_3-way'!B21="","",'True_Odds_Calculator_3-way'!B21)</f>
        <v>3.3</v>
      </c>
      <c r="C20" s="4">
        <f>IF('True_Odds_Calculator_3-way'!C21="","",'True_Odds_Calculator_3-way'!C21)</f>
        <v>3.62</v>
      </c>
      <c r="D20" s="4">
        <f t="shared" si="0"/>
        <v>3.3818851498409463E-2</v>
      </c>
      <c r="E20" s="4">
        <f t="shared" si="1"/>
        <v>2.2559486340173738</v>
      </c>
      <c r="F20" s="4">
        <f t="shared" si="2"/>
        <v>3.4275057383320577</v>
      </c>
      <c r="G20" s="4">
        <f t="shared" si="3"/>
        <v>3.7740101095197973</v>
      </c>
      <c r="I20" s="4">
        <f t="shared" si="4"/>
        <v>1.0338188514984095</v>
      </c>
    </row>
    <row r="21" spans="1:9" x14ac:dyDescent="0.2">
      <c r="A21" s="4">
        <f>IF('True_Odds_Calculator_3-way'!A22="","",'True_Odds_Calculator_3-way'!A22)</f>
        <v>1.55</v>
      </c>
      <c r="B21" s="4">
        <f>IF('True_Odds_Calculator_3-way'!B22="","",'True_Odds_Calculator_3-way'!B22)</f>
        <v>3.97</v>
      </c>
      <c r="C21" s="4">
        <f>IF('True_Odds_Calculator_3-way'!C22="","",'True_Odds_Calculator_3-way'!C22)</f>
        <v>7.2</v>
      </c>
      <c r="D21" s="4">
        <f t="shared" si="0"/>
        <v>3.5939347977212543E-2</v>
      </c>
      <c r="E21" s="4">
        <f t="shared" si="1"/>
        <v>1.5793259719319344</v>
      </c>
      <c r="F21" s="4">
        <f t="shared" si="2"/>
        <v>4.1682404187194431</v>
      </c>
      <c r="G21" s="4">
        <f t="shared" si="3"/>
        <v>7.8796552092102292</v>
      </c>
      <c r="I21" s="4">
        <f t="shared" si="4"/>
        <v>1.0359393479772125</v>
      </c>
    </row>
    <row r="22" spans="1:9" x14ac:dyDescent="0.2">
      <c r="A22" s="4">
        <f>IF('True_Odds_Calculator_3-way'!A23="","",'True_Odds_Calculator_3-way'!A23)</f>
        <v>1.75</v>
      </c>
      <c r="B22" s="4">
        <f>IF('True_Odds_Calculator_3-way'!B23="","",'True_Odds_Calculator_3-way'!B23)</f>
        <v>3.57</v>
      </c>
      <c r="C22" s="4">
        <f>IF('True_Odds_Calculator_3-way'!C23="","",'True_Odds_Calculator_3-way'!C23)</f>
        <v>5.37</v>
      </c>
      <c r="D22" s="4">
        <f t="shared" si="0"/>
        <v>3.7760355538863477E-2</v>
      </c>
      <c r="E22" s="4">
        <f t="shared" si="1"/>
        <v>1.7894152237830774</v>
      </c>
      <c r="F22" s="4">
        <f t="shared" si="2"/>
        <v>3.7379647863981114</v>
      </c>
      <c r="G22" s="4">
        <f t="shared" si="3"/>
        <v>5.7592753927959848</v>
      </c>
      <c r="I22" s="4">
        <f t="shared" si="4"/>
        <v>1.0377603555388635</v>
      </c>
    </row>
    <row r="23" spans="1:9" x14ac:dyDescent="0.2">
      <c r="A23" s="4">
        <f>IF('True_Odds_Calculator_3-way'!A24="","",'True_Odds_Calculator_3-way'!A24)</f>
        <v>1.1299999999999999</v>
      </c>
      <c r="B23" s="4">
        <f>IF('True_Odds_Calculator_3-way'!B24="","",'True_Odds_Calculator_3-way'!B24)</f>
        <v>8.41</v>
      </c>
      <c r="C23" s="4">
        <f>IF('True_Odds_Calculator_3-way'!C24="","",'True_Odds_Calculator_3-way'!C24)</f>
        <v>20.69</v>
      </c>
      <c r="D23" s="4">
        <f t="shared" si="0"/>
        <v>5.2194344212867616E-2</v>
      </c>
      <c r="E23" s="4">
        <f t="shared" si="1"/>
        <v>1.1526611683239147</v>
      </c>
      <c r="F23" s="4">
        <f t="shared" si="2"/>
        <v>9.8514451843918636</v>
      </c>
      <c r="G23" s="4">
        <f t="shared" si="3"/>
        <v>32.326457859986483</v>
      </c>
      <c r="I23" s="4">
        <f t="shared" si="4"/>
        <v>1.0521943442128676</v>
      </c>
    </row>
    <row r="24" spans="1:9" x14ac:dyDescent="0.2">
      <c r="A24" s="4">
        <f>IF('True_Odds_Calculator_3-way'!A25="","",'True_Odds_Calculator_3-way'!A25)</f>
        <v>2.04</v>
      </c>
      <c r="B24" s="4">
        <f>IF('True_Odds_Calculator_3-way'!B25="","",'True_Odds_Calculator_3-way'!B25)</f>
        <v>3.36</v>
      </c>
      <c r="C24" s="4">
        <f>IF('True_Odds_Calculator_3-way'!C25="","",'True_Odds_Calculator_3-way'!C25)</f>
        <v>3.87</v>
      </c>
      <c r="D24" s="4">
        <f t="shared" si="0"/>
        <v>4.621305886695759E-2</v>
      </c>
      <c r="E24" s="4">
        <f t="shared" si="1"/>
        <v>2.106186663211211</v>
      </c>
      <c r="F24" s="4">
        <f t="shared" si="2"/>
        <v>3.543401597825111</v>
      </c>
      <c r="G24" s="4">
        <f t="shared" si="3"/>
        <v>4.1153350659408581</v>
      </c>
      <c r="I24" s="4">
        <f t="shared" si="4"/>
        <v>1.0462130588669576</v>
      </c>
    </row>
    <row r="25" spans="1:9" x14ac:dyDescent="0.2">
      <c r="A25" s="4">
        <f>IF('True_Odds_Calculator_3-way'!A26="","",'True_Odds_Calculator_3-way'!A26)</f>
        <v>4.8</v>
      </c>
      <c r="B25" s="4">
        <f>IF('True_Odds_Calculator_3-way'!B26="","",'True_Odds_Calculator_3-way'!B26)</f>
        <v>4.2</v>
      </c>
      <c r="C25" s="4">
        <f>IF('True_Odds_Calculator_3-way'!C26="","",'True_Odds_Calculator_3-way'!C26)</f>
        <v>1.71</v>
      </c>
      <c r="D25" s="4">
        <f t="shared" si="0"/>
        <v>3.1223893065998265E-2</v>
      </c>
      <c r="E25" s="4">
        <f t="shared" si="1"/>
        <v>5.052409426661975</v>
      </c>
      <c r="F25" s="4">
        <f t="shared" si="2"/>
        <v>4.3919889925087912</v>
      </c>
      <c r="G25" s="4">
        <f t="shared" si="3"/>
        <v>1.7409853948245562</v>
      </c>
      <c r="I25" s="4">
        <f t="shared" si="4"/>
        <v>1.0312238930659983</v>
      </c>
    </row>
    <row r="26" spans="1:9" x14ac:dyDescent="0.2">
      <c r="A26" s="4">
        <f>IF('True_Odds_Calculator_3-way'!A27="","",'True_Odds_Calculator_3-way'!A27)</f>
        <v>2.4300000000000002</v>
      </c>
      <c r="B26" s="4">
        <f>IF('True_Odds_Calculator_3-way'!B27="","",'True_Odds_Calculator_3-way'!B27)</f>
        <v>3.22</v>
      </c>
      <c r="C26" s="4">
        <f>IF('True_Odds_Calculator_3-way'!C27="","",'True_Odds_Calculator_3-way'!C27)</f>
        <v>3.27</v>
      </c>
      <c r="D26" s="4">
        <f t="shared" si="0"/>
        <v>2.7892037509552825E-2</v>
      </c>
      <c r="E26" s="4">
        <f t="shared" si="1"/>
        <v>2.4861688960438673</v>
      </c>
      <c r="F26" s="4">
        <f t="shared" si="2"/>
        <v>3.3193735928971351</v>
      </c>
      <c r="G26" s="4">
        <f t="shared" si="3"/>
        <v>3.3725328251466973</v>
      </c>
      <c r="I26" s="4">
        <f t="shared" si="4"/>
        <v>1.0278920375095528</v>
      </c>
    </row>
    <row r="27" spans="1:9" x14ac:dyDescent="0.2">
      <c r="A27" s="4">
        <f>IF('True_Odds_Calculator_3-way'!A28="","",'True_Odds_Calculator_3-way'!A28)</f>
        <v>2.2400000000000002</v>
      </c>
      <c r="B27" s="4">
        <f>IF('True_Odds_Calculator_3-way'!B28="","",'True_Odds_Calculator_3-way'!B28)</f>
        <v>3.63</v>
      </c>
      <c r="C27" s="4">
        <f>IF('True_Odds_Calculator_3-way'!C28="","",'True_Odds_Calculator_3-way'!C28)</f>
        <v>3.27</v>
      </c>
      <c r="D27" s="4">
        <f t="shared" si="0"/>
        <v>2.772106264600005E-2</v>
      </c>
      <c r="E27" s="4">
        <f t="shared" si="1"/>
        <v>2.2873443533640598</v>
      </c>
      <c r="F27" s="4">
        <f t="shared" si="2"/>
        <v>3.7559850760858575</v>
      </c>
      <c r="G27" s="4">
        <f t="shared" si="3"/>
        <v>3.3718847282889066</v>
      </c>
      <c r="I27" s="4">
        <f t="shared" si="4"/>
        <v>1.027721062646</v>
      </c>
    </row>
    <row r="28" spans="1:9" x14ac:dyDescent="0.2">
      <c r="A28" s="4">
        <f>IF('True_Odds_Calculator_3-way'!A29="","",'True_Odds_Calculator_3-way'!A29)</f>
        <v>1.93</v>
      </c>
      <c r="B28" s="4">
        <f>IF('True_Odds_Calculator_3-way'!B29="","",'True_Odds_Calculator_3-way'!B29)</f>
        <v>3.62</v>
      </c>
      <c r="C28" s="4">
        <f>IF('True_Odds_Calculator_3-way'!C29="","",'True_Odds_Calculator_3-way'!C29)</f>
        <v>4.2699999999999996</v>
      </c>
      <c r="D28" s="4">
        <f t="shared" si="0"/>
        <v>2.8569846419284728E-2</v>
      </c>
      <c r="E28" s="4">
        <f t="shared" si="1"/>
        <v>1.9661374781243943</v>
      </c>
      <c r="F28" s="4">
        <f t="shared" si="2"/>
        <v>3.7492527957165738</v>
      </c>
      <c r="G28" s="4">
        <f t="shared" si="3"/>
        <v>4.4509971959691423</v>
      </c>
      <c r="I28" s="4">
        <f t="shared" si="4"/>
        <v>1.0285698464192847</v>
      </c>
    </row>
    <row r="29" spans="1:9" x14ac:dyDescent="0.2">
      <c r="A29" s="4">
        <f>IF('True_Odds_Calculator_3-way'!A30="","",'True_Odds_Calculator_3-way'!A30)</f>
        <v>2.9</v>
      </c>
      <c r="B29" s="4">
        <f>IF('True_Odds_Calculator_3-way'!B30="","",'True_Odds_Calculator_3-way'!B30)</f>
        <v>3.72</v>
      </c>
      <c r="C29" s="4">
        <f>IF('True_Odds_Calculator_3-way'!C30="","",'True_Odds_Calculator_3-way'!C30)</f>
        <v>2.42</v>
      </c>
      <c r="D29" s="4">
        <f t="shared" si="0"/>
        <v>2.6867931003839551E-2</v>
      </c>
      <c r="E29" s="4">
        <f t="shared" si="1"/>
        <v>2.9773281593080752</v>
      </c>
      <c r="F29" s="4">
        <f t="shared" si="2"/>
        <v>3.8482077930245628</v>
      </c>
      <c r="G29" s="4">
        <f t="shared" si="3"/>
        <v>2.4736117357535208</v>
      </c>
      <c r="I29" s="4">
        <f t="shared" si="4"/>
        <v>1.0268679310038396</v>
      </c>
    </row>
    <row r="30" spans="1:9" x14ac:dyDescent="0.2">
      <c r="A30" s="4">
        <f>IF('True_Odds_Calculator_3-way'!A31="","",'True_Odds_Calculator_3-way'!A31)</f>
        <v>3.91</v>
      </c>
      <c r="B30" s="4">
        <f>IF('True_Odds_Calculator_3-way'!B31="","",'True_Odds_Calculator_3-way'!B31)</f>
        <v>3.54</v>
      </c>
      <c r="C30" s="4">
        <f>IF('True_Odds_Calculator_3-way'!C31="","",'True_Odds_Calculator_3-way'!C31)</f>
        <v>2.04</v>
      </c>
      <c r="D30" s="4">
        <f t="shared" si="0"/>
        <v>2.8436429840912103E-2</v>
      </c>
      <c r="E30" s="4">
        <f t="shared" si="1"/>
        <v>4.0604904951889234</v>
      </c>
      <c r="F30" s="4">
        <f t="shared" si="2"/>
        <v>3.6629088599555422</v>
      </c>
      <c r="G30" s="4">
        <f t="shared" si="3"/>
        <v>2.080224833929484</v>
      </c>
      <c r="I30" s="4">
        <f t="shared" si="4"/>
        <v>1.0284364298409121</v>
      </c>
    </row>
    <row r="31" spans="1:9" x14ac:dyDescent="0.2">
      <c r="A31" s="4">
        <f>IF('True_Odds_Calculator_3-way'!A32="","",'True_Odds_Calculator_3-way'!A32)</f>
        <v>1.8</v>
      </c>
      <c r="B31" s="4">
        <f>IF('True_Odds_Calculator_3-way'!B32="","",'True_Odds_Calculator_3-way'!B32)</f>
        <v>3.81</v>
      </c>
      <c r="C31" s="4">
        <f>IF('True_Odds_Calculator_3-way'!C32="","",'True_Odds_Calculator_3-way'!C32)</f>
        <v>4.72</v>
      </c>
      <c r="D31" s="4">
        <f t="shared" si="0"/>
        <v>2.9887153936266619E-2</v>
      </c>
      <c r="E31" s="4">
        <f t="shared" si="1"/>
        <v>1.8328675161601571</v>
      </c>
      <c r="F31" s="4">
        <f t="shared" si="2"/>
        <v>3.9603206452054938</v>
      </c>
      <c r="G31" s="4">
        <f t="shared" si="3"/>
        <v>4.9528973976057014</v>
      </c>
      <c r="I31" s="4">
        <f t="shared" si="4"/>
        <v>1.0298871539362666</v>
      </c>
    </row>
    <row r="32" spans="1:9" x14ac:dyDescent="0.2">
      <c r="A32" s="4">
        <f>IF('True_Odds_Calculator_3-way'!A33="","",'True_Odds_Calculator_3-way'!A33)</f>
        <v>2.67</v>
      </c>
      <c r="B32" s="4">
        <f>IF('True_Odds_Calculator_3-way'!B33="","",'True_Odds_Calculator_3-way'!B33)</f>
        <v>3.22</v>
      </c>
      <c r="C32" s="4">
        <f>IF('True_Odds_Calculator_3-way'!C33="","",'True_Odds_Calculator_3-way'!C33)</f>
        <v>2.92</v>
      </c>
      <c r="D32" s="4">
        <f t="shared" si="0"/>
        <v>2.7556594841830151E-2</v>
      </c>
      <c r="E32" s="4">
        <f t="shared" si="1"/>
        <v>2.7371291023560325</v>
      </c>
      <c r="F32" s="4">
        <f t="shared" si="2"/>
        <v>3.318142053929682</v>
      </c>
      <c r="G32" s="4">
        <f t="shared" si="3"/>
        <v>3.0004780798782233</v>
      </c>
      <c r="I32" s="4">
        <f t="shared" si="4"/>
        <v>1.0275565948418302</v>
      </c>
    </row>
    <row r="33" spans="1:9" x14ac:dyDescent="0.2">
      <c r="A33" s="4">
        <f>IF('True_Odds_Calculator_3-way'!A34="","",'True_Odds_Calculator_3-way'!A34)</f>
        <v>1.53</v>
      </c>
      <c r="B33" s="4">
        <f>IF('True_Odds_Calculator_3-way'!B34="","",'True_Odds_Calculator_3-way'!B34)</f>
        <v>4.5199999999999996</v>
      </c>
      <c r="C33" s="4">
        <f>IF('True_Odds_Calculator_3-way'!C34="","",'True_Odds_Calculator_3-way'!C34)</f>
        <v>6.34</v>
      </c>
      <c r="D33" s="4">
        <f t="shared" si="0"/>
        <v>3.2562415919533017E-2</v>
      </c>
      <c r="E33" s="4">
        <f t="shared" si="1"/>
        <v>1.5558375327100962</v>
      </c>
      <c r="F33" s="4">
        <f t="shared" si="2"/>
        <v>4.7531951110009985</v>
      </c>
      <c r="G33" s="4">
        <f t="shared" si="3"/>
        <v>6.8085306647761712</v>
      </c>
      <c r="I33" s="4">
        <f t="shared" si="4"/>
        <v>1.032562415919533</v>
      </c>
    </row>
    <row r="34" spans="1:9" x14ac:dyDescent="0.2">
      <c r="A34" s="4">
        <f>IF('True_Odds_Calculator_3-way'!A35="","",'True_Odds_Calculator_3-way'!A35)</f>
        <v>3.63</v>
      </c>
      <c r="B34" s="4">
        <f>IF('True_Odds_Calculator_3-way'!B35="","",'True_Odds_Calculator_3-way'!B35)</f>
        <v>3.24</v>
      </c>
      <c r="C34" s="4">
        <f>IF('True_Odds_Calculator_3-way'!C35="","",'True_Odds_Calculator_3-way'!C35)</f>
        <v>2.2599999999999998</v>
      </c>
      <c r="D34" s="4">
        <f t="shared" si="0"/>
        <v>2.6601945078748468E-2</v>
      </c>
      <c r="E34" s="4">
        <f t="shared" si="1"/>
        <v>3.7507298174158255</v>
      </c>
      <c r="F34" s="4">
        <f t="shared" si="2"/>
        <v>3.3358389900533427</v>
      </c>
      <c r="G34" s="4">
        <f t="shared" si="3"/>
        <v>2.3062168908188307</v>
      </c>
      <c r="I34" s="4">
        <f t="shared" si="4"/>
        <v>1.0266019450787485</v>
      </c>
    </row>
    <row r="35" spans="1:9" x14ac:dyDescent="0.2">
      <c r="A35" s="4">
        <f>IF('True_Odds_Calculator_3-way'!A36="","",'True_Odds_Calculator_3-way'!A36)</f>
        <v>3.13</v>
      </c>
      <c r="B35" s="4">
        <f>IF('True_Odds_Calculator_3-way'!B36="","",'True_Odds_Calculator_3-way'!B36)</f>
        <v>3.42</v>
      </c>
      <c r="C35" s="4">
        <f>IF('True_Odds_Calculator_3-way'!C36="","",'True_Odds_Calculator_3-way'!C36)</f>
        <v>2.4</v>
      </c>
      <c r="D35" s="4">
        <f t="shared" si="0"/>
        <v>2.8553145376754019E-2</v>
      </c>
      <c r="E35" s="4">
        <f t="shared" si="1"/>
        <v>3.2261071792733835</v>
      </c>
      <c r="F35" s="4">
        <f t="shared" si="2"/>
        <v>3.5350685519602401</v>
      </c>
      <c r="G35" s="4">
        <f t="shared" si="3"/>
        <v>2.4561035862058418</v>
      </c>
      <c r="I35" s="4">
        <f t="shared" si="4"/>
        <v>1.028553145376754</v>
      </c>
    </row>
    <row r="36" spans="1:9" x14ac:dyDescent="0.2">
      <c r="A36" s="4">
        <f>IF('True_Odds_Calculator_3-way'!A37="","",'True_Odds_Calculator_3-way'!A37)</f>
        <v>2.72</v>
      </c>
      <c r="B36" s="4">
        <f>IF('True_Odds_Calculator_3-way'!B37="","",'True_Odds_Calculator_3-way'!B37)</f>
        <v>3.8</v>
      </c>
      <c r="C36" s="4">
        <f>IF('True_Odds_Calculator_3-way'!C37="","",'True_Odds_Calculator_3-way'!C37)</f>
        <v>2.52</v>
      </c>
      <c r="D36" s="4">
        <f t="shared" si="0"/>
        <v>2.7630350385768221E-2</v>
      </c>
      <c r="E36" s="4">
        <f t="shared" si="1"/>
        <v>2.7898910038160087</v>
      </c>
      <c r="F36" s="4">
        <f t="shared" si="2"/>
        <v>3.9378174839947739</v>
      </c>
      <c r="G36" s="4">
        <f t="shared" si="3"/>
        <v>2.579877655809236</v>
      </c>
      <c r="I36" s="4">
        <f t="shared" si="4"/>
        <v>1.0276303503857682</v>
      </c>
    </row>
    <row r="37" spans="1:9" x14ac:dyDescent="0.2">
      <c r="A37" s="4">
        <f>IF('True_Odds_Calculator_3-way'!A38="","",'True_Odds_Calculator_3-way'!A38)</f>
        <v>1.73</v>
      </c>
      <c r="B37" s="4">
        <f>IF('True_Odds_Calculator_3-way'!B38="","",'True_Odds_Calculator_3-way'!B38)</f>
        <v>4.08</v>
      </c>
      <c r="C37" s="4">
        <f>IF('True_Odds_Calculator_3-way'!C38="","",'True_Odds_Calculator_3-way'!C38)</f>
        <v>4.83</v>
      </c>
      <c r="D37" s="4">
        <f t="shared" si="0"/>
        <v>3.0172058770731258E-2</v>
      </c>
      <c r="E37" s="4">
        <f t="shared" si="1"/>
        <v>1.7606336532544384</v>
      </c>
      <c r="F37" s="4">
        <f t="shared" si="2"/>
        <v>4.2545825396254902</v>
      </c>
      <c r="G37" s="4">
        <f t="shared" si="3"/>
        <v>5.0766063824654637</v>
      </c>
      <c r="I37" s="4">
        <f t="shared" si="4"/>
        <v>1.0301720587707313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2.39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3.03</v>
      </c>
      <c r="D40" s="4">
        <f t="shared" si="0"/>
        <v>2.8555089959261259E-2</v>
      </c>
      <c r="E40" s="4">
        <f t="shared" si="1"/>
        <v>2.4456354886371923</v>
      </c>
      <c r="F40" s="4">
        <f t="shared" si="2"/>
        <v>3.695577791999368</v>
      </c>
      <c r="G40" s="4">
        <f t="shared" si="3"/>
        <v>3.1199822886736208</v>
      </c>
      <c r="I40" s="4">
        <f t="shared" si="4"/>
        <v>1.0285550899592613</v>
      </c>
    </row>
    <row r="41" spans="1:9" x14ac:dyDescent="0.2">
      <c r="A41" s="4">
        <f>IF('True_Odds_Calculator_3-way'!A40="","",'True_Odds_Calculator_3-way'!A40)</f>
        <v>2.23</v>
      </c>
      <c r="B41" s="4">
        <f>IF('True_Odds_Calculator_3-way'!B40="","",'True_Odds_Calculator_3-way'!B40)</f>
        <v>3.59</v>
      </c>
      <c r="C41" s="4">
        <f>IF('True_Odds_Calculator_3-way'!C40="","",'True_Odds_Calculator_3-way'!C40)</f>
        <v>3.32</v>
      </c>
      <c r="D41" s="4">
        <f t="shared" si="0"/>
        <v>2.8186844584077164E-2</v>
      </c>
      <c r="E41" s="4">
        <f t="shared" si="1"/>
        <v>2.277723363612036</v>
      </c>
      <c r="F41" s="4">
        <f t="shared" si="2"/>
        <v>3.715318654357191</v>
      </c>
      <c r="G41" s="4">
        <f t="shared" si="3"/>
        <v>3.4268967012269762</v>
      </c>
      <c r="I41" s="4">
        <f t="shared" si="4"/>
        <v>1.0281868445840772</v>
      </c>
    </row>
    <row r="42" spans="1:9" x14ac:dyDescent="0.2">
      <c r="A42" s="4">
        <f>IF('True_Odds_Calculator_3-way'!A41="","",'True_Odds_Calculator_3-way'!A41)</f>
        <v>2.44</v>
      </c>
      <c r="B42" s="4">
        <f>IF('True_Odds_Calculator_3-way'!B41="","",'True_Odds_Calculator_3-way'!B41)</f>
        <v>3.47</v>
      </c>
      <c r="C42" s="4">
        <f>IF('True_Odds_Calculator_3-way'!C41="","",'True_Odds_Calculator_3-way'!C41)</f>
        <v>3.03</v>
      </c>
      <c r="D42" s="4">
        <f t="shared" si="0"/>
        <v>2.8053506914446302E-2</v>
      </c>
      <c r="E42" s="4">
        <f t="shared" si="1"/>
        <v>2.4969730656111988</v>
      </c>
      <c r="F42" s="4">
        <f t="shared" si="2"/>
        <v>3.5863726137824288</v>
      </c>
      <c r="G42" s="4">
        <f t="shared" si="3"/>
        <v>3.1183556190293436</v>
      </c>
      <c r="I42" s="4">
        <f t="shared" si="4"/>
        <v>1.0280535069144463</v>
      </c>
    </row>
    <row r="43" spans="1:9" x14ac:dyDescent="0.2">
      <c r="A43" s="4">
        <f>IF('True_Odds_Calculator_3-way'!A42="","",'True_Odds_Calculator_3-way'!A42)</f>
        <v>3.76</v>
      </c>
      <c r="B43" s="4">
        <f>IF('True_Odds_Calculator_3-way'!B42="","",'True_Odds_Calculator_3-way'!B42)</f>
        <v>3.06</v>
      </c>
      <c r="C43" s="4">
        <f>IF('True_Odds_Calculator_3-way'!C42="","",'True_Odds_Calculator_3-way'!C42)</f>
        <v>2.21</v>
      </c>
      <c r="D43" s="4">
        <f t="shared" si="0"/>
        <v>4.5243520212230992E-2</v>
      </c>
      <c r="E43" s="4">
        <f t="shared" si="1"/>
        <v>3.9860285966059288</v>
      </c>
      <c r="F43" s="4">
        <f t="shared" si="2"/>
        <v>3.2080461676609033</v>
      </c>
      <c r="G43" s="4">
        <f t="shared" si="3"/>
        <v>2.2861975780648156</v>
      </c>
      <c r="I43" s="4">
        <f t="shared" si="4"/>
        <v>1.045243520212231</v>
      </c>
    </row>
    <row r="44" spans="1:9" x14ac:dyDescent="0.2">
      <c r="A44" s="4">
        <f>IF('True_Odds_Calculator_3-way'!A43="","",'True_Odds_Calculator_3-way'!A43)</f>
        <v>2.61</v>
      </c>
      <c r="B44" s="4">
        <f>IF('True_Odds_Calculator_3-way'!B43="","",'True_Odds_Calculator_3-way'!B43)</f>
        <v>2.9</v>
      </c>
      <c r="C44" s="4">
        <f>IF('True_Odds_Calculator_3-way'!C43="","",'True_Odds_Calculator_3-way'!C43)</f>
        <v>3.16</v>
      </c>
      <c r="D44" s="4">
        <f t="shared" si="0"/>
        <v>4.4425044861535534E-2</v>
      </c>
      <c r="E44" s="4">
        <f t="shared" si="1"/>
        <v>2.7149315308988764</v>
      </c>
      <c r="F44" s="4">
        <f t="shared" si="2"/>
        <v>3.0301263838542174</v>
      </c>
      <c r="G44" s="4">
        <f t="shared" si="3"/>
        <v>3.3151294281579937</v>
      </c>
      <c r="I44" s="4">
        <f t="shared" si="4"/>
        <v>1.0444250448615355</v>
      </c>
    </row>
    <row r="45" spans="1:9" x14ac:dyDescent="0.2">
      <c r="A45" s="4">
        <f>IF('True_Odds_Calculator_3-way'!A44="","",'True_Odds_Calculator_3-way'!A44)</f>
        <v>2.86</v>
      </c>
      <c r="B45" s="4">
        <f>IF('True_Odds_Calculator_3-way'!B44="","",'True_Odds_Calculator_3-way'!B44)</f>
        <v>3.02</v>
      </c>
      <c r="C45" s="4">
        <f>IF('True_Odds_Calculator_3-way'!C44="","",'True_Odds_Calculator_3-way'!C44)</f>
        <v>2.75</v>
      </c>
      <c r="D45" s="4">
        <f t="shared" si="0"/>
        <v>4.4412541101282788E-2</v>
      </c>
      <c r="E45" s="4">
        <f t="shared" si="1"/>
        <v>2.9864459914250148</v>
      </c>
      <c r="F45" s="4">
        <f t="shared" si="2"/>
        <v>3.1613391244936802</v>
      </c>
      <c r="G45" s="4">
        <f t="shared" si="3"/>
        <v>2.8667079700845246</v>
      </c>
      <c r="I45" s="4">
        <f t="shared" si="4"/>
        <v>1.0444125411012828</v>
      </c>
    </row>
    <row r="46" spans="1:9" x14ac:dyDescent="0.2">
      <c r="A46" s="4">
        <f>IF('True_Odds_Calculator_3-way'!A45="","",'True_Odds_Calculator_3-way'!A45)</f>
        <v>3.26</v>
      </c>
      <c r="B46" s="4">
        <f>IF('True_Odds_Calculator_3-way'!B45="","",'True_Odds_Calculator_3-way'!B45)</f>
        <v>3.72</v>
      </c>
      <c r="C46" s="4">
        <f>IF('True_Odds_Calculator_3-way'!C45="","",'True_Odds_Calculator_3-way'!C45)</f>
        <v>2.1800000000000002</v>
      </c>
      <c r="D46" s="4">
        <f t="shared" si="0"/>
        <v>3.4281266889019113E-2</v>
      </c>
      <c r="E46" s="4">
        <f t="shared" si="1"/>
        <v>3.3861415965232733</v>
      </c>
      <c r="F46" s="4">
        <f t="shared" si="2"/>
        <v>3.8851530824583169</v>
      </c>
      <c r="G46" s="4">
        <f t="shared" si="3"/>
        <v>2.2356934808944233</v>
      </c>
      <c r="I46" s="4">
        <f t="shared" si="4"/>
        <v>1.0342812668890191</v>
      </c>
    </row>
    <row r="47" spans="1:9" x14ac:dyDescent="0.2">
      <c r="A47" s="4">
        <f>IF('True_Odds_Calculator_3-way'!A46="","",'True_Odds_Calculator_3-way'!A46)</f>
        <v>1.75</v>
      </c>
      <c r="B47" s="4">
        <f>IF('True_Odds_Calculator_3-way'!B46="","",'True_Odds_Calculator_3-way'!B46)</f>
        <v>4.0199999999999996</v>
      </c>
      <c r="C47" s="4">
        <f>IF('True_Odds_Calculator_3-way'!C46="","",'True_Odds_Calculator_3-way'!C46)</f>
        <v>4.67</v>
      </c>
      <c r="D47" s="4">
        <f t="shared" si="0"/>
        <v>3.4317552646677907E-2</v>
      </c>
      <c r="E47" s="4">
        <f t="shared" si="1"/>
        <v>1.7857481281508893</v>
      </c>
      <c r="F47" s="4">
        <f t="shared" si="2"/>
        <v>4.2137725229317589</v>
      </c>
      <c r="G47" s="4">
        <f t="shared" si="3"/>
        <v>4.9335554159544088</v>
      </c>
      <c r="I47" s="4">
        <f t="shared" si="4"/>
        <v>1.0343175526466779</v>
      </c>
    </row>
    <row r="48" spans="1:9" x14ac:dyDescent="0.2">
      <c r="A48" s="4">
        <f>IF('True_Odds_Calculator_3-way'!A47="","",'True_Odds_Calculator_3-way'!A47)</f>
        <v>1.72</v>
      </c>
      <c r="B48" s="4">
        <f>IF('True_Odds_Calculator_3-way'!B47="","",'True_Odds_Calculator_3-way'!B47)</f>
        <v>4.01</v>
      </c>
      <c r="C48" s="4">
        <f>IF('True_Odds_Calculator_3-way'!C47="","",'True_Odds_Calculator_3-way'!C47)</f>
        <v>4.88</v>
      </c>
      <c r="D48" s="4">
        <f t="shared" si="0"/>
        <v>3.568994022758587E-2</v>
      </c>
      <c r="E48" s="4">
        <f t="shared" si="1"/>
        <v>1.7559302529081926</v>
      </c>
      <c r="F48" s="4">
        <f t="shared" si="2"/>
        <v>4.2108824791272026</v>
      </c>
      <c r="G48" s="4">
        <f t="shared" si="3"/>
        <v>5.1807730764621001</v>
      </c>
      <c r="I48" s="4">
        <f t="shared" si="4"/>
        <v>1.0356899402275859</v>
      </c>
    </row>
    <row r="49" spans="1:9" x14ac:dyDescent="0.2">
      <c r="A49" s="4">
        <f>IF('True_Odds_Calculator_3-way'!A48="","",'True_Odds_Calculator_3-way'!A48)</f>
        <v>2.39</v>
      </c>
      <c r="B49" s="4">
        <f>IF('True_Odds_Calculator_3-way'!B48="","",'True_Odds_Calculator_3-way'!B48)</f>
        <v>3.58</v>
      </c>
      <c r="C49" s="4">
        <f>IF('True_Odds_Calculator_3-way'!C48="","",'True_Odds_Calculator_3-way'!C48)</f>
        <v>3.03</v>
      </c>
      <c r="D49" s="4">
        <f t="shared" si="0"/>
        <v>2.777265407988172E-2</v>
      </c>
      <c r="E49" s="4">
        <f t="shared" si="1"/>
        <v>2.4440765320144884</v>
      </c>
      <c r="F49" s="4">
        <f t="shared" si="2"/>
        <v>3.7027155232785054</v>
      </c>
      <c r="G49" s="4">
        <f t="shared" si="3"/>
        <v>3.1174455337869649</v>
      </c>
      <c r="I49" s="4">
        <f t="shared" si="4"/>
        <v>1.0277726540798817</v>
      </c>
    </row>
    <row r="50" spans="1:9" x14ac:dyDescent="0.2">
      <c r="A50" s="4">
        <f>IF('True_Odds_Calculator_3-way'!A49="","",'True_Odds_Calculator_3-way'!A49)</f>
        <v>2.92</v>
      </c>
      <c r="B50" s="4">
        <f>IF('True_Odds_Calculator_3-way'!B49="","",'True_Odds_Calculator_3-way'!B49)</f>
        <v>3.52</v>
      </c>
      <c r="C50" s="4">
        <f>IF('True_Odds_Calculator_3-way'!C49="","",'True_Odds_Calculator_3-way'!C49)</f>
        <v>2.5</v>
      </c>
      <c r="D50" s="4">
        <f t="shared" si="0"/>
        <v>2.6556662515566654E-2</v>
      </c>
      <c r="E50" s="4">
        <f t="shared" si="1"/>
        <v>2.9974803247581425</v>
      </c>
      <c r="F50" s="4">
        <f t="shared" si="2"/>
        <v>3.633210165145917</v>
      </c>
      <c r="G50" s="4">
        <f t="shared" si="3"/>
        <v>2.5565784935395719</v>
      </c>
      <c r="I50" s="4">
        <f t="shared" si="4"/>
        <v>1.0265566625155667</v>
      </c>
    </row>
    <row r="51" spans="1:9" x14ac:dyDescent="0.2">
      <c r="A51" s="4">
        <f>IF('True_Odds_Calculator_3-way'!A50="","",'True_Odds_Calculator_3-way'!A50)</f>
        <v>1.75</v>
      </c>
      <c r="B51" s="4">
        <f>IF('True_Odds_Calculator_3-way'!B50="","",'True_Odds_Calculator_3-way'!B50)</f>
        <v>3.99</v>
      </c>
      <c r="C51" s="4">
        <f>IF('True_Odds_Calculator_3-way'!C50="","",'True_Odds_Calculator_3-way'!C50)</f>
        <v>4.41</v>
      </c>
      <c r="D51" s="4">
        <f t="shared" si="0"/>
        <v>4.8812507459123911E-2</v>
      </c>
      <c r="E51" s="4">
        <f t="shared" si="1"/>
        <v>1.8012898602651379</v>
      </c>
      <c r="F51" s="4">
        <f t="shared" si="2"/>
        <v>4.2670174842980817</v>
      </c>
      <c r="G51" s="4">
        <f t="shared" si="3"/>
        <v>4.7508977508977503</v>
      </c>
      <c r="I51" s="4">
        <f t="shared" si="4"/>
        <v>1.0488125074591239</v>
      </c>
    </row>
    <row r="52" spans="1:9" x14ac:dyDescent="0.2">
      <c r="A52" s="4">
        <f>IF('True_Odds_Calculator_3-way'!A51="","",'True_Odds_Calculator_3-way'!A51)</f>
        <v>3.06</v>
      </c>
      <c r="B52" s="4">
        <f>IF('True_Odds_Calculator_3-way'!B51="","",'True_Odds_Calculator_3-way'!B51)</f>
        <v>3.66</v>
      </c>
      <c r="C52" s="4">
        <f>IF('True_Odds_Calculator_3-way'!C51="","",'True_Odds_Calculator_3-way'!C51)</f>
        <v>2.31</v>
      </c>
      <c r="D52" s="4">
        <f t="shared" si="0"/>
        <v>3.2921862237194954E-2</v>
      </c>
      <c r="E52" s="4">
        <f t="shared" si="1"/>
        <v>3.1663261814299202</v>
      </c>
      <c r="F52" s="4">
        <f t="shared" si="2"/>
        <v>3.813154082749814</v>
      </c>
      <c r="G52" s="4">
        <f t="shared" si="3"/>
        <v>2.3700811638877317</v>
      </c>
      <c r="I52" s="4">
        <f t="shared" si="4"/>
        <v>1.032921862237195</v>
      </c>
    </row>
    <row r="53" spans="1:9" x14ac:dyDescent="0.2">
      <c r="A53" s="4">
        <f>IF('True_Odds_Calculator_3-way'!A52="","",'True_Odds_Calculator_3-way'!A52)</f>
        <v>1.82</v>
      </c>
      <c r="B53" s="4">
        <f>IF('True_Odds_Calculator_3-way'!B52="","",'True_Odds_Calculator_3-way'!B52)</f>
        <v>3.95</v>
      </c>
      <c r="C53" s="4">
        <f>IF('True_Odds_Calculator_3-way'!C52="","",'True_Odds_Calculator_3-way'!C52)</f>
        <v>4.4000000000000004</v>
      </c>
      <c r="D53" s="4">
        <f t="shared" si="0"/>
        <v>2.9887833685301901E-2</v>
      </c>
      <c r="E53" s="4">
        <f t="shared" si="1"/>
        <v>1.8536095603833216</v>
      </c>
      <c r="F53" s="4">
        <f t="shared" si="2"/>
        <v>4.1118092085308469</v>
      </c>
      <c r="G53" s="4">
        <f t="shared" si="3"/>
        <v>4.6017185863366556</v>
      </c>
      <c r="I53" s="4">
        <f t="shared" si="4"/>
        <v>1.0298878336853019</v>
      </c>
    </row>
    <row r="54" spans="1:9" x14ac:dyDescent="0.2">
      <c r="A54" s="4">
        <f>IF('True_Odds_Calculator_3-way'!A53="","",'True_Odds_Calculator_3-way'!A53)</f>
        <v>2.39</v>
      </c>
      <c r="B54" s="4">
        <f>IF('True_Odds_Calculator_3-way'!B53="","",'True_Odds_Calculator_3-way'!B53)</f>
        <v>3.78</v>
      </c>
      <c r="C54" s="4">
        <f>IF('True_Odds_Calculator_3-way'!C53="","",'True_Odds_Calculator_3-way'!C53)</f>
        <v>2.91</v>
      </c>
      <c r="D54" s="4">
        <f t="shared" si="0"/>
        <v>2.6602918075117721E-2</v>
      </c>
      <c r="E54" s="4">
        <f t="shared" si="1"/>
        <v>2.4417496062386586</v>
      </c>
      <c r="F54" s="4">
        <f t="shared" si="2"/>
        <v>3.9110987664863477</v>
      </c>
      <c r="G54" s="4">
        <f t="shared" si="3"/>
        <v>2.9870811221448661</v>
      </c>
      <c r="I54" s="4">
        <f t="shared" si="4"/>
        <v>1.0266029180751177</v>
      </c>
    </row>
    <row r="55" spans="1:9" x14ac:dyDescent="0.2">
      <c r="A55" s="4">
        <f>IF('True_Odds_Calculator_3-way'!A54="","",'True_Odds_Calculator_3-way'!A54)</f>
        <v>1.84</v>
      </c>
      <c r="B55" s="4">
        <f>IF('True_Odds_Calculator_3-way'!B54="","",'True_Odds_Calculator_3-way'!B54)</f>
        <v>4.05</v>
      </c>
      <c r="C55" s="4">
        <f>IF('True_Odds_Calculator_3-way'!C54="","",'True_Odds_Calculator_3-way'!C54)</f>
        <v>4.18</v>
      </c>
      <c r="D55" s="4">
        <f t="shared" si="0"/>
        <v>2.9626290877244443E-2</v>
      </c>
      <c r="E55" s="4">
        <f t="shared" si="1"/>
        <v>1.8740530272644724</v>
      </c>
      <c r="F55" s="4">
        <f t="shared" si="2"/>
        <v>4.2187301925532124</v>
      </c>
      <c r="G55" s="4">
        <f t="shared" si="3"/>
        <v>4.3599767836380643</v>
      </c>
      <c r="I55" s="4">
        <f t="shared" si="4"/>
        <v>1.0296262908772444</v>
      </c>
    </row>
    <row r="56" spans="1:9" x14ac:dyDescent="0.2">
      <c r="A56" s="4">
        <f>IF('True_Odds_Calculator_3-way'!A55="","",'True_Odds_Calculator_3-way'!A55)</f>
        <v>1.96</v>
      </c>
      <c r="B56" s="4">
        <f>IF('True_Odds_Calculator_3-way'!B55="","",'True_Odds_Calculator_3-way'!B55)</f>
        <v>3.84</v>
      </c>
      <c r="C56" s="4">
        <f>IF('True_Odds_Calculator_3-way'!C55="","",'True_Odds_Calculator_3-way'!C55)</f>
        <v>3.87</v>
      </c>
      <c r="D56" s="4">
        <f t="shared" si="0"/>
        <v>2.9018681115857259E-2</v>
      </c>
      <c r="E56" s="4">
        <f t="shared" si="1"/>
        <v>1.9978775031799041</v>
      </c>
      <c r="F56" s="4">
        <f t="shared" si="2"/>
        <v>3.9881349322841131</v>
      </c>
      <c r="G56" s="4">
        <f t="shared" si="3"/>
        <v>4.0205039411119037</v>
      </c>
      <c r="I56" s="4">
        <f t="shared" si="4"/>
        <v>1.0290186811158573</v>
      </c>
    </row>
    <row r="57" spans="1:9" x14ac:dyDescent="0.2">
      <c r="A57" s="4">
        <f>IF('True_Odds_Calculator_3-way'!A56="","",'True_Odds_Calculator_3-way'!A56)</f>
        <v>2.38</v>
      </c>
      <c r="B57" s="4">
        <f>IF('True_Odds_Calculator_3-way'!B56="","",'True_Odds_Calculator_3-way'!B56)</f>
        <v>3.19</v>
      </c>
      <c r="C57" s="4">
        <f>IF('True_Odds_Calculator_3-way'!C56="","",'True_Odds_Calculator_3-way'!C56)</f>
        <v>3.33</v>
      </c>
      <c r="D57" s="4">
        <f t="shared" si="0"/>
        <v>3.3947991351642504E-2</v>
      </c>
      <c r="E57" s="4">
        <f t="shared" si="1"/>
        <v>2.4458724147629849</v>
      </c>
      <c r="F57" s="4">
        <f t="shared" si="2"/>
        <v>3.3094651758627722</v>
      </c>
      <c r="G57" s="4">
        <f t="shared" si="3"/>
        <v>3.460395561230361</v>
      </c>
      <c r="I57" s="4">
        <f t="shared" si="4"/>
        <v>1.0339479913516425</v>
      </c>
    </row>
    <row r="58" spans="1:9" x14ac:dyDescent="0.2">
      <c r="A58" s="4">
        <f>IF('True_Odds_Calculator_3-way'!A57="","",'True_Odds_Calculator_3-way'!A57)</f>
        <v>3.05</v>
      </c>
      <c r="B58" s="4">
        <f>IF('True_Odds_Calculator_3-way'!B57="","",'True_Odds_Calculator_3-way'!B57)</f>
        <v>3</v>
      </c>
      <c r="C58" s="4">
        <f>IF('True_Odds_Calculator_3-way'!C57="","",'True_Odds_Calculator_3-way'!C57)</f>
        <v>2.62</v>
      </c>
      <c r="D58" s="4">
        <f t="shared" si="0"/>
        <v>4.2881575105326863E-2</v>
      </c>
      <c r="E58" s="4">
        <f t="shared" si="1"/>
        <v>3.1890297978006381</v>
      </c>
      <c r="F58" s="4">
        <f t="shared" si="2"/>
        <v>3.1344083678361301</v>
      </c>
      <c r="G58" s="4">
        <f t="shared" si="3"/>
        <v>2.7219362652335177</v>
      </c>
      <c r="I58" s="4">
        <f t="shared" si="4"/>
        <v>1.0428815751053269</v>
      </c>
    </row>
    <row r="59" spans="1:9" x14ac:dyDescent="0.2">
      <c r="A59" s="4">
        <f>IF('True_Odds_Calculator_3-way'!A58="","",'True_Odds_Calculator_3-way'!A58)</f>
        <v>2.33</v>
      </c>
      <c r="B59" s="4">
        <f>IF('True_Odds_Calculator_3-way'!B58="","",'True_Odds_Calculator_3-way'!B58)</f>
        <v>3.04</v>
      </c>
      <c r="C59" s="4">
        <f>IF('True_Odds_Calculator_3-way'!C58="","",'True_Odds_Calculator_3-way'!C58)</f>
        <v>3.5</v>
      </c>
      <c r="D59" s="4">
        <f t="shared" si="0"/>
        <v>4.3846203491561653E-2</v>
      </c>
      <c r="E59" s="4">
        <f t="shared" si="1"/>
        <v>2.4121428339765836</v>
      </c>
      <c r="F59" s="4">
        <f t="shared" si="2"/>
        <v>3.1813499871674229</v>
      </c>
      <c r="G59" s="4">
        <f t="shared" si="3"/>
        <v>3.688690942636367</v>
      </c>
      <c r="I59" s="4">
        <f t="shared" si="4"/>
        <v>1.0438462034915617</v>
      </c>
    </row>
    <row r="60" spans="1:9" x14ac:dyDescent="0.2">
      <c r="A60" s="4">
        <f>IF('True_Odds_Calculator_3-way'!A59="","",'True_Odds_Calculator_3-way'!A59)</f>
        <v>3.42</v>
      </c>
      <c r="B60" s="4">
        <f>IF('True_Odds_Calculator_3-way'!B59="","",'True_Odds_Calculator_3-way'!B59)</f>
        <v>2.94</v>
      </c>
      <c r="C60" s="4">
        <f>IF('True_Odds_Calculator_3-way'!C59="","",'True_Odds_Calculator_3-way'!C59)</f>
        <v>2.4300000000000002</v>
      </c>
      <c r="D60" s="4">
        <f t="shared" si="0"/>
        <v>4.4056348985338056E-2</v>
      </c>
      <c r="E60" s="4">
        <f t="shared" si="1"/>
        <v>3.6008499440267818</v>
      </c>
      <c r="F60" s="4">
        <f t="shared" si="2"/>
        <v>3.0726629029848378</v>
      </c>
      <c r="G60" s="4">
        <f t="shared" si="3"/>
        <v>2.5199251484222138</v>
      </c>
      <c r="I60" s="4">
        <f t="shared" si="4"/>
        <v>1.0440563489853381</v>
      </c>
    </row>
    <row r="61" spans="1:9" x14ac:dyDescent="0.2">
      <c r="A61" s="4">
        <f>IF('True_Odds_Calculator_3-way'!A60="","",'True_Odds_Calculator_3-way'!A60)</f>
        <v>4.96</v>
      </c>
      <c r="B61" s="4">
        <f>IF('True_Odds_Calculator_3-way'!B60="","",'True_Odds_Calculator_3-way'!B60)</f>
        <v>4.45</v>
      </c>
      <c r="C61" s="4">
        <f>IF('True_Odds_Calculator_3-way'!C60="","",'True_Odds_Calculator_3-way'!C60)</f>
        <v>1.65</v>
      </c>
      <c r="D61" s="4">
        <f t="shared" si="0"/>
        <v>3.2392610410008071E-2</v>
      </c>
      <c r="E61" s="4">
        <f t="shared" si="1"/>
        <v>5.2406680800851895</v>
      </c>
      <c r="F61" s="4">
        <f t="shared" si="2"/>
        <v>4.6746105432499165</v>
      </c>
      <c r="G61" s="4">
        <f t="shared" si="3"/>
        <v>1.6799295162855203</v>
      </c>
      <c r="I61" s="4">
        <f t="shared" si="4"/>
        <v>1.0323926104100081</v>
      </c>
    </row>
    <row r="62" spans="1:9" x14ac:dyDescent="0.2">
      <c r="A62" s="4">
        <f>IF('True_Odds_Calculator_3-way'!A61="","",'True_Odds_Calculator_3-way'!A61)</f>
        <v>3.23</v>
      </c>
      <c r="B62" s="4">
        <f>IF('True_Odds_Calculator_3-way'!B61="","",'True_Odds_Calculator_3-way'!B61)</f>
        <v>3.8</v>
      </c>
      <c r="C62" s="4">
        <f>IF('True_Odds_Calculator_3-way'!C61="","",'True_Odds_Calculator_3-way'!C61)</f>
        <v>2.19</v>
      </c>
      <c r="D62" s="4">
        <f t="shared" si="0"/>
        <v>2.9376422522866319E-2</v>
      </c>
      <c r="E62" s="4">
        <f t="shared" si="1"/>
        <v>3.3354971550721442</v>
      </c>
      <c r="F62" s="4">
        <f t="shared" si="2"/>
        <v>3.9468633176483707</v>
      </c>
      <c r="G62" s="4">
        <f t="shared" si="3"/>
        <v>2.237993292695788</v>
      </c>
      <c r="I62" s="4">
        <f t="shared" si="4"/>
        <v>1.0293764225228663</v>
      </c>
    </row>
    <row r="63" spans="1:9" x14ac:dyDescent="0.2">
      <c r="A63" s="4">
        <f>IF('True_Odds_Calculator_3-way'!A62="","",'True_Odds_Calculator_3-way'!A62)</f>
        <v>3.29</v>
      </c>
      <c r="B63" s="4">
        <f>IF('True_Odds_Calculator_3-way'!B62="","",'True_Odds_Calculator_3-way'!B62)</f>
        <v>3.71</v>
      </c>
      <c r="C63" s="4">
        <f>IF('True_Odds_Calculator_3-way'!C62="","",'True_Odds_Calculator_3-way'!C62)</f>
        <v>2.2000000000000002</v>
      </c>
      <c r="D63" s="4">
        <f t="shared" si="0"/>
        <v>2.8038601302350807E-2</v>
      </c>
      <c r="E63" s="4">
        <f t="shared" si="1"/>
        <v>3.3943735916282258</v>
      </c>
      <c r="F63" s="4">
        <f t="shared" si="2"/>
        <v>3.8432628471433721</v>
      </c>
      <c r="G63" s="4">
        <f t="shared" si="3"/>
        <v>2.2461852547262247</v>
      </c>
      <c r="I63" s="4">
        <f t="shared" si="4"/>
        <v>1.0280386013023508</v>
      </c>
    </row>
    <row r="64" spans="1:9" x14ac:dyDescent="0.2">
      <c r="A64" s="4">
        <f>IF('True_Odds_Calculator_3-way'!A63="","",'True_Odds_Calculator_3-way'!A63)</f>
        <v>1.17</v>
      </c>
      <c r="B64" s="4">
        <f>IF('True_Odds_Calculator_3-way'!B63="","",'True_Odds_Calculator_3-way'!B63)</f>
        <v>7.35</v>
      </c>
      <c r="C64" s="4">
        <f>IF('True_Odds_Calculator_3-way'!C63="","",'True_Odds_Calculator_3-way'!C63)</f>
        <v>19.12</v>
      </c>
      <c r="D64" s="4">
        <f t="shared" si="0"/>
        <v>4.3056531699687817E-2</v>
      </c>
      <c r="E64" s="4">
        <f t="shared" si="1"/>
        <v>1.1899822381032128</v>
      </c>
      <c r="F64" s="4">
        <f t="shared" si="2"/>
        <v>8.2167753258526268</v>
      </c>
      <c r="G64" s="4">
        <f t="shared" si="3"/>
        <v>26.351101338530206</v>
      </c>
      <c r="I64" s="4">
        <f t="shared" si="4"/>
        <v>1.0430565316996878</v>
      </c>
    </row>
    <row r="65" spans="1:9" x14ac:dyDescent="0.2">
      <c r="A65" s="4">
        <f>IF('True_Odds_Calculator_3-way'!A64="","",'True_Odds_Calculator_3-way'!A64)</f>
        <v>2.75</v>
      </c>
      <c r="B65" s="4">
        <f>IF('True_Odds_Calculator_3-way'!B64="","",'True_Odds_Calculator_3-way'!B64)</f>
        <v>3.19</v>
      </c>
      <c r="C65" s="4">
        <f>IF('True_Odds_Calculator_3-way'!C64="","",'True_Odds_Calculator_3-way'!C64)</f>
        <v>2.82</v>
      </c>
      <c r="D65" s="4">
        <f t="shared" si="0"/>
        <v>3.172591653882928E-2</v>
      </c>
      <c r="E65" s="4">
        <f t="shared" si="1"/>
        <v>2.8323712768413762</v>
      </c>
      <c r="F65" s="4">
        <f t="shared" si="2"/>
        <v>3.3013725442223474</v>
      </c>
      <c r="G65" s="4">
        <f t="shared" si="3"/>
        <v>2.9066841867177904</v>
      </c>
      <c r="I65" s="4">
        <f t="shared" si="4"/>
        <v>1.0317259165388293</v>
      </c>
    </row>
    <row r="66" spans="1:9" x14ac:dyDescent="0.2">
      <c r="A66" s="4">
        <f>IF('True_Odds_Calculator_3-way'!A65="","",'True_Odds_Calculator_3-way'!A65)</f>
        <v>2.27</v>
      </c>
      <c r="B66" s="4">
        <f>IF('True_Odds_Calculator_3-way'!B65="","",'True_Odds_Calculator_3-way'!B65)</f>
        <v>3.23</v>
      </c>
      <c r="C66" s="4">
        <f>IF('True_Odds_Calculator_3-way'!C65="","",'True_Odds_Calculator_3-way'!C65)</f>
        <v>3.54</v>
      </c>
      <c r="D66" s="4">
        <f t="shared" si="0"/>
        <v>3.2612033287262365E-2</v>
      </c>
      <c r="E66" s="4">
        <f t="shared" si="1"/>
        <v>2.3274327511959392</v>
      </c>
      <c r="F66" s="4">
        <f t="shared" si="2"/>
        <v>3.3475397849458663</v>
      </c>
      <c r="G66" s="4">
        <f t="shared" si="3"/>
        <v>3.6816791091599113</v>
      </c>
      <c r="I66" s="4">
        <f t="shared" si="4"/>
        <v>1.0326120332872624</v>
      </c>
    </row>
    <row r="67" spans="1:9" x14ac:dyDescent="0.2">
      <c r="A67" s="4">
        <f>IF('True_Odds_Calculator_3-way'!A66="","",'True_Odds_Calculator_3-way'!A66)</f>
        <v>2.2999999999999998</v>
      </c>
      <c r="B67" s="4">
        <f>IF('True_Odds_Calculator_3-way'!B66="","",'True_Odds_Calculator_3-way'!B66)</f>
        <v>3.02</v>
      </c>
      <c r="C67" s="4">
        <f>IF('True_Odds_Calculator_3-way'!C66="","",'True_Odds_Calculator_3-way'!C66)</f>
        <v>3.72</v>
      </c>
      <c r="D67" s="4">
        <f t="shared" ref="D67:D130" si="5">IF(A67="","",((1/A67)+(1/B67)+(1/C67))-1)</f>
        <v>3.4725640811297032E-2</v>
      </c>
      <c r="E67" s="4">
        <f t="shared" ref="E67:E130" si="6">IF(A67="","",(3*A67)/(3-($D67*A67)))</f>
        <v>2.3629076703229175</v>
      </c>
      <c r="F67" s="4">
        <f t="shared" ref="F67:F130" si="7">IF(B67="","",(3*B67)/(3-($D67*B67)))</f>
        <v>3.1293947047158905</v>
      </c>
      <c r="G67" s="4">
        <f t="shared" ref="G67:G130" si="8">IF(C67="","",(3*C67)/(3-($D67*C67)))</f>
        <v>3.8873902246257912</v>
      </c>
      <c r="I67" s="4">
        <f t="shared" ref="I67:I130" si="9">IF(A67="","",D67+1)</f>
        <v>1.034725640811297</v>
      </c>
    </row>
    <row r="68" spans="1:9" x14ac:dyDescent="0.2">
      <c r="A68" s="4">
        <f>IF('True_Odds_Calculator_3-way'!A67="","",'True_Odds_Calculator_3-way'!A67)</f>
        <v>2.23</v>
      </c>
      <c r="B68" s="4">
        <f>IF('True_Odds_Calculator_3-way'!B67="","",'True_Odds_Calculator_3-way'!B67)</f>
        <v>3.13</v>
      </c>
      <c r="C68" s="4">
        <f>IF('True_Odds_Calculator_3-way'!C67="","",'True_Odds_Calculator_3-way'!C67)</f>
        <v>3.68</v>
      </c>
      <c r="D68" s="4">
        <f t="shared" si="5"/>
        <v>3.9658441599699001E-2</v>
      </c>
      <c r="E68" s="4">
        <f t="shared" si="6"/>
        <v>2.2977359734154978</v>
      </c>
      <c r="F68" s="4">
        <f t="shared" si="7"/>
        <v>3.2650999562213259</v>
      </c>
      <c r="G68" s="4">
        <f t="shared" si="8"/>
        <v>3.8681779136743519</v>
      </c>
      <c r="I68" s="4">
        <f t="shared" si="9"/>
        <v>1.039658441599699</v>
      </c>
    </row>
    <row r="69" spans="1:9" x14ac:dyDescent="0.2">
      <c r="A69" s="4">
        <f>IF('True_Odds_Calculator_3-way'!A68="","",'True_Odds_Calculator_3-way'!A68)</f>
        <v>6.38</v>
      </c>
      <c r="B69" s="4">
        <f>IF('True_Odds_Calculator_3-way'!B68="","",'True_Odds_Calculator_3-way'!B68)</f>
        <v>4.01</v>
      </c>
      <c r="C69" s="4">
        <f>IF('True_Odds_Calculator_3-way'!C68="","",'True_Odds_Calculator_3-way'!C68)</f>
        <v>1.58</v>
      </c>
      <c r="D69" s="4">
        <f t="shared" si="5"/>
        <v>3.9027762920780251E-2</v>
      </c>
      <c r="E69" s="4">
        <f t="shared" si="6"/>
        <v>6.9574627459953078</v>
      </c>
      <c r="F69" s="4">
        <f t="shared" si="7"/>
        <v>4.2307035779590034</v>
      </c>
      <c r="G69" s="4">
        <f t="shared" si="8"/>
        <v>1.613157849508321</v>
      </c>
      <c r="I69" s="4">
        <f t="shared" si="9"/>
        <v>1.0390277629207803</v>
      </c>
    </row>
    <row r="70" spans="1:9" x14ac:dyDescent="0.2">
      <c r="A70" s="4">
        <f>IF('True_Odds_Calculator_3-way'!A69="","",'True_Odds_Calculator_3-way'!A69)</f>
        <v>1.93</v>
      </c>
      <c r="B70" s="4">
        <f>IF('True_Odds_Calculator_3-way'!B69="","",'True_Odds_Calculator_3-way'!B69)</f>
        <v>3.76</v>
      </c>
      <c r="C70" s="4">
        <f>IF('True_Odds_Calculator_3-way'!C69="","",'True_Odds_Calculator_3-way'!C69)</f>
        <v>3.92</v>
      </c>
      <c r="D70" s="4">
        <f t="shared" si="5"/>
        <v>3.9194202650743915E-2</v>
      </c>
      <c r="E70" s="4">
        <f t="shared" si="6"/>
        <v>1.9799236501806292</v>
      </c>
      <c r="F70" s="4">
        <f t="shared" si="7"/>
        <v>3.9542460110937632</v>
      </c>
      <c r="G70" s="4">
        <f t="shared" si="8"/>
        <v>4.1315944804123426</v>
      </c>
      <c r="I70" s="4">
        <f t="shared" si="9"/>
        <v>1.0391942026507439</v>
      </c>
    </row>
    <row r="71" spans="1:9" x14ac:dyDescent="0.2">
      <c r="A71" s="4">
        <f>IF('True_Odds_Calculator_3-way'!A70="","",'True_Odds_Calculator_3-way'!A70)</f>
        <v>2.7</v>
      </c>
      <c r="B71" s="4">
        <f>IF('True_Odds_Calculator_3-way'!B70="","",'True_Odds_Calculator_3-way'!B70)</f>
        <v>3.68</v>
      </c>
      <c r="C71" s="4">
        <f>IF('True_Odds_Calculator_3-way'!C70="","",'True_Odds_Calculator_3-way'!C70)</f>
        <v>2.52</v>
      </c>
      <c r="D71" s="4">
        <f t="shared" si="5"/>
        <v>3.8934897630549692E-2</v>
      </c>
      <c r="E71" s="4">
        <f t="shared" si="6"/>
        <v>2.798047524540042</v>
      </c>
      <c r="F71" s="4">
        <f t="shared" si="7"/>
        <v>3.8645725292635946</v>
      </c>
      <c r="G71" s="4">
        <f t="shared" si="8"/>
        <v>2.6052040153823106</v>
      </c>
      <c r="I71" s="4">
        <f t="shared" si="9"/>
        <v>1.0389348976305497</v>
      </c>
    </row>
    <row r="72" spans="1:9" x14ac:dyDescent="0.2">
      <c r="A72" s="4">
        <f>IF('True_Odds_Calculator_3-way'!A71="","",'True_Odds_Calculator_3-way'!A71)</f>
        <v>2.06</v>
      </c>
      <c r="B72" s="4">
        <f>IF('True_Odds_Calculator_3-way'!B71="","",'True_Odds_Calculator_3-way'!B71)</f>
        <v>3.62</v>
      </c>
      <c r="C72" s="4">
        <f>IF('True_Odds_Calculator_3-way'!C71="","",'True_Odds_Calculator_3-way'!C71)</f>
        <v>3.6</v>
      </c>
      <c r="D72" s="4">
        <f t="shared" si="5"/>
        <v>3.9457764904313297E-2</v>
      </c>
      <c r="E72" s="4">
        <f t="shared" si="6"/>
        <v>2.1173686900447777</v>
      </c>
      <c r="F72" s="4">
        <f t="shared" si="7"/>
        <v>3.8009733480833203</v>
      </c>
      <c r="G72" s="4">
        <f t="shared" si="8"/>
        <v>3.7789297457996129</v>
      </c>
      <c r="I72" s="4">
        <f t="shared" si="9"/>
        <v>1.0394577649043133</v>
      </c>
    </row>
    <row r="73" spans="1:9" x14ac:dyDescent="0.2">
      <c r="A73" s="4">
        <f>IF('True_Odds_Calculator_3-way'!A72="","",'True_Odds_Calculator_3-way'!A72)</f>
        <v>2.0099999999999998</v>
      </c>
      <c r="B73" s="4">
        <f>IF('True_Odds_Calculator_3-way'!B72="","",'True_Odds_Calculator_3-way'!B72)</f>
        <v>3.46</v>
      </c>
      <c r="C73" s="4">
        <f>IF('True_Odds_Calculator_3-way'!C72="","",'True_Odds_Calculator_3-way'!C72)</f>
        <v>3.94</v>
      </c>
      <c r="D73" s="4">
        <f t="shared" si="5"/>
        <v>4.033688545039249E-2</v>
      </c>
      <c r="E73" s="4">
        <f t="shared" si="6"/>
        <v>2.0658305439063462</v>
      </c>
      <c r="F73" s="4">
        <f t="shared" si="7"/>
        <v>3.6288194848488429</v>
      </c>
      <c r="G73" s="4">
        <f t="shared" si="8"/>
        <v>4.1604004428670889</v>
      </c>
      <c r="I73" s="4">
        <f t="shared" si="9"/>
        <v>1.0403368854503925</v>
      </c>
    </row>
    <row r="74" spans="1:9" x14ac:dyDescent="0.2">
      <c r="A74" s="4">
        <f>IF('True_Odds_Calculator_3-way'!A73="","",'True_Odds_Calculator_3-way'!A73)</f>
        <v>3.47</v>
      </c>
      <c r="B74" s="4">
        <f>IF('True_Odds_Calculator_3-way'!B73="","",'True_Odds_Calculator_3-way'!B73)</f>
        <v>3.74</v>
      </c>
      <c r="C74" s="4">
        <f>IF('True_Odds_Calculator_3-way'!C73="","",'True_Odds_Calculator_3-way'!C73)</f>
        <v>2.12</v>
      </c>
      <c r="D74" s="4">
        <f t="shared" si="5"/>
        <v>2.726223039227782E-2</v>
      </c>
      <c r="E74" s="4">
        <f t="shared" si="6"/>
        <v>3.5829833355443323</v>
      </c>
      <c r="F74" s="4">
        <f t="shared" si="7"/>
        <v>3.8715831635953717</v>
      </c>
      <c r="G74" s="4">
        <f t="shared" si="8"/>
        <v>2.1616447551884934</v>
      </c>
      <c r="I74" s="4">
        <f t="shared" si="9"/>
        <v>1.0272622303922778</v>
      </c>
    </row>
    <row r="75" spans="1:9" x14ac:dyDescent="0.2">
      <c r="A75" s="4">
        <f>IF('True_Odds_Calculator_3-way'!A74="","",'True_Odds_Calculator_3-way'!A74)</f>
        <v>2.79</v>
      </c>
      <c r="B75" s="4">
        <f>IF('True_Odds_Calculator_3-way'!B74="","",'True_Odds_Calculator_3-way'!B74)</f>
        <v>3.24</v>
      </c>
      <c r="C75" s="4">
        <f>IF('True_Odds_Calculator_3-way'!C74="","",'True_Odds_Calculator_3-way'!C74)</f>
        <v>2.77</v>
      </c>
      <c r="D75" s="4">
        <f t="shared" si="5"/>
        <v>2.8075744701652194E-2</v>
      </c>
      <c r="E75" s="4">
        <f t="shared" si="6"/>
        <v>2.8648012279439632</v>
      </c>
      <c r="F75" s="4">
        <f t="shared" si="7"/>
        <v>3.3413146900625628</v>
      </c>
      <c r="G75" s="4">
        <f t="shared" si="8"/>
        <v>2.843718484760934</v>
      </c>
      <c r="I75" s="4">
        <f t="shared" si="9"/>
        <v>1.0280757447016522</v>
      </c>
    </row>
    <row r="76" spans="1:9" x14ac:dyDescent="0.2">
      <c r="A76" s="4">
        <f>IF('True_Odds_Calculator_3-way'!A75="","",'True_Odds_Calculator_3-way'!A75)</f>
        <v>2.97</v>
      </c>
      <c r="B76" s="4">
        <f>IF('True_Odds_Calculator_3-way'!B75="","",'True_Odds_Calculator_3-way'!B75)</f>
        <v>3.46</v>
      </c>
      <c r="C76" s="4">
        <f>IF('True_Odds_Calculator_3-way'!C75="","",'True_Odds_Calculator_3-way'!C75)</f>
        <v>2.4900000000000002</v>
      </c>
      <c r="D76" s="4">
        <f t="shared" si="5"/>
        <v>2.7324103443610248E-2</v>
      </c>
      <c r="E76" s="4">
        <f t="shared" si="6"/>
        <v>3.0525747803777126</v>
      </c>
      <c r="F76" s="4">
        <f t="shared" si="7"/>
        <v>3.5725857503358571</v>
      </c>
      <c r="G76" s="4">
        <f t="shared" si="8"/>
        <v>2.5477811434783484</v>
      </c>
      <c r="I76" s="4">
        <f t="shared" si="9"/>
        <v>1.0273241034436102</v>
      </c>
    </row>
    <row r="77" spans="1:9" x14ac:dyDescent="0.2">
      <c r="A77" s="4">
        <f>IF('True_Odds_Calculator_3-way'!A76="","",'True_Odds_Calculator_3-way'!A76)</f>
        <v>3.99</v>
      </c>
      <c r="B77" s="4">
        <f>IF('True_Odds_Calculator_3-way'!B76="","",'True_Odds_Calculator_3-way'!B76)</f>
        <v>3.87</v>
      </c>
      <c r="C77" s="4">
        <f>IF('True_Odds_Calculator_3-way'!C76="","",'True_Odds_Calculator_3-way'!C76)</f>
        <v>1.93</v>
      </c>
      <c r="D77" s="4">
        <f t="shared" si="5"/>
        <v>2.7159214258484443E-2</v>
      </c>
      <c r="E77" s="4">
        <f t="shared" si="6"/>
        <v>4.1395269792089602</v>
      </c>
      <c r="F77" s="4">
        <f t="shared" si="7"/>
        <v>4.0105097590427441</v>
      </c>
      <c r="G77" s="4">
        <f t="shared" si="8"/>
        <v>1.9643214650519465</v>
      </c>
      <c r="I77" s="4">
        <f t="shared" si="9"/>
        <v>1.0271592142584844</v>
      </c>
    </row>
    <row r="78" spans="1:9" x14ac:dyDescent="0.2">
      <c r="A78" s="4">
        <f>IF('True_Odds_Calculator_3-way'!A77="","",'True_Odds_Calculator_3-way'!A77)</f>
        <v>3.02</v>
      </c>
      <c r="B78" s="4">
        <f>IF('True_Odds_Calculator_3-way'!B77="","",'True_Odds_Calculator_3-way'!B77)</f>
        <v>3.76</v>
      </c>
      <c r="C78" s="4">
        <f>IF('True_Odds_Calculator_3-way'!C77="","",'True_Odds_Calculator_3-way'!C77)</f>
        <v>2.3199999999999998</v>
      </c>
      <c r="D78" s="4">
        <f t="shared" si="5"/>
        <v>2.8117757381700859E-2</v>
      </c>
      <c r="E78" s="4">
        <f t="shared" si="6"/>
        <v>3.1079717914256806</v>
      </c>
      <c r="F78" s="4">
        <f t="shared" si="7"/>
        <v>3.897346071181722</v>
      </c>
      <c r="G78" s="4">
        <f t="shared" si="8"/>
        <v>2.3715683280807984</v>
      </c>
      <c r="I78" s="4">
        <f t="shared" si="9"/>
        <v>1.0281177573817009</v>
      </c>
    </row>
    <row r="79" spans="1:9" x14ac:dyDescent="0.2">
      <c r="A79" s="4">
        <f>IF('True_Odds_Calculator_3-way'!A78="","",'True_Odds_Calculator_3-way'!A78)</f>
        <v>4.8099999999999996</v>
      </c>
      <c r="B79" s="4">
        <f>IF('True_Odds_Calculator_3-way'!B78="","",'True_Odds_Calculator_3-way'!B78)</f>
        <v>3.84</v>
      </c>
      <c r="C79" s="4">
        <f>IF('True_Odds_Calculator_3-way'!C78="","",'True_Odds_Calculator_3-way'!C78)</f>
        <v>1.78</v>
      </c>
      <c r="D79" s="4">
        <f t="shared" si="5"/>
        <v>3.0114627375863456E-2</v>
      </c>
      <c r="E79" s="4">
        <f t="shared" si="6"/>
        <v>5.0540275858506822</v>
      </c>
      <c r="F79" s="4">
        <f t="shared" si="7"/>
        <v>3.9939538322091259</v>
      </c>
      <c r="G79" s="4">
        <f t="shared" si="8"/>
        <v>1.8123836940340361</v>
      </c>
      <c r="I79" s="4">
        <f t="shared" si="9"/>
        <v>1.0301146273758635</v>
      </c>
    </row>
    <row r="80" spans="1:9" x14ac:dyDescent="0.2">
      <c r="A80" s="4">
        <f>IF('True_Odds_Calculator_3-way'!A79="","",'True_Odds_Calculator_3-way'!A79)</f>
        <v>1.28</v>
      </c>
      <c r="B80" s="4">
        <f>IF('True_Odds_Calculator_3-way'!B79="","",'True_Odds_Calculator_3-way'!B79)</f>
        <v>5.78</v>
      </c>
      <c r="C80" s="4">
        <f>IF('True_Odds_Calculator_3-way'!C79="","",'True_Odds_Calculator_3-way'!C79)</f>
        <v>11.51</v>
      </c>
      <c r="D80" s="4">
        <f t="shared" si="5"/>
        <v>4.1141353689735816E-2</v>
      </c>
      <c r="E80" s="4">
        <f t="shared" si="6"/>
        <v>1.3028701185532534</v>
      </c>
      <c r="F80" s="4">
        <f t="shared" si="7"/>
        <v>6.2775980450072195</v>
      </c>
      <c r="G80" s="4">
        <f t="shared" si="8"/>
        <v>13.667328490421252</v>
      </c>
      <c r="I80" s="4">
        <f t="shared" si="9"/>
        <v>1.0411413536897358</v>
      </c>
    </row>
    <row r="81" spans="1:9" x14ac:dyDescent="0.2">
      <c r="A81" s="4">
        <f>IF('True_Odds_Calculator_3-way'!A80="","",'True_Odds_Calculator_3-way'!A80)</f>
        <v>1.83</v>
      </c>
      <c r="B81" s="4">
        <f>IF('True_Odds_Calculator_3-way'!B80="","",'True_Odds_Calculator_3-way'!B80)</f>
        <v>3.95</v>
      </c>
      <c r="C81" s="4">
        <f>IF('True_Odds_Calculator_3-way'!C80="","",'True_Odds_Calculator_3-way'!C80)</f>
        <v>4.34</v>
      </c>
      <c r="D81" s="4">
        <f t="shared" si="5"/>
        <v>3.0027390937497955E-2</v>
      </c>
      <c r="E81" s="4">
        <f t="shared" si="6"/>
        <v>1.8641450005238973</v>
      </c>
      <c r="F81" s="4">
        <f t="shared" si="7"/>
        <v>4.1125958559886797</v>
      </c>
      <c r="G81" s="4">
        <f t="shared" si="8"/>
        <v>4.5370894675871787</v>
      </c>
      <c r="I81" s="4">
        <f t="shared" si="9"/>
        <v>1.030027390937498</v>
      </c>
    </row>
    <row r="82" spans="1:9" x14ac:dyDescent="0.2">
      <c r="A82" s="4">
        <f>IF('True_Odds_Calculator_3-way'!A81="","",'True_Odds_Calculator_3-way'!A81)</f>
        <v>4.25</v>
      </c>
      <c r="B82" s="4">
        <f>IF('True_Odds_Calculator_3-way'!B81="","",'True_Odds_Calculator_3-way'!B81)</f>
        <v>3.54</v>
      </c>
      <c r="C82" s="4">
        <f>IF('True_Odds_Calculator_3-way'!C81="","",'True_Odds_Calculator_3-way'!C81)</f>
        <v>1.95</v>
      </c>
      <c r="D82" s="4">
        <f t="shared" si="5"/>
        <v>3.0600506173786401E-2</v>
      </c>
      <c r="E82" s="4">
        <f t="shared" si="6"/>
        <v>4.4425894378194215</v>
      </c>
      <c r="F82" s="4">
        <f t="shared" si="7"/>
        <v>3.6726129001971652</v>
      </c>
      <c r="G82" s="4">
        <f t="shared" si="8"/>
        <v>1.989573266873506</v>
      </c>
      <c r="I82" s="4">
        <f t="shared" si="9"/>
        <v>1.0306005061737864</v>
      </c>
    </row>
    <row r="83" spans="1:9" x14ac:dyDescent="0.2">
      <c r="A83" s="4">
        <f>IF('True_Odds_Calculator_3-way'!A82="","",'True_Odds_Calculator_3-way'!A82)</f>
        <v>1.6</v>
      </c>
      <c r="B83" s="4">
        <f>IF('True_Odds_Calculator_3-way'!B82="","",'True_Odds_Calculator_3-way'!B82)</f>
        <v>4.2</v>
      </c>
      <c r="C83" s="4">
        <f>IF('True_Odds_Calculator_3-way'!C82="","",'True_Odds_Calculator_3-way'!C82)</f>
        <v>6.02</v>
      </c>
      <c r="D83" s="4">
        <f t="shared" si="5"/>
        <v>2.9208194905869345E-2</v>
      </c>
      <c r="E83" s="4">
        <f t="shared" si="6"/>
        <v>1.6253187340632971</v>
      </c>
      <c r="F83" s="4">
        <f t="shared" si="7"/>
        <v>4.3790664780763802</v>
      </c>
      <c r="G83" s="4">
        <f t="shared" si="8"/>
        <v>6.3948067276482732</v>
      </c>
      <c r="I83" s="4">
        <f t="shared" si="9"/>
        <v>1.0292081949058693</v>
      </c>
    </row>
    <row r="84" spans="1:9" x14ac:dyDescent="0.2">
      <c r="A84" s="4">
        <f>IF('True_Odds_Calculator_3-way'!A83="","",'True_Odds_Calculator_3-way'!A83)</f>
        <v>1.92</v>
      </c>
      <c r="B84" s="4">
        <f>IF('True_Odds_Calculator_3-way'!B83="","",'True_Odds_Calculator_3-way'!B83)</f>
        <v>3.56</v>
      </c>
      <c r="C84" s="4">
        <f>IF('True_Odds_Calculator_3-way'!C83="","",'True_Odds_Calculator_3-way'!C83)</f>
        <v>4.4000000000000004</v>
      </c>
      <c r="D84" s="4">
        <f t="shared" si="5"/>
        <v>2.9004937010554954E-2</v>
      </c>
      <c r="E84" s="4">
        <f t="shared" si="6"/>
        <v>1.9563153950764618</v>
      </c>
      <c r="F84" s="4">
        <f t="shared" si="7"/>
        <v>3.6869001229175926</v>
      </c>
      <c r="G84" s="4">
        <f t="shared" si="8"/>
        <v>4.5954949962512632</v>
      </c>
      <c r="I84" s="4">
        <f t="shared" si="9"/>
        <v>1.029004937010555</v>
      </c>
    </row>
    <row r="85" spans="1:9" x14ac:dyDescent="0.2">
      <c r="A85" s="4">
        <f>IF('True_Odds_Calculator_3-way'!A84="","",'True_Odds_Calculator_3-way'!A84)</f>
        <v>2.16</v>
      </c>
      <c r="B85" s="4">
        <f>IF('True_Odds_Calculator_3-way'!B84="","",'True_Odds_Calculator_3-way'!B84)</f>
        <v>3.54</v>
      </c>
      <c r="C85" s="4">
        <f>IF('True_Odds_Calculator_3-way'!C84="","",'True_Odds_Calculator_3-way'!C84)</f>
        <v>3.53</v>
      </c>
      <c r="D85" s="4">
        <f t="shared" si="5"/>
        <v>2.8734957649347415E-2</v>
      </c>
      <c r="E85" s="4">
        <f t="shared" si="6"/>
        <v>2.2056327089875976</v>
      </c>
      <c r="F85" s="4">
        <f t="shared" si="7"/>
        <v>3.6642444528189588</v>
      </c>
      <c r="G85" s="4">
        <f t="shared" si="8"/>
        <v>3.6535312507106239</v>
      </c>
      <c r="I85" s="4">
        <f t="shared" si="9"/>
        <v>1.0287349576493474</v>
      </c>
    </row>
    <row r="86" spans="1:9" x14ac:dyDescent="0.2">
      <c r="A86" s="4">
        <f>IF('True_Odds_Calculator_3-way'!A85="","",'True_Odds_Calculator_3-way'!A85)</f>
        <v>1.97</v>
      </c>
      <c r="B86" s="4">
        <f>IF('True_Odds_Calculator_3-way'!B85="","",'True_Odds_Calculator_3-way'!B85)</f>
        <v>3.55</v>
      </c>
      <c r="C86" s="4">
        <f>IF('True_Odds_Calculator_3-way'!C85="","",'True_Odds_Calculator_3-way'!C85)</f>
        <v>4.07</v>
      </c>
      <c r="D86" s="4">
        <f t="shared" si="5"/>
        <v>3.5004599743285736E-2</v>
      </c>
      <c r="E86" s="4">
        <f t="shared" si="6"/>
        <v>2.0163485000700723</v>
      </c>
      <c r="F86" s="4">
        <f t="shared" si="7"/>
        <v>3.70340275517411</v>
      </c>
      <c r="G86" s="4">
        <f t="shared" si="8"/>
        <v>4.2729191066217753</v>
      </c>
      <c r="I86" s="4">
        <f t="shared" si="9"/>
        <v>1.0350045997432857</v>
      </c>
    </row>
    <row r="87" spans="1:9" x14ac:dyDescent="0.2">
      <c r="A87" s="4">
        <f>IF('True_Odds_Calculator_3-way'!A86="","",'True_Odds_Calculator_3-way'!A86)</f>
        <v>2.44</v>
      </c>
      <c r="B87" s="4">
        <f>IF('True_Odds_Calculator_3-way'!B86="","",'True_Odds_Calculator_3-way'!B86)</f>
        <v>3.6</v>
      </c>
      <c r="C87" s="4">
        <f>IF('True_Odds_Calculator_3-way'!C86="","",'True_Odds_Calculator_3-way'!C86)</f>
        <v>2.9</v>
      </c>
      <c r="D87" s="4">
        <f t="shared" si="5"/>
        <v>3.2441429558444757E-2</v>
      </c>
      <c r="E87" s="4">
        <f t="shared" si="6"/>
        <v>2.5061258755935669</v>
      </c>
      <c r="F87" s="4">
        <f t="shared" si="7"/>
        <v>3.7458238569523954</v>
      </c>
      <c r="G87" s="4">
        <f t="shared" si="8"/>
        <v>2.9938884884194685</v>
      </c>
      <c r="I87" s="4">
        <f t="shared" si="9"/>
        <v>1.0324414295584448</v>
      </c>
    </row>
    <row r="88" spans="1:9" x14ac:dyDescent="0.2">
      <c r="A88" s="4">
        <f>IF('True_Odds_Calculator_3-way'!A87="","",'True_Odds_Calculator_3-way'!A87)</f>
        <v>2.93</v>
      </c>
      <c r="B88" s="4">
        <f>IF('True_Odds_Calculator_3-way'!B87="","",'True_Odds_Calculator_3-way'!B87)</f>
        <v>3.57</v>
      </c>
      <c r="C88" s="4">
        <f>IF('True_Odds_Calculator_3-way'!C87="","",'True_Odds_Calculator_3-way'!C87)</f>
        <v>2.46</v>
      </c>
      <c r="D88" s="4">
        <f t="shared" si="5"/>
        <v>2.7913038186222483E-2</v>
      </c>
      <c r="E88" s="4">
        <f t="shared" si="6"/>
        <v>3.0121154911830827</v>
      </c>
      <c r="F88" s="4">
        <f t="shared" si="7"/>
        <v>3.6926572050728552</v>
      </c>
      <c r="G88" s="4">
        <f t="shared" si="8"/>
        <v>2.5176251447799665</v>
      </c>
      <c r="I88" s="4">
        <f t="shared" si="9"/>
        <v>1.0279130381862225</v>
      </c>
    </row>
    <row r="89" spans="1:9" x14ac:dyDescent="0.2">
      <c r="A89" s="4">
        <f>IF('True_Odds_Calculator_3-way'!A88="","",'True_Odds_Calculator_3-way'!A88)</f>
        <v>10.69</v>
      </c>
      <c r="B89" s="4">
        <f>IF('True_Odds_Calculator_3-way'!B88="","",'True_Odds_Calculator_3-way'!B88)</f>
        <v>6.31</v>
      </c>
      <c r="C89" s="4">
        <f>IF('True_Odds_Calculator_3-way'!C88="","",'True_Odds_Calculator_3-way'!C88)</f>
        <v>1.27</v>
      </c>
      <c r="D89" s="4">
        <f t="shared" si="5"/>
        <v>3.9425549695631723E-2</v>
      </c>
      <c r="E89" s="4">
        <f t="shared" si="6"/>
        <v>12.437266489134327</v>
      </c>
      <c r="F89" s="4">
        <f t="shared" si="7"/>
        <v>6.8805719284869582</v>
      </c>
      <c r="G89" s="4">
        <f t="shared" si="8"/>
        <v>1.2915562670177725</v>
      </c>
      <c r="I89" s="4">
        <f t="shared" si="9"/>
        <v>1.0394255496956317</v>
      </c>
    </row>
    <row r="90" spans="1:9" x14ac:dyDescent="0.2">
      <c r="A90" s="4">
        <f>IF('True_Odds_Calculator_3-way'!A89="","",'True_Odds_Calculator_3-way'!A89)</f>
        <v>3.65</v>
      </c>
      <c r="B90" s="4">
        <f>IF('True_Odds_Calculator_3-way'!B89="","",'True_Odds_Calculator_3-way'!B89)</f>
        <v>3.9</v>
      </c>
      <c r="C90" s="4">
        <f>IF('True_Odds_Calculator_3-way'!C89="","",'True_Odds_Calculator_3-way'!C89)</f>
        <v>2.0099999999999998</v>
      </c>
      <c r="D90" s="4">
        <f t="shared" si="5"/>
        <v>2.7895296960927851E-2</v>
      </c>
      <c r="E90" s="4">
        <f t="shared" si="6"/>
        <v>3.7782304121907586</v>
      </c>
      <c r="F90" s="4">
        <f t="shared" si="7"/>
        <v>4.0467509140153748</v>
      </c>
      <c r="G90" s="4">
        <f t="shared" si="8"/>
        <v>2.048282082762126</v>
      </c>
      <c r="I90" s="4">
        <f t="shared" si="9"/>
        <v>1.0278952969609279</v>
      </c>
    </row>
    <row r="91" spans="1:9" x14ac:dyDescent="0.2">
      <c r="A91" s="4">
        <f>IF('True_Odds_Calculator_3-way'!A90="","",'True_Odds_Calculator_3-way'!A90)</f>
        <v>4.05</v>
      </c>
      <c r="B91" s="4">
        <f>IF('True_Odds_Calculator_3-way'!B90="","",'True_Odds_Calculator_3-way'!B90)</f>
        <v>3.99</v>
      </c>
      <c r="C91" s="4">
        <f>IF('True_Odds_Calculator_3-way'!C90="","",'True_Odds_Calculator_3-way'!C90)</f>
        <v>1.88</v>
      </c>
      <c r="D91" s="4">
        <f t="shared" si="5"/>
        <v>2.945504027997492E-2</v>
      </c>
      <c r="E91" s="4">
        <f t="shared" si="6"/>
        <v>4.2177144824598907</v>
      </c>
      <c r="F91" s="4">
        <f t="shared" si="7"/>
        <v>4.1526821693558533</v>
      </c>
      <c r="G91" s="4">
        <f t="shared" si="8"/>
        <v>1.9153545565851804</v>
      </c>
      <c r="I91" s="4">
        <f t="shared" si="9"/>
        <v>1.0294550402799749</v>
      </c>
    </row>
    <row r="92" spans="1:9" x14ac:dyDescent="0.2">
      <c r="A92" s="4">
        <f>IF('True_Odds_Calculator_3-way'!A91="","",'True_Odds_Calculator_3-way'!A91)</f>
        <v>3.24</v>
      </c>
      <c r="B92" s="4">
        <f>IF('True_Odds_Calculator_3-way'!B91="","",'True_Odds_Calculator_3-way'!B91)</f>
        <v>3.74</v>
      </c>
      <c r="C92" s="4">
        <f>IF('True_Odds_Calculator_3-way'!C91="","",'True_Odds_Calculator_3-way'!C91)</f>
        <v>2.21</v>
      </c>
      <c r="D92" s="4">
        <f t="shared" si="5"/>
        <v>2.8510342235832375E-2</v>
      </c>
      <c r="E92" s="4">
        <f t="shared" si="6"/>
        <v>3.3429328112002081</v>
      </c>
      <c r="F92" s="4">
        <f t="shared" si="7"/>
        <v>3.8778292721352798</v>
      </c>
      <c r="G92" s="4">
        <f t="shared" si="8"/>
        <v>2.2574115543055417</v>
      </c>
      <c r="I92" s="4">
        <f t="shared" si="9"/>
        <v>1.0285103422358324</v>
      </c>
    </row>
    <row r="93" spans="1:9" x14ac:dyDescent="0.2">
      <c r="A93" s="4">
        <f>IF('True_Odds_Calculator_3-way'!A92="","",'True_Odds_Calculator_3-way'!A92)</f>
        <v>2.0299999999999998</v>
      </c>
      <c r="B93" s="4">
        <f>IF('True_Odds_Calculator_3-way'!B92="","",'True_Odds_Calculator_3-way'!B92)</f>
        <v>3.35</v>
      </c>
      <c r="C93" s="4">
        <f>IF('True_Odds_Calculator_3-way'!C92="","",'True_Odds_Calculator_3-way'!C92)</f>
        <v>4</v>
      </c>
      <c r="D93" s="4">
        <f t="shared" si="5"/>
        <v>4.1118300124990848E-2</v>
      </c>
      <c r="E93" s="4">
        <f t="shared" si="6"/>
        <v>2.0880979491575298</v>
      </c>
      <c r="F93" s="4">
        <f t="shared" si="7"/>
        <v>3.5112191553901435</v>
      </c>
      <c r="G93" s="4">
        <f t="shared" si="8"/>
        <v>4.2320178395477885</v>
      </c>
      <c r="I93" s="4">
        <f t="shared" si="9"/>
        <v>1.0411183001249908</v>
      </c>
    </row>
    <row r="94" spans="1:9" x14ac:dyDescent="0.2">
      <c r="A94" s="4">
        <f>IF('True_Odds_Calculator_3-way'!A93="","",'True_Odds_Calculator_3-way'!A93)</f>
        <v>2.4</v>
      </c>
      <c r="B94" s="4">
        <f>IF('True_Odds_Calculator_3-way'!B93="","",'True_Odds_Calculator_3-way'!B93)</f>
        <v>3.35</v>
      </c>
      <c r="C94" s="4">
        <f>IF('True_Odds_Calculator_3-way'!C93="","",'True_Odds_Calculator_3-way'!C93)</f>
        <v>3.09</v>
      </c>
      <c r="D94" s="4">
        <f t="shared" si="5"/>
        <v>3.8798724822489472E-2</v>
      </c>
      <c r="E94" s="4">
        <f t="shared" si="6"/>
        <v>2.4768798229347371</v>
      </c>
      <c r="F94" s="4">
        <f t="shared" si="7"/>
        <v>3.5017125459850309</v>
      </c>
      <c r="G94" s="4">
        <f t="shared" si="8"/>
        <v>3.2186248979750474</v>
      </c>
      <c r="I94" s="4">
        <f t="shared" si="9"/>
        <v>1.0387987248224895</v>
      </c>
    </row>
    <row r="95" spans="1:9" x14ac:dyDescent="0.2">
      <c r="A95" s="4">
        <f>IF('True_Odds_Calculator_3-way'!A94="","",'True_Odds_Calculator_3-way'!A94)</f>
        <v>1.85</v>
      </c>
      <c r="B95" s="4">
        <f>IF('True_Odds_Calculator_3-way'!B94="","",'True_Odds_Calculator_3-way'!B94)</f>
        <v>3.62</v>
      </c>
      <c r="C95" s="4">
        <f>IF('True_Odds_Calculator_3-way'!C94="","",'True_Odds_Calculator_3-way'!C94)</f>
        <v>4.45</v>
      </c>
      <c r="D95" s="4">
        <f t="shared" si="5"/>
        <v>4.1502735586787853E-2</v>
      </c>
      <c r="E95" s="4">
        <f t="shared" si="6"/>
        <v>1.8985913189913388</v>
      </c>
      <c r="F95" s="4">
        <f t="shared" si="7"/>
        <v>3.810847099291792</v>
      </c>
      <c r="G95" s="4">
        <f t="shared" si="8"/>
        <v>4.7419241917561914</v>
      </c>
      <c r="I95" s="4">
        <f t="shared" si="9"/>
        <v>1.0415027355867879</v>
      </c>
    </row>
    <row r="96" spans="1:9" x14ac:dyDescent="0.2">
      <c r="A96" s="4">
        <f>IF('True_Odds_Calculator_3-way'!A95="","",'True_Odds_Calculator_3-way'!A95)</f>
        <v>1.72</v>
      </c>
      <c r="B96" s="4">
        <f>IF('True_Odds_Calculator_3-way'!B95="","",'True_Odds_Calculator_3-way'!B95)</f>
        <v>3.49</v>
      </c>
      <c r="C96" s="4">
        <f>IF('True_Odds_Calculator_3-way'!C95="","",'True_Odds_Calculator_3-way'!C95)</f>
        <v>4.79</v>
      </c>
      <c r="D96" s="4">
        <f t="shared" si="5"/>
        <v>7.6696567349989753E-2</v>
      </c>
      <c r="E96" s="4">
        <f t="shared" si="6"/>
        <v>1.799111800998173</v>
      </c>
      <c r="F96" s="4">
        <f t="shared" si="7"/>
        <v>3.8318958210505119</v>
      </c>
      <c r="G96" s="4">
        <f t="shared" si="8"/>
        <v>5.4584335034770382</v>
      </c>
      <c r="I96" s="4">
        <f t="shared" si="9"/>
        <v>1.0766965673499898</v>
      </c>
    </row>
    <row r="97" spans="1:9" x14ac:dyDescent="0.2">
      <c r="A97" s="4">
        <f>IF('True_Odds_Calculator_3-way'!A96="","",'True_Odds_Calculator_3-way'!A96)</f>
        <v>2.37</v>
      </c>
      <c r="B97" s="4">
        <f>IF('True_Odds_Calculator_3-way'!B96="","",'True_Odds_Calculator_3-way'!B96)</f>
        <v>2.89</v>
      </c>
      <c r="C97" s="4">
        <f>IF('True_Odds_Calculator_3-way'!C96="","",'True_Odds_Calculator_3-way'!C96)</f>
        <v>3.49</v>
      </c>
      <c r="D97" s="4">
        <f t="shared" si="5"/>
        <v>5.4494640805115235E-2</v>
      </c>
      <c r="E97" s="4">
        <f t="shared" si="6"/>
        <v>2.4766204061610484</v>
      </c>
      <c r="F97" s="4">
        <f t="shared" si="7"/>
        <v>3.0501206719827869</v>
      </c>
      <c r="G97" s="4">
        <f t="shared" si="8"/>
        <v>3.7262256877110032</v>
      </c>
      <c r="I97" s="4">
        <f t="shared" si="9"/>
        <v>1.0544946408051152</v>
      </c>
    </row>
    <row r="98" spans="1:9" x14ac:dyDescent="0.2">
      <c r="A98" s="4">
        <f>IF('True_Odds_Calculator_3-way'!A97="","",'True_Odds_Calculator_3-way'!A97)</f>
        <v>1.89</v>
      </c>
      <c r="B98" s="4">
        <f>IF('True_Odds_Calculator_3-way'!B97="","",'True_Odds_Calculator_3-way'!B97)</f>
        <v>3.51</v>
      </c>
      <c r="C98" s="4">
        <f>IF('True_Odds_Calculator_3-way'!C97="","",'True_Odds_Calculator_3-way'!C97)</f>
        <v>4.29</v>
      </c>
      <c r="D98" s="4">
        <f t="shared" si="5"/>
        <v>4.7101047101047122E-2</v>
      </c>
      <c r="E98" s="4">
        <f t="shared" si="6"/>
        <v>1.9477983039853941</v>
      </c>
      <c r="F98" s="4">
        <f t="shared" si="7"/>
        <v>3.7147111375818938</v>
      </c>
      <c r="G98" s="4">
        <f t="shared" si="8"/>
        <v>4.5998184603165599</v>
      </c>
      <c r="I98" s="4">
        <f t="shared" si="9"/>
        <v>1.0471010471010471</v>
      </c>
    </row>
    <row r="99" spans="1:9" x14ac:dyDescent="0.2">
      <c r="A99" s="4">
        <f>IF('True_Odds_Calculator_3-way'!A98="","",'True_Odds_Calculator_3-way'!A98)</f>
        <v>2.96</v>
      </c>
      <c r="B99" s="4">
        <f>IF('True_Odds_Calculator_3-way'!B98="","",'True_Odds_Calculator_3-way'!B98)</f>
        <v>3.58</v>
      </c>
      <c r="C99" s="4">
        <f>IF('True_Odds_Calculator_3-way'!C98="","",'True_Odds_Calculator_3-way'!C98)</f>
        <v>2.34</v>
      </c>
      <c r="D99" s="4">
        <f t="shared" si="5"/>
        <v>4.4517874126812629E-2</v>
      </c>
      <c r="E99" s="4">
        <f t="shared" si="6"/>
        <v>3.0959891645113768</v>
      </c>
      <c r="F99" s="4">
        <f t="shared" si="7"/>
        <v>3.7808567406707452</v>
      </c>
      <c r="G99" s="4">
        <f t="shared" si="8"/>
        <v>2.4241769804271009</v>
      </c>
      <c r="I99" s="4">
        <f t="shared" si="9"/>
        <v>1.0445178741268126</v>
      </c>
    </row>
    <row r="100" spans="1:9" x14ac:dyDescent="0.2">
      <c r="A100" s="4">
        <f>IF('True_Odds_Calculator_3-way'!A99="","",'True_Odds_Calculator_3-way'!A99)</f>
        <v>1.1299999999999999</v>
      </c>
      <c r="B100" s="4">
        <f>IF('True_Odds_Calculator_3-way'!B99="","",'True_Odds_Calculator_3-way'!B99)</f>
        <v>8.94</v>
      </c>
      <c r="C100" s="4">
        <f>IF('True_Odds_Calculator_3-way'!C99="","",'True_Odds_Calculator_3-way'!C99)</f>
        <v>18.46</v>
      </c>
      <c r="D100" s="4">
        <f t="shared" si="5"/>
        <v>5.0983756410353021E-2</v>
      </c>
      <c r="E100" s="4">
        <f t="shared" si="6"/>
        <v>1.152125277393816</v>
      </c>
      <c r="F100" s="4">
        <f t="shared" si="7"/>
        <v>10.541602467247465</v>
      </c>
      <c r="G100" s="4">
        <f t="shared" si="8"/>
        <v>26.898643826387797</v>
      </c>
      <c r="I100" s="4">
        <f t="shared" si="9"/>
        <v>1.050983756410353</v>
      </c>
    </row>
    <row r="101" spans="1:9" x14ac:dyDescent="0.2">
      <c r="A101" s="4">
        <f>IF('True_Odds_Calculator_3-way'!A100="","",'True_Odds_Calculator_3-way'!A100)</f>
        <v>2.86</v>
      </c>
      <c r="B101" s="4">
        <f>IF('True_Odds_Calculator_3-way'!B100="","",'True_Odds_Calculator_3-way'!B100)</f>
        <v>3.62</v>
      </c>
      <c r="C101" s="4">
        <f>IF('True_Odds_Calculator_3-way'!C100="","",'True_Odds_Calculator_3-way'!C100)</f>
        <v>2.39</v>
      </c>
      <c r="D101" s="4">
        <f t="shared" si="5"/>
        <v>4.4303485414005861E-2</v>
      </c>
      <c r="E101" s="4">
        <f t="shared" si="6"/>
        <v>2.986121809162567</v>
      </c>
      <c r="F101" s="4">
        <f t="shared" si="7"/>
        <v>3.8244535224926932</v>
      </c>
      <c r="G101" s="4">
        <f t="shared" si="8"/>
        <v>2.4774415729510606</v>
      </c>
      <c r="I101" s="4">
        <f t="shared" si="9"/>
        <v>1.0443034854140059</v>
      </c>
    </row>
    <row r="102" spans="1:9" x14ac:dyDescent="0.2">
      <c r="A102" s="4">
        <f>IF('True_Odds_Calculator_3-way'!A101="","",'True_Odds_Calculator_3-way'!A101)</f>
        <v>2.14</v>
      </c>
      <c r="B102" s="4">
        <f>IF('True_Odds_Calculator_3-way'!B101="","",'True_Odds_Calculator_3-way'!B101)</f>
        <v>3.68</v>
      </c>
      <c r="C102" s="4">
        <f>IF('True_Odds_Calculator_3-way'!C101="","",'True_Odds_Calculator_3-way'!C101)</f>
        <v>3.46</v>
      </c>
      <c r="D102" s="4">
        <f t="shared" si="5"/>
        <v>2.8046191101413154E-2</v>
      </c>
      <c r="E102" s="4">
        <f t="shared" si="6"/>
        <v>2.1836874694664172</v>
      </c>
      <c r="F102" s="4">
        <f t="shared" si="7"/>
        <v>3.8111150398116607</v>
      </c>
      <c r="G102" s="4">
        <f t="shared" si="8"/>
        <v>3.5756604847158906</v>
      </c>
      <c r="I102" s="4">
        <f t="shared" si="9"/>
        <v>1.0280461911014132</v>
      </c>
    </row>
    <row r="103" spans="1:9" x14ac:dyDescent="0.2">
      <c r="A103" s="4">
        <f>IF('True_Odds_Calculator_3-way'!A102="","",'True_Odds_Calculator_3-way'!A102)</f>
        <v>6.51</v>
      </c>
      <c r="B103" s="4">
        <f>IF('True_Odds_Calculator_3-way'!B102="","",'True_Odds_Calculator_3-way'!B102)</f>
        <v>5.51</v>
      </c>
      <c r="C103" s="4">
        <f>IF('True_Odds_Calculator_3-way'!C102="","",'True_Odds_Calculator_3-way'!C102)</f>
        <v>1.43</v>
      </c>
      <c r="D103" s="4">
        <f t="shared" si="5"/>
        <v>3.4398733596672892E-2</v>
      </c>
      <c r="E103" s="4">
        <f t="shared" si="6"/>
        <v>7.0351397811492244</v>
      </c>
      <c r="F103" s="4">
        <f t="shared" si="7"/>
        <v>5.8815932215037616</v>
      </c>
      <c r="G103" s="4">
        <f t="shared" si="8"/>
        <v>1.4538381918314922</v>
      </c>
      <c r="I103" s="4">
        <f t="shared" si="9"/>
        <v>1.0343987335966729</v>
      </c>
    </row>
    <row r="104" spans="1:9" x14ac:dyDescent="0.2">
      <c r="A104" s="4">
        <f>IF('True_Odds_Calculator_3-way'!A103="","",'True_Odds_Calculator_3-way'!A103)</f>
        <v>1.6</v>
      </c>
      <c r="B104" s="4">
        <f>IF('True_Odds_Calculator_3-way'!B103="","",'True_Odds_Calculator_3-way'!B103)</f>
        <v>4.41</v>
      </c>
      <c r="C104" s="4">
        <f>IF('True_Odds_Calculator_3-way'!C103="","",'True_Odds_Calculator_3-way'!C103)</f>
        <v>5.63</v>
      </c>
      <c r="D104" s="4">
        <f t="shared" si="5"/>
        <v>2.9377263042576374E-2</v>
      </c>
      <c r="E104" s="4">
        <f t="shared" si="6"/>
        <v>1.6254676212678274</v>
      </c>
      <c r="F104" s="4">
        <f t="shared" si="7"/>
        <v>4.6090394160493604</v>
      </c>
      <c r="G104" s="4">
        <f t="shared" si="8"/>
        <v>5.9585000334983578</v>
      </c>
      <c r="I104" s="4">
        <f t="shared" si="9"/>
        <v>1.0293772630425764</v>
      </c>
    </row>
    <row r="105" spans="1:9" x14ac:dyDescent="0.2">
      <c r="A105" s="4">
        <f>IF('True_Odds_Calculator_3-way'!A104="","",'True_Odds_Calculator_3-way'!A104)</f>
        <v>4.42</v>
      </c>
      <c r="B105" s="4">
        <f>IF('True_Odds_Calculator_3-way'!B104="","",'True_Odds_Calculator_3-way'!B104)</f>
        <v>3.74</v>
      </c>
      <c r="C105" s="4">
        <f>IF('True_Odds_Calculator_3-way'!C104="","",'True_Odds_Calculator_3-way'!C104)</f>
        <v>1.86</v>
      </c>
      <c r="D105" s="4">
        <f t="shared" si="5"/>
        <v>3.1258431637938067E-2</v>
      </c>
      <c r="E105" s="4">
        <f t="shared" si="6"/>
        <v>4.6333863904961623</v>
      </c>
      <c r="F105" s="4">
        <f t="shared" si="7"/>
        <v>3.8916532306650673</v>
      </c>
      <c r="G105" s="4">
        <f t="shared" si="8"/>
        <v>1.8967596334277634</v>
      </c>
      <c r="I105" s="4">
        <f t="shared" si="9"/>
        <v>1.0312584316379381</v>
      </c>
    </row>
    <row r="106" spans="1:9" x14ac:dyDescent="0.2">
      <c r="A106" s="4">
        <f>IF('True_Odds_Calculator_3-way'!A105="","",'True_Odds_Calculator_3-way'!A105)</f>
        <v>1.97</v>
      </c>
      <c r="B106" s="4">
        <f>IF('True_Odds_Calculator_3-way'!B105="","",'True_Odds_Calculator_3-way'!B105)</f>
        <v>3.77</v>
      </c>
      <c r="C106" s="4">
        <f>IF('True_Odds_Calculator_3-way'!C105="","",'True_Odds_Calculator_3-way'!C105)</f>
        <v>3.66</v>
      </c>
      <c r="D106" s="4">
        <f t="shared" si="5"/>
        <v>4.6090246303736926E-2</v>
      </c>
      <c r="E106" s="4">
        <f t="shared" si="6"/>
        <v>2.0314847726883083</v>
      </c>
      <c r="F106" s="4">
        <f t="shared" si="7"/>
        <v>4.0017836116777152</v>
      </c>
      <c r="G106" s="4">
        <f t="shared" si="8"/>
        <v>3.8780639241645867</v>
      </c>
      <c r="I106" s="4">
        <f t="shared" si="9"/>
        <v>1.0460902463037369</v>
      </c>
    </row>
    <row r="107" spans="1:9" x14ac:dyDescent="0.2">
      <c r="A107" s="4">
        <f>IF('True_Odds_Calculator_3-way'!A106="","",'True_Odds_Calculator_3-way'!A106)</f>
        <v>1.61</v>
      </c>
      <c r="B107" s="4">
        <f>IF('True_Odds_Calculator_3-way'!B106="","",'True_Odds_Calculator_3-way'!B106)</f>
        <v>4.2699999999999996</v>
      </c>
      <c r="C107" s="4">
        <f>IF('True_Odds_Calculator_3-way'!C106="","",'True_Odds_Calculator_3-way'!C106)</f>
        <v>5.18</v>
      </c>
      <c r="D107" s="4">
        <f t="shared" si="5"/>
        <v>4.836024294327923E-2</v>
      </c>
      <c r="E107" s="4">
        <f t="shared" si="6"/>
        <v>1.652898213416585</v>
      </c>
      <c r="F107" s="4">
        <f t="shared" si="7"/>
        <v>4.5856423544654152</v>
      </c>
      <c r="G107" s="4">
        <f t="shared" si="8"/>
        <v>5.6519491696780833</v>
      </c>
      <c r="I107" s="4">
        <f t="shared" si="9"/>
        <v>1.0483602429432792</v>
      </c>
    </row>
    <row r="108" spans="1:9" x14ac:dyDescent="0.2">
      <c r="A108" s="4">
        <f>IF('True_Odds_Calculator_3-way'!A107="","",'True_Odds_Calculator_3-way'!A107)</f>
        <v>1.46</v>
      </c>
      <c r="B108" s="4">
        <f>IF('True_Odds_Calculator_3-way'!B107="","",'True_Odds_Calculator_3-way'!B107)</f>
        <v>4.88</v>
      </c>
      <c r="C108" s="4">
        <f>IF('True_Odds_Calculator_3-way'!C107="","",'True_Odds_Calculator_3-way'!C107)</f>
        <v>6.22</v>
      </c>
      <c r="D108" s="4">
        <f t="shared" si="5"/>
        <v>5.0621243816264538E-2</v>
      </c>
      <c r="E108" s="4">
        <f t="shared" si="6"/>
        <v>1.4968765599410998</v>
      </c>
      <c r="F108" s="4">
        <f t="shared" si="7"/>
        <v>5.3178962647422479</v>
      </c>
      <c r="G108" s="4">
        <f t="shared" si="8"/>
        <v>6.9493690259439926</v>
      </c>
      <c r="I108" s="4">
        <f t="shared" si="9"/>
        <v>1.0506212438162645</v>
      </c>
    </row>
    <row r="109" spans="1:9" x14ac:dyDescent="0.2">
      <c r="A109" s="4">
        <f>IF('True_Odds_Calculator_3-way'!A108="","",'True_Odds_Calculator_3-way'!A108)</f>
        <v>1.86</v>
      </c>
      <c r="B109" s="4">
        <f>IF('True_Odds_Calculator_3-way'!B108="","",'True_Odds_Calculator_3-way'!B108)</f>
        <v>4.37</v>
      </c>
      <c r="C109" s="4">
        <f>IF('True_Odds_Calculator_3-way'!C108="","",'True_Odds_Calculator_3-way'!C108)</f>
        <v>3.78</v>
      </c>
      <c r="D109" s="4">
        <f t="shared" si="5"/>
        <v>3.1017625097495172E-2</v>
      </c>
      <c r="E109" s="4">
        <f t="shared" si="6"/>
        <v>1.8964708943905202</v>
      </c>
      <c r="F109" s="4">
        <f t="shared" si="7"/>
        <v>4.5767900884415793</v>
      </c>
      <c r="G109" s="4">
        <f t="shared" si="8"/>
        <v>3.9337392126426214</v>
      </c>
      <c r="I109" s="4">
        <f t="shared" si="9"/>
        <v>1.0310176250974952</v>
      </c>
    </row>
    <row r="110" spans="1:9" x14ac:dyDescent="0.2">
      <c r="A110" s="4">
        <f>IF('True_Odds_Calculator_3-way'!A109="","",'True_Odds_Calculator_3-way'!A109)</f>
        <v>1.76</v>
      </c>
      <c r="B110" s="4">
        <f>IF('True_Odds_Calculator_3-way'!B109="","",'True_Odds_Calculator_3-way'!B109)</f>
        <v>4.32</v>
      </c>
      <c r="C110" s="4">
        <f>IF('True_Odds_Calculator_3-way'!C109="","",'True_Odds_Calculator_3-way'!C109)</f>
        <v>4.3</v>
      </c>
      <c r="D110" s="4">
        <f t="shared" si="5"/>
        <v>3.2221439198183432E-2</v>
      </c>
      <c r="E110" s="4">
        <f t="shared" si="6"/>
        <v>1.7939107328892998</v>
      </c>
      <c r="F110" s="4">
        <f t="shared" si="7"/>
        <v>4.5301959856927496</v>
      </c>
      <c r="G110" s="4">
        <f t="shared" si="8"/>
        <v>4.5082073307054182</v>
      </c>
      <c r="I110" s="4">
        <f t="shared" si="9"/>
        <v>1.0322214391981834</v>
      </c>
    </row>
    <row r="111" spans="1:9" x14ac:dyDescent="0.2">
      <c r="A111" s="4">
        <f>IF('True_Odds_Calculator_3-way'!A110="","",'True_Odds_Calculator_3-way'!A110)</f>
        <v>1.53</v>
      </c>
      <c r="B111" s="4">
        <f>IF('True_Odds_Calculator_3-way'!B110="","",'True_Odds_Calculator_3-way'!B110)</f>
        <v>4.53</v>
      </c>
      <c r="C111" s="4">
        <f>IF('True_Odds_Calculator_3-way'!C110="","",'True_Odds_Calculator_3-way'!C110)</f>
        <v>6.34</v>
      </c>
      <c r="D111" s="4">
        <f t="shared" si="5"/>
        <v>3.207402974281548E-2</v>
      </c>
      <c r="E111" s="4">
        <f t="shared" si="6"/>
        <v>1.5554435650154643</v>
      </c>
      <c r="F111" s="4">
        <f t="shared" si="7"/>
        <v>4.7605625410464247</v>
      </c>
      <c r="G111" s="4">
        <f t="shared" si="8"/>
        <v>6.8009924622765592</v>
      </c>
      <c r="I111" s="4">
        <f t="shared" si="9"/>
        <v>1.0320740297428155</v>
      </c>
    </row>
    <row r="112" spans="1:9" x14ac:dyDescent="0.2">
      <c r="A112" s="4">
        <f>IF('True_Odds_Calculator_3-way'!A111="","",'True_Odds_Calculator_3-way'!A111)</f>
        <v>1.97</v>
      </c>
      <c r="B112" s="4">
        <f>IF('True_Odds_Calculator_3-way'!B111="","",'True_Odds_Calculator_3-way'!B111)</f>
        <v>3.89</v>
      </c>
      <c r="C112" s="4">
        <f>IF('True_Odds_Calculator_3-way'!C111="","",'True_Odds_Calculator_3-way'!C111)</f>
        <v>3.79</v>
      </c>
      <c r="D112" s="4">
        <f t="shared" si="5"/>
        <v>2.8535864682392775E-2</v>
      </c>
      <c r="E112" s="4">
        <f t="shared" si="6"/>
        <v>2.0076198879427838</v>
      </c>
      <c r="F112" s="4">
        <f t="shared" si="7"/>
        <v>4.0394663318081818</v>
      </c>
      <c r="G112" s="4">
        <f t="shared" si="8"/>
        <v>3.9317404586332265</v>
      </c>
      <c r="I112" s="4">
        <f t="shared" si="9"/>
        <v>1.0285358646823928</v>
      </c>
    </row>
    <row r="113" spans="1:9" x14ac:dyDescent="0.2">
      <c r="A113" s="4">
        <f>IF('True_Odds_Calculator_3-way'!A112="","",'True_Odds_Calculator_3-way'!A112)</f>
        <v>1.82</v>
      </c>
      <c r="B113" s="4">
        <f>IF('True_Odds_Calculator_3-way'!B112="","",'True_Odds_Calculator_3-way'!B112)</f>
        <v>4.09</v>
      </c>
      <c r="C113" s="4">
        <f>IF('True_Odds_Calculator_3-way'!C112="","",'True_Odds_Calculator_3-way'!C112)</f>
        <v>4.2300000000000004</v>
      </c>
      <c r="D113" s="4">
        <f t="shared" si="5"/>
        <v>3.0355946342004669E-2</v>
      </c>
      <c r="E113" s="4">
        <f t="shared" si="6"/>
        <v>1.8541458399882196</v>
      </c>
      <c r="F113" s="4">
        <f t="shared" si="7"/>
        <v>4.2665733031122794</v>
      </c>
      <c r="G113" s="4">
        <f t="shared" si="8"/>
        <v>4.4191478553979415</v>
      </c>
      <c r="I113" s="4">
        <f t="shared" si="9"/>
        <v>1.0303559463420047</v>
      </c>
    </row>
    <row r="114" spans="1:9" x14ac:dyDescent="0.2">
      <c r="A114" s="4">
        <f>IF('True_Odds_Calculator_3-way'!A113="","",'True_Odds_Calculator_3-way'!A113)</f>
        <v>3.12</v>
      </c>
      <c r="B114" s="4">
        <f>IF('True_Odds_Calculator_3-way'!B113="","",'True_Odds_Calculator_3-way'!B113)</f>
        <v>3.73</v>
      </c>
      <c r="C114" s="4">
        <f>IF('True_Odds_Calculator_3-way'!C113="","",'True_Odds_Calculator_3-way'!C113)</f>
        <v>2.2799999999999998</v>
      </c>
      <c r="D114" s="4">
        <f t="shared" si="5"/>
        <v>2.7205826486198958E-2</v>
      </c>
      <c r="E114" s="4">
        <f t="shared" si="6"/>
        <v>3.2108479223057347</v>
      </c>
      <c r="F114" s="4">
        <f t="shared" si="7"/>
        <v>3.8605879025330507</v>
      </c>
      <c r="G114" s="4">
        <f t="shared" si="8"/>
        <v>2.3281375691235988</v>
      </c>
      <c r="I114" s="4">
        <f t="shared" si="9"/>
        <v>1.027205826486199</v>
      </c>
    </row>
    <row r="115" spans="1:9" x14ac:dyDescent="0.2">
      <c r="A115" s="4">
        <f>IF('True_Odds_Calculator_3-way'!A114="","",'True_Odds_Calculator_3-way'!A114)</f>
        <v>2.23</v>
      </c>
      <c r="B115" s="4">
        <f>IF('True_Odds_Calculator_3-way'!B114="","",'True_Odds_Calculator_3-way'!B114)</f>
        <v>3.91</v>
      </c>
      <c r="C115" s="4">
        <f>IF('True_Odds_Calculator_3-way'!C114="","",'True_Odds_Calculator_3-way'!C114)</f>
        <v>3.08</v>
      </c>
      <c r="D115" s="4">
        <f t="shared" si="5"/>
        <v>2.8860293652192226E-2</v>
      </c>
      <c r="E115" s="4">
        <f t="shared" si="6"/>
        <v>2.2788885826472316</v>
      </c>
      <c r="F115" s="4">
        <f t="shared" si="7"/>
        <v>4.0628213289827855</v>
      </c>
      <c r="G115" s="4">
        <f t="shared" si="8"/>
        <v>3.174046690749075</v>
      </c>
      <c r="I115" s="4">
        <f t="shared" si="9"/>
        <v>1.0288602936521922</v>
      </c>
    </row>
    <row r="116" spans="1:9" x14ac:dyDescent="0.2">
      <c r="A116" s="4">
        <f>IF('True_Odds_Calculator_3-way'!A115="","",'True_Odds_Calculator_3-way'!A115)</f>
        <v>1.71</v>
      </c>
      <c r="B116" s="4">
        <f>IF('True_Odds_Calculator_3-way'!B115="","",'True_Odds_Calculator_3-way'!B115)</f>
        <v>4.41</v>
      </c>
      <c r="C116" s="4">
        <f>IF('True_Odds_Calculator_3-way'!C115="","",'True_Odds_Calculator_3-way'!C115)</f>
        <v>4.58</v>
      </c>
      <c r="D116" s="4">
        <f t="shared" si="5"/>
        <v>2.9893302605651151E-2</v>
      </c>
      <c r="E116" s="4">
        <f t="shared" si="6"/>
        <v>1.73964207884033</v>
      </c>
      <c r="F116" s="4">
        <f t="shared" si="7"/>
        <v>4.6126964335653691</v>
      </c>
      <c r="G116" s="4">
        <f t="shared" si="8"/>
        <v>4.7990130813820189</v>
      </c>
      <c r="I116" s="4">
        <f t="shared" si="9"/>
        <v>1.0298933026056512</v>
      </c>
    </row>
    <row r="117" spans="1:9" x14ac:dyDescent="0.2">
      <c r="A117" s="4">
        <f>IF('True_Odds_Calculator_3-way'!A116="","",'True_Odds_Calculator_3-way'!A116)</f>
        <v>1.64</v>
      </c>
      <c r="B117" s="4">
        <f>IF('True_Odds_Calculator_3-way'!B116="","",'True_Odds_Calculator_3-way'!B116)</f>
        <v>4.42</v>
      </c>
      <c r="C117" s="4">
        <f>IF('True_Odds_Calculator_3-way'!C116="","",'True_Odds_Calculator_3-way'!C116)</f>
        <v>5.13</v>
      </c>
      <c r="D117" s="4">
        <f t="shared" si="5"/>
        <v>3.0932215331520574E-2</v>
      </c>
      <c r="E117" s="4">
        <f t="shared" si="6"/>
        <v>1.6682087613002834</v>
      </c>
      <c r="F117" s="4">
        <f t="shared" si="7"/>
        <v>4.6310531328706999</v>
      </c>
      <c r="G117" s="4">
        <f t="shared" si="8"/>
        <v>5.4165008751152639</v>
      </c>
      <c r="I117" s="4">
        <f t="shared" si="9"/>
        <v>1.0309322153315206</v>
      </c>
    </row>
    <row r="118" spans="1:9" x14ac:dyDescent="0.2">
      <c r="A118" s="4">
        <f>IF('True_Odds_Calculator_3-way'!A117="","",'True_Odds_Calculator_3-way'!A117)</f>
        <v>1.87</v>
      </c>
      <c r="B118" s="4">
        <f>IF('True_Odds_Calculator_3-way'!B117="","",'True_Odds_Calculator_3-way'!B117)</f>
        <v>4.12</v>
      </c>
      <c r="C118" s="4">
        <f>IF('True_Odds_Calculator_3-way'!C117="","",'True_Odds_Calculator_3-way'!C117)</f>
        <v>3.97</v>
      </c>
      <c r="D118" s="4">
        <f t="shared" si="5"/>
        <v>2.9366973656454798E-2</v>
      </c>
      <c r="E118" s="4">
        <f t="shared" si="6"/>
        <v>1.9048694225949538</v>
      </c>
      <c r="F118" s="4">
        <f t="shared" si="7"/>
        <v>4.2931453145554102</v>
      </c>
      <c r="G118" s="4">
        <f t="shared" si="8"/>
        <v>4.1305215474539505</v>
      </c>
      <c r="I118" s="4">
        <f t="shared" si="9"/>
        <v>1.0293669736564548</v>
      </c>
    </row>
    <row r="119" spans="1:9" x14ac:dyDescent="0.2">
      <c r="A119" s="4">
        <f>IF('True_Odds_Calculator_3-way'!A118="","",'True_Odds_Calculator_3-way'!A118)</f>
        <v>1.98</v>
      </c>
      <c r="B119" s="4">
        <f>IF('True_Odds_Calculator_3-way'!B118="","",'True_Odds_Calculator_3-way'!B118)</f>
        <v>3.17</v>
      </c>
      <c r="C119" s="4">
        <f>IF('True_Odds_Calculator_3-way'!C118="","",'True_Odds_Calculator_3-way'!C118)</f>
        <v>4.4400000000000004</v>
      </c>
      <c r="D119" s="4">
        <f t="shared" si="5"/>
        <v>4.5733143524941511E-2</v>
      </c>
      <c r="E119" s="4">
        <f t="shared" si="6"/>
        <v>2.0416241268843995</v>
      </c>
      <c r="F119" s="4">
        <f t="shared" si="7"/>
        <v>3.3309679899330269</v>
      </c>
      <c r="G119" s="4">
        <f t="shared" si="8"/>
        <v>4.7623391768094692</v>
      </c>
      <c r="I119" s="4">
        <f t="shared" si="9"/>
        <v>1.0457331435249415</v>
      </c>
    </row>
    <row r="120" spans="1:9" x14ac:dyDescent="0.2">
      <c r="A120" s="4">
        <f>IF('True_Odds_Calculator_3-way'!A119="","",'True_Odds_Calculator_3-way'!A119)</f>
        <v>3.07</v>
      </c>
      <c r="B120" s="4">
        <f>IF('True_Odds_Calculator_3-way'!B119="","",'True_Odds_Calculator_3-way'!B119)</f>
        <v>2.93</v>
      </c>
      <c r="C120" s="4">
        <f>IF('True_Odds_Calculator_3-way'!C119="","",'True_Odds_Calculator_3-way'!C119)</f>
        <v>2.66</v>
      </c>
      <c r="D120" s="4">
        <f t="shared" si="5"/>
        <v>4.2969676974506488E-2</v>
      </c>
      <c r="E120" s="4">
        <f t="shared" si="6"/>
        <v>3.2112040361350327</v>
      </c>
      <c r="F120" s="4">
        <f t="shared" si="7"/>
        <v>3.0583499279477451</v>
      </c>
      <c r="G120" s="4">
        <f t="shared" si="8"/>
        <v>2.765359592799923</v>
      </c>
      <c r="I120" s="4">
        <f t="shared" si="9"/>
        <v>1.0429696769745065</v>
      </c>
    </row>
    <row r="121" spans="1:9" x14ac:dyDescent="0.2">
      <c r="A121" s="4">
        <f>IF('True_Odds_Calculator_3-way'!A120="","",'True_Odds_Calculator_3-way'!A120)</f>
        <v>1.79</v>
      </c>
      <c r="B121" s="4">
        <f>IF('True_Odds_Calculator_3-way'!B120="","",'True_Odds_Calculator_3-way'!B120)</f>
        <v>3.72</v>
      </c>
      <c r="C121" s="4">
        <f>IF('True_Odds_Calculator_3-way'!C120="","",'True_Odds_Calculator_3-way'!C120)</f>
        <v>4.63</v>
      </c>
      <c r="D121" s="4">
        <f t="shared" si="5"/>
        <v>4.3459143560459657E-2</v>
      </c>
      <c r="E121" s="4">
        <f t="shared" si="6"/>
        <v>1.8376514455997488</v>
      </c>
      <c r="F121" s="4">
        <f t="shared" si="7"/>
        <v>3.9318867754804567</v>
      </c>
      <c r="G121" s="4">
        <f t="shared" si="8"/>
        <v>4.9628692959381313</v>
      </c>
      <c r="I121" s="4">
        <f t="shared" si="9"/>
        <v>1.0434591435604597</v>
      </c>
    </row>
    <row r="122" spans="1:9" x14ac:dyDescent="0.2">
      <c r="A122" s="4">
        <f>IF('True_Odds_Calculator_3-way'!A121="","",'True_Odds_Calculator_3-way'!A121)</f>
        <v>1.93</v>
      </c>
      <c r="B122" s="4">
        <f>IF('True_Odds_Calculator_3-way'!B121="","",'True_Odds_Calculator_3-way'!B121)</f>
        <v>3.56</v>
      </c>
      <c r="C122" s="4">
        <f>IF('True_Odds_Calculator_3-way'!C121="","",'True_Odds_Calculator_3-way'!C121)</f>
        <v>4.34</v>
      </c>
      <c r="D122" s="4">
        <f t="shared" si="5"/>
        <v>2.9448337974180117E-2</v>
      </c>
      <c r="E122" s="4">
        <f t="shared" si="6"/>
        <v>1.9672701241737089</v>
      </c>
      <c r="F122" s="4">
        <f t="shared" si="7"/>
        <v>3.6889103024468972</v>
      </c>
      <c r="G122" s="4">
        <f t="shared" si="8"/>
        <v>4.5331196407954666</v>
      </c>
      <c r="I122" s="4">
        <f t="shared" si="9"/>
        <v>1.0294483379741801</v>
      </c>
    </row>
    <row r="123" spans="1:9" x14ac:dyDescent="0.2">
      <c r="A123" s="4">
        <f>IF('True_Odds_Calculator_3-way'!A122="","",'True_Odds_Calculator_3-way'!A122)</f>
        <v>1.53</v>
      </c>
      <c r="B123" s="4">
        <f>IF('True_Odds_Calculator_3-way'!B122="","",'True_Odds_Calculator_3-way'!B122)</f>
        <v>4.3499999999999996</v>
      </c>
      <c r="C123" s="4">
        <f>IF('True_Odds_Calculator_3-way'!C122="","",'True_Odds_Calculator_3-way'!C122)</f>
        <v>6.63</v>
      </c>
      <c r="D123" s="4">
        <f t="shared" si="5"/>
        <v>3.430939130736288E-2</v>
      </c>
      <c r="E123" s="4">
        <f t="shared" si="6"/>
        <v>1.5572484048919646</v>
      </c>
      <c r="F123" s="4">
        <f t="shared" si="7"/>
        <v>4.5777360387291335</v>
      </c>
      <c r="G123" s="4">
        <f t="shared" si="8"/>
        <v>7.173956303635836</v>
      </c>
      <c r="I123" s="4">
        <f t="shared" si="9"/>
        <v>1.0343093913073629</v>
      </c>
    </row>
    <row r="124" spans="1:9" x14ac:dyDescent="0.2">
      <c r="A124" s="4">
        <f>IF('True_Odds_Calculator_3-way'!A123="","",'True_Odds_Calculator_3-way'!A123)</f>
        <v>1.74</v>
      </c>
      <c r="B124" s="4">
        <f>IF('True_Odds_Calculator_3-way'!B123="","",'True_Odds_Calculator_3-way'!B123)</f>
        <v>4</v>
      </c>
      <c r="C124" s="4">
        <f>IF('True_Odds_Calculator_3-way'!C123="","",'True_Odds_Calculator_3-way'!C123)</f>
        <v>4.6100000000000003</v>
      </c>
      <c r="D124" s="4">
        <f t="shared" si="5"/>
        <v>4.163238337447317E-2</v>
      </c>
      <c r="E124" s="4">
        <f t="shared" si="6"/>
        <v>1.7830550420308162</v>
      </c>
      <c r="F124" s="4">
        <f t="shared" si="7"/>
        <v>4.2350891395786761</v>
      </c>
      <c r="G124" s="4">
        <f t="shared" si="8"/>
        <v>4.9250826332108755</v>
      </c>
      <c r="I124" s="4">
        <f t="shared" si="9"/>
        <v>1.0416323833744732</v>
      </c>
    </row>
    <row r="125" spans="1:9" x14ac:dyDescent="0.2">
      <c r="A125" s="4">
        <f>IF('True_Odds_Calculator_3-way'!A124="","",'True_Odds_Calculator_3-way'!A124)</f>
        <v>3.07</v>
      </c>
      <c r="B125" s="4">
        <f>IF('True_Odds_Calculator_3-way'!B124="","",'True_Odds_Calculator_3-way'!B124)</f>
        <v>2.74</v>
      </c>
      <c r="C125" s="4">
        <f>IF('True_Odds_Calculator_3-way'!C124="","",'True_Odds_Calculator_3-way'!C124)</f>
        <v>2.76</v>
      </c>
      <c r="D125" s="4">
        <f t="shared" si="5"/>
        <v>5.3015243252146682E-2</v>
      </c>
      <c r="E125" s="4">
        <f t="shared" si="6"/>
        <v>3.2461087542868392</v>
      </c>
      <c r="F125" s="4">
        <f t="shared" si="7"/>
        <v>2.8794233753451195</v>
      </c>
      <c r="G125" s="4">
        <f t="shared" si="8"/>
        <v>2.9015187442656751</v>
      </c>
      <c r="I125" s="4">
        <f t="shared" si="9"/>
        <v>1.0530152432521467</v>
      </c>
    </row>
    <row r="126" spans="1:9" x14ac:dyDescent="0.2">
      <c r="A126" s="4">
        <f>IF('True_Odds_Calculator_3-way'!A125="","",'True_Odds_Calculator_3-way'!A125)</f>
        <v>1.58</v>
      </c>
      <c r="B126" s="4">
        <f>IF('True_Odds_Calculator_3-way'!B125="","",'True_Odds_Calculator_3-way'!B125)</f>
        <v>3.94</v>
      </c>
      <c r="C126" s="4">
        <f>IF('True_Odds_Calculator_3-way'!C125="","",'True_Odds_Calculator_3-way'!C125)</f>
        <v>5.67</v>
      </c>
      <c r="D126" s="4">
        <f t="shared" si="5"/>
        <v>6.3085342037557668E-2</v>
      </c>
      <c r="E126" s="4">
        <f t="shared" si="6"/>
        <v>1.6342995144328332</v>
      </c>
      <c r="F126" s="4">
        <f t="shared" si="7"/>
        <v>4.2959264530884793</v>
      </c>
      <c r="G126" s="4">
        <f t="shared" si="8"/>
        <v>6.4375584386150431</v>
      </c>
      <c r="I126" s="4">
        <f t="shared" si="9"/>
        <v>1.0630853420375577</v>
      </c>
    </row>
    <row r="127" spans="1:9" x14ac:dyDescent="0.2">
      <c r="A127" s="4">
        <f>IF('True_Odds_Calculator_3-way'!A126="","",'True_Odds_Calculator_3-way'!A126)</f>
        <v>3.19</v>
      </c>
      <c r="B127" s="4">
        <f>IF('True_Odds_Calculator_3-way'!B126="","",'True_Odds_Calculator_3-way'!B126)</f>
        <v>3.52</v>
      </c>
      <c r="C127" s="4">
        <f>IF('True_Odds_Calculator_3-way'!C126="","",'True_Odds_Calculator_3-way'!C126)</f>
        <v>2.29</v>
      </c>
      <c r="D127" s="4">
        <f t="shared" si="5"/>
        <v>3.4251755622784152E-2</v>
      </c>
      <c r="E127" s="4">
        <f t="shared" si="6"/>
        <v>3.3105745463883851</v>
      </c>
      <c r="F127" s="4">
        <f t="shared" si="7"/>
        <v>3.6673876391567557</v>
      </c>
      <c r="G127" s="4">
        <f t="shared" si="8"/>
        <v>2.3514806533947263</v>
      </c>
      <c r="I127" s="4">
        <f t="shared" si="9"/>
        <v>1.0342517556227842</v>
      </c>
    </row>
    <row r="128" spans="1:9" x14ac:dyDescent="0.2">
      <c r="A128" s="4">
        <f>IF('True_Odds_Calculator_3-way'!A127="","",'True_Odds_Calculator_3-way'!A127)</f>
        <v>1.65</v>
      </c>
      <c r="B128" s="4">
        <f>IF('True_Odds_Calculator_3-way'!B127="","",'True_Odds_Calculator_3-way'!B127)</f>
        <v>3.96</v>
      </c>
      <c r="C128" s="4">
        <f>IF('True_Odds_Calculator_3-way'!C127="","",'True_Odds_Calculator_3-way'!C127)</f>
        <v>5.59</v>
      </c>
      <c r="D128" s="4">
        <f t="shared" si="5"/>
        <v>3.7476735151153795E-2</v>
      </c>
      <c r="E128" s="4">
        <f t="shared" si="6"/>
        <v>1.6847259148012093</v>
      </c>
      <c r="F128" s="4">
        <f t="shared" si="7"/>
        <v>4.1660936990288828</v>
      </c>
      <c r="G128" s="4">
        <f t="shared" si="8"/>
        <v>6.009664808513719</v>
      </c>
      <c r="I128" s="4">
        <f t="shared" si="9"/>
        <v>1.0374767351511538</v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70</v>
      </c>
      <c r="V3" s="29" t="s">
        <v>71</v>
      </c>
      <c r="W3" s="29" t="s">
        <v>67</v>
      </c>
      <c r="X3" s="38">
        <v>25569</v>
      </c>
      <c r="Y3" s="48" t="s">
        <v>72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102" activePane="bottomLeft" state="frozen"/>
      <selection pane="bottomLeft" activeCell="AD133" sqref="AD13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2.88</v>
      </c>
      <c r="B3">
        <v>3.15</v>
      </c>
      <c r="C3">
        <v>2.72</v>
      </c>
      <c r="D3" s="20">
        <f>IF(OR($A3="",$B3="",$C3=""),"",(1/A3)+(1/B3)+(1/C3)-1)</f>
        <v>3.2329598506068979E-2</v>
      </c>
      <c r="E3" s="17">
        <f>IF(OR($A3="",$B3="",$C3=""),"",A3*'MPTO_working_3-way'!$I2)</f>
        <v>2.9731092436974786</v>
      </c>
      <c r="F3" s="21">
        <f>IF(OR($A3="",$B3="",$C3=""),"",B3*'MPTO_working_3-way'!$I2)</f>
        <v>3.2518382352941173</v>
      </c>
      <c r="G3" s="22">
        <f>IF(OR($A3="",$B3="",$C3=""),"",C3*'MPTO_working_3-way'!$I2)</f>
        <v>2.8079365079365077</v>
      </c>
      <c r="H3" s="17">
        <f>IF(OR($A3="",$B3="",$C3=""),"",'MPTO_working_3-way'!E2)</f>
        <v>2.9722479185938946</v>
      </c>
      <c r="I3" s="21">
        <f>IF(OR($A3="",$B3="",$C3=""),"",'MPTO_working_3-way'!F2)</f>
        <v>3.260687555499175</v>
      </c>
      <c r="J3" s="22">
        <f>IF(OR($A3="",$B3="",$C3=""),"",'MPTO_working_3-way'!G2)</f>
        <v>2.802136705548893</v>
      </c>
      <c r="K3" s="17">
        <f>IF(OR($A3="",$B3="",$C3=""),"",'OddsRatio_working_3-way'!H2)</f>
        <v>2.9728449221445072</v>
      </c>
      <c r="L3" s="21">
        <f>IF(OR($A3="",$B3="",$C3=""),"",'OddsRatio_working_3-way'!I2)</f>
        <v>3.256179033303559</v>
      </c>
      <c r="M3" s="22">
        <f>IF(OR($A3="",$B3="",$C3=""),"",'OddsRatio_working_3-way'!J2)</f>
        <v>2.8049432266428478</v>
      </c>
      <c r="N3" s="23">
        <f>(1/E3)* 100</f>
        <v>33.634821933295648</v>
      </c>
      <c r="O3" s="24">
        <f>(1/F3)* 100</f>
        <v>30.751837196156025</v>
      </c>
      <c r="P3" s="24">
        <f>(1/G3)* 100</f>
        <v>35.613340870548335</v>
      </c>
      <c r="Q3" t="s">
        <v>103</v>
      </c>
      <c r="R3" t="s">
        <v>104</v>
      </c>
      <c r="S3" s="58" t="s">
        <v>102</v>
      </c>
      <c r="AD3" s="28"/>
      <c r="AE3" s="28"/>
      <c r="AH3" s="37"/>
      <c r="AI3" s="28"/>
      <c r="AJ3" t="s">
        <v>68</v>
      </c>
    </row>
    <row r="4" spans="1:36" s="40" customFormat="1" ht="15" x14ac:dyDescent="0.25">
      <c r="A4">
        <v>2.36</v>
      </c>
      <c r="B4">
        <v>3.09</v>
      </c>
      <c r="C4">
        <v>3.51</v>
      </c>
      <c r="D4" s="20">
        <f t="shared" ref="D4:D67" si="0">IF(OR($A4="",$B4="",$C4=""),"",(1/A4)+(1/B4)+(1/C4)-1)</f>
        <v>3.2253693928862681E-2</v>
      </c>
      <c r="E4" s="17">
        <f>IF(OR($A4="",$B4="",$C4=""),"",A4*'MPTO_working_3-way'!$I3)</f>
        <v>2.436118717672116</v>
      </c>
      <c r="F4" s="21">
        <f>IF(OR($A4="",$B4="",$C4=""),"",B4*'MPTO_working_3-way'!$I3)</f>
        <v>3.1896639142401857</v>
      </c>
      <c r="G4" s="22">
        <f>IF(OR($A4="",$B4="",$C4=""),"",C4*'MPTO_working_3-way'!$I3)</f>
        <v>3.6232104656903079</v>
      </c>
      <c r="H4" s="17"/>
      <c r="I4" s="21"/>
      <c r="J4" s="22"/>
      <c r="K4" s="17"/>
      <c r="L4" s="21"/>
      <c r="M4" s="22"/>
      <c r="N4" s="23">
        <f t="shared" ref="N4" si="1">(1/E4)* 100</f>
        <v>41.04890261487629</v>
      </c>
      <c r="O4" s="24">
        <f t="shared" ref="O4" si="2">(1/F4)* 100</f>
        <v>31.351265427543058</v>
      </c>
      <c r="P4" s="24">
        <f t="shared" ref="P4" si="3">(1/G4)* 100</f>
        <v>27.599831957580641</v>
      </c>
      <c r="Q4" t="s">
        <v>105</v>
      </c>
      <c r="R4" t="s">
        <v>106</v>
      </c>
      <c r="S4" s="58" t="s">
        <v>102</v>
      </c>
      <c r="AD4" s="37"/>
      <c r="AE4" s="37"/>
      <c r="AH4" s="37"/>
      <c r="AI4" s="37"/>
      <c r="AJ4" t="s">
        <v>68</v>
      </c>
    </row>
    <row r="5" spans="1:36" s="40" customFormat="1" ht="15" x14ac:dyDescent="0.25">
      <c r="A5">
        <v>3.8</v>
      </c>
      <c r="B5">
        <v>3.52</v>
      </c>
      <c r="C5">
        <v>2.0099999999999998</v>
      </c>
      <c r="D5" s="20">
        <f t="shared" si="0"/>
        <v>4.4761241638696436E-2</v>
      </c>
      <c r="E5" s="17">
        <f>IF(OR($A5="",$B5="",$C5=""),"",A5*'MPTO_working_3-way'!$I4)</f>
        <v>3.9700927182270465</v>
      </c>
      <c r="F5" s="21">
        <f>IF(OR($A5="",$B5="",$C5=""),"",B5*'MPTO_working_3-way'!$I4)</f>
        <v>3.6775595705682114</v>
      </c>
      <c r="G5" s="22">
        <f>IF(OR($A5="",$B5="",$C5=""),"",C5*'MPTO_working_3-way'!$I4)</f>
        <v>2.0999700956937795</v>
      </c>
      <c r="H5" s="17"/>
      <c r="I5" s="21"/>
      <c r="J5" s="22"/>
      <c r="K5" s="17"/>
      <c r="L5" s="21"/>
      <c r="M5" s="22"/>
      <c r="N5" s="23">
        <f t="shared" ref="N5:N68" si="4">(1/E5)* 100</f>
        <v>25.188328610284383</v>
      </c>
      <c r="O5" s="24">
        <f t="shared" ref="O5:O68" si="5">(1/F5)* 100</f>
        <v>27.191945658829731</v>
      </c>
      <c r="P5" s="24">
        <f t="shared" ref="P5:P68" si="6">(1/G5)* 100</f>
        <v>47.619725730885904</v>
      </c>
      <c r="Q5" t="s">
        <v>107</v>
      </c>
      <c r="R5" t="s">
        <v>108</v>
      </c>
      <c r="S5" s="58" t="s">
        <v>102</v>
      </c>
      <c r="AD5" s="37"/>
      <c r="AE5" s="37"/>
      <c r="AH5" s="37"/>
      <c r="AI5" s="37"/>
      <c r="AJ5" t="s">
        <v>75</v>
      </c>
    </row>
    <row r="6" spans="1:36" s="40" customFormat="1" ht="15" x14ac:dyDescent="0.25">
      <c r="A6">
        <v>1.62</v>
      </c>
      <c r="B6">
        <v>4.1399999999999997</v>
      </c>
      <c r="C6">
        <v>5.84</v>
      </c>
      <c r="D6" s="20">
        <f t="shared" si="0"/>
        <v>3.0062721049419538E-2</v>
      </c>
      <c r="E6" s="17">
        <f>IF(OR($A6="",$B6="",$C6=""),"",A6*'MPTO_working_3-way'!$I5)</f>
        <v>1.6687016081000599</v>
      </c>
      <c r="F6" s="21">
        <f>IF(OR($A6="",$B6="",$C6=""),"",B6*'MPTO_working_3-way'!$I5)</f>
        <v>4.2644596651445967</v>
      </c>
      <c r="G6" s="22">
        <f>IF(OR($A6="",$B6="",$C6=""),"",C6*'MPTO_working_3-way'!$I5)</f>
        <v>6.0155662909286098</v>
      </c>
      <c r="H6" s="17"/>
      <c r="I6" s="21"/>
      <c r="J6" s="22"/>
      <c r="K6" s="17"/>
      <c r="L6" s="21"/>
      <c r="M6" s="22"/>
      <c r="N6" s="23">
        <f t="shared" si="4"/>
        <v>59.926831444632811</v>
      </c>
      <c r="O6" s="24">
        <f t="shared" si="5"/>
        <v>23.449629695725886</v>
      </c>
      <c r="P6" s="24">
        <f t="shared" si="6"/>
        <v>16.623538859641297</v>
      </c>
      <c r="Q6" t="s">
        <v>109</v>
      </c>
      <c r="R6" t="s">
        <v>110</v>
      </c>
      <c r="S6" s="58" t="s">
        <v>102</v>
      </c>
      <c r="AD6" s="37"/>
      <c r="AE6" s="37"/>
      <c r="AH6" s="37"/>
      <c r="AI6" s="37"/>
      <c r="AJ6" t="s">
        <v>331</v>
      </c>
    </row>
    <row r="7" spans="1:36" s="40" customFormat="1" ht="15" x14ac:dyDescent="0.25">
      <c r="A7">
        <v>4.2300000000000004</v>
      </c>
      <c r="B7">
        <v>3.82</v>
      </c>
      <c r="C7">
        <v>1.88</v>
      </c>
      <c r="D7" s="20">
        <f t="shared" si="0"/>
        <v>3.0101617714406004E-2</v>
      </c>
      <c r="E7" s="17">
        <f>IF(OR($A7="",$B7="",$C7=""),"",A7*'MPTO_working_3-way'!$I6)</f>
        <v>4.3573298429319376</v>
      </c>
      <c r="F7" s="21">
        <f>IF(OR($A7="",$B7="",$C7=""),"",B7*'MPTO_working_3-way'!$I6)</f>
        <v>3.9349881796690309</v>
      </c>
      <c r="G7" s="22">
        <f>IF(OR($A7="",$B7="",$C7=""),"",C7*'MPTO_working_3-way'!$I6)</f>
        <v>1.9365910413030831</v>
      </c>
      <c r="H7" s="17"/>
      <c r="I7" s="21"/>
      <c r="J7" s="22"/>
      <c r="K7" s="17"/>
      <c r="L7" s="21"/>
      <c r="M7" s="22"/>
      <c r="N7" s="23">
        <f t="shared" si="4"/>
        <v>22.949834785220784</v>
      </c>
      <c r="O7" s="24">
        <f t="shared" si="5"/>
        <v>25.413036948032442</v>
      </c>
      <c r="P7" s="24">
        <f t="shared" si="6"/>
        <v>51.637128266746771</v>
      </c>
      <c r="Q7" t="s">
        <v>111</v>
      </c>
      <c r="R7" t="s">
        <v>112</v>
      </c>
      <c r="S7" s="58" t="s">
        <v>102</v>
      </c>
      <c r="AD7" s="37"/>
      <c r="AE7" s="37"/>
      <c r="AH7" s="37"/>
      <c r="AI7" s="37"/>
      <c r="AJ7" t="s">
        <v>331</v>
      </c>
    </row>
    <row r="8" spans="1:36" s="36" customFormat="1" ht="15" x14ac:dyDescent="0.25">
      <c r="A8">
        <v>2.8</v>
      </c>
      <c r="B8">
        <v>3.08</v>
      </c>
      <c r="C8">
        <v>2.9</v>
      </c>
      <c r="D8" s="20">
        <f t="shared" si="0"/>
        <v>2.6645768025078453E-2</v>
      </c>
      <c r="E8" s="17">
        <f>IF(OR($A8="",$B8="",$C8=""),"",A8*'MPTO_working_3-way'!$I7)</f>
        <v>2.8746081504702197</v>
      </c>
      <c r="F8" s="21">
        <f>IF(OR($A8="",$B8="",$C8=""),"",B8*'MPTO_working_3-way'!$I7)</f>
        <v>3.1620689655172418</v>
      </c>
      <c r="G8" s="22">
        <f>IF(OR($A8="",$B8="",$C8=""),"",C8*'MPTO_working_3-way'!$I7)</f>
        <v>2.9772727272727275</v>
      </c>
      <c r="H8" s="17"/>
      <c r="I8" s="21"/>
      <c r="J8" s="22"/>
      <c r="K8" s="17"/>
      <c r="L8" s="21"/>
      <c r="M8" s="22"/>
      <c r="N8" s="23">
        <f t="shared" si="4"/>
        <v>34.787350054525625</v>
      </c>
      <c r="O8" s="24">
        <f t="shared" si="5"/>
        <v>31.624863685932386</v>
      </c>
      <c r="P8" s="24">
        <f t="shared" si="6"/>
        <v>33.587786259541978</v>
      </c>
      <c r="Q8" t="s">
        <v>113</v>
      </c>
      <c r="R8" t="s">
        <v>114</v>
      </c>
      <c r="S8" s="58" t="s">
        <v>102</v>
      </c>
      <c r="AD8" s="37"/>
      <c r="AE8" s="37"/>
      <c r="AH8" s="37"/>
      <c r="AI8" s="37"/>
      <c r="AJ8" t="s">
        <v>331</v>
      </c>
    </row>
    <row r="9" spans="1:36" s="36" customFormat="1" ht="15" x14ac:dyDescent="0.25">
      <c r="A9">
        <v>7.37</v>
      </c>
      <c r="B9">
        <v>4.68</v>
      </c>
      <c r="C9">
        <v>1.47</v>
      </c>
      <c r="D9" s="20">
        <f t="shared" si="0"/>
        <v>2.9632532830827119E-2</v>
      </c>
      <c r="E9" s="17">
        <f>IF(OR($A9="",$B9="",$C9=""),"",A9*'MPTO_working_3-way'!$I8)</f>
        <v>7.5883917669631957</v>
      </c>
      <c r="F9" s="21">
        <f>IF(OR($A9="",$B9="",$C9=""),"",B9*'MPTO_working_3-way'!$I8)</f>
        <v>4.8186802536482709</v>
      </c>
      <c r="G9" s="22">
        <f>IF(OR($A9="",$B9="",$C9=""),"",C9*'MPTO_working_3-way'!$I8)</f>
        <v>1.5135598232613159</v>
      </c>
      <c r="H9" s="17"/>
      <c r="I9" s="21"/>
      <c r="J9" s="22"/>
      <c r="K9" s="17"/>
      <c r="L9" s="21"/>
      <c r="M9" s="22"/>
      <c r="N9" s="23">
        <f t="shared" si="4"/>
        <v>13.178022836849273</v>
      </c>
      <c r="O9" s="24">
        <f t="shared" si="5"/>
        <v>20.752570151192124</v>
      </c>
      <c r="P9" s="24">
        <f t="shared" si="6"/>
        <v>66.069407011958603</v>
      </c>
      <c r="Q9" t="s">
        <v>115</v>
      </c>
      <c r="R9" t="s">
        <v>116</v>
      </c>
      <c r="S9" s="58" t="s">
        <v>102</v>
      </c>
      <c r="AD9" s="37"/>
      <c r="AE9" s="37"/>
      <c r="AH9" s="37"/>
      <c r="AI9" s="37"/>
      <c r="AJ9" t="s">
        <v>331</v>
      </c>
    </row>
    <row r="10" spans="1:36" s="36" customFormat="1" ht="15" x14ac:dyDescent="0.25">
      <c r="A10">
        <v>2.65</v>
      </c>
      <c r="B10">
        <v>3.19</v>
      </c>
      <c r="C10">
        <v>2.98</v>
      </c>
      <c r="D10" s="20">
        <f t="shared" si="0"/>
        <v>2.6408584189146822E-2</v>
      </c>
      <c r="E10" s="17">
        <f>IF(OR($A10="",$B10="",$C10=""),"",A10*'MPTO_working_3-way'!$I9)</f>
        <v>2.7199827481012391</v>
      </c>
      <c r="F10" s="21">
        <f>IF(OR($A10="",$B10="",$C10=""),"",B10*'MPTO_working_3-way'!$I9)</f>
        <v>3.2742433835633782</v>
      </c>
      <c r="G10" s="22">
        <f>IF(OR($A10="",$B10="",$C10=""),"",C10*'MPTO_working_3-way'!$I9)</f>
        <v>3.0586975808836576</v>
      </c>
      <c r="H10" s="17"/>
      <c r="I10" s="21"/>
      <c r="J10" s="22"/>
      <c r="K10" s="17"/>
      <c r="L10" s="21"/>
      <c r="M10" s="22"/>
      <c r="N10" s="23">
        <f t="shared" si="4"/>
        <v>36.764939068017185</v>
      </c>
      <c r="O10" s="24">
        <f t="shared" si="5"/>
        <v>30.541407062772901</v>
      </c>
      <c r="P10" s="24">
        <f t="shared" si="6"/>
        <v>32.693653869209918</v>
      </c>
      <c r="Q10" t="s">
        <v>117</v>
      </c>
      <c r="R10" t="s">
        <v>118</v>
      </c>
      <c r="S10" s="58" t="s">
        <v>102</v>
      </c>
      <c r="AD10" s="37"/>
      <c r="AE10" s="37"/>
      <c r="AH10" s="37"/>
      <c r="AI10" s="37"/>
      <c r="AJ10" t="s">
        <v>332</v>
      </c>
    </row>
    <row r="11" spans="1:36" s="36" customFormat="1" ht="15" x14ac:dyDescent="0.25">
      <c r="A11">
        <v>2.88</v>
      </c>
      <c r="B11">
        <v>3.34</v>
      </c>
      <c r="C11">
        <v>2.63</v>
      </c>
      <c r="D11" s="20">
        <f t="shared" si="0"/>
        <v>2.6851556709142077E-2</v>
      </c>
      <c r="E11" s="17">
        <f>IF(OR($A11="",$B11="",$C11=""),"",A11*'MPTO_working_3-way'!$I10)</f>
        <v>2.9573324833223289</v>
      </c>
      <c r="F11" s="21">
        <f>IF(OR($A11="",$B11="",$C11=""),"",B11*'MPTO_working_3-way'!$I10)</f>
        <v>3.4296841994085345</v>
      </c>
      <c r="G11" s="22">
        <f>IF(OR($A11="",$B11="",$C11=""),"",C11*'MPTO_working_3-way'!$I10)</f>
        <v>2.7006195941450435</v>
      </c>
      <c r="H11" s="17"/>
      <c r="I11" s="21"/>
      <c r="J11" s="22"/>
      <c r="K11" s="17"/>
      <c r="L11" s="21"/>
      <c r="M11" s="22"/>
      <c r="N11" s="23">
        <f t="shared" si="4"/>
        <v>33.814256788488628</v>
      </c>
      <c r="O11" s="24">
        <f t="shared" si="5"/>
        <v>29.157203458337499</v>
      </c>
      <c r="P11" s="24">
        <f t="shared" si="6"/>
        <v>37.02853975317386</v>
      </c>
      <c r="Q11" t="s">
        <v>119</v>
      </c>
      <c r="R11" t="s">
        <v>120</v>
      </c>
      <c r="S11" s="58" t="s">
        <v>102</v>
      </c>
      <c r="AD11" s="37"/>
      <c r="AE11" s="37"/>
      <c r="AH11" s="37"/>
      <c r="AI11" s="37"/>
      <c r="AJ11" t="s">
        <v>332</v>
      </c>
    </row>
    <row r="12" spans="1:36" s="36" customFormat="1" ht="15" x14ac:dyDescent="0.25">
      <c r="A12">
        <v>2.88</v>
      </c>
      <c r="B12">
        <v>2.89</v>
      </c>
      <c r="C12">
        <v>2.85</v>
      </c>
      <c r="D12" s="20">
        <f t="shared" si="0"/>
        <v>4.4120176450352933E-2</v>
      </c>
      <c r="E12" s="17">
        <f>IF(OR($A12="",$B12="",$C12=""),"",A12*'MPTO_working_3-way'!$I11)</f>
        <v>3.0070661081770163</v>
      </c>
      <c r="F12" s="21">
        <f>IF(OR($A12="",$B12="",$C12=""),"",B12*'MPTO_working_3-way'!$I11)</f>
        <v>3.0175073099415202</v>
      </c>
      <c r="G12" s="22">
        <f>IF(OR($A12="",$B12="",$C12=""),"",C12*'MPTO_working_3-way'!$I11)</f>
        <v>2.9757425028835058</v>
      </c>
      <c r="H12" s="17"/>
      <c r="I12" s="21"/>
      <c r="J12" s="22"/>
      <c r="K12" s="17"/>
      <c r="L12" s="21"/>
      <c r="M12" s="22"/>
      <c r="N12" s="23">
        <f t="shared" si="4"/>
        <v>33.255005511210172</v>
      </c>
      <c r="O12" s="24">
        <f t="shared" si="5"/>
        <v>33.139936287987986</v>
      </c>
      <c r="P12" s="24">
        <f t="shared" si="6"/>
        <v>33.605058200801857</v>
      </c>
      <c r="Q12" t="s">
        <v>121</v>
      </c>
      <c r="R12" t="s">
        <v>122</v>
      </c>
      <c r="S12" s="58" t="s">
        <v>102</v>
      </c>
      <c r="AD12" s="37"/>
      <c r="AE12" s="37"/>
      <c r="AH12" s="37"/>
      <c r="AI12" s="37"/>
      <c r="AJ12" t="s">
        <v>333</v>
      </c>
    </row>
    <row r="13" spans="1:36" s="36" customFormat="1" ht="15" x14ac:dyDescent="0.25">
      <c r="A13">
        <v>1.97</v>
      </c>
      <c r="B13">
        <v>3.85</v>
      </c>
      <c r="C13">
        <v>3.74</v>
      </c>
      <c r="D13" s="20">
        <f t="shared" si="0"/>
        <v>3.4734152082614322E-2</v>
      </c>
      <c r="E13" s="17">
        <f>IF(OR($A13="",$B13="",$C13=""),"",A13*'MPTO_working_3-way'!$I12)</f>
        <v>2.0384262796027501</v>
      </c>
      <c r="F13" s="21">
        <f>IF(OR($A13="",$B13="",$C13=""),"",B13*'MPTO_working_3-way'!$I12)</f>
        <v>3.9837264855180652</v>
      </c>
      <c r="G13" s="22">
        <f>IF(OR($A13="",$B13="",$C13=""),"",C13*'MPTO_working_3-way'!$I12)</f>
        <v>3.8699057287889778</v>
      </c>
      <c r="H13" s="17"/>
      <c r="I13" s="21"/>
      <c r="J13" s="22"/>
      <c r="K13" s="17"/>
      <c r="L13" s="21"/>
      <c r="M13" s="22"/>
      <c r="N13" s="23">
        <f t="shared" si="4"/>
        <v>49.057452310459844</v>
      </c>
      <c r="O13" s="24">
        <f t="shared" si="5"/>
        <v>25.102124948469061</v>
      </c>
      <c r="P13" s="24">
        <f t="shared" si="6"/>
        <v>25.840422741071091</v>
      </c>
      <c r="Q13" t="s">
        <v>123</v>
      </c>
      <c r="R13" t="s">
        <v>124</v>
      </c>
      <c r="S13" s="58" t="s">
        <v>102</v>
      </c>
      <c r="AD13" s="37"/>
      <c r="AE13" s="37"/>
      <c r="AH13" s="37"/>
      <c r="AI13" s="37"/>
      <c r="AJ13" t="s">
        <v>334</v>
      </c>
    </row>
    <row r="14" spans="1:36" s="36" customFormat="1" ht="15" x14ac:dyDescent="0.25">
      <c r="A14">
        <v>2.78</v>
      </c>
      <c r="B14">
        <v>3.16</v>
      </c>
      <c r="C14">
        <v>2.81</v>
      </c>
      <c r="D14" s="20">
        <f t="shared" si="0"/>
        <v>3.2039812539355506E-2</v>
      </c>
      <c r="E14" s="17">
        <f>IF(OR($A14="",$B14="",$C14=""),"",A14*'MPTO_working_3-way'!$I13)</f>
        <v>2.869070678859408</v>
      </c>
      <c r="F14" s="21">
        <f>IF(OR($A14="",$B14="",$C14=""),"",B14*'MPTO_working_3-way'!$I13)</f>
        <v>3.2612458076243636</v>
      </c>
      <c r="G14" s="22">
        <f>IF(OR($A14="",$B14="",$C14=""),"",C14*'MPTO_working_3-way'!$I13)</f>
        <v>2.900031873235589</v>
      </c>
      <c r="H14" s="17"/>
      <c r="I14" s="21"/>
      <c r="J14" s="22"/>
      <c r="K14" s="17"/>
      <c r="L14" s="21"/>
      <c r="M14" s="22"/>
      <c r="N14" s="23">
        <f t="shared" si="4"/>
        <v>34.854491643180694</v>
      </c>
      <c r="O14" s="24">
        <f t="shared" si="5"/>
        <v>30.663128724064027</v>
      </c>
      <c r="P14" s="24">
        <f t="shared" si="6"/>
        <v>34.482379632755276</v>
      </c>
      <c r="Q14" t="s">
        <v>125</v>
      </c>
      <c r="R14" t="s">
        <v>126</v>
      </c>
      <c r="S14" s="58" t="s">
        <v>328</v>
      </c>
      <c r="AD14" s="37"/>
      <c r="AE14" s="37"/>
      <c r="AH14" s="37"/>
      <c r="AI14" s="37"/>
      <c r="AJ14" t="s">
        <v>68</v>
      </c>
    </row>
    <row r="15" spans="1:36" s="36" customFormat="1" ht="15" x14ac:dyDescent="0.25">
      <c r="A15">
        <v>2.76</v>
      </c>
      <c r="B15">
        <v>3.02</v>
      </c>
      <c r="C15">
        <v>2.95</v>
      </c>
      <c r="D15" s="20">
        <f t="shared" si="0"/>
        <v>3.2427719241737485E-2</v>
      </c>
      <c r="E15" s="17">
        <f>IF(OR($A15="",$B15="",$C15=""),"",A15*'MPTO_working_3-way'!$I14)</f>
        <v>2.8495005051071951</v>
      </c>
      <c r="F15" s="21">
        <f>IF(OR($A15="",$B15="",$C15=""),"",B15*'MPTO_working_3-way'!$I14)</f>
        <v>3.1179317121100474</v>
      </c>
      <c r="G15" s="22">
        <f>IF(OR($A15="",$B15="",$C15=""),"",C15*'MPTO_working_3-way'!$I14)</f>
        <v>3.0456617717631258</v>
      </c>
      <c r="H15" s="17"/>
      <c r="I15" s="21"/>
      <c r="J15" s="22"/>
      <c r="K15" s="17"/>
      <c r="L15" s="21"/>
      <c r="M15" s="22"/>
      <c r="N15" s="23">
        <f t="shared" si="4"/>
        <v>35.0938698978185</v>
      </c>
      <c r="O15" s="24">
        <f t="shared" si="5"/>
        <v>32.072543350324182</v>
      </c>
      <c r="P15" s="24">
        <f t="shared" si="6"/>
        <v>32.833586751857304</v>
      </c>
      <c r="Q15" t="s">
        <v>127</v>
      </c>
      <c r="R15" t="s">
        <v>128</v>
      </c>
      <c r="S15" s="58" t="s">
        <v>328</v>
      </c>
      <c r="AD15" s="37"/>
      <c r="AE15" s="37"/>
      <c r="AH15" s="37"/>
      <c r="AI15" s="37"/>
      <c r="AJ15" t="s">
        <v>68</v>
      </c>
    </row>
    <row r="16" spans="1:36" s="36" customFormat="1" ht="15" x14ac:dyDescent="0.25">
      <c r="A16">
        <v>2.99</v>
      </c>
      <c r="B16">
        <v>3.28</v>
      </c>
      <c r="C16">
        <v>2.54</v>
      </c>
      <c r="D16" s="20">
        <f t="shared" si="0"/>
        <v>3.302699671717968E-2</v>
      </c>
      <c r="E16" s="17">
        <f>IF(OR($A16="",$B16="",$C16=""),"",A16*'MPTO_working_3-way'!$I15)</f>
        <v>3.0887507201843674</v>
      </c>
      <c r="F16" s="21">
        <f>IF(OR($A16="",$B16="",$C16=""),"",B16*'MPTO_working_3-way'!$I15)</f>
        <v>3.3883285492323489</v>
      </c>
      <c r="G16" s="22">
        <f>IF(OR($A16="",$B16="",$C16=""),"",C16*'MPTO_working_3-way'!$I15)</f>
        <v>2.6238885716616362</v>
      </c>
      <c r="H16" s="17"/>
      <c r="I16" s="21"/>
      <c r="J16" s="22"/>
      <c r="K16" s="17"/>
      <c r="L16" s="21"/>
      <c r="M16" s="22"/>
      <c r="N16" s="23">
        <f t="shared" si="4"/>
        <v>32.375548906073909</v>
      </c>
      <c r="O16" s="24">
        <f t="shared" si="5"/>
        <v>29.513076594256404</v>
      </c>
      <c r="P16" s="24">
        <f t="shared" si="6"/>
        <v>38.111374499669687</v>
      </c>
      <c r="Q16" t="s">
        <v>129</v>
      </c>
      <c r="R16" t="s">
        <v>130</v>
      </c>
      <c r="S16" s="58" t="s">
        <v>328</v>
      </c>
      <c r="AD16" s="37"/>
      <c r="AE16" s="37"/>
      <c r="AH16" s="37"/>
      <c r="AI16" s="37"/>
      <c r="AJ16" t="s">
        <v>68</v>
      </c>
    </row>
    <row r="17" spans="1:36" s="36" customFormat="1" ht="15" x14ac:dyDescent="0.25">
      <c r="A17">
        <v>2.56</v>
      </c>
      <c r="B17">
        <v>3.01</v>
      </c>
      <c r="C17">
        <v>3.24</v>
      </c>
      <c r="D17" s="20">
        <f t="shared" si="0"/>
        <v>3.1492888929904428E-2</v>
      </c>
      <c r="E17" s="17">
        <f>IF(OR($A17="",$B17="",$C17=""),"",A17*'MPTO_working_3-way'!$I16)</f>
        <v>2.6406217956605555</v>
      </c>
      <c r="F17" s="21">
        <f>IF(OR($A17="",$B17="",$C17=""),"",B17*'MPTO_working_3-way'!$I16)</f>
        <v>3.1047935956790123</v>
      </c>
      <c r="G17" s="22">
        <f>IF(OR($A17="",$B17="",$C17=""),"",C17*'MPTO_working_3-way'!$I16)</f>
        <v>3.3420369601328908</v>
      </c>
      <c r="H17" s="17"/>
      <c r="I17" s="21"/>
      <c r="J17" s="22"/>
      <c r="K17" s="17"/>
      <c r="L17" s="21"/>
      <c r="M17" s="22"/>
      <c r="N17" s="23">
        <f t="shared" si="4"/>
        <v>37.869868439446421</v>
      </c>
      <c r="O17" s="24">
        <f t="shared" si="5"/>
        <v>32.208260200990978</v>
      </c>
      <c r="P17" s="24">
        <f t="shared" si="6"/>
        <v>29.921871359562601</v>
      </c>
      <c r="Q17" t="s">
        <v>131</v>
      </c>
      <c r="R17" t="s">
        <v>132</v>
      </c>
      <c r="S17" s="58" t="s">
        <v>328</v>
      </c>
      <c r="AD17" s="37"/>
      <c r="AE17" s="37"/>
      <c r="AH17" s="37"/>
      <c r="AI17" s="37"/>
      <c r="AJ17" t="s">
        <v>68</v>
      </c>
    </row>
    <row r="18" spans="1:36" s="36" customFormat="1" ht="15" x14ac:dyDescent="0.25">
      <c r="A18">
        <v>2.0099999999999998</v>
      </c>
      <c r="B18">
        <v>3.71</v>
      </c>
      <c r="C18">
        <v>3.82</v>
      </c>
      <c r="D18" s="20">
        <f t="shared" si="0"/>
        <v>2.8834321498728333E-2</v>
      </c>
      <c r="E18" s="17">
        <f>IF(OR($A18="",$B18="",$C18=""),"",A18*'MPTO_working_3-way'!$I17)</f>
        <v>2.0679569862124438</v>
      </c>
      <c r="F18" s="21">
        <f>IF(OR($A18="",$B18="",$C18=""),"",B18*'MPTO_working_3-way'!$I17)</f>
        <v>3.8169753327602822</v>
      </c>
      <c r="G18" s="22">
        <f>IF(OR($A18="",$B18="",$C18=""),"",C18*'MPTO_working_3-way'!$I17)</f>
        <v>3.930147108125142</v>
      </c>
      <c r="H18" s="17"/>
      <c r="I18" s="21"/>
      <c r="J18" s="22"/>
      <c r="K18" s="17"/>
      <c r="L18" s="21"/>
      <c r="M18" s="22"/>
      <c r="N18" s="23">
        <f t="shared" si="4"/>
        <v>48.35690522903694</v>
      </c>
      <c r="O18" s="24">
        <f t="shared" si="5"/>
        <v>26.19875458500384</v>
      </c>
      <c r="P18" s="24">
        <f t="shared" si="6"/>
        <v>25.444340185959231</v>
      </c>
      <c r="Q18" t="s">
        <v>133</v>
      </c>
      <c r="R18" t="s">
        <v>134</v>
      </c>
      <c r="S18" s="58" t="s">
        <v>328</v>
      </c>
      <c r="AD18" s="37"/>
      <c r="AE18" s="37"/>
      <c r="AH18" s="37"/>
      <c r="AI18" s="37"/>
      <c r="AJ18" t="s">
        <v>335</v>
      </c>
    </row>
    <row r="19" spans="1:36" s="36" customFormat="1" ht="15" x14ac:dyDescent="0.25">
      <c r="A19">
        <v>12.78</v>
      </c>
      <c r="B19">
        <v>6.17</v>
      </c>
      <c r="C19">
        <v>1.25</v>
      </c>
      <c r="D19" s="20">
        <f t="shared" si="0"/>
        <v>4.0321815640828707E-2</v>
      </c>
      <c r="E19" s="17">
        <f>IF(OR($A19="",$B19="",$C19=""),"",A19*'MPTO_working_3-way'!$I18)</f>
        <v>13.295312803889789</v>
      </c>
      <c r="F19" s="21">
        <f>IF(OR($A19="",$B19="",$C19=""),"",B19*'MPTO_working_3-way'!$I18)</f>
        <v>6.4187856025039132</v>
      </c>
      <c r="G19" s="22">
        <f>IF(OR($A19="",$B19="",$C19=""),"",C19*'MPTO_working_3-way'!$I18)</f>
        <v>1.3004022695510358</v>
      </c>
      <c r="H19" s="17"/>
      <c r="I19" s="21"/>
      <c r="J19" s="22"/>
      <c r="K19" s="17"/>
      <c r="L19" s="21"/>
      <c r="M19" s="22"/>
      <c r="N19" s="23">
        <f t="shared" si="4"/>
        <v>7.5214477067995835</v>
      </c>
      <c r="O19" s="24">
        <f t="shared" si="5"/>
        <v>15.57927093888147</v>
      </c>
      <c r="P19" s="24">
        <f t="shared" si="6"/>
        <v>76.899281354318944</v>
      </c>
      <c r="Q19" t="s">
        <v>135</v>
      </c>
      <c r="R19" t="s">
        <v>136</v>
      </c>
      <c r="S19" s="58" t="s">
        <v>328</v>
      </c>
      <c r="AD19" s="37"/>
      <c r="AE19" s="37"/>
      <c r="AH19" s="37"/>
      <c r="AI19" s="37"/>
      <c r="AJ19" t="s">
        <v>335</v>
      </c>
    </row>
    <row r="20" spans="1:36" s="36" customFormat="1" ht="15" x14ac:dyDescent="0.25">
      <c r="A20">
        <v>1.84</v>
      </c>
      <c r="B20">
        <v>3.96</v>
      </c>
      <c r="C20">
        <v>4.2699999999999996</v>
      </c>
      <c r="D20" s="20">
        <f t="shared" si="0"/>
        <v>3.0195550865543819E-2</v>
      </c>
      <c r="E20" s="17">
        <f>IF(OR($A20="",$B20="",$C20=""),"",A20*'MPTO_working_3-way'!$I19)</f>
        <v>1.8955598135926006</v>
      </c>
      <c r="F20" s="21">
        <f>IF(OR($A20="",$B20="",$C20=""),"",B20*'MPTO_working_3-way'!$I19)</f>
        <v>4.0795743814275536</v>
      </c>
      <c r="G20" s="22">
        <f>IF(OR($A20="",$B20="",$C20=""),"",C20*'MPTO_working_3-way'!$I19)</f>
        <v>4.3989350021958717</v>
      </c>
      <c r="H20" s="17"/>
      <c r="I20" s="21"/>
      <c r="J20" s="22"/>
      <c r="K20" s="17"/>
      <c r="L20" s="21"/>
      <c r="M20" s="22"/>
      <c r="N20" s="23">
        <f t="shared" si="4"/>
        <v>52.754863910346806</v>
      </c>
      <c r="O20" s="24">
        <f t="shared" si="5"/>
        <v>24.512361008848011</v>
      </c>
      <c r="P20" s="24">
        <f t="shared" si="6"/>
        <v>22.732775080805183</v>
      </c>
      <c r="Q20" t="s">
        <v>137</v>
      </c>
      <c r="R20" t="s">
        <v>138</v>
      </c>
      <c r="S20" s="58" t="s">
        <v>328</v>
      </c>
      <c r="AD20" s="37"/>
      <c r="AE20" s="37"/>
      <c r="AH20" s="37"/>
      <c r="AI20" s="37"/>
      <c r="AJ20" t="s">
        <v>335</v>
      </c>
    </row>
    <row r="21" spans="1:36" s="36" customFormat="1" ht="15" x14ac:dyDescent="0.25">
      <c r="A21">
        <v>2.2000000000000002</v>
      </c>
      <c r="B21">
        <v>3.3</v>
      </c>
      <c r="C21">
        <v>3.62</v>
      </c>
      <c r="D21" s="20">
        <f t="shared" si="0"/>
        <v>3.3818851498409463E-2</v>
      </c>
      <c r="E21" s="17">
        <f>IF(OR($A21="",$B21="",$C21=""),"",A21*'MPTO_working_3-way'!$I20)</f>
        <v>2.2744014732965012</v>
      </c>
      <c r="F21" s="21">
        <f>IF(OR($A21="",$B21="",$C21=""),"",B21*'MPTO_working_3-way'!$I20)</f>
        <v>3.4116022099447512</v>
      </c>
      <c r="G21" s="22">
        <f>IF(OR($A21="",$B21="",$C21=""),"",C21*'MPTO_working_3-way'!$I20)</f>
        <v>3.7424242424242422</v>
      </c>
      <c r="H21" s="17"/>
      <c r="I21" s="21"/>
      <c r="J21" s="22"/>
      <c r="K21" s="17"/>
      <c r="L21" s="21"/>
      <c r="M21" s="22"/>
      <c r="N21" s="23">
        <f t="shared" si="4"/>
        <v>43.967611336032384</v>
      </c>
      <c r="O21" s="24">
        <f t="shared" si="5"/>
        <v>29.311740890688259</v>
      </c>
      <c r="P21" s="24">
        <f t="shared" si="6"/>
        <v>26.720647773279353</v>
      </c>
      <c r="Q21" t="s">
        <v>139</v>
      </c>
      <c r="R21" t="s">
        <v>140</v>
      </c>
      <c r="S21" s="58" t="s">
        <v>328</v>
      </c>
      <c r="AD21" s="37"/>
      <c r="AE21" s="37"/>
      <c r="AH21" s="37"/>
      <c r="AI21" s="37"/>
      <c r="AJ21" t="s">
        <v>96</v>
      </c>
    </row>
    <row r="22" spans="1:36" s="36" customFormat="1" ht="15" x14ac:dyDescent="0.25">
      <c r="A22">
        <v>1.55</v>
      </c>
      <c r="B22">
        <v>3.97</v>
      </c>
      <c r="C22">
        <v>7.2</v>
      </c>
      <c r="D22" s="20">
        <f t="shared" si="0"/>
        <v>3.5939347977212543E-2</v>
      </c>
      <c r="E22" s="17">
        <f>IF(OR($A22="",$B22="",$C22=""),"",A22*'MPTO_working_3-way'!$I21)</f>
        <v>1.6057059893646795</v>
      </c>
      <c r="F22" s="21">
        <f>IF(OR($A22="",$B22="",$C22=""),"",B22*'MPTO_working_3-way'!$I21)</f>
        <v>4.1126792114695343</v>
      </c>
      <c r="G22" s="22">
        <f>IF(OR($A22="",$B22="",$C22=""),"",C22*'MPTO_working_3-way'!$I21)</f>
        <v>7.4587633054359301</v>
      </c>
      <c r="H22" s="17"/>
      <c r="I22" s="21"/>
      <c r="J22" s="22"/>
      <c r="K22" s="17"/>
      <c r="L22" s="21"/>
      <c r="M22" s="22"/>
      <c r="N22" s="23">
        <f t="shared" si="4"/>
        <v>62.277901846505799</v>
      </c>
      <c r="O22" s="24">
        <f t="shared" si="5"/>
        <v>24.315049839315865</v>
      </c>
      <c r="P22" s="24">
        <f t="shared" si="6"/>
        <v>13.407048314178333</v>
      </c>
      <c r="Q22" t="s">
        <v>141</v>
      </c>
      <c r="R22" t="s">
        <v>142</v>
      </c>
      <c r="S22" s="58" t="s">
        <v>328</v>
      </c>
      <c r="AD22" s="37"/>
      <c r="AE22" s="37"/>
      <c r="AH22" s="37"/>
      <c r="AI22" s="37"/>
      <c r="AJ22" t="s">
        <v>96</v>
      </c>
    </row>
    <row r="23" spans="1:36" s="36" customFormat="1" ht="15" x14ac:dyDescent="0.25">
      <c r="A23">
        <v>1.75</v>
      </c>
      <c r="B23">
        <v>3.57</v>
      </c>
      <c r="C23">
        <v>5.37</v>
      </c>
      <c r="D23" s="20">
        <f t="shared" si="0"/>
        <v>3.7760355538863477E-2</v>
      </c>
      <c r="E23" s="17">
        <f>IF(OR($A23="",$B23="",$C23=""),"",A23*'MPTO_working_3-way'!$I22)</f>
        <v>1.816080622193011</v>
      </c>
      <c r="F23" s="21">
        <f>IF(OR($A23="",$B23="",$C23=""),"",B23*'MPTO_working_3-way'!$I22)</f>
        <v>3.7048044692737423</v>
      </c>
      <c r="G23" s="22">
        <f>IF(OR($A23="",$B23="",$C23=""),"",C23*'MPTO_working_3-way'!$I22)</f>
        <v>5.5727731092436974</v>
      </c>
      <c r="H23" s="17"/>
      <c r="I23" s="21"/>
      <c r="J23" s="22"/>
      <c r="K23" s="17"/>
      <c r="L23" s="21"/>
      <c r="M23" s="22"/>
      <c r="N23" s="23">
        <f t="shared" si="4"/>
        <v>55.063634718619944</v>
      </c>
      <c r="O23" s="24">
        <f t="shared" si="5"/>
        <v>26.991977803245078</v>
      </c>
      <c r="P23" s="24">
        <f t="shared" si="6"/>
        <v>17.944387478134992</v>
      </c>
      <c r="Q23" t="s">
        <v>143</v>
      </c>
      <c r="R23" t="s">
        <v>144</v>
      </c>
      <c r="S23" s="58" t="s">
        <v>328</v>
      </c>
      <c r="AD23" s="37"/>
      <c r="AE23" s="37"/>
      <c r="AH23" s="37"/>
      <c r="AI23" s="37"/>
      <c r="AJ23" t="s">
        <v>96</v>
      </c>
    </row>
    <row r="24" spans="1:36" s="36" customFormat="1" ht="15" x14ac:dyDescent="0.25">
      <c r="A24">
        <v>1.1299999999999999</v>
      </c>
      <c r="B24">
        <v>8.41</v>
      </c>
      <c r="C24">
        <v>20.69</v>
      </c>
      <c r="D24" s="20">
        <f t="shared" si="0"/>
        <v>5.2194344212867616E-2</v>
      </c>
      <c r="E24" s="17">
        <f>IF(OR($A24="",$B24="",$C24=""),"",A24*'MPTO_working_3-way'!$I23)</f>
        <v>1.1889796089605402</v>
      </c>
      <c r="F24" s="21">
        <f>IF(OR($A24="",$B24="",$C24=""),"",B24*'MPTO_working_3-way'!$I23)</f>
        <v>8.8489544348302172</v>
      </c>
      <c r="G24" s="22">
        <f>IF(OR($A24="",$B24="",$C24=""),"",C24*'MPTO_working_3-way'!$I23)</f>
        <v>21.769900981764231</v>
      </c>
      <c r="H24" s="17"/>
      <c r="I24" s="21"/>
      <c r="J24" s="22"/>
      <c r="K24" s="17"/>
      <c r="L24" s="21"/>
      <c r="M24" s="22"/>
      <c r="N24" s="23">
        <f t="shared" si="4"/>
        <v>84.105731710087554</v>
      </c>
      <c r="O24" s="24">
        <f t="shared" si="5"/>
        <v>11.300770134649097</v>
      </c>
      <c r="P24" s="24">
        <f t="shared" si="6"/>
        <v>4.5934981552633598</v>
      </c>
      <c r="Q24" t="s">
        <v>145</v>
      </c>
      <c r="R24" t="s">
        <v>146</v>
      </c>
      <c r="S24" s="58" t="s">
        <v>328</v>
      </c>
      <c r="AD24" s="37"/>
      <c r="AE24" s="37"/>
      <c r="AH24" s="37"/>
      <c r="AI24" s="37"/>
      <c r="AJ24" t="s">
        <v>75</v>
      </c>
    </row>
    <row r="25" spans="1:36" s="36" customFormat="1" ht="15" x14ac:dyDescent="0.25">
      <c r="A25">
        <v>2.04</v>
      </c>
      <c r="B25">
        <v>3.36</v>
      </c>
      <c r="C25">
        <v>3.87</v>
      </c>
      <c r="D25" s="20">
        <f t="shared" si="0"/>
        <v>4.621305886695759E-2</v>
      </c>
      <c r="E25" s="17">
        <f>IF(OR($A25="",$B25="",$C25=""),"",A25*'MPTO_working_3-way'!$I24)</f>
        <v>2.1342746400885937</v>
      </c>
      <c r="F25" s="21">
        <f>IF(OR($A25="",$B25="",$C25=""),"",B25*'MPTO_working_3-way'!$I24)</f>
        <v>3.5152758777929773</v>
      </c>
      <c r="G25" s="22">
        <f>IF(OR($A25="",$B25="",$C25=""),"",C25*'MPTO_working_3-way'!$I24)</f>
        <v>4.0488445378151257</v>
      </c>
      <c r="H25" s="17"/>
      <c r="I25" s="21"/>
      <c r="J25" s="22"/>
      <c r="K25" s="17"/>
      <c r="L25" s="21"/>
      <c r="M25" s="22"/>
      <c r="N25" s="23">
        <f t="shared" si="4"/>
        <v>46.854326112336224</v>
      </c>
      <c r="O25" s="24">
        <f t="shared" si="5"/>
        <v>28.447269425346999</v>
      </c>
      <c r="P25" s="24">
        <f t="shared" si="6"/>
        <v>24.698404462316777</v>
      </c>
      <c r="Q25" t="s">
        <v>97</v>
      </c>
      <c r="R25" t="s">
        <v>147</v>
      </c>
      <c r="S25" s="58" t="s">
        <v>328</v>
      </c>
      <c r="AD25" s="37"/>
      <c r="AE25" s="37"/>
      <c r="AH25" s="37"/>
      <c r="AI25" s="37"/>
      <c r="AJ25" t="s">
        <v>75</v>
      </c>
    </row>
    <row r="26" spans="1:36" s="36" customFormat="1" ht="15" x14ac:dyDescent="0.25">
      <c r="A26">
        <v>4.8</v>
      </c>
      <c r="B26">
        <v>4.2</v>
      </c>
      <c r="C26">
        <v>1.71</v>
      </c>
      <c r="D26" s="20">
        <f t="shared" si="0"/>
        <v>3.1223893065998265E-2</v>
      </c>
      <c r="E26" s="17">
        <f>IF(OR($A26="",$B26="",$C26=""),"",A26*'MPTO_working_3-way'!$I25)</f>
        <v>4.9498746867167913</v>
      </c>
      <c r="F26" s="21">
        <f>IF(OR($A26="",$B26="",$C26=""),"",B26*'MPTO_working_3-way'!$I25)</f>
        <v>4.3311403508771926</v>
      </c>
      <c r="G26" s="22">
        <f>IF(OR($A26="",$B26="",$C26=""),"",C26*'MPTO_working_3-way'!$I25)</f>
        <v>1.763392857142857</v>
      </c>
      <c r="H26" s="17"/>
      <c r="I26" s="21"/>
      <c r="J26" s="22"/>
      <c r="K26" s="17"/>
      <c r="L26" s="21"/>
      <c r="M26" s="22"/>
      <c r="N26" s="23">
        <f t="shared" si="4"/>
        <v>20.202531645569625</v>
      </c>
      <c r="O26" s="24">
        <f t="shared" si="5"/>
        <v>23.088607594936711</v>
      </c>
      <c r="P26" s="24">
        <f t="shared" si="6"/>
        <v>56.708860759493675</v>
      </c>
      <c r="Q26" t="s">
        <v>148</v>
      </c>
      <c r="R26" t="s">
        <v>149</v>
      </c>
      <c r="S26" s="58" t="s">
        <v>328</v>
      </c>
      <c r="AD26" s="37"/>
      <c r="AE26" s="37"/>
      <c r="AH26" s="37"/>
      <c r="AI26" s="37"/>
      <c r="AJ26" t="s">
        <v>336</v>
      </c>
    </row>
    <row r="27" spans="1:36" s="36" customFormat="1" ht="15" x14ac:dyDescent="0.25">
      <c r="A27">
        <v>2.4300000000000002</v>
      </c>
      <c r="B27">
        <v>3.22</v>
      </c>
      <c r="C27">
        <v>3.27</v>
      </c>
      <c r="D27" s="20">
        <f t="shared" si="0"/>
        <v>2.7892037509552825E-2</v>
      </c>
      <c r="E27" s="17">
        <f>IF(OR($A27="",$B27="",$C27=""),"",A27*'MPTO_working_3-way'!$I26)</f>
        <v>2.4977776511482137</v>
      </c>
      <c r="F27" s="21">
        <f>IF(OR($A27="",$B27="",$C27=""),"",B27*'MPTO_working_3-way'!$I26)</f>
        <v>3.3098123607807604</v>
      </c>
      <c r="G27" s="22">
        <f>IF(OR($A27="",$B27="",$C27=""),"",C27*'MPTO_working_3-way'!$I26)</f>
        <v>3.361206962656238</v>
      </c>
      <c r="H27" s="17"/>
      <c r="I27" s="21"/>
      <c r="J27" s="22"/>
      <c r="K27" s="17"/>
      <c r="L27" s="21"/>
      <c r="M27" s="22"/>
      <c r="N27" s="23">
        <f t="shared" si="4"/>
        <v>40.035589218291946</v>
      </c>
      <c r="O27" s="24">
        <f t="shared" si="5"/>
        <v>30.213193105729637</v>
      </c>
      <c r="P27" s="24">
        <f t="shared" si="6"/>
        <v>29.75121767597842</v>
      </c>
      <c r="Q27" t="s">
        <v>150</v>
      </c>
      <c r="R27" t="s">
        <v>79</v>
      </c>
      <c r="S27" s="58" t="s">
        <v>328</v>
      </c>
      <c r="AD27" s="37"/>
      <c r="AE27" s="37"/>
      <c r="AH27" s="37"/>
      <c r="AI27" s="37"/>
      <c r="AJ27" t="s">
        <v>76</v>
      </c>
    </row>
    <row r="28" spans="1:36" s="36" customFormat="1" ht="15" x14ac:dyDescent="0.25">
      <c r="A28">
        <v>2.2400000000000002</v>
      </c>
      <c r="B28">
        <v>3.63</v>
      </c>
      <c r="C28">
        <v>3.27</v>
      </c>
      <c r="D28" s="20">
        <f t="shared" si="0"/>
        <v>2.772106264600005E-2</v>
      </c>
      <c r="E28" s="17">
        <f>IF(OR($A28="",$B28="",$C28=""),"",A28*'MPTO_working_3-way'!$I27)</f>
        <v>2.3020951803270404</v>
      </c>
      <c r="F28" s="21">
        <f>IF(OR($A28="",$B28="",$C28=""),"",B28*'MPTO_working_3-way'!$I27)</f>
        <v>3.7306274574049803</v>
      </c>
      <c r="G28" s="22">
        <f>IF(OR($A28="",$B28="",$C28=""),"",C28*'MPTO_working_3-way'!$I27)</f>
        <v>3.36064787485242</v>
      </c>
      <c r="H28" s="17"/>
      <c r="I28" s="21"/>
      <c r="J28" s="22"/>
      <c r="K28" s="17"/>
      <c r="L28" s="21"/>
      <c r="M28" s="22"/>
      <c r="N28" s="23">
        <f t="shared" si="4"/>
        <v>43.438690482725299</v>
      </c>
      <c r="O28" s="24">
        <f t="shared" si="5"/>
        <v>26.805142336447574</v>
      </c>
      <c r="P28" s="24">
        <f t="shared" si="6"/>
        <v>29.756167180827127</v>
      </c>
      <c r="Q28" t="s">
        <v>151</v>
      </c>
      <c r="R28" t="s">
        <v>152</v>
      </c>
      <c r="S28" s="58" t="s">
        <v>328</v>
      </c>
      <c r="AD28" s="37"/>
      <c r="AE28" s="37"/>
      <c r="AH28" s="37"/>
      <c r="AI28" s="37"/>
      <c r="AJ28" t="s">
        <v>76</v>
      </c>
    </row>
    <row r="29" spans="1:36" s="36" customFormat="1" ht="15" x14ac:dyDescent="0.25">
      <c r="A29">
        <v>1.93</v>
      </c>
      <c r="B29">
        <v>3.62</v>
      </c>
      <c r="C29">
        <v>4.2699999999999996</v>
      </c>
      <c r="D29" s="20">
        <f t="shared" si="0"/>
        <v>2.8569846419284728E-2</v>
      </c>
      <c r="E29" s="17">
        <f>IF(OR($A29="",$B29="",$C29=""),"",A29*'MPTO_working_3-way'!$I28)</f>
        <v>1.9851398035892194</v>
      </c>
      <c r="F29" s="21">
        <f>IF(OR($A29="",$B29="",$C29=""),"",B29*'MPTO_working_3-way'!$I28)</f>
        <v>3.723422844037811</v>
      </c>
      <c r="G29" s="22">
        <f>IF(OR($A29="",$B29="",$C29=""),"",C29*'MPTO_working_3-way'!$I28)</f>
        <v>4.3919932442103455</v>
      </c>
      <c r="H29" s="17"/>
      <c r="I29" s="21"/>
      <c r="J29" s="22"/>
      <c r="K29" s="17"/>
      <c r="L29" s="21"/>
      <c r="M29" s="22"/>
      <c r="N29" s="23">
        <f t="shared" si="4"/>
        <v>50.374285891198014</v>
      </c>
      <c r="O29" s="24">
        <f t="shared" si="5"/>
        <v>26.857008776246449</v>
      </c>
      <c r="P29" s="24">
        <f t="shared" si="6"/>
        <v>22.768705332555538</v>
      </c>
      <c r="Q29" t="s">
        <v>153</v>
      </c>
      <c r="R29" t="s">
        <v>154</v>
      </c>
      <c r="S29" s="58" t="s">
        <v>328</v>
      </c>
      <c r="AD29" s="37"/>
      <c r="AE29" s="37"/>
      <c r="AH29" s="37"/>
      <c r="AI29" s="37"/>
      <c r="AJ29" t="s">
        <v>76</v>
      </c>
    </row>
    <row r="30" spans="1:36" s="36" customFormat="1" ht="15" x14ac:dyDescent="0.25">
      <c r="A30">
        <v>2.9</v>
      </c>
      <c r="B30">
        <v>3.72</v>
      </c>
      <c r="C30">
        <v>2.42</v>
      </c>
      <c r="D30" s="20">
        <f t="shared" si="0"/>
        <v>2.6867931003839551E-2</v>
      </c>
      <c r="E30" s="17">
        <f>IF(OR($A30="",$B30="",$C30=""),"",A30*'MPTO_working_3-way'!$I29)</f>
        <v>2.9779169999111348</v>
      </c>
      <c r="F30" s="21">
        <f>IF(OR($A30="",$B30="",$C30=""),"",B30*'MPTO_working_3-way'!$I29)</f>
        <v>3.8199487033342834</v>
      </c>
      <c r="G30" s="22">
        <f>IF(OR($A30="",$B30="",$C30=""),"",C30*'MPTO_working_3-way'!$I29)</f>
        <v>2.4850203930292918</v>
      </c>
      <c r="H30" s="17"/>
      <c r="I30" s="21"/>
      <c r="J30" s="22"/>
      <c r="K30" s="17"/>
      <c r="L30" s="21"/>
      <c r="M30" s="22"/>
      <c r="N30" s="23">
        <f t="shared" si="4"/>
        <v>33.580519538652062</v>
      </c>
      <c r="O30" s="24">
        <f t="shared" si="5"/>
        <v>26.178362005938439</v>
      </c>
      <c r="P30" s="24">
        <f t="shared" si="6"/>
        <v>40.241118455409499</v>
      </c>
      <c r="Q30" t="s">
        <v>155</v>
      </c>
      <c r="R30" t="s">
        <v>156</v>
      </c>
      <c r="S30" s="58" t="s">
        <v>328</v>
      </c>
      <c r="AD30" s="37"/>
      <c r="AE30" s="37"/>
      <c r="AH30" s="37"/>
      <c r="AI30" s="37"/>
      <c r="AJ30" t="s">
        <v>76</v>
      </c>
    </row>
    <row r="31" spans="1:36" s="36" customFormat="1" ht="15" x14ac:dyDescent="0.25">
      <c r="A31">
        <v>3.91</v>
      </c>
      <c r="B31">
        <v>3.54</v>
      </c>
      <c r="C31">
        <v>2.04</v>
      </c>
      <c r="D31" s="20">
        <f t="shared" si="0"/>
        <v>2.8436429840912103E-2</v>
      </c>
      <c r="E31" s="17">
        <f>IF(OR($A31="",$B31="",$C31=""),"",A31*'MPTO_working_3-way'!$I30)</f>
        <v>4.0211864406779663</v>
      </c>
      <c r="F31" s="21">
        <f>IF(OR($A31="",$B31="",$C31=""),"",B31*'MPTO_working_3-way'!$I30)</f>
        <v>3.640664961636829</v>
      </c>
      <c r="G31" s="22">
        <f>IF(OR($A31="",$B31="",$C31=""),"",C31*'MPTO_working_3-way'!$I30)</f>
        <v>2.0980103168754609</v>
      </c>
      <c r="H31" s="17"/>
      <c r="I31" s="21"/>
      <c r="J31" s="22"/>
      <c r="K31" s="17"/>
      <c r="L31" s="21"/>
      <c r="M31" s="22"/>
      <c r="N31" s="23">
        <f t="shared" si="4"/>
        <v>24.868282402528976</v>
      </c>
      <c r="O31" s="24">
        <f t="shared" si="5"/>
        <v>27.467509659290478</v>
      </c>
      <c r="P31" s="24">
        <f t="shared" si="6"/>
        <v>47.664207938180532</v>
      </c>
      <c r="Q31" t="s">
        <v>157</v>
      </c>
      <c r="R31" t="s">
        <v>158</v>
      </c>
      <c r="S31" s="58" t="s">
        <v>328</v>
      </c>
      <c r="AD31" s="37"/>
      <c r="AE31" s="37"/>
      <c r="AH31" s="37"/>
      <c r="AI31" s="37"/>
      <c r="AJ31" t="s">
        <v>76</v>
      </c>
    </row>
    <row r="32" spans="1:36" s="36" customFormat="1" ht="15" x14ac:dyDescent="0.25">
      <c r="A32">
        <v>1.8</v>
      </c>
      <c r="B32">
        <v>3.81</v>
      </c>
      <c r="C32">
        <v>4.72</v>
      </c>
      <c r="D32" s="20">
        <f t="shared" si="0"/>
        <v>2.9887153936266619E-2</v>
      </c>
      <c r="E32" s="17">
        <f>IF(OR($A32="",$B32="",$C32=""),"",A32*'MPTO_working_3-way'!$I31)</f>
        <v>1.85379687708528</v>
      </c>
      <c r="F32" s="21">
        <f>IF(OR($A32="",$B32="",$C32=""),"",B32*'MPTO_working_3-way'!$I31)</f>
        <v>3.9238700564971758</v>
      </c>
      <c r="G32" s="22">
        <f>IF(OR($A32="",$B32="",$C32=""),"",C32*'MPTO_working_3-way'!$I31)</f>
        <v>4.8610673665791779</v>
      </c>
      <c r="H32" s="17"/>
      <c r="I32" s="21"/>
      <c r="J32" s="22"/>
      <c r="K32" s="17"/>
      <c r="L32" s="21"/>
      <c r="M32" s="22"/>
      <c r="N32" s="23">
        <f t="shared" si="4"/>
        <v>53.943342572261614</v>
      </c>
      <c r="O32" s="24">
        <f t="shared" si="5"/>
        <v>25.485043734926744</v>
      </c>
      <c r="P32" s="24">
        <f t="shared" si="6"/>
        <v>20.571613692811631</v>
      </c>
      <c r="Q32" t="s">
        <v>159</v>
      </c>
      <c r="R32" t="s">
        <v>160</v>
      </c>
      <c r="S32" s="58" t="s">
        <v>328</v>
      </c>
      <c r="AD32" s="37"/>
      <c r="AE32" s="37"/>
      <c r="AH32" s="37"/>
      <c r="AI32" s="37"/>
      <c r="AJ32" t="s">
        <v>76</v>
      </c>
    </row>
    <row r="33" spans="1:36" s="36" customFormat="1" ht="15" x14ac:dyDescent="0.25">
      <c r="A33">
        <v>2.67</v>
      </c>
      <c r="B33">
        <v>3.22</v>
      </c>
      <c r="C33">
        <v>2.92</v>
      </c>
      <c r="D33" s="20">
        <f t="shared" si="0"/>
        <v>2.7556594841830151E-2</v>
      </c>
      <c r="E33" s="17">
        <f>IF(OR($A33="",$B33="",$C33=""),"",A33*'MPTO_working_3-way'!$I32)</f>
        <v>2.7435761082276864</v>
      </c>
      <c r="F33" s="21">
        <f>IF(OR($A33="",$B33="",$C33=""),"",B33*'MPTO_working_3-way'!$I32)</f>
        <v>3.3087322353906932</v>
      </c>
      <c r="G33" s="22">
        <f>IF(OR($A33="",$B33="",$C33=""),"",C33*'MPTO_working_3-way'!$I32)</f>
        <v>3.0004652569381438</v>
      </c>
      <c r="H33" s="17"/>
      <c r="I33" s="21"/>
      <c r="J33" s="22"/>
      <c r="K33" s="17"/>
      <c r="L33" s="21"/>
      <c r="M33" s="22"/>
      <c r="N33" s="23">
        <f t="shared" si="4"/>
        <v>36.448779277568015</v>
      </c>
      <c r="O33" s="24">
        <f t="shared" si="5"/>
        <v>30.223056109039316</v>
      </c>
      <c r="P33" s="24">
        <f t="shared" si="6"/>
        <v>33.328164613392673</v>
      </c>
      <c r="Q33" t="s">
        <v>161</v>
      </c>
      <c r="R33" t="s">
        <v>162</v>
      </c>
      <c r="S33" s="58" t="s">
        <v>328</v>
      </c>
      <c r="AD33" s="37"/>
      <c r="AE33" s="37"/>
      <c r="AH33" s="37"/>
      <c r="AI33" s="37"/>
      <c r="AJ33" t="s">
        <v>76</v>
      </c>
    </row>
    <row r="34" spans="1:36" s="36" customFormat="1" ht="15" x14ac:dyDescent="0.25">
      <c r="A34">
        <v>1.53</v>
      </c>
      <c r="B34">
        <v>4.5199999999999996</v>
      </c>
      <c r="C34">
        <v>6.34</v>
      </c>
      <c r="D34" s="20">
        <f t="shared" si="0"/>
        <v>3.2562415919533017E-2</v>
      </c>
      <c r="E34" s="17">
        <f>IF(OR($A34="",$B34="",$C34=""),"",A34*'MPTO_working_3-way'!$I33)</f>
        <v>1.5798204963568856</v>
      </c>
      <c r="F34" s="21">
        <f>IF(OR($A34="",$B34="",$C34=""),"",B34*'MPTO_working_3-way'!$I33)</f>
        <v>4.6671821199562888</v>
      </c>
      <c r="G34" s="22">
        <f>IF(OR($A34="",$B34="",$C34=""),"",C34*'MPTO_working_3-way'!$I33)</f>
        <v>6.5464457169298393</v>
      </c>
      <c r="H34" s="17"/>
      <c r="I34" s="21"/>
      <c r="J34" s="22"/>
      <c r="K34" s="17"/>
      <c r="L34" s="21"/>
      <c r="M34" s="22"/>
      <c r="N34" s="23">
        <f t="shared" si="4"/>
        <v>63.298330557555779</v>
      </c>
      <c r="O34" s="24">
        <f t="shared" si="5"/>
        <v>21.426204812623975</v>
      </c>
      <c r="P34" s="24">
        <f t="shared" si="6"/>
        <v>15.275464629820245</v>
      </c>
      <c r="Q34" t="s">
        <v>78</v>
      </c>
      <c r="R34" t="s">
        <v>163</v>
      </c>
      <c r="S34" s="58" t="s">
        <v>328</v>
      </c>
      <c r="AD34" s="37"/>
      <c r="AE34" s="37"/>
      <c r="AH34" s="37"/>
      <c r="AI34" s="37"/>
      <c r="AJ34" t="s">
        <v>76</v>
      </c>
    </row>
    <row r="35" spans="1:36" s="36" customFormat="1" ht="15" x14ac:dyDescent="0.25">
      <c r="A35">
        <v>3.63</v>
      </c>
      <c r="B35">
        <v>3.24</v>
      </c>
      <c r="C35">
        <v>2.2599999999999998</v>
      </c>
      <c r="D35" s="20">
        <f t="shared" si="0"/>
        <v>2.6601945078748468E-2</v>
      </c>
      <c r="E35" s="17">
        <f>IF(OR($A35="",$B35="",$C35=""),"",A35*'MPTO_working_3-way'!$I34)</f>
        <v>3.7265650606358567</v>
      </c>
      <c r="F35" s="21">
        <f>IF(OR($A35="",$B35="",$C35=""),"",B35*'MPTO_working_3-way'!$I34)</f>
        <v>3.3261903020551453</v>
      </c>
      <c r="G35" s="22">
        <f>IF(OR($A35="",$B35="",$C35=""),"",C35*'MPTO_working_3-way'!$I34)</f>
        <v>2.3201203958779715</v>
      </c>
      <c r="H35" s="17"/>
      <c r="I35" s="21"/>
      <c r="J35" s="22"/>
      <c r="K35" s="17"/>
      <c r="L35" s="21"/>
      <c r="M35" s="22"/>
      <c r="N35" s="23">
        <f t="shared" si="4"/>
        <v>26.834363112645399</v>
      </c>
      <c r="O35" s="24">
        <f t="shared" si="5"/>
        <v>30.064425339167528</v>
      </c>
      <c r="P35" s="24">
        <f t="shared" si="6"/>
        <v>43.101211548187081</v>
      </c>
      <c r="Q35" t="s">
        <v>82</v>
      </c>
      <c r="R35" t="s">
        <v>89</v>
      </c>
      <c r="S35" s="58" t="s">
        <v>328</v>
      </c>
      <c r="AD35" s="37"/>
      <c r="AE35" s="37"/>
      <c r="AH35" s="37"/>
      <c r="AI35" s="37"/>
      <c r="AJ35" t="s">
        <v>69</v>
      </c>
    </row>
    <row r="36" spans="1:36" s="36" customFormat="1" ht="15" x14ac:dyDescent="0.25">
      <c r="A36">
        <v>3.13</v>
      </c>
      <c r="B36">
        <v>3.42</v>
      </c>
      <c r="C36">
        <v>2.4</v>
      </c>
      <c r="D36" s="20">
        <f t="shared" si="0"/>
        <v>2.8553145376754019E-2</v>
      </c>
      <c r="E36" s="17">
        <f>IF(OR($A36="",$B36="",$C36=""),"",A36*'MPTO_working_3-way'!$I35)</f>
        <v>3.2193713450292401</v>
      </c>
      <c r="F36" s="21">
        <f>IF(OR($A36="",$B36="",$C36=""),"",B36*'MPTO_working_3-way'!$I35)</f>
        <v>3.5176517571884989</v>
      </c>
      <c r="G36" s="22">
        <f>IF(OR($A36="",$B36="",$C36=""),"",C36*'MPTO_working_3-way'!$I35)</f>
        <v>2.4685275489042096</v>
      </c>
      <c r="H36" s="17"/>
      <c r="I36" s="21"/>
      <c r="J36" s="22"/>
      <c r="K36" s="17"/>
      <c r="L36" s="21"/>
      <c r="M36" s="22"/>
      <c r="N36" s="23">
        <f t="shared" si="4"/>
        <v>31.061964987171041</v>
      </c>
      <c r="O36" s="24">
        <f t="shared" si="5"/>
        <v>28.428055675393381</v>
      </c>
      <c r="P36" s="24">
        <f t="shared" si="6"/>
        <v>40.509979337435567</v>
      </c>
      <c r="Q36" t="s">
        <v>101</v>
      </c>
      <c r="R36" t="s">
        <v>85</v>
      </c>
      <c r="S36" s="58" t="s">
        <v>328</v>
      </c>
      <c r="AD36" s="37"/>
      <c r="AE36" s="37"/>
      <c r="AH36" s="37"/>
      <c r="AI36" s="37"/>
      <c r="AJ36" t="s">
        <v>69</v>
      </c>
    </row>
    <row r="37" spans="1:36" s="36" customFormat="1" ht="15" x14ac:dyDescent="0.25">
      <c r="A37">
        <v>2.72</v>
      </c>
      <c r="B37">
        <v>3.8</v>
      </c>
      <c r="C37">
        <v>2.52</v>
      </c>
      <c r="D37" s="20">
        <f t="shared" si="0"/>
        <v>2.7630350385768221E-2</v>
      </c>
      <c r="E37" s="17">
        <f>IF(OR($A37="",$B37="",$C37=""),"",A37*'MPTO_working_3-way'!$I36)</f>
        <v>2.7951545530492896</v>
      </c>
      <c r="F37" s="21">
        <f>IF(OR($A37="",$B37="",$C37=""),"",B37*'MPTO_working_3-way'!$I36)</f>
        <v>3.9049953314659192</v>
      </c>
      <c r="G37" s="22">
        <f>IF(OR($A37="",$B37="",$C37=""),"",C37*'MPTO_working_3-way'!$I36)</f>
        <v>2.5896284829721359</v>
      </c>
      <c r="H37" s="17"/>
      <c r="I37" s="21"/>
      <c r="J37" s="22"/>
      <c r="K37" s="17"/>
      <c r="L37" s="21"/>
      <c r="M37" s="22"/>
      <c r="N37" s="23">
        <f t="shared" si="4"/>
        <v>35.776197023133484</v>
      </c>
      <c r="O37" s="24">
        <f t="shared" si="5"/>
        <v>25.608225237611336</v>
      </c>
      <c r="P37" s="24">
        <f t="shared" si="6"/>
        <v>38.615577739255194</v>
      </c>
      <c r="Q37" t="s">
        <v>164</v>
      </c>
      <c r="R37" t="s">
        <v>165</v>
      </c>
      <c r="S37" s="58" t="s">
        <v>328</v>
      </c>
      <c r="AD37" s="37"/>
      <c r="AE37" s="37"/>
      <c r="AH37" s="37"/>
      <c r="AI37" s="37"/>
      <c r="AJ37" t="s">
        <v>337</v>
      </c>
    </row>
    <row r="38" spans="1:36" s="36" customFormat="1" ht="15" x14ac:dyDescent="0.25">
      <c r="A38">
        <v>1.73</v>
      </c>
      <c r="B38">
        <v>4.08</v>
      </c>
      <c r="C38">
        <v>4.83</v>
      </c>
      <c r="D38" s="20">
        <f t="shared" si="0"/>
        <v>3.0172058770731258E-2</v>
      </c>
      <c r="E38" s="17">
        <f>IF(OR($A38="",$B38="",$C38=""),"",A38*'MPTO_working_3-way'!$I37)</f>
        <v>1.782197661673365</v>
      </c>
      <c r="F38" s="21">
        <f>IF(OR($A38="",$B38="",$C38=""),"",B38*'MPTO_working_3-way'!$I37)</f>
        <v>4.2031019997845833</v>
      </c>
      <c r="G38" s="22">
        <f>IF(OR($A38="",$B38="",$C38=""),"",C38*'MPTO_working_3-way'!$I37)</f>
        <v>4.9757310438626323</v>
      </c>
      <c r="H38" s="17"/>
      <c r="I38" s="21"/>
      <c r="J38" s="22"/>
      <c r="K38" s="17"/>
      <c r="L38" s="21"/>
      <c r="M38" s="22"/>
      <c r="N38" s="23">
        <f t="shared" si="4"/>
        <v>56.110498936524614</v>
      </c>
      <c r="O38" s="24">
        <f t="shared" si="5"/>
        <v>23.791951754947938</v>
      </c>
      <c r="P38" s="24">
        <f t="shared" si="6"/>
        <v>20.097549308527448</v>
      </c>
      <c r="Q38" t="s">
        <v>166</v>
      </c>
      <c r="R38" t="s">
        <v>167</v>
      </c>
      <c r="S38" s="58" t="s">
        <v>328</v>
      </c>
      <c r="AD38" s="37"/>
      <c r="AE38" s="37"/>
      <c r="AH38" s="37"/>
      <c r="AI38" s="37"/>
      <c r="AJ38" t="s">
        <v>337</v>
      </c>
    </row>
    <row r="39" spans="1:36" s="36" customFormat="1" ht="15" x14ac:dyDescent="0.25">
      <c r="A39">
        <v>2.39</v>
      </c>
      <c r="B39">
        <v>3.57</v>
      </c>
      <c r="C39">
        <v>3.03</v>
      </c>
      <c r="D39" s="20">
        <f t="shared" si="0"/>
        <v>2.8555089959261259E-2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168</v>
      </c>
      <c r="R39" t="s">
        <v>169</v>
      </c>
      <c r="S39" s="58" t="s">
        <v>328</v>
      </c>
      <c r="AD39" s="37"/>
      <c r="AE39" s="37"/>
      <c r="AH39" s="37"/>
      <c r="AI39" s="37"/>
      <c r="AJ39" t="s">
        <v>332</v>
      </c>
    </row>
    <row r="40" spans="1:36" s="36" customFormat="1" ht="15" x14ac:dyDescent="0.25">
      <c r="A40">
        <v>2.23</v>
      </c>
      <c r="B40">
        <v>3.59</v>
      </c>
      <c r="C40">
        <v>3.32</v>
      </c>
      <c r="D40" s="20">
        <f t="shared" si="0"/>
        <v>2.8186844584077164E-2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170</v>
      </c>
      <c r="R40" t="s">
        <v>171</v>
      </c>
      <c r="S40" s="58" t="s">
        <v>328</v>
      </c>
      <c r="AD40" s="37"/>
      <c r="AE40" s="37"/>
      <c r="AH40" s="37"/>
      <c r="AI40" s="37"/>
      <c r="AJ40" t="s">
        <v>332</v>
      </c>
    </row>
    <row r="41" spans="1:36" s="36" customFormat="1" ht="15" x14ac:dyDescent="0.25">
      <c r="A41">
        <v>2.44</v>
      </c>
      <c r="B41">
        <v>3.47</v>
      </c>
      <c r="C41">
        <v>3.03</v>
      </c>
      <c r="D41" s="20">
        <f t="shared" si="0"/>
        <v>2.8053506914446302E-2</v>
      </c>
      <c r="E41" s="17">
        <f>IF(OR($A41="",$B41="",$C41=""),"",A41*'MPTO_working_3-way'!$I40)</f>
        <v>2.5096744195005973</v>
      </c>
      <c r="F41" s="21">
        <f>IF(OR($A41="",$B41="",$C41=""),"",B41*'MPTO_working_3-way'!$I40)</f>
        <v>3.5690861621586367</v>
      </c>
      <c r="G41" s="22">
        <f>IF(OR($A41="",$B41="",$C41=""),"",C41*'MPTO_working_3-way'!$I40)</f>
        <v>3.1165219225765615</v>
      </c>
      <c r="H41" s="17"/>
      <c r="I41" s="21"/>
      <c r="J41" s="22"/>
      <c r="K41" s="17"/>
      <c r="L41" s="21"/>
      <c r="M41" s="22"/>
      <c r="N41" s="23">
        <f t="shared" si="4"/>
        <v>39.845805983032292</v>
      </c>
      <c r="O41" s="24">
        <f t="shared" si="5"/>
        <v>28.018376541382935</v>
      </c>
      <c r="P41" s="24">
        <f t="shared" si="6"/>
        <v>32.087051682705876</v>
      </c>
      <c r="Q41" t="s">
        <v>172</v>
      </c>
      <c r="R41" t="s">
        <v>173</v>
      </c>
      <c r="S41" s="58" t="s">
        <v>328</v>
      </c>
      <c r="AD41" s="37"/>
      <c r="AE41" s="37"/>
      <c r="AH41" s="37"/>
      <c r="AI41" s="37"/>
      <c r="AJ41" t="s">
        <v>332</v>
      </c>
    </row>
    <row r="42" spans="1:36" s="36" customFormat="1" ht="15" x14ac:dyDescent="0.25">
      <c r="A42">
        <v>3.76</v>
      </c>
      <c r="B42">
        <v>3.06</v>
      </c>
      <c r="C42">
        <v>2.21</v>
      </c>
      <c r="D42" s="20">
        <f t="shared" si="0"/>
        <v>4.5243520212230992E-2</v>
      </c>
      <c r="E42" s="17">
        <f>IF(OR($A42="",$B42="",$C42=""),"",A42*'MPTO_working_3-way'!$I41)</f>
        <v>3.8659825356361299</v>
      </c>
      <c r="F42" s="21">
        <f>IF(OR($A42="",$B42="",$C42=""),"",B42*'MPTO_working_3-way'!$I41)</f>
        <v>3.1462517444272762</v>
      </c>
      <c r="G42" s="22">
        <f>IF(OR($A42="",$B42="",$C42=""),"",C42*'MPTO_working_3-way'!$I41)</f>
        <v>2.2722929265308105</v>
      </c>
      <c r="H42" s="17"/>
      <c r="I42" s="21"/>
      <c r="J42" s="22"/>
      <c r="K42" s="17"/>
      <c r="L42" s="21"/>
      <c r="M42" s="22"/>
      <c r="N42" s="23">
        <f t="shared" si="4"/>
        <v>25.866645562470303</v>
      </c>
      <c r="O42" s="24">
        <f t="shared" si="5"/>
        <v>31.783852063689</v>
      </c>
      <c r="P42" s="24">
        <f t="shared" si="6"/>
        <v>44.00841054972323</v>
      </c>
      <c r="Q42" t="s">
        <v>174</v>
      </c>
      <c r="R42" t="s">
        <v>175</v>
      </c>
      <c r="S42" s="58" t="s">
        <v>328</v>
      </c>
      <c r="AD42" s="37"/>
      <c r="AE42" s="37"/>
      <c r="AH42" s="37"/>
      <c r="AI42" s="37"/>
      <c r="AJ42" t="s">
        <v>333</v>
      </c>
    </row>
    <row r="43" spans="1:36" s="36" customFormat="1" ht="15" x14ac:dyDescent="0.25">
      <c r="A43">
        <v>2.61</v>
      </c>
      <c r="B43">
        <v>2.9</v>
      </c>
      <c r="C43">
        <v>3.16</v>
      </c>
      <c r="D43" s="20">
        <f t="shared" si="0"/>
        <v>4.4425044861535534E-2</v>
      </c>
      <c r="E43" s="17">
        <f>IF(OR($A43="",$B43="",$C43=""),"",A43*'MPTO_working_3-way'!$I42)</f>
        <v>2.6832196530467045</v>
      </c>
      <c r="F43" s="21">
        <f>IF(OR($A43="",$B43="",$C43=""),"",B43*'MPTO_working_3-way'!$I42)</f>
        <v>2.9813551700518941</v>
      </c>
      <c r="G43" s="22">
        <f>IF(OR($A43="",$B43="",$C43=""),"",C43*'MPTO_working_3-way'!$I42)</f>
        <v>3.2486490818496505</v>
      </c>
      <c r="H43" s="17"/>
      <c r="I43" s="21"/>
      <c r="J43" s="22"/>
      <c r="K43" s="17"/>
      <c r="L43" s="21"/>
      <c r="M43" s="22"/>
      <c r="N43" s="23">
        <f t="shared" si="4"/>
        <v>37.268659644190294</v>
      </c>
      <c r="O43" s="24">
        <f t="shared" si="5"/>
        <v>33.541793679771267</v>
      </c>
      <c r="P43" s="24">
        <f t="shared" si="6"/>
        <v>30.782025845359701</v>
      </c>
      <c r="Q43" t="s">
        <v>176</v>
      </c>
      <c r="R43" t="s">
        <v>177</v>
      </c>
      <c r="S43" s="58" t="s">
        <v>328</v>
      </c>
      <c r="AD43" s="37"/>
      <c r="AE43" s="37"/>
      <c r="AH43" s="37"/>
      <c r="AI43" s="37"/>
      <c r="AJ43" t="s">
        <v>333</v>
      </c>
    </row>
    <row r="44" spans="1:36" s="36" customFormat="1" ht="15" x14ac:dyDescent="0.25">
      <c r="A44">
        <v>2.86</v>
      </c>
      <c r="B44">
        <v>3.02</v>
      </c>
      <c r="C44">
        <v>2.75</v>
      </c>
      <c r="D44" s="20">
        <f t="shared" si="0"/>
        <v>4.4412541101282788E-2</v>
      </c>
      <c r="E44" s="17">
        <f>IF(OR($A44="",$B44="",$C44=""),"",A44*'MPTO_working_3-way'!$I43)</f>
        <v>2.9893964678069804</v>
      </c>
      <c r="F44" s="21">
        <f>IF(OR($A44="",$B44="",$C44=""),"",B44*'MPTO_working_3-way'!$I43)</f>
        <v>3.1566354310409377</v>
      </c>
      <c r="G44" s="22">
        <f>IF(OR($A44="",$B44="",$C44=""),"",C44*'MPTO_working_3-way'!$I43)</f>
        <v>2.8744196805836353</v>
      </c>
      <c r="H44" s="17"/>
      <c r="I44" s="21"/>
      <c r="J44" s="22"/>
      <c r="K44" s="17"/>
      <c r="L44" s="21"/>
      <c r="M44" s="22"/>
      <c r="N44" s="23">
        <f t="shared" si="4"/>
        <v>33.451568260318425</v>
      </c>
      <c r="O44" s="24">
        <f t="shared" si="5"/>
        <v>31.679299743215459</v>
      </c>
      <c r="P44" s="24">
        <f t="shared" si="6"/>
        <v>34.789630990731155</v>
      </c>
      <c r="Q44" t="s">
        <v>178</v>
      </c>
      <c r="R44" t="s">
        <v>179</v>
      </c>
      <c r="S44" s="58" t="s">
        <v>328</v>
      </c>
      <c r="AD44" s="37"/>
      <c r="AE44" s="37"/>
      <c r="AH44" s="37"/>
      <c r="AI44" s="37"/>
      <c r="AJ44" t="s">
        <v>333</v>
      </c>
    </row>
    <row r="45" spans="1:36" s="36" customFormat="1" ht="15" x14ac:dyDescent="0.25">
      <c r="A45">
        <v>3.26</v>
      </c>
      <c r="B45">
        <v>3.72</v>
      </c>
      <c r="C45">
        <v>2.1800000000000002</v>
      </c>
      <c r="D45" s="20">
        <f t="shared" si="0"/>
        <v>3.4281266889019113E-2</v>
      </c>
      <c r="E45" s="17">
        <f>IF(OR($A45="",$B45="",$C45=""),"",A45*'MPTO_working_3-way'!$I44)</f>
        <v>3.4048256462486055</v>
      </c>
      <c r="F45" s="21">
        <f>IF(OR($A45="",$B45="",$C45=""),"",B45*'MPTO_working_3-way'!$I44)</f>
        <v>3.8852611668849124</v>
      </c>
      <c r="G45" s="22">
        <f>IF(OR($A45="",$B45="",$C45=""),"",C45*'MPTO_working_3-way'!$I44)</f>
        <v>2.2768465977981478</v>
      </c>
      <c r="H45" s="17"/>
      <c r="I45" s="21"/>
      <c r="J45" s="22"/>
      <c r="K45" s="17"/>
      <c r="L45" s="21"/>
      <c r="M45" s="22"/>
      <c r="N45" s="23">
        <f t="shared" si="4"/>
        <v>29.370079525269894</v>
      </c>
      <c r="O45" s="24">
        <f t="shared" si="5"/>
        <v>25.738295497951569</v>
      </c>
      <c r="P45" s="24">
        <f t="shared" si="6"/>
        <v>43.920394152467814</v>
      </c>
      <c r="Q45" t="s">
        <v>180</v>
      </c>
      <c r="R45" t="s">
        <v>181</v>
      </c>
      <c r="S45" s="58" t="s">
        <v>328</v>
      </c>
      <c r="AD45" s="37"/>
      <c r="AE45" s="37"/>
      <c r="AH45" s="37"/>
      <c r="AI45" s="37"/>
      <c r="AJ45" t="s">
        <v>334</v>
      </c>
    </row>
    <row r="46" spans="1:36" s="36" customFormat="1" ht="15" x14ac:dyDescent="0.25">
      <c r="A46">
        <v>1.75</v>
      </c>
      <c r="B46">
        <v>4.0199999999999996</v>
      </c>
      <c r="C46">
        <v>4.67</v>
      </c>
      <c r="D46" s="20">
        <f t="shared" si="0"/>
        <v>3.4317552646677907E-2</v>
      </c>
      <c r="E46" s="17">
        <f>IF(OR($A46="",$B46="",$C46=""),"",A46*'MPTO_working_3-way'!$I45)</f>
        <v>1.827721946927245</v>
      </c>
      <c r="F46" s="21">
        <f>IF(OR($A46="",$B46="",$C46=""),"",B46*'MPTO_working_3-way'!$I45)</f>
        <v>4.1985384152271568</v>
      </c>
      <c r="G46" s="22">
        <f>IF(OR($A46="",$B46="",$C46=""),"",C46*'MPTO_working_3-way'!$I45)</f>
        <v>4.8774065669429909</v>
      </c>
      <c r="H46" s="17"/>
      <c r="I46" s="21"/>
      <c r="J46" s="22"/>
      <c r="K46" s="17"/>
      <c r="L46" s="21"/>
      <c r="M46" s="22"/>
      <c r="N46" s="23">
        <f t="shared" si="4"/>
        <v>54.712917447929868</v>
      </c>
      <c r="O46" s="24">
        <f t="shared" si="5"/>
        <v>23.817812321860014</v>
      </c>
      <c r="P46" s="24">
        <f t="shared" si="6"/>
        <v>20.502699257789565</v>
      </c>
      <c r="Q46" t="s">
        <v>182</v>
      </c>
      <c r="R46" t="s">
        <v>183</v>
      </c>
      <c r="S46" s="58" t="s">
        <v>328</v>
      </c>
      <c r="AD46" s="37"/>
      <c r="AE46" s="37"/>
      <c r="AH46" s="37"/>
      <c r="AI46" s="37"/>
      <c r="AJ46" t="s">
        <v>334</v>
      </c>
    </row>
    <row r="47" spans="1:36" s="36" customFormat="1" ht="15" x14ac:dyDescent="0.25">
      <c r="A47">
        <v>1.72</v>
      </c>
      <c r="B47">
        <v>4.01</v>
      </c>
      <c r="C47">
        <v>4.88</v>
      </c>
      <c r="D47" s="20">
        <f t="shared" si="0"/>
        <v>3.568994022758587E-2</v>
      </c>
      <c r="E47" s="17">
        <f>IF(OR($A47="",$B47="",$C47=""),"",A47*'MPTO_working_3-way'!$I46)</f>
        <v>1.7789637790491128</v>
      </c>
      <c r="F47" s="21">
        <f>IF(OR($A47="",$B47="",$C47=""),"",B47*'MPTO_working_3-way'!$I46)</f>
        <v>4.1474678802249665</v>
      </c>
      <c r="G47" s="22">
        <f>IF(OR($A47="",$B47="",$C47=""),"",C47*'MPTO_working_3-way'!$I46)</f>
        <v>5.0472925824184127</v>
      </c>
      <c r="H47" s="17"/>
      <c r="I47" s="21"/>
      <c r="J47" s="22"/>
      <c r="K47" s="17"/>
      <c r="L47" s="21"/>
      <c r="M47" s="22"/>
      <c r="N47" s="23">
        <f t="shared" si="4"/>
        <v>56.212499196274671</v>
      </c>
      <c r="O47" s="24">
        <f t="shared" si="5"/>
        <v>24.111096912117812</v>
      </c>
      <c r="P47" s="24">
        <f t="shared" si="6"/>
        <v>19.812602175736156</v>
      </c>
      <c r="Q47" t="s">
        <v>184</v>
      </c>
      <c r="R47" t="s">
        <v>185</v>
      </c>
      <c r="S47" s="58" t="s">
        <v>328</v>
      </c>
      <c r="AD47" s="37"/>
      <c r="AE47" s="37"/>
      <c r="AH47" s="37"/>
      <c r="AI47" s="37"/>
      <c r="AJ47" t="s">
        <v>334</v>
      </c>
    </row>
    <row r="48" spans="1:36" s="36" customFormat="1" ht="15" x14ac:dyDescent="0.25">
      <c r="A48">
        <v>2.39</v>
      </c>
      <c r="B48">
        <v>3.58</v>
      </c>
      <c r="C48">
        <v>3.03</v>
      </c>
      <c r="D48" s="20">
        <f t="shared" si="0"/>
        <v>2.777265407988172E-2</v>
      </c>
      <c r="E48" s="17">
        <f>IF(OR($A48="",$B48="",$C48=""),"",A48*'MPTO_working_3-way'!$I47)</f>
        <v>2.4720189508255603</v>
      </c>
      <c r="F48" s="21">
        <f>IF(OR($A48="",$B48="",$C48=""),"",B48*'MPTO_working_3-way'!$I47)</f>
        <v>3.7028568384751068</v>
      </c>
      <c r="G48" s="22">
        <f>IF(OR($A48="",$B48="",$C48=""),"",C48*'MPTO_working_3-way'!$I47)</f>
        <v>3.133982184519434</v>
      </c>
      <c r="H48" s="17"/>
      <c r="I48" s="21"/>
      <c r="J48" s="22"/>
      <c r="K48" s="17"/>
      <c r="L48" s="21"/>
      <c r="M48" s="22"/>
      <c r="N48" s="23">
        <f t="shared" si="4"/>
        <v>40.452764315016196</v>
      </c>
      <c r="O48" s="24">
        <f t="shared" si="5"/>
        <v>27.00617505946612</v>
      </c>
      <c r="P48" s="24">
        <f t="shared" si="6"/>
        <v>31.908286043857657</v>
      </c>
      <c r="Q48" t="s">
        <v>186</v>
      </c>
      <c r="R48" t="s">
        <v>187</v>
      </c>
      <c r="S48" s="58" t="s">
        <v>328</v>
      </c>
      <c r="AD48" s="37"/>
      <c r="AE48" s="37"/>
      <c r="AH48" s="37"/>
      <c r="AI48" s="37"/>
      <c r="AJ48" t="s">
        <v>338</v>
      </c>
    </row>
    <row r="49" spans="1:36" s="36" customFormat="1" ht="15" x14ac:dyDescent="0.25">
      <c r="A49">
        <v>2.92</v>
      </c>
      <c r="B49">
        <v>3.52</v>
      </c>
      <c r="C49">
        <v>2.5</v>
      </c>
      <c r="D49" s="20">
        <f t="shared" si="0"/>
        <v>2.6556662515566654E-2</v>
      </c>
      <c r="E49" s="17">
        <f>IF(OR($A49="",$B49="",$C49=""),"",A49*'MPTO_working_3-way'!$I48)</f>
        <v>3.0242146254645506</v>
      </c>
      <c r="F49" s="21">
        <f>IF(OR($A49="",$B49="",$C49=""),"",B49*'MPTO_working_3-way'!$I48)</f>
        <v>3.6456285896011025</v>
      </c>
      <c r="G49" s="22">
        <f>IF(OR($A49="",$B49="",$C49=""),"",C49*'MPTO_working_3-way'!$I48)</f>
        <v>2.5892248505689648</v>
      </c>
      <c r="H49" s="17"/>
      <c r="I49" s="21"/>
      <c r="J49" s="22"/>
      <c r="K49" s="17"/>
      <c r="L49" s="21"/>
      <c r="M49" s="22"/>
      <c r="N49" s="23">
        <f t="shared" si="4"/>
        <v>33.06643621057119</v>
      </c>
      <c r="O49" s="24">
        <f t="shared" si="5"/>
        <v>27.430111856496552</v>
      </c>
      <c r="P49" s="24">
        <f t="shared" si="6"/>
        <v>38.621597493947149</v>
      </c>
      <c r="Q49" t="s">
        <v>188</v>
      </c>
      <c r="R49" t="s">
        <v>189</v>
      </c>
      <c r="S49" s="58" t="s">
        <v>328</v>
      </c>
      <c r="AD49" s="37"/>
      <c r="AE49" s="37"/>
      <c r="AH49" s="37"/>
      <c r="AI49" s="37"/>
      <c r="AJ49" t="s">
        <v>338</v>
      </c>
    </row>
    <row r="50" spans="1:36" s="36" customFormat="1" ht="15" x14ac:dyDescent="0.25">
      <c r="A50">
        <v>1.75</v>
      </c>
      <c r="B50">
        <v>3.99</v>
      </c>
      <c r="C50">
        <v>4.41</v>
      </c>
      <c r="D50" s="20">
        <f t="shared" si="0"/>
        <v>4.8812507459123911E-2</v>
      </c>
      <c r="E50" s="17">
        <f>IF(OR($A50="",$B50="",$C50=""),"",A50*'MPTO_working_3-way'!$I49)</f>
        <v>1.7986021446397931</v>
      </c>
      <c r="F50" s="21">
        <f>IF(OR($A50="",$B50="",$C50=""),"",B50*'MPTO_working_3-way'!$I49)</f>
        <v>4.1008128897787284</v>
      </c>
      <c r="G50" s="22">
        <f>IF(OR($A50="",$B50="",$C50=""),"",C50*'MPTO_working_3-way'!$I49)</f>
        <v>4.5324774044922789</v>
      </c>
      <c r="H50" s="17"/>
      <c r="I50" s="21"/>
      <c r="J50" s="22"/>
      <c r="K50" s="17"/>
      <c r="L50" s="21"/>
      <c r="M50" s="22"/>
      <c r="N50" s="23">
        <f t="shared" si="4"/>
        <v>55.59873277034653</v>
      </c>
      <c r="O50" s="24">
        <f t="shared" si="5"/>
        <v>24.385409109801106</v>
      </c>
      <c r="P50" s="24">
        <f t="shared" si="6"/>
        <v>22.062989194581952</v>
      </c>
      <c r="Q50" t="s">
        <v>190</v>
      </c>
      <c r="R50" t="s">
        <v>191</v>
      </c>
      <c r="S50" s="58" t="s">
        <v>328</v>
      </c>
      <c r="AD50" s="37"/>
      <c r="AE50" s="37"/>
      <c r="AH50" s="37"/>
      <c r="AI50" s="37"/>
      <c r="AJ50" t="s">
        <v>339</v>
      </c>
    </row>
    <row r="51" spans="1:36" s="36" customFormat="1" ht="15" x14ac:dyDescent="0.25">
      <c r="A51">
        <v>3.06</v>
      </c>
      <c r="B51">
        <v>3.66</v>
      </c>
      <c r="C51">
        <v>2.31</v>
      </c>
      <c r="D51" s="20">
        <f t="shared" si="0"/>
        <v>3.2921862237194954E-2</v>
      </c>
      <c r="E51" s="17">
        <f>IF(OR($A51="",$B51="",$C51=""),"",A51*'MPTO_working_3-way'!$I50)</f>
        <v>3.1412633872976339</v>
      </c>
      <c r="F51" s="21">
        <f>IF(OR($A51="",$B51="",$C51=""),"",B51*'MPTO_working_3-way'!$I50)</f>
        <v>3.757197384806974</v>
      </c>
      <c r="G51" s="22">
        <f>IF(OR($A51="",$B51="",$C51=""),"",C51*'MPTO_working_3-way'!$I50)</f>
        <v>2.371345890410959</v>
      </c>
      <c r="H51" s="17"/>
      <c r="I51" s="21"/>
      <c r="J51" s="22"/>
      <c r="K51" s="17"/>
      <c r="L51" s="21"/>
      <c r="M51" s="22"/>
      <c r="N51" s="23">
        <f t="shared" si="4"/>
        <v>31.834325133120405</v>
      </c>
      <c r="O51" s="24">
        <f t="shared" si="5"/>
        <v>26.615583308018699</v>
      </c>
      <c r="P51" s="24">
        <f t="shared" si="6"/>
        <v>42.170144981536119</v>
      </c>
      <c r="Q51" t="s">
        <v>192</v>
      </c>
      <c r="R51" t="s">
        <v>193</v>
      </c>
      <c r="S51" s="58" t="s">
        <v>328</v>
      </c>
      <c r="AD51" s="37"/>
      <c r="AE51" s="37"/>
      <c r="AH51" s="37"/>
      <c r="AI51" s="37"/>
      <c r="AJ51" t="s">
        <v>339</v>
      </c>
    </row>
    <row r="52" spans="1:36" s="36" customFormat="1" ht="15" x14ac:dyDescent="0.25">
      <c r="A52">
        <v>1.82</v>
      </c>
      <c r="B52">
        <v>3.95</v>
      </c>
      <c r="C52">
        <v>4.4000000000000004</v>
      </c>
      <c r="D52" s="20">
        <f t="shared" si="0"/>
        <v>2.9887833685301901E-2</v>
      </c>
      <c r="E52" s="17">
        <f>IF(OR($A52="",$B52="",$C52=""),"",A52*'MPTO_working_3-way'!$I51)</f>
        <v>1.9088387635756057</v>
      </c>
      <c r="F52" s="21">
        <f>IF(OR($A52="",$B52="",$C52=""),"",B52*'MPTO_working_3-way'!$I51)</f>
        <v>4.1428094044635397</v>
      </c>
      <c r="G52" s="22">
        <f>IF(OR($A52="",$B52="",$C52=""),"",C52*'MPTO_working_3-way'!$I51)</f>
        <v>4.6147750328201456</v>
      </c>
      <c r="H52" s="17"/>
      <c r="I52" s="21"/>
      <c r="J52" s="22"/>
      <c r="K52" s="17"/>
      <c r="L52" s="21"/>
      <c r="M52" s="22"/>
      <c r="N52" s="23">
        <f t="shared" si="4"/>
        <v>52.387871573124187</v>
      </c>
      <c r="O52" s="24">
        <f t="shared" si="5"/>
        <v>24.138209180528108</v>
      </c>
      <c r="P52" s="24">
        <f t="shared" si="6"/>
        <v>21.669528696155915</v>
      </c>
      <c r="Q52" t="s">
        <v>194</v>
      </c>
      <c r="R52" t="s">
        <v>195</v>
      </c>
      <c r="S52" s="58" t="s">
        <v>328</v>
      </c>
      <c r="AD52" s="37"/>
      <c r="AE52" s="37"/>
      <c r="AH52" s="37"/>
      <c r="AI52" s="37"/>
      <c r="AJ52" t="s">
        <v>74</v>
      </c>
    </row>
    <row r="53" spans="1:36" s="36" customFormat="1" ht="15" x14ac:dyDescent="0.25">
      <c r="A53">
        <v>2.39</v>
      </c>
      <c r="B53">
        <v>3.78</v>
      </c>
      <c r="C53">
        <v>2.91</v>
      </c>
      <c r="D53" s="20">
        <f t="shared" si="0"/>
        <v>2.6602918075117721E-2</v>
      </c>
      <c r="E53" s="17">
        <f>IF(OR($A53="",$B53="",$C53=""),"",A53*'MPTO_working_3-way'!$I52)</f>
        <v>2.4686832507468961</v>
      </c>
      <c r="F53" s="21">
        <f>IF(OR($A53="",$B53="",$C53=""),"",B53*'MPTO_working_3-way'!$I52)</f>
        <v>3.9044446392565968</v>
      </c>
      <c r="G53" s="22">
        <f>IF(OR($A53="",$B53="",$C53=""),"",C53*'MPTO_working_3-way'!$I52)</f>
        <v>3.0058026191102374</v>
      </c>
      <c r="H53" s="17"/>
      <c r="I53" s="21"/>
      <c r="J53" s="22"/>
      <c r="K53" s="17"/>
      <c r="L53" s="21"/>
      <c r="M53" s="22"/>
      <c r="N53" s="23">
        <f t="shared" si="4"/>
        <v>40.507424340382734</v>
      </c>
      <c r="O53" s="24">
        <f t="shared" si="5"/>
        <v>25.611837082940408</v>
      </c>
      <c r="P53" s="24">
        <f t="shared" si="6"/>
        <v>33.268984252066922</v>
      </c>
      <c r="Q53" t="s">
        <v>196</v>
      </c>
      <c r="R53" t="s">
        <v>73</v>
      </c>
      <c r="S53" s="58" t="s">
        <v>328</v>
      </c>
      <c r="AD53" s="37"/>
      <c r="AE53" s="37"/>
      <c r="AH53" s="37"/>
      <c r="AI53" s="37"/>
      <c r="AJ53" t="s">
        <v>74</v>
      </c>
    </row>
    <row r="54" spans="1:36" s="36" customFormat="1" ht="15" x14ac:dyDescent="0.25">
      <c r="A54">
        <v>1.84</v>
      </c>
      <c r="B54">
        <v>4.05</v>
      </c>
      <c r="C54">
        <v>4.18</v>
      </c>
      <c r="D54" s="20">
        <f t="shared" si="0"/>
        <v>2.9626290877244443E-2</v>
      </c>
      <c r="E54" s="17">
        <f>IF(OR($A54="",$B54="",$C54=""),"",A54*'MPTO_working_3-way'!$I53)</f>
        <v>1.8949936139809556</v>
      </c>
      <c r="F54" s="21">
        <f>IF(OR($A54="",$B54="",$C54=""),"",B54*'MPTO_working_3-way'!$I53)</f>
        <v>4.1710457264254721</v>
      </c>
      <c r="G54" s="22">
        <f>IF(OR($A54="",$B54="",$C54=""),"",C54*'MPTO_working_3-way'!$I53)</f>
        <v>4.304931144804562</v>
      </c>
      <c r="H54" s="17"/>
      <c r="I54" s="21"/>
      <c r="J54" s="22"/>
      <c r="K54" s="17"/>
      <c r="L54" s="21"/>
      <c r="M54" s="22"/>
      <c r="N54" s="23">
        <f t="shared" si="4"/>
        <v>52.770626382176808</v>
      </c>
      <c r="O54" s="24">
        <f t="shared" si="5"/>
        <v>23.974803097087744</v>
      </c>
      <c r="P54" s="24">
        <f t="shared" si="6"/>
        <v>23.229175249570655</v>
      </c>
      <c r="Q54" t="s">
        <v>197</v>
      </c>
      <c r="R54" t="s">
        <v>198</v>
      </c>
      <c r="S54" s="58" t="s">
        <v>328</v>
      </c>
      <c r="AD54" s="37"/>
      <c r="AE54" s="37"/>
      <c r="AH54" s="37"/>
      <c r="AI54" s="37"/>
      <c r="AJ54" t="s">
        <v>74</v>
      </c>
    </row>
    <row r="55" spans="1:36" s="36" customFormat="1" ht="15" x14ac:dyDescent="0.25">
      <c r="A55">
        <v>1.96</v>
      </c>
      <c r="B55">
        <v>3.84</v>
      </c>
      <c r="C55">
        <v>3.87</v>
      </c>
      <c r="D55" s="20">
        <f t="shared" si="0"/>
        <v>2.9018681115857259E-2</v>
      </c>
      <c r="E55" s="17">
        <f>IF(OR($A55="",$B55="",$C55=""),"",A55*'MPTO_working_3-way'!$I54)</f>
        <v>2.0121417194272309</v>
      </c>
      <c r="F55" s="21">
        <f>IF(OR($A55="",$B55="",$C55=""),"",B55*'MPTO_working_3-way'!$I54)</f>
        <v>3.9421552054084521</v>
      </c>
      <c r="G55" s="22">
        <f>IF(OR($A55="",$B55="",$C55=""),"",C55*'MPTO_working_3-way'!$I54)</f>
        <v>3.9729532929507059</v>
      </c>
      <c r="H55" s="17"/>
      <c r="I55" s="21"/>
      <c r="J55" s="22"/>
      <c r="K55" s="17"/>
      <c r="L55" s="21"/>
      <c r="M55" s="22"/>
      <c r="N55" s="23">
        <f t="shared" si="4"/>
        <v>49.698288661529091</v>
      </c>
      <c r="O55" s="24">
        <f t="shared" si="5"/>
        <v>25.366834837655478</v>
      </c>
      <c r="P55" s="24">
        <f t="shared" si="6"/>
        <v>25.170192707131012</v>
      </c>
      <c r="Q55" t="s">
        <v>199</v>
      </c>
      <c r="R55" t="s">
        <v>200</v>
      </c>
      <c r="S55" s="58" t="s">
        <v>328</v>
      </c>
      <c r="AD55" s="37"/>
      <c r="AE55" s="37"/>
      <c r="AH55" s="37"/>
      <c r="AI55" s="37"/>
      <c r="AJ55" t="s">
        <v>74</v>
      </c>
    </row>
    <row r="56" spans="1:36" s="36" customFormat="1" ht="15" x14ac:dyDescent="0.25">
      <c r="A56">
        <v>2.38</v>
      </c>
      <c r="B56">
        <v>3.19</v>
      </c>
      <c r="C56">
        <v>3.33</v>
      </c>
      <c r="D56" s="20">
        <f t="shared" si="0"/>
        <v>3.3947991351642504E-2</v>
      </c>
      <c r="E56" s="17">
        <f>IF(OR($A56="",$B56="",$C56=""),"",A56*'MPTO_working_3-way'!$I55)</f>
        <v>2.4505105722878415</v>
      </c>
      <c r="F56" s="21">
        <f>IF(OR($A56="",$B56="",$C56=""),"",B56*'MPTO_working_3-way'!$I55)</f>
        <v>3.2845078678984096</v>
      </c>
      <c r="G56" s="22">
        <f>IF(OR($A56="",$B56="",$C56=""),"",C56*'MPTO_working_3-way'!$I55)</f>
        <v>3.428655548621224</v>
      </c>
      <c r="H56" s="17"/>
      <c r="I56" s="21"/>
      <c r="J56" s="22"/>
      <c r="K56" s="17"/>
      <c r="L56" s="21"/>
      <c r="M56" s="22"/>
      <c r="N56" s="23">
        <f t="shared" si="4"/>
        <v>40.807822308898736</v>
      </c>
      <c r="O56" s="24">
        <f t="shared" si="5"/>
        <v>30.445961471842946</v>
      </c>
      <c r="P56" s="24">
        <f t="shared" si="6"/>
        <v>29.165951079633327</v>
      </c>
      <c r="Q56" t="s">
        <v>201</v>
      </c>
      <c r="R56" t="s">
        <v>202</v>
      </c>
      <c r="S56" s="58" t="s">
        <v>329</v>
      </c>
      <c r="AD56" s="37"/>
      <c r="AE56" s="37"/>
      <c r="AH56" s="37"/>
      <c r="AI56" s="37"/>
      <c r="AJ56" t="s">
        <v>68</v>
      </c>
    </row>
    <row r="57" spans="1:36" s="36" customFormat="1" ht="15" x14ac:dyDescent="0.25">
      <c r="A57">
        <v>3.05</v>
      </c>
      <c r="B57">
        <v>3</v>
      </c>
      <c r="C57">
        <v>2.62</v>
      </c>
      <c r="D57" s="20">
        <f t="shared" si="0"/>
        <v>4.2881575105326863E-2</v>
      </c>
      <c r="E57" s="17">
        <f>IF(OR($A57="",$B57="",$C57=""),"",A57*'MPTO_working_3-way'!$I56)</f>
        <v>3.1385069774033645</v>
      </c>
      <c r="F57" s="21">
        <f>IF(OR($A57="",$B57="",$C57=""),"",B57*'MPTO_working_3-way'!$I56)</f>
        <v>3.0870560433475718</v>
      </c>
      <c r="G57" s="22">
        <f>IF(OR($A57="",$B57="",$C57=""),"",C57*'MPTO_working_3-way'!$I56)</f>
        <v>2.6960289445235461</v>
      </c>
      <c r="H57" s="17"/>
      <c r="I57" s="21"/>
      <c r="J57" s="22"/>
      <c r="K57" s="17"/>
      <c r="L57" s="21"/>
      <c r="M57" s="22"/>
      <c r="N57" s="23">
        <f t="shared" si="4"/>
        <v>31.862283792892736</v>
      </c>
      <c r="O57" s="24">
        <f t="shared" si="5"/>
        <v>32.393321856107619</v>
      </c>
      <c r="P57" s="24">
        <f t="shared" si="6"/>
        <v>37.091589911573607</v>
      </c>
      <c r="Q57" t="s">
        <v>203</v>
      </c>
      <c r="R57" t="s">
        <v>204</v>
      </c>
      <c r="S57" s="58" t="s">
        <v>329</v>
      </c>
      <c r="AD57" s="37"/>
      <c r="AE57" s="37"/>
      <c r="AH57" s="37"/>
      <c r="AI57" s="37"/>
      <c r="AJ57" t="s">
        <v>68</v>
      </c>
    </row>
    <row r="58" spans="1:36" s="36" customFormat="1" ht="15" x14ac:dyDescent="0.25">
      <c r="A58">
        <v>2.33</v>
      </c>
      <c r="B58">
        <v>3.04</v>
      </c>
      <c r="C58">
        <v>3.5</v>
      </c>
      <c r="D58" s="20">
        <f t="shared" si="0"/>
        <v>4.3846203491561653E-2</v>
      </c>
      <c r="E58" s="17">
        <f>IF(OR($A58="",$B58="",$C58=""),"",A58*'MPTO_working_3-way'!$I57)</f>
        <v>2.4090988198493273</v>
      </c>
      <c r="F58" s="21">
        <f>IF(OR($A58="",$B58="",$C58=""),"",B58*'MPTO_working_3-way'!$I57)</f>
        <v>3.1432018937089934</v>
      </c>
      <c r="G58" s="22">
        <f>IF(OR($A58="",$B58="",$C58=""),"",C58*'MPTO_working_3-way'!$I57)</f>
        <v>3.618817969730749</v>
      </c>
      <c r="H58" s="17"/>
      <c r="I58" s="21"/>
      <c r="J58" s="22"/>
      <c r="K58" s="17"/>
      <c r="L58" s="21"/>
      <c r="M58" s="22"/>
      <c r="N58" s="23">
        <f t="shared" si="4"/>
        <v>41.509297657725106</v>
      </c>
      <c r="O58" s="24">
        <f t="shared" si="5"/>
        <v>31.814691954769575</v>
      </c>
      <c r="P58" s="24">
        <f t="shared" si="6"/>
        <v>27.633332440714142</v>
      </c>
      <c r="Q58" t="s">
        <v>205</v>
      </c>
      <c r="R58" t="s">
        <v>206</v>
      </c>
      <c r="S58" s="58" t="s">
        <v>329</v>
      </c>
      <c r="AD58" s="37"/>
      <c r="AE58" s="37"/>
      <c r="AH58" s="37"/>
      <c r="AI58" s="37"/>
      <c r="AJ58" t="s">
        <v>68</v>
      </c>
    </row>
    <row r="59" spans="1:36" s="36" customFormat="1" ht="15" x14ac:dyDescent="0.25">
      <c r="A59">
        <v>3.42</v>
      </c>
      <c r="B59">
        <v>2.94</v>
      </c>
      <c r="C59">
        <v>2.4300000000000002</v>
      </c>
      <c r="D59" s="20">
        <f t="shared" si="0"/>
        <v>4.4056348985338056E-2</v>
      </c>
      <c r="E59" s="17">
        <f>IF(OR($A59="",$B59="",$C59=""),"",A59*'MPTO_working_3-way'!$I58)</f>
        <v>3.5666549868602178</v>
      </c>
      <c r="F59" s="21">
        <f>IF(OR($A59="",$B59="",$C59=""),"",B59*'MPTO_working_3-way'!$I58)</f>
        <v>3.0660718308096611</v>
      </c>
      <c r="G59" s="22">
        <f>IF(OR($A59="",$B59="",$C59=""),"",C59*'MPTO_working_3-way'!$I58)</f>
        <v>2.5342022275059444</v>
      </c>
      <c r="H59" s="17"/>
      <c r="I59" s="21"/>
      <c r="J59" s="22"/>
      <c r="K59" s="17"/>
      <c r="L59" s="21"/>
      <c r="M59" s="22"/>
      <c r="N59" s="23">
        <f t="shared" si="4"/>
        <v>28.037474992228379</v>
      </c>
      <c r="O59" s="24">
        <f t="shared" si="5"/>
        <v>32.615021929735057</v>
      </c>
      <c r="P59" s="24">
        <f t="shared" si="6"/>
        <v>39.460149989062167</v>
      </c>
      <c r="Q59" t="s">
        <v>207</v>
      </c>
      <c r="R59" t="s">
        <v>208</v>
      </c>
      <c r="S59" s="58" t="s">
        <v>329</v>
      </c>
      <c r="AD59" s="37"/>
      <c r="AE59" s="37"/>
      <c r="AH59" s="37"/>
      <c r="AI59" s="37"/>
      <c r="AJ59" t="s">
        <v>68</v>
      </c>
    </row>
    <row r="60" spans="1:36" s="36" customFormat="1" ht="15" x14ac:dyDescent="0.25">
      <c r="A60">
        <v>4.96</v>
      </c>
      <c r="B60">
        <v>4.45</v>
      </c>
      <c r="C60">
        <v>1.65</v>
      </c>
      <c r="D60" s="20">
        <f t="shared" si="0"/>
        <v>3.2392610410008071E-2</v>
      </c>
      <c r="E60" s="17">
        <f>IF(OR($A60="",$B60="",$C60=""),"",A60*'MPTO_working_3-way'!$I59)</f>
        <v>5.1774771693181458</v>
      </c>
      <c r="F60" s="21">
        <f>IF(OR($A60="",$B60="",$C60=""),"",B60*'MPTO_working_3-way'!$I59)</f>
        <v>4.6451156055374492</v>
      </c>
      <c r="G60" s="22">
        <f>IF(OR($A60="",$B60="",$C60=""),"",C60*'MPTO_working_3-way'!$I59)</f>
        <v>1.7223462357610766</v>
      </c>
      <c r="H60" s="17"/>
      <c r="I60" s="21"/>
      <c r="J60" s="22"/>
      <c r="K60" s="17"/>
      <c r="L60" s="21"/>
      <c r="M60" s="22"/>
      <c r="N60" s="23">
        <f t="shared" si="4"/>
        <v>19.314426066927425</v>
      </c>
      <c r="O60" s="24">
        <f t="shared" si="5"/>
        <v>21.527989503811241</v>
      </c>
      <c r="P60" s="24">
        <f t="shared" si="6"/>
        <v>58.060335328460624</v>
      </c>
      <c r="Q60" t="s">
        <v>209</v>
      </c>
      <c r="R60" t="s">
        <v>210</v>
      </c>
      <c r="S60" s="58" t="s">
        <v>329</v>
      </c>
      <c r="AD60" s="37"/>
      <c r="AE60" s="37"/>
      <c r="AH60" s="37"/>
      <c r="AI60" s="37"/>
      <c r="AJ60" t="s">
        <v>335</v>
      </c>
    </row>
    <row r="61" spans="1:36" s="36" customFormat="1" ht="15" x14ac:dyDescent="0.25">
      <c r="A61">
        <v>3.23</v>
      </c>
      <c r="B61">
        <v>3.8</v>
      </c>
      <c r="C61">
        <v>2.19</v>
      </c>
      <c r="D61" s="20">
        <f t="shared" si="0"/>
        <v>2.9376422522866319E-2</v>
      </c>
      <c r="E61" s="17">
        <f>IF(OR($A61="",$B61="",$C61=""),"",A61*'MPTO_working_3-way'!$I60)</f>
        <v>3.372302007222642</v>
      </c>
      <c r="F61" s="21">
        <f>IF(OR($A61="",$B61="",$C61=""),"",B61*'MPTO_working_3-way'!$I60)</f>
        <v>3.9674141261442846</v>
      </c>
      <c r="G61" s="22">
        <f>IF(OR($A61="",$B61="",$C61=""),"",C61*'MPTO_working_3-way'!$I60)</f>
        <v>2.2864834042778903</v>
      </c>
      <c r="H61" s="17"/>
      <c r="I61" s="21"/>
      <c r="J61" s="22"/>
      <c r="K61" s="17"/>
      <c r="L61" s="21"/>
      <c r="M61" s="22"/>
      <c r="N61" s="23">
        <f t="shared" si="4"/>
        <v>29.653334661553021</v>
      </c>
      <c r="O61" s="24">
        <f t="shared" si="5"/>
        <v>25.205334462320067</v>
      </c>
      <c r="P61" s="24">
        <f t="shared" si="6"/>
        <v>43.735283541925234</v>
      </c>
      <c r="Q61" t="s">
        <v>211</v>
      </c>
      <c r="R61" t="s">
        <v>212</v>
      </c>
      <c r="S61" s="58" t="s">
        <v>329</v>
      </c>
      <c r="AD61" s="37"/>
      <c r="AE61" s="37"/>
      <c r="AH61" s="37"/>
      <c r="AI61" s="37"/>
      <c r="AJ61" t="s">
        <v>335</v>
      </c>
    </row>
    <row r="62" spans="1:36" s="36" customFormat="1" ht="15" x14ac:dyDescent="0.25">
      <c r="A62">
        <v>3.29</v>
      </c>
      <c r="B62">
        <v>3.71</v>
      </c>
      <c r="C62">
        <v>2.2000000000000002</v>
      </c>
      <c r="D62" s="20">
        <f t="shared" si="0"/>
        <v>2.8038601302350807E-2</v>
      </c>
      <c r="E62" s="17">
        <f>IF(OR($A62="",$B62="",$C62=""),"",A62*'MPTO_working_3-way'!$I61)</f>
        <v>3.3965716882489265</v>
      </c>
      <c r="F62" s="21">
        <f>IF(OR($A62="",$B62="",$C62=""),"",B62*'MPTO_working_3-way'!$I61)</f>
        <v>3.83017658462113</v>
      </c>
      <c r="G62" s="22">
        <f>IF(OR($A62="",$B62="",$C62=""),"",C62*'MPTO_working_3-way'!$I61)</f>
        <v>2.2712637429020179</v>
      </c>
      <c r="H62" s="17"/>
      <c r="I62" s="21"/>
      <c r="J62" s="22"/>
      <c r="K62" s="17"/>
      <c r="L62" s="21"/>
      <c r="M62" s="22"/>
      <c r="N62" s="23">
        <f t="shared" si="4"/>
        <v>29.441451315739531</v>
      </c>
      <c r="O62" s="24">
        <f t="shared" si="5"/>
        <v>26.108456827165245</v>
      </c>
      <c r="P62" s="24">
        <f t="shared" si="6"/>
        <v>44.028352194901387</v>
      </c>
      <c r="Q62" t="s">
        <v>213</v>
      </c>
      <c r="R62" t="s">
        <v>214</v>
      </c>
      <c r="S62" s="58" t="s">
        <v>329</v>
      </c>
      <c r="AD62" s="37"/>
      <c r="AE62" s="37"/>
      <c r="AH62" s="37"/>
      <c r="AI62" s="37"/>
      <c r="AJ62" t="s">
        <v>335</v>
      </c>
    </row>
    <row r="63" spans="1:36" s="36" customFormat="1" ht="15" x14ac:dyDescent="0.25">
      <c r="A63">
        <v>1.17</v>
      </c>
      <c r="B63">
        <v>7.35</v>
      </c>
      <c r="C63">
        <v>19.12</v>
      </c>
      <c r="D63" s="20">
        <f t="shared" si="0"/>
        <v>4.3056531699687817E-2</v>
      </c>
      <c r="E63" s="17">
        <f>IF(OR($A63="",$B63="",$C63=""),"",A63*'MPTO_working_3-way'!$I62)</f>
        <v>1.2043704143517535</v>
      </c>
      <c r="F63" s="21">
        <f>IF(OR($A63="",$B63="",$C63=""),"",B63*'MPTO_working_3-way'!$I62)</f>
        <v>7.5659167055430672</v>
      </c>
      <c r="G63" s="22">
        <f>IF(OR($A63="",$B63="",$C63=""),"",C63*'MPTO_working_3-way'!$I62)</f>
        <v>19.681677198637207</v>
      </c>
      <c r="H63" s="17"/>
      <c r="I63" s="21"/>
      <c r="J63" s="22"/>
      <c r="K63" s="17"/>
      <c r="L63" s="21"/>
      <c r="M63" s="22"/>
      <c r="N63" s="23">
        <f t="shared" si="4"/>
        <v>83.030933679838455</v>
      </c>
      <c r="O63" s="24">
        <f t="shared" si="5"/>
        <v>13.217169034749793</v>
      </c>
      <c r="P63" s="24">
        <f t="shared" si="6"/>
        <v>5.0808678036302801</v>
      </c>
      <c r="Q63" t="s">
        <v>215</v>
      </c>
      <c r="R63" t="s">
        <v>216</v>
      </c>
      <c r="S63" s="58" t="s">
        <v>329</v>
      </c>
      <c r="AD63" s="37"/>
      <c r="AE63" s="37"/>
      <c r="AH63" s="37"/>
      <c r="AI63" s="37"/>
      <c r="AJ63" t="s">
        <v>96</v>
      </c>
    </row>
    <row r="64" spans="1:36" s="36" customFormat="1" ht="15" x14ac:dyDescent="0.25">
      <c r="A64">
        <v>2.75</v>
      </c>
      <c r="B64">
        <v>3.19</v>
      </c>
      <c r="C64">
        <v>2.82</v>
      </c>
      <c r="D64" s="20">
        <f t="shared" si="0"/>
        <v>3.172591653882928E-2</v>
      </c>
      <c r="E64" s="17">
        <f>IF(OR($A64="",$B64="",$C64=""),"",A64*'MPTO_working_3-way'!$I63)</f>
        <v>2.8271061535814646</v>
      </c>
      <c r="F64" s="21">
        <f>IF(OR($A64="",$B64="",$C64=""),"",B64*'MPTO_working_3-way'!$I63)</f>
        <v>3.2794431381544991</v>
      </c>
      <c r="G64" s="22">
        <f>IF(OR($A64="",$B64="",$C64=""),"",C64*'MPTO_working_3-way'!$I63)</f>
        <v>2.899068855672629</v>
      </c>
      <c r="H64" s="17"/>
      <c r="I64" s="21"/>
      <c r="J64" s="22"/>
      <c r="K64" s="17"/>
      <c r="L64" s="21"/>
      <c r="M64" s="22"/>
      <c r="N64" s="23">
        <f t="shared" si="4"/>
        <v>35.371858914217611</v>
      </c>
      <c r="O64" s="24">
        <f t="shared" si="5"/>
        <v>30.49298182260139</v>
      </c>
      <c r="P64" s="24">
        <f t="shared" si="6"/>
        <v>34.493834047552639</v>
      </c>
      <c r="Q64" t="s">
        <v>217</v>
      </c>
      <c r="R64" t="s">
        <v>218</v>
      </c>
      <c r="S64" s="58" t="s">
        <v>329</v>
      </c>
      <c r="AD64" s="37"/>
      <c r="AE64" s="37"/>
      <c r="AH64" s="37"/>
      <c r="AI64" s="37"/>
      <c r="AJ64" t="s">
        <v>96</v>
      </c>
    </row>
    <row r="65" spans="1:36" s="36" customFormat="1" ht="15" x14ac:dyDescent="0.25">
      <c r="A65">
        <v>2.27</v>
      </c>
      <c r="B65">
        <v>3.23</v>
      </c>
      <c r="C65">
        <v>3.54</v>
      </c>
      <c r="D65" s="20">
        <f t="shared" si="0"/>
        <v>3.2612033287262365E-2</v>
      </c>
      <c r="E65" s="17">
        <f>IF(OR($A65="",$B65="",$C65=""),"",A65*'MPTO_working_3-way'!$I64)</f>
        <v>2.3677383269582912</v>
      </c>
      <c r="F65" s="21">
        <f>IF(OR($A65="",$B65="",$C65=""),"",B65*'MPTO_working_3-way'!$I64)</f>
        <v>3.3690725973899918</v>
      </c>
      <c r="G65" s="22">
        <f>IF(OR($A65="",$B65="",$C65=""),"",C65*'MPTO_working_3-way'!$I64)</f>
        <v>3.6924201222168951</v>
      </c>
      <c r="H65" s="17"/>
      <c r="I65" s="21"/>
      <c r="J65" s="22"/>
      <c r="K65" s="17"/>
      <c r="L65" s="21"/>
      <c r="M65" s="22"/>
      <c r="N65" s="23">
        <f t="shared" si="4"/>
        <v>42.234396791838371</v>
      </c>
      <c r="O65" s="24">
        <f t="shared" si="5"/>
        <v>29.681758736059777</v>
      </c>
      <c r="P65" s="24">
        <f t="shared" si="6"/>
        <v>27.082508677252282</v>
      </c>
      <c r="Q65" t="s">
        <v>219</v>
      </c>
      <c r="R65" t="s">
        <v>220</v>
      </c>
      <c r="S65" s="58" t="s">
        <v>329</v>
      </c>
      <c r="AD65" s="37"/>
      <c r="AE65" s="37"/>
      <c r="AH65" s="37"/>
      <c r="AI65" s="37"/>
      <c r="AJ65" t="s">
        <v>96</v>
      </c>
    </row>
    <row r="66" spans="1:36" s="36" customFormat="1" ht="15" x14ac:dyDescent="0.25">
      <c r="A66">
        <v>2.2999999999999998</v>
      </c>
      <c r="B66">
        <v>3.02</v>
      </c>
      <c r="C66">
        <v>3.72</v>
      </c>
      <c r="D66" s="20">
        <f t="shared" si="0"/>
        <v>3.4725640811297032E-2</v>
      </c>
      <c r="E66" s="17">
        <f>IF(OR($A66="",$B66="",$C66=""),"",A66*'MPTO_working_3-way'!$I65)</f>
        <v>2.3729696080393072</v>
      </c>
      <c r="F66" s="21">
        <f>IF(OR($A66="",$B66="",$C66=""),"",B66*'MPTO_working_3-way'!$I65)</f>
        <v>3.1158122679472644</v>
      </c>
      <c r="G66" s="22">
        <f>IF(OR($A66="",$B66="",$C66=""),"",C66*'MPTO_working_3-way'!$I65)</f>
        <v>3.8380204095244452</v>
      </c>
      <c r="H66" s="17"/>
      <c r="I66" s="21"/>
      <c r="J66" s="22"/>
      <c r="K66" s="17"/>
      <c r="L66" s="21"/>
      <c r="M66" s="22"/>
      <c r="N66" s="23">
        <f t="shared" si="4"/>
        <v>42.141289825715937</v>
      </c>
      <c r="O66" s="24">
        <f t="shared" si="5"/>
        <v>32.094359801041939</v>
      </c>
      <c r="P66" s="24">
        <f t="shared" si="6"/>
        <v>26.055098548157702</v>
      </c>
      <c r="Q66" t="s">
        <v>221</v>
      </c>
      <c r="R66" t="s">
        <v>222</v>
      </c>
      <c r="S66" s="58" t="s">
        <v>329</v>
      </c>
      <c r="AD66" s="37"/>
      <c r="AE66" s="37"/>
      <c r="AH66" s="37"/>
      <c r="AI66" s="37"/>
      <c r="AJ66" t="s">
        <v>96</v>
      </c>
    </row>
    <row r="67" spans="1:36" s="36" customFormat="1" ht="15" x14ac:dyDescent="0.25">
      <c r="A67">
        <v>2.23</v>
      </c>
      <c r="B67">
        <v>3.13</v>
      </c>
      <c r="C67">
        <v>3.68</v>
      </c>
      <c r="D67" s="20">
        <f t="shared" si="0"/>
        <v>3.9658441599699001E-2</v>
      </c>
      <c r="E67" s="17">
        <f>IF(OR($A67="",$B67="",$C67=""),"",A67*'MPTO_working_3-way'!$I66)</f>
        <v>2.3027248342305953</v>
      </c>
      <c r="F67" s="21">
        <f>IF(OR($A67="",$B67="",$C67=""),"",B67*'MPTO_working_3-way'!$I66)</f>
        <v>3.2320756641891313</v>
      </c>
      <c r="G67" s="22">
        <f>IF(OR($A67="",$B67="",$C67=""),"",C67*'MPTO_working_3-way'!$I66)</f>
        <v>3.8000122824971259</v>
      </c>
      <c r="H67" s="17"/>
      <c r="I67" s="21"/>
      <c r="J67" s="22"/>
      <c r="K67" s="17"/>
      <c r="L67" s="21"/>
      <c r="M67" s="22"/>
      <c r="N67" s="23">
        <f t="shared" si="4"/>
        <v>43.426812667095241</v>
      </c>
      <c r="O67" s="24">
        <f t="shared" si="5"/>
        <v>30.939869727674886</v>
      </c>
      <c r="P67" s="24">
        <f t="shared" si="6"/>
        <v>26.315704415114777</v>
      </c>
      <c r="Q67" t="s">
        <v>223</v>
      </c>
      <c r="R67" t="s">
        <v>224</v>
      </c>
      <c r="S67" s="58" t="s">
        <v>329</v>
      </c>
      <c r="AD67" s="37"/>
      <c r="AE67" s="37"/>
      <c r="AH67" s="37"/>
      <c r="AI67" s="37"/>
      <c r="AJ67" t="s">
        <v>96</v>
      </c>
    </row>
    <row r="68" spans="1:36" s="36" customFormat="1" ht="15" x14ac:dyDescent="0.25">
      <c r="A68">
        <v>6.38</v>
      </c>
      <c r="B68">
        <v>4.01</v>
      </c>
      <c r="C68">
        <v>1.58</v>
      </c>
      <c r="D68" s="20">
        <f t="shared" ref="D68:D127" si="7">IF(OR($A68="",$B68="",$C68=""),"",(1/A68)+(1/B68)+(1/C68)-1)</f>
        <v>3.9027762920780251E-2</v>
      </c>
      <c r="E68" s="17">
        <f>IF(OR($A68="",$B68="",$C68=""),"",A68*'MPTO_working_3-way'!$I67)</f>
        <v>6.6015495883760753</v>
      </c>
      <c r="F68" s="21">
        <f>IF(OR($A68="",$B68="",$C68=""),"",B68*'MPTO_working_3-way'!$I67)</f>
        <v>4.149249819653301</v>
      </c>
      <c r="G68" s="22">
        <f>IF(OR($A68="",$B68="",$C68=""),"",C68*'MPTO_working_3-way'!$I67)</f>
        <v>1.6348665124818493</v>
      </c>
      <c r="H68" s="17"/>
      <c r="I68" s="21"/>
      <c r="J68" s="22"/>
      <c r="K68" s="17"/>
      <c r="L68" s="21"/>
      <c r="M68" s="22"/>
      <c r="N68" s="23">
        <f t="shared" si="4"/>
        <v>15.147958621121127</v>
      </c>
      <c r="O68" s="24">
        <f t="shared" si="5"/>
        <v>24.100742145324887</v>
      </c>
      <c r="P68" s="24">
        <f t="shared" si="6"/>
        <v>61.16707341946379</v>
      </c>
      <c r="Q68" t="s">
        <v>225</v>
      </c>
      <c r="R68" t="s">
        <v>226</v>
      </c>
      <c r="S68" s="58" t="s">
        <v>329</v>
      </c>
      <c r="AD68" s="37"/>
      <c r="AE68" s="37"/>
      <c r="AH68" s="37"/>
      <c r="AI68" s="37"/>
      <c r="AJ68" t="s">
        <v>96</v>
      </c>
    </row>
    <row r="69" spans="1:36" s="36" customFormat="1" ht="15" x14ac:dyDescent="0.25">
      <c r="A69">
        <v>1.93</v>
      </c>
      <c r="B69">
        <v>3.76</v>
      </c>
      <c r="C69">
        <v>3.92</v>
      </c>
      <c r="D69" s="20">
        <f t="shared" si="7"/>
        <v>3.9194202650743915E-2</v>
      </c>
      <c r="E69" s="17">
        <f>IF(OR($A69="",$B69="",$C69=""),"",A69*'MPTO_working_3-way'!$I68)</f>
        <v>2.006540792287419</v>
      </c>
      <c r="F69" s="21">
        <f>IF(OR($A69="",$B69="",$C69=""),"",B69*'MPTO_working_3-way'!$I68)</f>
        <v>3.909115740414868</v>
      </c>
      <c r="G69" s="22">
        <f>IF(OR($A69="",$B69="",$C69=""),"",C69*'MPTO_working_3-way'!$I68)</f>
        <v>4.07546109107082</v>
      </c>
      <c r="H69" s="17"/>
      <c r="I69" s="21"/>
      <c r="J69" s="22"/>
      <c r="K69" s="17"/>
      <c r="L69" s="21"/>
      <c r="M69" s="22"/>
      <c r="N69" s="23">
        <f t="shared" ref="N69:N127" si="8">(1/E69)* 100</f>
        <v>49.837013224137785</v>
      </c>
      <c r="O69" s="24">
        <f t="shared" ref="O69:O127" si="9">(1/F69)* 100</f>
        <v>25.581232851751572</v>
      </c>
      <c r="P69" s="24">
        <f t="shared" ref="P69:P127" si="10">(1/G69)* 100</f>
        <v>24.537100898618856</v>
      </c>
      <c r="Q69" t="s">
        <v>227</v>
      </c>
      <c r="R69" t="s">
        <v>228</v>
      </c>
      <c r="S69" s="58" t="s">
        <v>329</v>
      </c>
      <c r="AD69" s="37"/>
      <c r="AE69" s="37"/>
      <c r="AH69" s="37"/>
      <c r="AI69" s="37"/>
      <c r="AJ69" t="s">
        <v>336</v>
      </c>
    </row>
    <row r="70" spans="1:36" s="36" customFormat="1" ht="15" x14ac:dyDescent="0.25">
      <c r="A70">
        <v>2.7</v>
      </c>
      <c r="B70">
        <v>3.68</v>
      </c>
      <c r="C70">
        <v>2.52</v>
      </c>
      <c r="D70" s="20">
        <f t="shared" si="7"/>
        <v>3.8934897630549692E-2</v>
      </c>
      <c r="E70" s="17">
        <f>IF(OR($A70="",$B70="",$C70=""),"",A70*'MPTO_working_3-way'!$I69)</f>
        <v>2.8053749598861071</v>
      </c>
      <c r="F70" s="21">
        <f>IF(OR($A70="",$B70="",$C70=""),"",B70*'MPTO_working_3-way'!$I69)</f>
        <v>3.8236221675484714</v>
      </c>
      <c r="G70" s="22">
        <f>IF(OR($A70="",$B70="",$C70=""),"",C70*'MPTO_working_3-way'!$I69)</f>
        <v>2.6183499625603663</v>
      </c>
      <c r="H70" s="17"/>
      <c r="I70" s="21"/>
      <c r="J70" s="22"/>
      <c r="K70" s="17"/>
      <c r="L70" s="21"/>
      <c r="M70" s="22"/>
      <c r="N70" s="23">
        <f t="shared" si="8"/>
        <v>35.645858906525568</v>
      </c>
      <c r="O70" s="24">
        <f t="shared" si="9"/>
        <v>26.153211697722568</v>
      </c>
      <c r="P70" s="24">
        <f t="shared" si="10"/>
        <v>38.191991685563117</v>
      </c>
      <c r="Q70" t="s">
        <v>229</v>
      </c>
      <c r="R70" t="s">
        <v>230</v>
      </c>
      <c r="S70" s="58" t="s">
        <v>329</v>
      </c>
      <c r="AD70" s="37"/>
      <c r="AE70" s="37"/>
      <c r="AH70" s="37"/>
      <c r="AI70" s="37"/>
      <c r="AJ70" t="s">
        <v>336</v>
      </c>
    </row>
    <row r="71" spans="1:36" s="36" customFormat="1" ht="15" x14ac:dyDescent="0.25">
      <c r="A71">
        <v>2.06</v>
      </c>
      <c r="B71">
        <v>3.62</v>
      </c>
      <c r="C71">
        <v>3.6</v>
      </c>
      <c r="D71" s="20">
        <f t="shared" si="7"/>
        <v>3.9457764904313297E-2</v>
      </c>
      <c r="E71" s="17">
        <f>IF(OR($A71="",$B71="",$C71=""),"",A71*'MPTO_working_3-way'!$I70)</f>
        <v>2.1407400574605324</v>
      </c>
      <c r="F71" s="21">
        <f>IF(OR($A71="",$B71="",$C71=""),"",B71*'MPTO_working_3-way'!$I70)</f>
        <v>3.7618830135956931</v>
      </c>
      <c r="G71" s="22">
        <f>IF(OR($A71="",$B71="",$C71=""),"",C71*'MPTO_working_3-way'!$I70)</f>
        <v>3.7410991295426781</v>
      </c>
      <c r="H71" s="17"/>
      <c r="I71" s="21"/>
      <c r="J71" s="22"/>
      <c r="K71" s="17"/>
      <c r="L71" s="21"/>
      <c r="M71" s="22"/>
      <c r="N71" s="23">
        <f t="shared" si="8"/>
        <v>46.712817677932222</v>
      </c>
      <c r="O71" s="24">
        <f t="shared" si="9"/>
        <v>26.582432159265295</v>
      </c>
      <c r="P71" s="24">
        <f t="shared" si="10"/>
        <v>26.730112337927881</v>
      </c>
      <c r="Q71" t="s">
        <v>231</v>
      </c>
      <c r="R71" t="s">
        <v>232</v>
      </c>
      <c r="S71" s="58" t="s">
        <v>329</v>
      </c>
      <c r="AD71" s="37"/>
      <c r="AE71" s="37"/>
      <c r="AH71" s="37"/>
      <c r="AI71" s="37"/>
      <c r="AJ71" t="s">
        <v>336</v>
      </c>
    </row>
    <row r="72" spans="1:36" s="36" customFormat="1" ht="15" x14ac:dyDescent="0.25">
      <c r="A72">
        <v>2.0099999999999998</v>
      </c>
      <c r="B72">
        <v>3.46</v>
      </c>
      <c r="C72">
        <v>3.94</v>
      </c>
      <c r="D72" s="20">
        <f t="shared" si="7"/>
        <v>4.033688545039249E-2</v>
      </c>
      <c r="E72" s="17">
        <f>IF(OR($A72="",$B72="",$C72=""),"",A72*'MPTO_working_3-way'!$I71)</f>
        <v>2.0882591442374046</v>
      </c>
      <c r="F72" s="21">
        <f>IF(OR($A72="",$B72="",$C72=""),"",B72*'MPTO_working_3-way'!$I71)</f>
        <v>3.5947147458017019</v>
      </c>
      <c r="G72" s="22">
        <f>IF(OR($A72="",$B72="",$C72=""),"",C72*'MPTO_working_3-way'!$I71)</f>
        <v>4.093403496664366</v>
      </c>
      <c r="H72" s="17"/>
      <c r="I72" s="21"/>
      <c r="J72" s="22"/>
      <c r="K72" s="17"/>
      <c r="L72" s="21"/>
      <c r="M72" s="22"/>
      <c r="N72" s="23">
        <f t="shared" si="8"/>
        <v>47.88677701996523</v>
      </c>
      <c r="O72" s="24">
        <f t="shared" si="9"/>
        <v>27.818619020268816</v>
      </c>
      <c r="P72" s="24">
        <f t="shared" si="10"/>
        <v>24.429548682774136</v>
      </c>
      <c r="Q72" t="s">
        <v>233</v>
      </c>
      <c r="R72" t="s">
        <v>234</v>
      </c>
      <c r="S72" s="58" t="s">
        <v>329</v>
      </c>
      <c r="AD72" s="37"/>
      <c r="AE72" s="37"/>
      <c r="AH72" s="37"/>
      <c r="AI72" s="37"/>
      <c r="AJ72" t="s">
        <v>336</v>
      </c>
    </row>
    <row r="73" spans="1:36" s="36" customFormat="1" ht="15" x14ac:dyDescent="0.25">
      <c r="A73">
        <v>3.47</v>
      </c>
      <c r="B73">
        <v>3.74</v>
      </c>
      <c r="C73">
        <v>2.12</v>
      </c>
      <c r="D73" s="20">
        <f t="shared" si="7"/>
        <v>2.726223039227782E-2</v>
      </c>
      <c r="E73" s="17">
        <f>IF(OR($A73="",$B73="",$C73=""),"",A73*'MPTO_working_3-way'!$I72)</f>
        <v>3.6069184442179671</v>
      </c>
      <c r="F73" s="21">
        <f>IF(OR($A73="",$B73="",$C73=""),"",B73*'MPTO_working_3-way'!$I72)</f>
        <v>3.8875720407421319</v>
      </c>
      <c r="G73" s="22">
        <f>IF(OR($A73="",$B73="",$C73=""),"",C73*'MPTO_working_3-way'!$I72)</f>
        <v>2.2036504615971442</v>
      </c>
      <c r="H73" s="17"/>
      <c r="I73" s="21"/>
      <c r="J73" s="22"/>
      <c r="K73" s="17"/>
      <c r="L73" s="21"/>
      <c r="M73" s="22"/>
      <c r="N73" s="23">
        <f t="shared" si="8"/>
        <v>27.724497114788925</v>
      </c>
      <c r="O73" s="24">
        <f t="shared" si="9"/>
        <v>25.722995986181168</v>
      </c>
      <c r="P73" s="24">
        <f t="shared" si="10"/>
        <v>45.379247635998858</v>
      </c>
      <c r="Q73" t="s">
        <v>235</v>
      </c>
      <c r="R73" t="s">
        <v>236</v>
      </c>
      <c r="S73" s="58" t="s">
        <v>329</v>
      </c>
      <c r="AD73" s="37"/>
      <c r="AE73" s="37"/>
      <c r="AH73" s="37"/>
      <c r="AI73" s="37"/>
      <c r="AJ73" t="s">
        <v>340</v>
      </c>
    </row>
    <row r="74" spans="1:36" s="36" customFormat="1" ht="15" x14ac:dyDescent="0.25">
      <c r="A74">
        <v>2.79</v>
      </c>
      <c r="B74">
        <v>3.24</v>
      </c>
      <c r="C74">
        <v>2.77</v>
      </c>
      <c r="D74" s="20">
        <f t="shared" si="7"/>
        <v>2.8075744701652194E-2</v>
      </c>
      <c r="E74" s="17">
        <f>IF(OR($A74="",$B74="",$C74=""),"",A74*'MPTO_working_3-way'!$I73)</f>
        <v>2.902539910406595</v>
      </c>
      <c r="F74" s="21">
        <f>IF(OR($A74="",$B74="",$C74=""),"",B74*'MPTO_working_3-way'!$I73)</f>
        <v>3.3706915088592719</v>
      </c>
      <c r="G74" s="22">
        <f>IF(OR($A74="",$B74="",$C74=""),"",C74*'MPTO_working_3-way'!$I73)</f>
        <v>2.881733172697587</v>
      </c>
      <c r="H74" s="17"/>
      <c r="I74" s="21"/>
      <c r="J74" s="22"/>
      <c r="K74" s="17"/>
      <c r="L74" s="21"/>
      <c r="M74" s="22"/>
      <c r="N74" s="23">
        <f t="shared" si="8"/>
        <v>34.452583973597022</v>
      </c>
      <c r="O74" s="24">
        <f t="shared" si="9"/>
        <v>29.66750286615299</v>
      </c>
      <c r="P74" s="24">
        <f t="shared" si="10"/>
        <v>34.701339092539968</v>
      </c>
      <c r="Q74" t="s">
        <v>237</v>
      </c>
      <c r="R74" t="s">
        <v>238</v>
      </c>
      <c r="S74" s="58" t="s">
        <v>329</v>
      </c>
      <c r="AD74" s="37"/>
      <c r="AE74" s="37"/>
      <c r="AH74" s="37"/>
      <c r="AI74" s="37"/>
      <c r="AJ74" t="s">
        <v>340</v>
      </c>
    </row>
    <row r="75" spans="1:36" s="36" customFormat="1" ht="15" x14ac:dyDescent="0.25">
      <c r="A75">
        <v>2.97</v>
      </c>
      <c r="B75">
        <v>3.46</v>
      </c>
      <c r="C75">
        <v>2.4900000000000002</v>
      </c>
      <c r="D75" s="20">
        <f t="shared" si="7"/>
        <v>2.7324103443610248E-2</v>
      </c>
      <c r="E75" s="17">
        <f>IF(OR($A75="",$B75="",$C75=""),"",A75*'MPTO_working_3-way'!$I74)</f>
        <v>3.0509688242650652</v>
      </c>
      <c r="F75" s="21">
        <f>IF(OR($A75="",$B75="",$C75=""),"",B75*'MPTO_working_3-way'!$I74)</f>
        <v>3.5543273171572811</v>
      </c>
      <c r="G75" s="22">
        <f>IF(OR($A75="",$B75="",$C75=""),"",C75*'MPTO_working_3-way'!$I74)</f>
        <v>2.557882953676772</v>
      </c>
      <c r="H75" s="17"/>
      <c r="I75" s="21"/>
      <c r="J75" s="22"/>
      <c r="K75" s="17"/>
      <c r="L75" s="21"/>
      <c r="M75" s="22"/>
      <c r="N75" s="23">
        <f t="shared" si="8"/>
        <v>32.776473887467063</v>
      </c>
      <c r="O75" s="24">
        <f t="shared" si="9"/>
        <v>28.134718914964509</v>
      </c>
      <c r="P75" s="24">
        <f t="shared" si="10"/>
        <v>39.094830299508907</v>
      </c>
      <c r="Q75" t="s">
        <v>239</v>
      </c>
      <c r="R75" t="s">
        <v>240</v>
      </c>
      <c r="S75" s="58" t="s">
        <v>329</v>
      </c>
      <c r="AD75" s="37"/>
      <c r="AE75" s="37"/>
      <c r="AH75" s="37"/>
      <c r="AI75" s="37"/>
      <c r="AJ75" t="s">
        <v>340</v>
      </c>
    </row>
    <row r="76" spans="1:36" s="36" customFormat="1" ht="15" x14ac:dyDescent="0.25">
      <c r="A76">
        <v>3.99</v>
      </c>
      <c r="B76">
        <v>3.87</v>
      </c>
      <c r="C76">
        <v>1.93</v>
      </c>
      <c r="D76" s="20">
        <f t="shared" si="7"/>
        <v>2.7159214258484443E-2</v>
      </c>
      <c r="E76" s="17">
        <f>IF(OR($A76="",$B76="",$C76=""),"",A76*'MPTO_working_3-way'!$I75)</f>
        <v>4.1020222213595927</v>
      </c>
      <c r="F76" s="21">
        <f>IF(OR($A76="",$B76="",$C76=""),"",B76*'MPTO_working_3-way'!$I75)</f>
        <v>3.9786531319953942</v>
      </c>
      <c r="G76" s="22">
        <f>IF(OR($A76="",$B76="",$C76=""),"",C76*'MPTO_working_3-way'!$I75)</f>
        <v>1.9841861872741886</v>
      </c>
      <c r="H76" s="17"/>
      <c r="I76" s="21"/>
      <c r="J76" s="22"/>
      <c r="K76" s="17"/>
      <c r="L76" s="21"/>
      <c r="M76" s="22"/>
      <c r="N76" s="23">
        <f t="shared" si="8"/>
        <v>24.378219961679182</v>
      </c>
      <c r="O76" s="24">
        <f t="shared" si="9"/>
        <v>25.134133758940553</v>
      </c>
      <c r="P76" s="24">
        <f t="shared" si="10"/>
        <v>50.398496190207233</v>
      </c>
      <c r="Q76" t="s">
        <v>241</v>
      </c>
      <c r="R76" t="s">
        <v>242</v>
      </c>
      <c r="S76" s="58" t="s">
        <v>329</v>
      </c>
      <c r="AD76" s="37"/>
      <c r="AE76" s="37"/>
      <c r="AH76" s="37"/>
      <c r="AI76" s="37"/>
      <c r="AJ76" t="s">
        <v>340</v>
      </c>
    </row>
    <row r="77" spans="1:36" s="36" customFormat="1" ht="15" x14ac:dyDescent="0.25">
      <c r="A77">
        <v>3.02</v>
      </c>
      <c r="B77">
        <v>3.76</v>
      </c>
      <c r="C77">
        <v>2.3199999999999998</v>
      </c>
      <c r="D77" s="20">
        <f t="shared" si="7"/>
        <v>2.8117757381700859E-2</v>
      </c>
      <c r="E77" s="17">
        <f>IF(OR($A77="",$B77="",$C77=""),"",A77*'MPTO_working_3-way'!$I76)</f>
        <v>3.1025187923997031</v>
      </c>
      <c r="F77" s="21">
        <f>IF(OR($A77="",$B77="",$C77=""),"",B77*'MPTO_working_3-way'!$I76)</f>
        <v>3.8627386289479744</v>
      </c>
      <c r="G77" s="22">
        <f>IF(OR($A77="",$B77="",$C77=""),"",C77*'MPTO_working_3-way'!$I76)</f>
        <v>2.3833919199891755</v>
      </c>
      <c r="H77" s="17"/>
      <c r="I77" s="21"/>
      <c r="J77" s="22"/>
      <c r="K77" s="17"/>
      <c r="L77" s="21"/>
      <c r="M77" s="22"/>
      <c r="N77" s="23">
        <f t="shared" si="8"/>
        <v>32.231875676296248</v>
      </c>
      <c r="O77" s="24">
        <f t="shared" si="9"/>
        <v>25.888368229365604</v>
      </c>
      <c r="P77" s="24">
        <f t="shared" si="10"/>
        <v>41.95701057862702</v>
      </c>
      <c r="Q77" t="s">
        <v>243</v>
      </c>
      <c r="R77" t="s">
        <v>244</v>
      </c>
      <c r="S77" s="58" t="s">
        <v>329</v>
      </c>
      <c r="AD77" s="37"/>
      <c r="AE77" s="37"/>
      <c r="AH77" s="37"/>
      <c r="AI77" s="37"/>
      <c r="AJ77" t="s">
        <v>340</v>
      </c>
    </row>
    <row r="78" spans="1:36" s="36" customFormat="1" ht="15" x14ac:dyDescent="0.25">
      <c r="A78">
        <v>4.8099999999999996</v>
      </c>
      <c r="B78">
        <v>3.84</v>
      </c>
      <c r="C78">
        <v>1.78</v>
      </c>
      <c r="D78" s="20">
        <f t="shared" si="7"/>
        <v>3.0114627375863456E-2</v>
      </c>
      <c r="E78" s="17">
        <f>IF(OR($A78="",$B78="",$C78=""),"",A78*'MPTO_working_3-way'!$I77)</f>
        <v>4.9406358205833101</v>
      </c>
      <c r="F78" s="21">
        <f>IF(OR($A78="",$B78="",$C78=""),"",B78*'MPTO_working_3-way'!$I77)</f>
        <v>3.9442913827525801</v>
      </c>
      <c r="G78" s="22">
        <f>IF(OR($A78="",$B78="",$C78=""),"",C78*'MPTO_working_3-way'!$I77)</f>
        <v>1.8283434013801023</v>
      </c>
      <c r="H78" s="17"/>
      <c r="I78" s="21"/>
      <c r="J78" s="22"/>
      <c r="K78" s="17"/>
      <c r="L78" s="21"/>
      <c r="M78" s="22"/>
      <c r="N78" s="23">
        <f t="shared" si="8"/>
        <v>20.2403098774023</v>
      </c>
      <c r="O78" s="24">
        <f t="shared" si="9"/>
        <v>25.353096487058615</v>
      </c>
      <c r="P78" s="24">
        <f t="shared" si="10"/>
        <v>54.694320511407348</v>
      </c>
      <c r="Q78" t="s">
        <v>245</v>
      </c>
      <c r="R78" t="s">
        <v>246</v>
      </c>
      <c r="S78" s="58" t="s">
        <v>329</v>
      </c>
      <c r="AD78" s="37"/>
      <c r="AE78" s="37"/>
      <c r="AH78" s="37"/>
      <c r="AI78" s="37"/>
      <c r="AJ78" t="s">
        <v>340</v>
      </c>
    </row>
    <row r="79" spans="1:36" s="36" customFormat="1" ht="15" x14ac:dyDescent="0.25">
      <c r="A79">
        <v>1.28</v>
      </c>
      <c r="B79">
        <v>5.78</v>
      </c>
      <c r="C79">
        <v>11.51</v>
      </c>
      <c r="D79" s="20">
        <f t="shared" si="7"/>
        <v>4.1141353689735816E-2</v>
      </c>
      <c r="E79" s="17">
        <f>IF(OR($A79="",$B79="",$C79=""),"",A79*'MPTO_working_3-way'!$I78)</f>
        <v>1.3159907294485771</v>
      </c>
      <c r="F79" s="21">
        <f>IF(OR($A79="",$B79="",$C79=""),"",B79*'MPTO_working_3-way'!$I78)</f>
        <v>5.942520637666231</v>
      </c>
      <c r="G79" s="22">
        <f>IF(OR($A79="",$B79="",$C79=""),"",C79*'MPTO_working_3-way'!$I78)</f>
        <v>11.833635387463376</v>
      </c>
      <c r="H79" s="17"/>
      <c r="I79" s="21"/>
      <c r="J79" s="22"/>
      <c r="K79" s="17"/>
      <c r="L79" s="21"/>
      <c r="M79" s="22"/>
      <c r="N79" s="23">
        <f t="shared" si="8"/>
        <v>75.988377244801512</v>
      </c>
      <c r="O79" s="24">
        <f t="shared" si="9"/>
        <v>16.827875929644627</v>
      </c>
      <c r="P79" s="24">
        <f t="shared" si="10"/>
        <v>8.4504885207077276</v>
      </c>
      <c r="Q79" t="s">
        <v>247</v>
      </c>
      <c r="R79" t="s">
        <v>248</v>
      </c>
      <c r="S79" s="58" t="s">
        <v>329</v>
      </c>
      <c r="AD79" s="37"/>
      <c r="AE79" s="37"/>
      <c r="AH79" s="37"/>
      <c r="AI79" s="37"/>
      <c r="AJ79" t="s">
        <v>331</v>
      </c>
    </row>
    <row r="80" spans="1:36" s="36" customFormat="1" ht="15" x14ac:dyDescent="0.25">
      <c r="A80">
        <v>1.83</v>
      </c>
      <c r="B80">
        <v>3.95</v>
      </c>
      <c r="C80">
        <v>4.34</v>
      </c>
      <c r="D80" s="20">
        <f t="shared" si="7"/>
        <v>3.0027390937497955E-2</v>
      </c>
      <c r="E80" s="17">
        <f>IF(OR($A80="",$B80="",$C80=""),"",A80*'MPTO_working_3-way'!$I79)</f>
        <v>1.8851097680978302</v>
      </c>
      <c r="F80" s="21">
        <f>IF(OR($A80="",$B80="",$C80=""),"",B80*'MPTO_working_3-way'!$I79)</f>
        <v>4.0689527781346611</v>
      </c>
      <c r="G80" s="22">
        <f>IF(OR($A80="",$B80="",$C80=""),"",C80*'MPTO_working_3-way'!$I79)</f>
        <v>4.4706974828112473</v>
      </c>
      <c r="H80" s="17"/>
      <c r="I80" s="21"/>
      <c r="J80" s="22"/>
      <c r="K80" s="17"/>
      <c r="L80" s="21"/>
      <c r="M80" s="22"/>
      <c r="N80" s="23">
        <f t="shared" si="8"/>
        <v>53.047308805208196</v>
      </c>
      <c r="O80" s="24">
        <f t="shared" si="9"/>
        <v>24.576348130007844</v>
      </c>
      <c r="P80" s="24">
        <f t="shared" si="10"/>
        <v>22.367874450122351</v>
      </c>
      <c r="Q80" t="s">
        <v>249</v>
      </c>
      <c r="R80" t="s">
        <v>250</v>
      </c>
      <c r="S80" s="58" t="s">
        <v>329</v>
      </c>
      <c r="AD80" s="37"/>
      <c r="AE80" s="37"/>
      <c r="AH80" s="37"/>
      <c r="AI80" s="37"/>
      <c r="AJ80" t="s">
        <v>76</v>
      </c>
    </row>
    <row r="81" spans="1:36" s="36" customFormat="1" ht="15" x14ac:dyDescent="0.25">
      <c r="A81">
        <v>4.25</v>
      </c>
      <c r="B81">
        <v>3.54</v>
      </c>
      <c r="C81">
        <v>1.95</v>
      </c>
      <c r="D81" s="20">
        <f t="shared" si="7"/>
        <v>3.0600506173786401E-2</v>
      </c>
      <c r="E81" s="17">
        <f>IF(OR($A81="",$B81="",$C81=""),"",A81*'MPTO_working_3-way'!$I80)</f>
        <v>4.424850753181377</v>
      </c>
      <c r="F81" s="21">
        <f>IF(OR($A81="",$B81="",$C81=""),"",B81*'MPTO_working_3-way'!$I80)</f>
        <v>3.6856403920616647</v>
      </c>
      <c r="G81" s="22">
        <f>IF(OR($A81="",$B81="",$C81=""),"",C81*'MPTO_working_3-way'!$I80)</f>
        <v>2.0302256396949847</v>
      </c>
      <c r="H81" s="17"/>
      <c r="I81" s="21"/>
      <c r="J81" s="22"/>
      <c r="K81" s="17"/>
      <c r="L81" s="21"/>
      <c r="M81" s="22"/>
      <c r="N81" s="23">
        <f t="shared" si="8"/>
        <v>22.599632299033374</v>
      </c>
      <c r="O81" s="24">
        <f t="shared" si="9"/>
        <v>27.132326912681311</v>
      </c>
      <c r="P81" s="24">
        <f t="shared" si="10"/>
        <v>49.25560885686761</v>
      </c>
      <c r="Q81" t="s">
        <v>80</v>
      </c>
      <c r="R81" t="s">
        <v>91</v>
      </c>
      <c r="S81" s="58" t="s">
        <v>329</v>
      </c>
      <c r="AD81" s="37"/>
      <c r="AE81" s="37"/>
      <c r="AH81" s="37"/>
      <c r="AI81" s="37"/>
      <c r="AJ81" t="s">
        <v>69</v>
      </c>
    </row>
    <row r="82" spans="1:36" s="36" customFormat="1" ht="15" x14ac:dyDescent="0.25">
      <c r="A82">
        <v>1.6</v>
      </c>
      <c r="B82">
        <v>4.2</v>
      </c>
      <c r="C82">
        <v>6.02</v>
      </c>
      <c r="D82" s="20">
        <f t="shared" si="7"/>
        <v>2.9208194905869345E-2</v>
      </c>
      <c r="E82" s="17">
        <f>IF(OR($A82="",$B82="",$C82=""),"",A82*'MPTO_working_3-way'!$I81)</f>
        <v>1.6480438254999967</v>
      </c>
      <c r="F82" s="21">
        <f>IF(OR($A82="",$B82="",$C82=""),"",B82*'MPTO_working_3-way'!$I81)</f>
        <v>4.3261150419374914</v>
      </c>
      <c r="G82" s="22">
        <f>IF(OR($A82="",$B82="",$C82=""),"",C82*'MPTO_working_3-way'!$I81)</f>
        <v>6.2007648934437372</v>
      </c>
      <c r="H82" s="17"/>
      <c r="I82" s="21"/>
      <c r="J82" s="22"/>
      <c r="K82" s="17"/>
      <c r="L82" s="21"/>
      <c r="M82" s="22"/>
      <c r="N82" s="23">
        <f t="shared" si="8"/>
        <v>60.67799803179458</v>
      </c>
      <c r="O82" s="24">
        <f t="shared" si="9"/>
        <v>23.115427821636029</v>
      </c>
      <c r="P82" s="24">
        <f t="shared" si="10"/>
        <v>16.127042666257697</v>
      </c>
      <c r="Q82" t="s">
        <v>92</v>
      </c>
      <c r="R82" t="s">
        <v>81</v>
      </c>
      <c r="S82" s="58" t="s">
        <v>329</v>
      </c>
      <c r="AD82" s="37"/>
      <c r="AE82" s="37"/>
      <c r="AH82" s="37"/>
      <c r="AI82" s="37"/>
      <c r="AJ82" t="s">
        <v>69</v>
      </c>
    </row>
    <row r="83" spans="1:36" s="36" customFormat="1" ht="15" x14ac:dyDescent="0.25">
      <c r="A83">
        <v>1.92</v>
      </c>
      <c r="B83">
        <v>3.56</v>
      </c>
      <c r="C83">
        <v>4.4000000000000004</v>
      </c>
      <c r="D83" s="20">
        <f t="shared" si="7"/>
        <v>2.9004937010554954E-2</v>
      </c>
      <c r="E83" s="17">
        <f>IF(OR($A83="",$B83="",$C83=""),"",A83*'MPTO_working_3-way'!$I82)</f>
        <v>1.9787529718536698</v>
      </c>
      <c r="F83" s="21">
        <f>IF(OR($A83="",$B83="",$C83=""),"",B83*'MPTO_working_3-way'!$I82)</f>
        <v>3.6689378019786796</v>
      </c>
      <c r="G83" s="22">
        <f>IF(OR($A83="",$B83="",$C83=""),"",C83*'MPTO_working_3-way'!$I82)</f>
        <v>4.5346422271646603</v>
      </c>
      <c r="H83" s="17"/>
      <c r="I83" s="21"/>
      <c r="J83" s="22"/>
      <c r="K83" s="17"/>
      <c r="L83" s="21"/>
      <c r="M83" s="22"/>
      <c r="N83" s="23">
        <f t="shared" si="8"/>
        <v>50.536879247903954</v>
      </c>
      <c r="O83" s="24">
        <f t="shared" si="9"/>
        <v>27.255844987633594</v>
      </c>
      <c r="P83" s="24">
        <f t="shared" si="10"/>
        <v>22.052456399085361</v>
      </c>
      <c r="Q83" t="s">
        <v>94</v>
      </c>
      <c r="R83" t="s">
        <v>99</v>
      </c>
      <c r="S83" s="58" t="s">
        <v>329</v>
      </c>
      <c r="AD83" s="37"/>
      <c r="AE83" s="37"/>
      <c r="AH83" s="37"/>
      <c r="AI83" s="37"/>
      <c r="AJ83" t="s">
        <v>69</v>
      </c>
    </row>
    <row r="84" spans="1:36" s="36" customFormat="1" ht="15" x14ac:dyDescent="0.25">
      <c r="A84">
        <v>2.16</v>
      </c>
      <c r="B84">
        <v>3.54</v>
      </c>
      <c r="C84">
        <v>3.53</v>
      </c>
      <c r="D84" s="20">
        <f t="shared" si="7"/>
        <v>2.8734957649347415E-2</v>
      </c>
      <c r="E84" s="17">
        <f>IF(OR($A84="",$B84="",$C84=""),"",A84*'MPTO_working_3-way'!$I83)</f>
        <v>2.2230897009966779</v>
      </c>
      <c r="F84" s="21">
        <f>IF(OR($A84="",$B84="",$C84=""),"",B84*'MPTO_working_3-way'!$I83)</f>
        <v>3.6433970099667774</v>
      </c>
      <c r="G84" s="22">
        <f>IF(OR($A84="",$B84="",$C84=""),"",C84*'MPTO_working_3-way'!$I83)</f>
        <v>3.6331049280177186</v>
      </c>
      <c r="H84" s="17"/>
      <c r="I84" s="21"/>
      <c r="J84" s="22"/>
      <c r="K84" s="17"/>
      <c r="L84" s="21"/>
      <c r="M84" s="22"/>
      <c r="N84" s="23">
        <f t="shared" si="8"/>
        <v>44.982440409474705</v>
      </c>
      <c r="O84" s="24">
        <f t="shared" si="9"/>
        <v>27.446912792221855</v>
      </c>
      <c r="P84" s="24">
        <f t="shared" si="10"/>
        <v>27.524666086250814</v>
      </c>
      <c r="Q84" t="s">
        <v>93</v>
      </c>
      <c r="R84" t="s">
        <v>88</v>
      </c>
      <c r="S84" s="58" t="s">
        <v>329</v>
      </c>
      <c r="AD84" s="37"/>
      <c r="AE84" s="37"/>
      <c r="AH84" s="37"/>
      <c r="AI84" s="37"/>
      <c r="AJ84" t="s">
        <v>69</v>
      </c>
    </row>
    <row r="85" spans="1:36" s="36" customFormat="1" ht="15" x14ac:dyDescent="0.25">
      <c r="A85">
        <v>1.97</v>
      </c>
      <c r="B85">
        <v>3.55</v>
      </c>
      <c r="C85">
        <v>4.07</v>
      </c>
      <c r="D85" s="20">
        <f t="shared" si="7"/>
        <v>3.5004599743285736E-2</v>
      </c>
      <c r="E85" s="17">
        <f>IF(OR($A85="",$B85="",$C85=""),"",A85*'MPTO_working_3-way'!$I84)</f>
        <v>2.0271397259107933</v>
      </c>
      <c r="F85" s="21">
        <f>IF(OR($A85="",$B85="",$C85=""),"",B85*'MPTO_working_3-way'!$I84)</f>
        <v>3.6529675263874699</v>
      </c>
      <c r="G85" s="22">
        <f>IF(OR($A85="",$B85="",$C85=""),"",C85*'MPTO_working_3-way'!$I84)</f>
        <v>4.1880500936329588</v>
      </c>
      <c r="H85" s="17"/>
      <c r="I85" s="21"/>
      <c r="J85" s="22"/>
      <c r="K85" s="17"/>
      <c r="L85" s="21"/>
      <c r="M85" s="22"/>
      <c r="N85" s="23">
        <f t="shared" si="8"/>
        <v>49.330590645432707</v>
      </c>
      <c r="O85" s="24">
        <f t="shared" si="9"/>
        <v>27.375003822958433</v>
      </c>
      <c r="P85" s="24">
        <f t="shared" si="10"/>
        <v>23.877460336978483</v>
      </c>
      <c r="Q85" t="s">
        <v>83</v>
      </c>
      <c r="R85" t="s">
        <v>90</v>
      </c>
      <c r="S85" s="58" t="s">
        <v>329</v>
      </c>
      <c r="AD85" s="37"/>
      <c r="AE85" s="37"/>
      <c r="AH85" s="37"/>
      <c r="AI85" s="37"/>
      <c r="AJ85" t="s">
        <v>69</v>
      </c>
    </row>
    <row r="86" spans="1:36" s="36" customFormat="1" ht="15" x14ac:dyDescent="0.25">
      <c r="A86">
        <v>2.44</v>
      </c>
      <c r="B86">
        <v>3.6</v>
      </c>
      <c r="C86">
        <v>2.9</v>
      </c>
      <c r="D86" s="20">
        <f t="shared" si="7"/>
        <v>3.2441429558444757E-2</v>
      </c>
      <c r="E86" s="17">
        <f>IF(OR($A86="",$B86="",$C86=""),"",A86*'MPTO_working_3-way'!$I85)</f>
        <v>2.5101132966644077</v>
      </c>
      <c r="F86" s="21">
        <f>IF(OR($A86="",$B86="",$C86=""),"",B86*'MPTO_working_3-way'!$I85)</f>
        <v>3.7034458475376506</v>
      </c>
      <c r="G86" s="22">
        <f>IF(OR($A86="",$B86="",$C86=""),"",C86*'MPTO_working_3-way'!$I85)</f>
        <v>2.9833313771831076</v>
      </c>
      <c r="H86" s="17"/>
      <c r="I86" s="21"/>
      <c r="J86" s="22"/>
      <c r="K86" s="17"/>
      <c r="L86" s="21"/>
      <c r="M86" s="22"/>
      <c r="N86" s="23">
        <f t="shared" si="8"/>
        <v>39.838839200161253</v>
      </c>
      <c r="O86" s="24">
        <f t="shared" si="9"/>
        <v>27.001879902331517</v>
      </c>
      <c r="P86" s="24">
        <f t="shared" si="10"/>
        <v>33.519575051170158</v>
      </c>
      <c r="Q86" t="s">
        <v>251</v>
      </c>
      <c r="R86" t="s">
        <v>252</v>
      </c>
      <c r="S86" s="58" t="s">
        <v>329</v>
      </c>
      <c r="AD86" s="37"/>
      <c r="AE86" s="37"/>
      <c r="AH86" s="37"/>
      <c r="AI86" s="37"/>
      <c r="AJ86" t="s">
        <v>337</v>
      </c>
    </row>
    <row r="87" spans="1:36" s="36" customFormat="1" ht="15" x14ac:dyDescent="0.25">
      <c r="A87">
        <v>2.93</v>
      </c>
      <c r="B87">
        <v>3.57</v>
      </c>
      <c r="C87">
        <v>2.46</v>
      </c>
      <c r="D87" s="20">
        <f t="shared" si="7"/>
        <v>2.7913038186222483E-2</v>
      </c>
      <c r="E87" s="17">
        <f>IF(OR($A87="",$B87="",$C87=""),"",A87*'MPTO_working_3-way'!$I86)</f>
        <v>3.0325634772478272</v>
      </c>
      <c r="F87" s="21">
        <f>IF(OR($A87="",$B87="",$C87=""),"",B87*'MPTO_working_3-way'!$I86)</f>
        <v>3.6949664210835298</v>
      </c>
      <c r="G87" s="22">
        <f>IF(OR($A87="",$B87="",$C87=""),"",C87*'MPTO_working_3-way'!$I86)</f>
        <v>2.5461113153684827</v>
      </c>
      <c r="H87" s="17"/>
      <c r="I87" s="21"/>
      <c r="J87" s="22"/>
      <c r="K87" s="17"/>
      <c r="L87" s="21"/>
      <c r="M87" s="22"/>
      <c r="N87" s="23">
        <f t="shared" si="8"/>
        <v>32.975402081526752</v>
      </c>
      <c r="O87" s="24">
        <f t="shared" si="9"/>
        <v>27.063845405846887</v>
      </c>
      <c r="P87" s="24">
        <f t="shared" si="10"/>
        <v>39.275580527997313</v>
      </c>
      <c r="Q87" t="s">
        <v>253</v>
      </c>
      <c r="R87" t="s">
        <v>254</v>
      </c>
      <c r="S87" s="58" t="s">
        <v>329</v>
      </c>
      <c r="AD87" s="37"/>
      <c r="AE87" s="37"/>
      <c r="AH87" s="37"/>
      <c r="AI87" s="37"/>
      <c r="AJ87" t="s">
        <v>337</v>
      </c>
    </row>
    <row r="88" spans="1:36" s="36" customFormat="1" ht="15" x14ac:dyDescent="0.25">
      <c r="A88">
        <v>10.69</v>
      </c>
      <c r="B88">
        <v>6.31</v>
      </c>
      <c r="C88">
        <v>1.27</v>
      </c>
      <c r="D88" s="20">
        <f t="shared" si="7"/>
        <v>3.9425549695631723E-2</v>
      </c>
      <c r="E88" s="17">
        <f>IF(OR($A88="",$B88="",$C88=""),"",A88*'MPTO_working_3-way'!$I87)</f>
        <v>11.036798881979774</v>
      </c>
      <c r="F88" s="21">
        <f>IF(OR($A88="",$B88="",$C88=""),"",B88*'MPTO_working_3-way'!$I87)</f>
        <v>6.5147054205137858</v>
      </c>
      <c r="G88" s="22">
        <f>IF(OR($A88="",$B88="",$C88=""),"",C88*'MPTO_working_3-way'!$I87)</f>
        <v>1.3112006155392248</v>
      </c>
      <c r="H88" s="17"/>
      <c r="I88" s="21"/>
      <c r="J88" s="22"/>
      <c r="K88" s="17"/>
      <c r="L88" s="21"/>
      <c r="M88" s="22"/>
      <c r="N88" s="23">
        <f t="shared" si="8"/>
        <v>9.0605981924046866</v>
      </c>
      <c r="O88" s="24">
        <f t="shared" si="9"/>
        <v>15.349888221363884</v>
      </c>
      <c r="P88" s="24">
        <f t="shared" si="10"/>
        <v>76.265980060477233</v>
      </c>
      <c r="Q88" t="s">
        <v>255</v>
      </c>
      <c r="R88" t="s">
        <v>256</v>
      </c>
      <c r="S88" s="58" t="s">
        <v>329</v>
      </c>
      <c r="AD88" s="37"/>
      <c r="AE88" s="37"/>
      <c r="AH88" s="37"/>
      <c r="AI88" s="37"/>
      <c r="AJ88" t="s">
        <v>337</v>
      </c>
    </row>
    <row r="89" spans="1:36" s="36" customFormat="1" ht="15" x14ac:dyDescent="0.25">
      <c r="A89">
        <v>3.65</v>
      </c>
      <c r="B89">
        <v>3.9</v>
      </c>
      <c r="C89">
        <v>2.0099999999999998</v>
      </c>
      <c r="D89" s="20">
        <f t="shared" si="7"/>
        <v>2.7895296960927851E-2</v>
      </c>
      <c r="E89" s="17">
        <f>IF(OR($A89="",$B89="",$C89=""),"",A89*'MPTO_working_3-way'!$I88)</f>
        <v>3.7518825893797119</v>
      </c>
      <c r="F89" s="21">
        <f>IF(OR($A89="",$B89="",$C89=""),"",B89*'MPTO_working_3-way'!$I88)</f>
        <v>4.0088608489262674</v>
      </c>
      <c r="G89" s="22">
        <f>IF(OR($A89="",$B89="",$C89=""),"",C89*'MPTO_working_3-way'!$I88)</f>
        <v>2.0661052067543069</v>
      </c>
      <c r="H89" s="17"/>
      <c r="I89" s="21"/>
      <c r="J89" s="22"/>
      <c r="K89" s="17"/>
      <c r="L89" s="21"/>
      <c r="M89" s="22"/>
      <c r="N89" s="23">
        <f t="shared" si="8"/>
        <v>26.653286081783474</v>
      </c>
      <c r="O89" s="24">
        <f t="shared" si="9"/>
        <v>24.944742102181966</v>
      </c>
      <c r="P89" s="24">
        <f t="shared" si="10"/>
        <v>48.400245869905312</v>
      </c>
      <c r="Q89" t="s">
        <v>257</v>
      </c>
      <c r="R89" t="s">
        <v>258</v>
      </c>
      <c r="S89" s="58" t="s">
        <v>329</v>
      </c>
      <c r="AD89" s="37"/>
      <c r="AE89" s="37"/>
      <c r="AH89" s="37"/>
      <c r="AI89" s="37"/>
      <c r="AJ89" t="s">
        <v>337</v>
      </c>
    </row>
    <row r="90" spans="1:36" s="36" customFormat="1" ht="15" x14ac:dyDescent="0.25">
      <c r="A90">
        <v>4.05</v>
      </c>
      <c r="B90">
        <v>3.99</v>
      </c>
      <c r="C90">
        <v>1.88</v>
      </c>
      <c r="D90" s="20">
        <f t="shared" si="7"/>
        <v>2.945504027997492E-2</v>
      </c>
      <c r="E90" s="17">
        <f>IF(OR($A90="",$B90="",$C90=""),"",A90*'MPTO_working_3-way'!$I89)</f>
        <v>4.2096734762673087</v>
      </c>
      <c r="F90" s="21">
        <f>IF(OR($A90="",$B90="",$C90=""),"",B90*'MPTO_working_3-way'!$I89)</f>
        <v>4.1473079432855711</v>
      </c>
      <c r="G90" s="22">
        <f>IF(OR($A90="",$B90="",$C90=""),"",C90*'MPTO_working_3-way'!$I89)</f>
        <v>1.9541200334277875</v>
      </c>
      <c r="H90" s="17"/>
      <c r="I90" s="21"/>
      <c r="J90" s="22"/>
      <c r="K90" s="17"/>
      <c r="L90" s="21"/>
      <c r="M90" s="22"/>
      <c r="N90" s="23">
        <f t="shared" si="8"/>
        <v>23.754811522500642</v>
      </c>
      <c r="O90" s="24">
        <f t="shared" si="9"/>
        <v>24.112026733365312</v>
      </c>
      <c r="P90" s="24">
        <f t="shared" si="10"/>
        <v>51.17392907772745</v>
      </c>
      <c r="Q90" t="s">
        <v>259</v>
      </c>
      <c r="R90" t="s">
        <v>260</v>
      </c>
      <c r="S90" s="58" t="s">
        <v>329</v>
      </c>
      <c r="AD90" s="37"/>
      <c r="AE90" s="37"/>
      <c r="AH90" s="37"/>
      <c r="AI90" s="37"/>
      <c r="AJ90" t="s">
        <v>337</v>
      </c>
    </row>
    <row r="91" spans="1:36" s="36" customFormat="1" ht="15" x14ac:dyDescent="0.25">
      <c r="A91">
        <v>3.24</v>
      </c>
      <c r="B91">
        <v>3.74</v>
      </c>
      <c r="C91">
        <v>2.21</v>
      </c>
      <c r="D91" s="20">
        <f t="shared" si="7"/>
        <v>2.8510342235832375E-2</v>
      </c>
      <c r="E91" s="17">
        <f>IF(OR($A91="",$B91="",$C91=""),"",A91*'MPTO_working_3-way'!$I90)</f>
        <v>3.3303807621534065</v>
      </c>
      <c r="F91" s="21">
        <f>IF(OR($A91="",$B91="",$C91=""),"",B91*'MPTO_working_3-way'!$I90)</f>
        <v>3.8443284106338704</v>
      </c>
      <c r="G91" s="22">
        <f>IF(OR($A91="",$B91="",$C91=""),"",C91*'MPTO_working_3-way'!$I90)</f>
        <v>2.2716486062836507</v>
      </c>
      <c r="H91" s="17"/>
      <c r="I91" s="21"/>
      <c r="J91" s="22"/>
      <c r="K91" s="17"/>
      <c r="L91" s="21"/>
      <c r="M91" s="22"/>
      <c r="N91" s="23">
        <f t="shared" si="8"/>
        <v>30.026596699213613</v>
      </c>
      <c r="O91" s="24">
        <f t="shared" si="9"/>
        <v>26.012345803596819</v>
      </c>
      <c r="P91" s="24">
        <f t="shared" si="10"/>
        <v>44.020892898394621</v>
      </c>
      <c r="Q91" t="s">
        <v>261</v>
      </c>
      <c r="R91" t="s">
        <v>262</v>
      </c>
      <c r="S91" s="58" t="s">
        <v>329</v>
      </c>
      <c r="AD91" s="37"/>
      <c r="AE91" s="37"/>
      <c r="AH91" s="37"/>
      <c r="AI91" s="37"/>
      <c r="AJ91" t="s">
        <v>337</v>
      </c>
    </row>
    <row r="92" spans="1:36" s="36" customFormat="1" ht="15" x14ac:dyDescent="0.25">
      <c r="A92">
        <v>2.0299999999999998</v>
      </c>
      <c r="B92">
        <v>3.35</v>
      </c>
      <c r="C92">
        <v>4</v>
      </c>
      <c r="D92" s="20">
        <f t="shared" si="7"/>
        <v>4.1118300124990848E-2</v>
      </c>
      <c r="E92" s="17">
        <f>IF(OR($A92="",$B92="",$C92=""),"",A92*'MPTO_working_3-way'!$I91)</f>
        <v>2.0897937317683488</v>
      </c>
      <c r="F92" s="21">
        <f>IF(OR($A92="",$B92="",$C92=""),"",B92*'MPTO_working_3-way'!$I91)</f>
        <v>3.4486743849379162</v>
      </c>
      <c r="G92" s="22">
        <f>IF(OR($A92="",$B92="",$C92=""),"",C92*'MPTO_working_3-way'!$I91)</f>
        <v>4.1178201611198997</v>
      </c>
      <c r="H92" s="17"/>
      <c r="I92" s="21"/>
      <c r="J92" s="22"/>
      <c r="K92" s="17"/>
      <c r="L92" s="21"/>
      <c r="M92" s="22"/>
      <c r="N92" s="23">
        <f t="shared" si="8"/>
        <v>47.851612568184734</v>
      </c>
      <c r="O92" s="24">
        <f t="shared" si="9"/>
        <v>28.996648809974623</v>
      </c>
      <c r="P92" s="24">
        <f t="shared" si="10"/>
        <v>24.284693378353751</v>
      </c>
      <c r="Q92" t="s">
        <v>263</v>
      </c>
      <c r="R92" t="s">
        <v>264</v>
      </c>
      <c r="S92" s="58" t="s">
        <v>329</v>
      </c>
      <c r="AD92" s="37"/>
      <c r="AE92" s="37"/>
      <c r="AH92" s="37"/>
      <c r="AI92" s="37"/>
      <c r="AJ92" t="s">
        <v>332</v>
      </c>
    </row>
    <row r="93" spans="1:36" s="36" customFormat="1" ht="15" x14ac:dyDescent="0.25">
      <c r="A93">
        <v>2.4</v>
      </c>
      <c r="B93">
        <v>3.35</v>
      </c>
      <c r="C93">
        <v>3.09</v>
      </c>
      <c r="D93" s="20">
        <f t="shared" si="7"/>
        <v>3.8798724822489472E-2</v>
      </c>
      <c r="E93" s="17">
        <f>IF(OR($A93="",$B93="",$C93=""),"",A93*'MPTO_working_3-way'!$I92)</f>
        <v>2.4684248213659976</v>
      </c>
      <c r="F93" s="21">
        <f>IF(OR($A93="",$B93="",$C93=""),"",B93*'MPTO_working_3-way'!$I92)</f>
        <v>3.4455096464900388</v>
      </c>
      <c r="G93" s="22">
        <f>IF(OR($A93="",$B93="",$C93=""),"",C93*'MPTO_working_3-way'!$I92)</f>
        <v>3.1780969575087217</v>
      </c>
      <c r="H93" s="17"/>
      <c r="I93" s="21"/>
      <c r="J93" s="22"/>
      <c r="K93" s="17"/>
      <c r="L93" s="21"/>
      <c r="M93" s="22"/>
      <c r="N93" s="23">
        <f t="shared" si="8"/>
        <v>40.511665226515248</v>
      </c>
      <c r="O93" s="24">
        <f t="shared" si="9"/>
        <v>29.023282550339282</v>
      </c>
      <c r="P93" s="24">
        <f t="shared" si="10"/>
        <v>31.465371049720588</v>
      </c>
      <c r="Q93" t="s">
        <v>265</v>
      </c>
      <c r="R93" t="s">
        <v>266</v>
      </c>
      <c r="S93" s="58" t="s">
        <v>329</v>
      </c>
      <c r="AD93" s="37"/>
      <c r="AE93" s="37"/>
      <c r="AH93" s="37"/>
      <c r="AI93" s="37"/>
      <c r="AJ93" t="s">
        <v>332</v>
      </c>
    </row>
    <row r="94" spans="1:36" s="36" customFormat="1" ht="15" x14ac:dyDescent="0.25">
      <c r="A94">
        <v>1.85</v>
      </c>
      <c r="B94">
        <v>3.62</v>
      </c>
      <c r="C94">
        <v>4.45</v>
      </c>
      <c r="D94" s="20">
        <f t="shared" si="7"/>
        <v>4.1502735586787853E-2</v>
      </c>
      <c r="E94" s="17">
        <f>IF(OR($A94="",$B94="",$C94=""),"",A94*'MPTO_working_3-way'!$I93)</f>
        <v>1.9260688552312331</v>
      </c>
      <c r="F94" s="21">
        <f>IF(OR($A94="",$B94="",$C94=""),"",B94*'MPTO_working_3-way'!$I93)</f>
        <v>3.7688482464524671</v>
      </c>
      <c r="G94" s="22">
        <f>IF(OR($A94="",$B94="",$C94=""),"",C94*'MPTO_working_3-way'!$I93)</f>
        <v>4.6329764355562091</v>
      </c>
      <c r="H94" s="17"/>
      <c r="I94" s="21"/>
      <c r="J94" s="22"/>
      <c r="K94" s="17"/>
      <c r="L94" s="21"/>
      <c r="M94" s="22"/>
      <c r="N94" s="23">
        <f t="shared" si="8"/>
        <v>51.919223826499476</v>
      </c>
      <c r="O94" s="24">
        <f t="shared" si="9"/>
        <v>26.53330499420553</v>
      </c>
      <c r="P94" s="24">
        <f t="shared" si="10"/>
        <v>21.584396422252592</v>
      </c>
      <c r="Q94" t="s">
        <v>267</v>
      </c>
      <c r="R94" t="s">
        <v>268</v>
      </c>
      <c r="S94" s="58" t="s">
        <v>329</v>
      </c>
      <c r="AD94" s="37"/>
      <c r="AE94" s="37"/>
      <c r="AH94" s="37"/>
      <c r="AI94" s="37"/>
      <c r="AJ94" t="s">
        <v>332</v>
      </c>
    </row>
    <row r="95" spans="1:36" s="36" customFormat="1" ht="15" x14ac:dyDescent="0.25">
      <c r="A95">
        <v>1.72</v>
      </c>
      <c r="B95">
        <v>3.49</v>
      </c>
      <c r="C95">
        <v>4.79</v>
      </c>
      <c r="D95" s="20">
        <f t="shared" si="7"/>
        <v>7.6696567349989753E-2</v>
      </c>
      <c r="E95" s="17">
        <f>IF(OR($A95="",$B95="",$C95=""),"",A95*'MPTO_working_3-way'!$I94)</f>
        <v>1.7867338066946818</v>
      </c>
      <c r="F95" s="21">
        <f>IF(OR($A95="",$B95="",$C95=""),"",B95*'MPTO_working_3-way'!$I94)</f>
        <v>3.6254075496304883</v>
      </c>
      <c r="G95" s="22">
        <f>IF(OR($A95="",$B95="",$C95=""),"",C95*'MPTO_working_3-way'!$I94)</f>
        <v>4.9758458918997244</v>
      </c>
      <c r="H95" s="17"/>
      <c r="I95" s="21"/>
      <c r="J95" s="22"/>
      <c r="K95" s="17"/>
      <c r="L95" s="21"/>
      <c r="M95" s="22"/>
      <c r="N95" s="23">
        <f t="shared" si="8"/>
        <v>55.968046065570455</v>
      </c>
      <c r="O95" s="24">
        <f t="shared" si="9"/>
        <v>27.583105797358503</v>
      </c>
      <c r="P95" s="24">
        <f t="shared" si="10"/>
        <v>20.097085434818617</v>
      </c>
      <c r="Q95" t="s">
        <v>269</v>
      </c>
      <c r="R95" t="s">
        <v>270</v>
      </c>
      <c r="S95" s="58" t="s">
        <v>329</v>
      </c>
      <c r="AD95" s="37"/>
      <c r="AE95" s="37"/>
      <c r="AH95" s="37"/>
      <c r="AI95" s="37"/>
      <c r="AJ95" t="s">
        <v>333</v>
      </c>
    </row>
    <row r="96" spans="1:36" s="36" customFormat="1" ht="15" x14ac:dyDescent="0.25">
      <c r="A96">
        <v>2.37</v>
      </c>
      <c r="B96">
        <v>2.89</v>
      </c>
      <c r="C96">
        <v>3.49</v>
      </c>
      <c r="D96" s="20">
        <f t="shared" si="7"/>
        <v>5.4494640805115235E-2</v>
      </c>
      <c r="E96" s="17">
        <f>IF(OR($A96="",$B96="",$C96=""),"",A96*'MPTO_working_3-way'!$I95)</f>
        <v>2.4683614833406873</v>
      </c>
      <c r="F96" s="21">
        <f>IF(OR($A96="",$B96="",$C96=""),"",B96*'MPTO_working_3-way'!$I95)</f>
        <v>3.0099429058458171</v>
      </c>
      <c r="G96" s="22">
        <f>IF(OR($A96="",$B96="",$C96=""),"",C96*'MPTO_working_3-way'!$I95)</f>
        <v>3.6348445471978899</v>
      </c>
      <c r="H96" s="17"/>
      <c r="I96" s="21"/>
      <c r="J96" s="22"/>
      <c r="K96" s="17"/>
      <c r="L96" s="21"/>
      <c r="M96" s="22"/>
      <c r="N96" s="23">
        <f t="shared" si="8"/>
        <v>40.512704753705577</v>
      </c>
      <c r="O96" s="24">
        <f t="shared" si="9"/>
        <v>33.22322154542637</v>
      </c>
      <c r="P96" s="24">
        <f t="shared" si="10"/>
        <v>27.511492912974845</v>
      </c>
      <c r="Q96" t="s">
        <v>271</v>
      </c>
      <c r="R96" t="s">
        <v>272</v>
      </c>
      <c r="S96" s="58" t="s">
        <v>329</v>
      </c>
      <c r="AD96" s="37"/>
      <c r="AE96" s="37"/>
      <c r="AH96" s="37"/>
      <c r="AI96" s="37"/>
      <c r="AJ96" t="s">
        <v>333</v>
      </c>
    </row>
    <row r="97" spans="1:36" s="36" customFormat="1" ht="15" x14ac:dyDescent="0.25">
      <c r="A97">
        <v>1.89</v>
      </c>
      <c r="B97">
        <v>3.51</v>
      </c>
      <c r="C97">
        <v>4.29</v>
      </c>
      <c r="D97" s="20">
        <f t="shared" si="7"/>
        <v>4.7101047101047122E-2</v>
      </c>
      <c r="E97" s="17">
        <f>IF(OR($A97="",$B97="",$C97=""),"",A97*'MPTO_working_3-way'!$I96)</f>
        <v>2.0349565122914806</v>
      </c>
      <c r="F97" s="21">
        <f>IF(OR($A97="",$B97="",$C97=""),"",B97*'MPTO_working_3-way'!$I96)</f>
        <v>3.779204951398464</v>
      </c>
      <c r="G97" s="22">
        <f>IF(OR($A97="",$B97="",$C97=""),"",C97*'MPTO_working_3-way'!$I96)</f>
        <v>4.6190282739314563</v>
      </c>
      <c r="H97" s="17"/>
      <c r="I97" s="21"/>
      <c r="J97" s="22"/>
      <c r="K97" s="17"/>
      <c r="L97" s="21"/>
      <c r="M97" s="22"/>
      <c r="N97" s="23">
        <f t="shared" si="8"/>
        <v>49.141099279509483</v>
      </c>
      <c r="O97" s="24">
        <f t="shared" si="9"/>
        <v>26.460591919735872</v>
      </c>
      <c r="P97" s="24">
        <f t="shared" si="10"/>
        <v>21.649575207056625</v>
      </c>
      <c r="Q97" t="s">
        <v>273</v>
      </c>
      <c r="R97" t="s">
        <v>274</v>
      </c>
      <c r="S97" s="58" t="s">
        <v>329</v>
      </c>
      <c r="AD97" s="37"/>
      <c r="AE97" s="37"/>
      <c r="AH97" s="37"/>
      <c r="AI97" s="37"/>
      <c r="AJ97" t="s">
        <v>334</v>
      </c>
    </row>
    <row r="98" spans="1:36" s="36" customFormat="1" ht="15" x14ac:dyDescent="0.25">
      <c r="A98">
        <v>2.96</v>
      </c>
      <c r="B98">
        <v>3.58</v>
      </c>
      <c r="C98">
        <v>2.34</v>
      </c>
      <c r="D98" s="20">
        <f t="shared" si="7"/>
        <v>4.4517874126812629E-2</v>
      </c>
      <c r="E98" s="17">
        <f>IF(OR($A98="",$B98="",$C98=""),"",A98*'MPTO_working_3-way'!$I97)</f>
        <v>3.1213041367831411</v>
      </c>
      <c r="F98" s="21">
        <f>IF(OR($A98="",$B98="",$C98=""),"",B98*'MPTO_working_3-way'!$I97)</f>
        <v>3.7750908140823127</v>
      </c>
      <c r="G98" s="22">
        <f>IF(OR($A98="",$B98="",$C98=""),"",C98*'MPTO_working_3-way'!$I97)</f>
        <v>2.4675174594839695</v>
      </c>
      <c r="H98" s="17"/>
      <c r="I98" s="21"/>
      <c r="J98" s="22"/>
      <c r="K98" s="17"/>
      <c r="L98" s="21"/>
      <c r="M98" s="22"/>
      <c r="N98" s="23">
        <f t="shared" si="8"/>
        <v>32.037890451476919</v>
      </c>
      <c r="O98" s="24">
        <f t="shared" si="9"/>
        <v>26.489428976640134</v>
      </c>
      <c r="P98" s="24">
        <f t="shared" si="10"/>
        <v>40.52656228050072</v>
      </c>
      <c r="Q98" t="s">
        <v>275</v>
      </c>
      <c r="R98" t="s">
        <v>276</v>
      </c>
      <c r="S98" s="58" t="s">
        <v>329</v>
      </c>
      <c r="AD98" s="37"/>
      <c r="AE98" s="37"/>
      <c r="AH98" s="37"/>
      <c r="AI98" s="37"/>
      <c r="AJ98" t="s">
        <v>334</v>
      </c>
    </row>
    <row r="99" spans="1:36" s="36" customFormat="1" ht="15" x14ac:dyDescent="0.25">
      <c r="A99">
        <v>1.1299999999999999</v>
      </c>
      <c r="B99">
        <v>8.94</v>
      </c>
      <c r="C99">
        <v>18.46</v>
      </c>
      <c r="D99" s="20">
        <f t="shared" si="7"/>
        <v>5.0983756410353021E-2</v>
      </c>
      <c r="E99" s="17">
        <f>IF(OR($A99="",$B99="",$C99=""),"",A99*'MPTO_working_3-way'!$I98)</f>
        <v>1.1832241832241832</v>
      </c>
      <c r="F99" s="21">
        <f>IF(OR($A99="",$B99="",$C99=""),"",B99*'MPTO_working_3-way'!$I98)</f>
        <v>9.3610833610833613</v>
      </c>
      <c r="G99" s="22">
        <f>IF(OR($A99="",$B99="",$C99=""),"",C99*'MPTO_working_3-way'!$I98)</f>
        <v>19.32948532948533</v>
      </c>
      <c r="H99" s="17"/>
      <c r="I99" s="21"/>
      <c r="J99" s="22"/>
      <c r="K99" s="17"/>
      <c r="L99" s="21"/>
      <c r="M99" s="22"/>
      <c r="N99" s="23">
        <f t="shared" si="8"/>
        <v>84.514837862347164</v>
      </c>
      <c r="O99" s="24">
        <f t="shared" si="9"/>
        <v>10.682524248820167</v>
      </c>
      <c r="P99" s="24">
        <f t="shared" si="10"/>
        <v>5.1734434877818147</v>
      </c>
      <c r="Q99" t="s">
        <v>277</v>
      </c>
      <c r="R99" t="s">
        <v>278</v>
      </c>
      <c r="S99" s="58" t="s">
        <v>329</v>
      </c>
      <c r="AD99" s="37"/>
      <c r="AE99" s="37"/>
      <c r="AH99" s="37"/>
      <c r="AI99" s="37"/>
      <c r="AJ99" t="s">
        <v>334</v>
      </c>
    </row>
    <row r="100" spans="1:36" s="36" customFormat="1" ht="15" x14ac:dyDescent="0.25">
      <c r="A100">
        <v>2.86</v>
      </c>
      <c r="B100">
        <v>3.62</v>
      </c>
      <c r="C100">
        <v>2.39</v>
      </c>
      <c r="D100" s="20">
        <f t="shared" si="7"/>
        <v>4.4303485414005861E-2</v>
      </c>
      <c r="E100" s="17">
        <f>IF(OR($A100="",$B100="",$C100=""),"",A100*'MPTO_working_3-way'!$I99)</f>
        <v>2.9873211200026839</v>
      </c>
      <c r="F100" s="21">
        <f>IF(OR($A100="",$B100="",$C100=""),"",B100*'MPTO_working_3-way'!$I99)</f>
        <v>3.7811547043390616</v>
      </c>
      <c r="G100" s="22">
        <f>IF(OR($A100="",$B100="",$C100=""),"",C100*'MPTO_working_3-way'!$I99)</f>
        <v>2.4963977191630824</v>
      </c>
      <c r="H100" s="17"/>
      <c r="I100" s="21"/>
      <c r="J100" s="22"/>
      <c r="K100" s="17"/>
      <c r="L100" s="21"/>
      <c r="M100" s="22"/>
      <c r="N100" s="23">
        <f t="shared" si="8"/>
        <v>33.474807689877736</v>
      </c>
      <c r="O100" s="24">
        <f t="shared" si="9"/>
        <v>26.44694751189235</v>
      </c>
      <c r="P100" s="24">
        <f t="shared" si="10"/>
        <v>40.057719662364136</v>
      </c>
      <c r="Q100" t="s">
        <v>279</v>
      </c>
      <c r="R100" t="s">
        <v>280</v>
      </c>
      <c r="S100" s="58" t="s">
        <v>329</v>
      </c>
      <c r="AD100" s="37"/>
      <c r="AE100" s="37"/>
      <c r="AH100" s="37"/>
      <c r="AI100" s="37"/>
      <c r="AJ100" t="s">
        <v>334</v>
      </c>
    </row>
    <row r="101" spans="1:36" s="36" customFormat="1" ht="15" x14ac:dyDescent="0.25">
      <c r="A101">
        <v>2.14</v>
      </c>
      <c r="B101">
        <v>3.68</v>
      </c>
      <c r="C101">
        <v>3.46</v>
      </c>
      <c r="D101" s="20">
        <f t="shared" si="7"/>
        <v>2.8046191101413154E-2</v>
      </c>
      <c r="E101" s="17">
        <f>IF(OR($A101="",$B101="",$C101=""),"",A101*'MPTO_working_3-way'!$I100)</f>
        <v>2.2491052387181556</v>
      </c>
      <c r="F101" s="21">
        <f>IF(OR($A101="",$B101="",$C101=""),"",B101*'MPTO_working_3-way'!$I100)</f>
        <v>3.8676202235900994</v>
      </c>
      <c r="G101" s="22">
        <f>IF(OR($A101="",$B101="",$C101=""),"",C101*'MPTO_working_3-way'!$I100)</f>
        <v>3.6364037971798213</v>
      </c>
      <c r="H101" s="17"/>
      <c r="I101" s="21"/>
      <c r="J101" s="22"/>
      <c r="K101" s="17"/>
      <c r="L101" s="21"/>
      <c r="M101" s="22"/>
      <c r="N101" s="23">
        <f t="shared" si="8"/>
        <v>44.462125772733309</v>
      </c>
      <c r="O101" s="24">
        <f t="shared" si="9"/>
        <v>25.855692704795995</v>
      </c>
      <c r="P101" s="24">
        <f t="shared" si="10"/>
        <v>27.499696287181873</v>
      </c>
      <c r="Q101" t="s">
        <v>281</v>
      </c>
      <c r="R101" t="s">
        <v>282</v>
      </c>
      <c r="S101" s="58" t="s">
        <v>329</v>
      </c>
      <c r="AD101" s="37"/>
      <c r="AE101" s="37"/>
      <c r="AH101" s="37"/>
      <c r="AI101" s="37"/>
      <c r="AJ101" t="s">
        <v>338</v>
      </c>
    </row>
    <row r="102" spans="1:36" s="36" customFormat="1" ht="15" x14ac:dyDescent="0.25">
      <c r="A102">
        <v>6.51</v>
      </c>
      <c r="B102">
        <v>5.51</v>
      </c>
      <c r="C102">
        <v>1.43</v>
      </c>
      <c r="D102" s="20">
        <f t="shared" si="7"/>
        <v>3.4398733596672892E-2</v>
      </c>
      <c r="E102" s="17">
        <f>IF(OR($A102="",$B102="",$C102=""),"",A102*'MPTO_working_3-way'!$I101)</f>
        <v>6.7984156900451778</v>
      </c>
      <c r="F102" s="21">
        <f>IF(OR($A102="",$B102="",$C102=""),"",B102*'MPTO_working_3-way'!$I101)</f>
        <v>5.7541122046311717</v>
      </c>
      <c r="G102" s="22">
        <f>IF(OR($A102="",$B102="",$C102=""),"",C102*'MPTO_working_3-way'!$I101)</f>
        <v>1.4933539841420282</v>
      </c>
      <c r="H102" s="17"/>
      <c r="I102" s="21"/>
      <c r="J102" s="22"/>
      <c r="K102" s="17"/>
      <c r="L102" s="21"/>
      <c r="M102" s="22"/>
      <c r="N102" s="23">
        <f t="shared" si="8"/>
        <v>14.709309427257967</v>
      </c>
      <c r="O102" s="24">
        <f t="shared" si="9"/>
        <v>17.378875566506235</v>
      </c>
      <c r="P102" s="24">
        <f t="shared" si="10"/>
        <v>66.963359700314243</v>
      </c>
      <c r="Q102" t="s">
        <v>283</v>
      </c>
      <c r="R102" t="s">
        <v>284</v>
      </c>
      <c r="S102" s="58" t="s">
        <v>329</v>
      </c>
      <c r="AD102" s="37"/>
      <c r="AE102" s="37"/>
      <c r="AH102" s="37"/>
      <c r="AI102" s="37"/>
      <c r="AJ102" t="s">
        <v>338</v>
      </c>
    </row>
    <row r="103" spans="1:36" s="36" customFormat="1" ht="15" x14ac:dyDescent="0.25">
      <c r="A103">
        <v>1.6</v>
      </c>
      <c r="B103">
        <v>4.41</v>
      </c>
      <c r="C103">
        <v>5.63</v>
      </c>
      <c r="D103" s="20">
        <f t="shared" si="7"/>
        <v>2.9377263042576374E-2</v>
      </c>
      <c r="E103" s="17">
        <f>IF(OR($A103="",$B103="",$C103=""),"",A103*'MPTO_working_3-way'!$I102)</f>
        <v>1.6448739057622612</v>
      </c>
      <c r="F103" s="21">
        <f>IF(OR($A103="",$B103="",$C103=""),"",B103*'MPTO_working_3-way'!$I102)</f>
        <v>4.5336837027572319</v>
      </c>
      <c r="G103" s="22">
        <f>IF(OR($A103="",$B103="",$C103=""),"",C103*'MPTO_working_3-way'!$I102)</f>
        <v>5.7879000559009564</v>
      </c>
      <c r="H103" s="17"/>
      <c r="I103" s="21"/>
      <c r="J103" s="22"/>
      <c r="K103" s="17"/>
      <c r="L103" s="21"/>
      <c r="M103" s="22"/>
      <c r="N103" s="23">
        <f t="shared" si="8"/>
        <v>60.794933672230869</v>
      </c>
      <c r="O103" s="24">
        <f t="shared" si="9"/>
        <v>22.057118792646126</v>
      </c>
      <c r="P103" s="24">
        <f t="shared" si="10"/>
        <v>17.277423423724581</v>
      </c>
      <c r="Q103" t="s">
        <v>285</v>
      </c>
      <c r="R103" t="s">
        <v>286</v>
      </c>
      <c r="S103" s="58" t="s">
        <v>329</v>
      </c>
      <c r="AD103" s="37"/>
      <c r="AE103" s="37"/>
      <c r="AH103" s="37"/>
      <c r="AI103" s="37"/>
      <c r="AJ103" t="s">
        <v>338</v>
      </c>
    </row>
    <row r="104" spans="1:36" s="36" customFormat="1" ht="15" x14ac:dyDescent="0.25">
      <c r="A104">
        <v>4.42</v>
      </c>
      <c r="B104">
        <v>3.74</v>
      </c>
      <c r="C104">
        <v>1.86</v>
      </c>
      <c r="D104" s="20">
        <f t="shared" si="7"/>
        <v>3.1258431637938067E-2</v>
      </c>
      <c r="E104" s="17">
        <f>IF(OR($A104="",$B104="",$C104=""),"",A104*'MPTO_working_3-way'!$I103)</f>
        <v>4.5720424024972939</v>
      </c>
      <c r="F104" s="21">
        <f>IF(OR($A104="",$B104="",$C104=""),"",B104*'MPTO_working_3-way'!$I103)</f>
        <v>3.8686512636515569</v>
      </c>
      <c r="G104" s="22">
        <f>IF(OR($A104="",$B104="",$C104=""),"",C104*'MPTO_working_3-way'!$I103)</f>
        <v>1.9239816444898117</v>
      </c>
      <c r="H104" s="17"/>
      <c r="I104" s="21"/>
      <c r="J104" s="22"/>
      <c r="K104" s="17"/>
      <c r="L104" s="21"/>
      <c r="M104" s="22"/>
      <c r="N104" s="23">
        <f t="shared" si="8"/>
        <v>21.872063116776658</v>
      </c>
      <c r="O104" s="24">
        <f t="shared" si="9"/>
        <v>25.848801865281501</v>
      </c>
      <c r="P104" s="24">
        <f t="shared" si="10"/>
        <v>51.975547836641297</v>
      </c>
      <c r="Q104" t="s">
        <v>287</v>
      </c>
      <c r="R104" t="s">
        <v>288</v>
      </c>
      <c r="S104" s="58" t="s">
        <v>329</v>
      </c>
      <c r="AD104" s="37"/>
      <c r="AE104" s="37"/>
      <c r="AH104" s="37"/>
      <c r="AI104" s="37"/>
      <c r="AJ104" t="s">
        <v>338</v>
      </c>
    </row>
    <row r="105" spans="1:36" s="36" customFormat="1" ht="15" x14ac:dyDescent="0.25">
      <c r="A105">
        <v>1.97</v>
      </c>
      <c r="B105">
        <v>3.77</v>
      </c>
      <c r="C105">
        <v>3.66</v>
      </c>
      <c r="D105" s="20">
        <f t="shared" si="7"/>
        <v>4.6090246303736926E-2</v>
      </c>
      <c r="E105" s="17">
        <f>IF(OR($A105="",$B105="",$C105=""),"",A105*'MPTO_working_3-way'!$I104)</f>
        <v>2.0278732081938755</v>
      </c>
      <c r="F105" s="21">
        <f>IF(OR($A105="",$B105="",$C105=""),"",B105*'MPTO_working_3-way'!$I104)</f>
        <v>3.8807522816705129</v>
      </c>
      <c r="G105" s="22">
        <f>IF(OR($A105="",$B105="",$C105=""),"",C105*'MPTO_working_3-way'!$I104)</f>
        <v>3.7675207827358297</v>
      </c>
      <c r="H105" s="17"/>
      <c r="I105" s="21"/>
      <c r="J105" s="22"/>
      <c r="K105" s="17"/>
      <c r="L105" s="21"/>
      <c r="M105" s="22"/>
      <c r="N105" s="23">
        <f t="shared" si="8"/>
        <v>49.312747757570584</v>
      </c>
      <c r="O105" s="24">
        <f t="shared" si="9"/>
        <v>25.768199756608499</v>
      </c>
      <c r="P105" s="24">
        <f t="shared" si="10"/>
        <v>26.542653847654112</v>
      </c>
      <c r="Q105" t="s">
        <v>289</v>
      </c>
      <c r="R105" t="s">
        <v>290</v>
      </c>
      <c r="S105" s="58" t="s">
        <v>329</v>
      </c>
      <c r="AD105" s="37"/>
      <c r="AE105" s="37"/>
      <c r="AH105" s="37"/>
      <c r="AI105" s="37"/>
      <c r="AJ105" t="s">
        <v>339</v>
      </c>
    </row>
    <row r="106" spans="1:36" s="36" customFormat="1" ht="15" x14ac:dyDescent="0.25">
      <c r="A106">
        <v>1.61</v>
      </c>
      <c r="B106">
        <v>4.2699999999999996</v>
      </c>
      <c r="C106">
        <v>5.18</v>
      </c>
      <c r="D106" s="20">
        <f t="shared" si="7"/>
        <v>4.836024294327923E-2</v>
      </c>
      <c r="E106" s="17">
        <f>IF(OR($A106="",$B106="",$C106=""),"",A106*'MPTO_working_3-way'!$I105)</f>
        <v>1.6603260749370803</v>
      </c>
      <c r="F106" s="21">
        <f>IF(OR($A106="",$B106="",$C106=""),"",B106*'MPTO_working_3-way'!$I105)</f>
        <v>4.4034735030939949</v>
      </c>
      <c r="G106" s="22">
        <f>IF(OR($A106="",$B106="",$C106=""),"",C106*'MPTO_working_3-way'!$I105)</f>
        <v>5.3419186758845187</v>
      </c>
      <c r="H106" s="17"/>
      <c r="I106" s="21"/>
      <c r="J106" s="22"/>
      <c r="K106" s="17"/>
      <c r="L106" s="21"/>
      <c r="M106" s="22"/>
      <c r="N106" s="23">
        <f t="shared" si="8"/>
        <v>60.22913300556916</v>
      </c>
      <c r="O106" s="24">
        <f t="shared" si="9"/>
        <v>22.709345231608047</v>
      </c>
      <c r="P106" s="24">
        <f t="shared" si="10"/>
        <v>18.71986566389312</v>
      </c>
      <c r="Q106" t="s">
        <v>291</v>
      </c>
      <c r="R106" t="s">
        <v>292</v>
      </c>
      <c r="S106" s="58" t="s">
        <v>329</v>
      </c>
      <c r="AD106" s="37"/>
      <c r="AE106" s="37"/>
      <c r="AH106" s="37"/>
      <c r="AI106" s="37"/>
      <c r="AJ106" t="s">
        <v>339</v>
      </c>
    </row>
    <row r="107" spans="1:36" s="36" customFormat="1" ht="15" x14ac:dyDescent="0.25">
      <c r="A107">
        <v>1.46</v>
      </c>
      <c r="B107">
        <v>4.88</v>
      </c>
      <c r="C107">
        <v>6.22</v>
      </c>
      <c r="D107" s="20">
        <f t="shared" si="7"/>
        <v>5.0621243816264538E-2</v>
      </c>
      <c r="E107" s="17">
        <f>IF(OR($A107="",$B107="",$C107=""),"",A107*'MPTO_working_3-way'!$I106)</f>
        <v>1.5272917596034559</v>
      </c>
      <c r="F107" s="21">
        <f>IF(OR($A107="",$B107="",$C107=""),"",B107*'MPTO_working_3-way'!$I106)</f>
        <v>5.1049204019622358</v>
      </c>
      <c r="G107" s="22">
        <f>IF(OR($A107="",$B107="",$C107=""),"",C107*'MPTO_working_3-way'!$I106)</f>
        <v>6.5066813320092436</v>
      </c>
      <c r="H107" s="17"/>
      <c r="I107" s="21"/>
      <c r="J107" s="22"/>
      <c r="K107" s="17"/>
      <c r="L107" s="21"/>
      <c r="M107" s="22"/>
      <c r="N107" s="23">
        <f t="shared" si="8"/>
        <v>65.475374545308796</v>
      </c>
      <c r="O107" s="24">
        <f t="shared" si="9"/>
        <v>19.588944023801407</v>
      </c>
      <c r="P107" s="24">
        <f t="shared" si="10"/>
        <v>15.368817819316858</v>
      </c>
      <c r="Q107" t="s">
        <v>293</v>
      </c>
      <c r="R107" t="s">
        <v>294</v>
      </c>
      <c r="S107" s="58" t="s">
        <v>329</v>
      </c>
      <c r="AD107" s="37"/>
      <c r="AE107" s="37"/>
      <c r="AH107" s="37"/>
      <c r="AI107" s="37"/>
      <c r="AJ107" t="s">
        <v>339</v>
      </c>
    </row>
    <row r="108" spans="1:36" s="36" customFormat="1" ht="15" x14ac:dyDescent="0.25">
      <c r="A108">
        <v>1.86</v>
      </c>
      <c r="B108">
        <v>4.37</v>
      </c>
      <c r="C108">
        <v>3.78</v>
      </c>
      <c r="D108" s="20">
        <f t="shared" si="7"/>
        <v>3.1017625097495172E-2</v>
      </c>
      <c r="E108" s="17">
        <f>IF(OR($A108="",$B108="",$C108=""),"",A108*'MPTO_working_3-way'!$I107)</f>
        <v>1.9499500518744994</v>
      </c>
      <c r="F108" s="21">
        <f>IF(OR($A108="",$B108="",$C108=""),"",B108*'MPTO_working_3-way'!$I107)</f>
        <v>4.5813342616621302</v>
      </c>
      <c r="G108" s="22">
        <f>IF(OR($A108="",$B108="",$C108=""),"",C108*'MPTO_working_3-way'!$I107)</f>
        <v>3.9628017183255952</v>
      </c>
      <c r="H108" s="17"/>
      <c r="I108" s="21"/>
      <c r="J108" s="22"/>
      <c r="K108" s="17"/>
      <c r="L108" s="21"/>
      <c r="M108" s="22"/>
      <c r="N108" s="23">
        <f t="shared" si="8"/>
        <v>51.283364875869189</v>
      </c>
      <c r="O108" s="24">
        <f t="shared" si="9"/>
        <v>21.827702212612515</v>
      </c>
      <c r="P108" s="24">
        <f t="shared" si="10"/>
        <v>25.234671605586428</v>
      </c>
      <c r="Q108" t="s">
        <v>295</v>
      </c>
      <c r="R108" t="s">
        <v>296</v>
      </c>
      <c r="S108" s="58" t="s">
        <v>329</v>
      </c>
      <c r="AD108" s="37"/>
      <c r="AE108" s="37"/>
      <c r="AH108" s="37"/>
      <c r="AI108" s="37"/>
      <c r="AJ108" t="s">
        <v>74</v>
      </c>
    </row>
    <row r="109" spans="1:36" s="36" customFormat="1" ht="15" x14ac:dyDescent="0.25">
      <c r="A109">
        <v>1.76</v>
      </c>
      <c r="B109">
        <v>4.32</v>
      </c>
      <c r="C109">
        <v>4.3</v>
      </c>
      <c r="D109" s="20">
        <f t="shared" si="7"/>
        <v>3.2221439198183432E-2</v>
      </c>
      <c r="E109" s="17">
        <f>IF(OR($A109="",$B109="",$C109=""),"",A109*'MPTO_working_3-way'!$I108)</f>
        <v>1.8490933891166257</v>
      </c>
      <c r="F109" s="21">
        <f>IF(OR($A109="",$B109="",$C109=""),"",B109*'MPTO_working_3-way'!$I108)</f>
        <v>4.5386837732862633</v>
      </c>
      <c r="G109" s="22">
        <f>IF(OR($A109="",$B109="",$C109=""),"",C109*'MPTO_working_3-way'!$I108)</f>
        <v>4.5176713484099373</v>
      </c>
      <c r="H109" s="17"/>
      <c r="I109" s="21"/>
      <c r="J109" s="22"/>
      <c r="K109" s="17"/>
      <c r="L109" s="21"/>
      <c r="M109" s="22"/>
      <c r="N109" s="23">
        <f t="shared" si="8"/>
        <v>54.080556768294642</v>
      </c>
      <c r="O109" s="24">
        <f t="shared" si="9"/>
        <v>22.032819424120039</v>
      </c>
      <c r="P109" s="24">
        <f t="shared" si="10"/>
        <v>22.135297653999668</v>
      </c>
      <c r="Q109" t="s">
        <v>95</v>
      </c>
      <c r="R109" t="s">
        <v>297</v>
      </c>
      <c r="S109" s="58" t="s">
        <v>329</v>
      </c>
      <c r="AD109" s="37"/>
      <c r="AE109" s="37"/>
      <c r="AH109" s="37"/>
      <c r="AI109" s="37"/>
      <c r="AJ109" t="s">
        <v>74</v>
      </c>
    </row>
    <row r="110" spans="1:36" s="36" customFormat="1" ht="15" x14ac:dyDescent="0.25">
      <c r="A110">
        <v>1.53</v>
      </c>
      <c r="B110">
        <v>4.53</v>
      </c>
      <c r="C110">
        <v>6.34</v>
      </c>
      <c r="D110" s="20">
        <f t="shared" si="7"/>
        <v>3.207402974281548E-2</v>
      </c>
      <c r="E110" s="17">
        <f>IF(OR($A110="",$B110="",$C110=""),"",A110*'MPTO_working_3-way'!$I109)</f>
        <v>1.5774569663991675</v>
      </c>
      <c r="F110" s="21">
        <f>IF(OR($A110="",$B110="",$C110=""),"",B110*'MPTO_working_3-way'!$I109)</f>
        <v>4.6705098416916533</v>
      </c>
      <c r="G110" s="22">
        <f>IF(OR($A110="",$B110="",$C110=""),"",C110*'MPTO_working_3-way'!$I109)</f>
        <v>6.536651743118119</v>
      </c>
      <c r="H110" s="17"/>
      <c r="I110" s="21"/>
      <c r="J110" s="22"/>
      <c r="K110" s="17"/>
      <c r="L110" s="21"/>
      <c r="M110" s="22"/>
      <c r="N110" s="23">
        <f t="shared" si="8"/>
        <v>63.393171496949421</v>
      </c>
      <c r="O110" s="24">
        <f t="shared" si="9"/>
        <v>21.410938717512714</v>
      </c>
      <c r="P110" s="24">
        <f t="shared" si="10"/>
        <v>15.298352112039842</v>
      </c>
      <c r="Q110" t="s">
        <v>298</v>
      </c>
      <c r="R110" t="s">
        <v>299</v>
      </c>
      <c r="S110" s="58" t="s">
        <v>329</v>
      </c>
      <c r="AD110" s="37"/>
      <c r="AE110" s="37"/>
      <c r="AH110" s="37"/>
      <c r="AI110" s="37"/>
      <c r="AJ110" t="s">
        <v>74</v>
      </c>
    </row>
    <row r="111" spans="1:36" s="36" customFormat="1" ht="15" x14ac:dyDescent="0.25">
      <c r="A111">
        <v>1.97</v>
      </c>
      <c r="B111">
        <v>3.89</v>
      </c>
      <c r="C111">
        <v>3.79</v>
      </c>
      <c r="D111" s="20">
        <f t="shared" si="7"/>
        <v>2.8535864682392775E-2</v>
      </c>
      <c r="E111" s="17">
        <f>IF(OR($A111="",$B111="",$C111=""),"",A111*'MPTO_working_3-way'!$I110)</f>
        <v>2.0334762352204212</v>
      </c>
      <c r="F111" s="21">
        <f>IF(OR($A111="",$B111="",$C111=""),"",B111*'MPTO_working_3-way'!$I110)</f>
        <v>4.0153413984809339</v>
      </c>
      <c r="G111" s="22">
        <f>IF(OR($A111="",$B111="",$C111=""),"",C111*'MPTO_working_3-way'!$I110)</f>
        <v>3.9121192545611154</v>
      </c>
      <c r="H111" s="17"/>
      <c r="I111" s="21"/>
      <c r="J111" s="22"/>
      <c r="K111" s="17"/>
      <c r="L111" s="21"/>
      <c r="M111" s="22"/>
      <c r="N111" s="23">
        <f t="shared" si="8"/>
        <v>49.176871737161157</v>
      </c>
      <c r="O111" s="24">
        <f t="shared" si="9"/>
        <v>24.904482602109887</v>
      </c>
      <c r="P111" s="24">
        <f t="shared" si="10"/>
        <v>25.56159296100461</v>
      </c>
      <c r="Q111" t="s">
        <v>300</v>
      </c>
      <c r="R111" t="s">
        <v>301</v>
      </c>
      <c r="S111" s="58" t="s">
        <v>329</v>
      </c>
      <c r="AD111" s="37"/>
      <c r="AE111" s="37"/>
      <c r="AH111" s="37"/>
      <c r="AI111" s="37"/>
      <c r="AJ111" t="s">
        <v>74</v>
      </c>
    </row>
    <row r="112" spans="1:36" s="36" customFormat="1" ht="15" x14ac:dyDescent="0.25">
      <c r="A112">
        <v>1.82</v>
      </c>
      <c r="B112">
        <v>4.09</v>
      </c>
      <c r="C112">
        <v>4.2300000000000004</v>
      </c>
      <c r="D112" s="20">
        <f t="shared" si="7"/>
        <v>3.0355946342004669E-2</v>
      </c>
      <c r="E112" s="17">
        <f>IF(OR($A112="",$B112="",$C112=""),"",A112*'MPTO_working_3-way'!$I111)</f>
        <v>1.8783747341319241</v>
      </c>
      <c r="F112" s="21">
        <f>IF(OR($A112="",$B112="",$C112=""),"",B112*'MPTO_working_3-way'!$I111)</f>
        <v>4.2211827816481149</v>
      </c>
      <c r="G112" s="22">
        <f>IF(OR($A112="",$B112="",$C112=""),"",C112*'MPTO_working_3-way'!$I111)</f>
        <v>4.3656731458121101</v>
      </c>
      <c r="H112" s="17"/>
      <c r="I112" s="21"/>
      <c r="J112" s="22"/>
      <c r="K112" s="17"/>
      <c r="L112" s="21"/>
      <c r="M112" s="22"/>
      <c r="N112" s="23">
        <f t="shared" si="8"/>
        <v>53.237513358171419</v>
      </c>
      <c r="O112" s="24">
        <f t="shared" si="9"/>
        <v>23.690042619039605</v>
      </c>
      <c r="P112" s="24">
        <f t="shared" si="10"/>
        <v>22.905975014626943</v>
      </c>
      <c r="Q112" t="s">
        <v>302</v>
      </c>
      <c r="R112" t="s">
        <v>303</v>
      </c>
      <c r="S112" s="58" t="s">
        <v>329</v>
      </c>
      <c r="AD112" s="37"/>
      <c r="AE112" s="37"/>
      <c r="AH112" s="37"/>
      <c r="AI112" s="37"/>
      <c r="AJ112" t="s">
        <v>74</v>
      </c>
    </row>
    <row r="113" spans="1:36" s="36" customFormat="1" ht="15" x14ac:dyDescent="0.25">
      <c r="A113">
        <v>3.12</v>
      </c>
      <c r="B113">
        <v>3.73</v>
      </c>
      <c r="C113">
        <v>2.2799999999999998</v>
      </c>
      <c r="D113" s="20">
        <f t="shared" si="7"/>
        <v>2.7205826486198958E-2</v>
      </c>
      <c r="E113" s="17">
        <f>IF(OR($A113="",$B113="",$C113=""),"",A113*'MPTO_working_3-way'!$I112)</f>
        <v>3.2090318978090657</v>
      </c>
      <c r="F113" s="21">
        <f>IF(OR($A113="",$B113="",$C113=""),"",B113*'MPTO_working_3-way'!$I112)</f>
        <v>3.8364387752653251</v>
      </c>
      <c r="G113" s="22">
        <f>IF(OR($A113="",$B113="",$C113=""),"",C113*'MPTO_working_3-way'!$I112)</f>
        <v>2.3450617714758555</v>
      </c>
      <c r="H113" s="17"/>
      <c r="I113" s="21"/>
      <c r="J113" s="22"/>
      <c r="K113" s="17"/>
      <c r="L113" s="21"/>
      <c r="M113" s="22"/>
      <c r="N113" s="23">
        <f t="shared" si="8"/>
        <v>31.162046119975933</v>
      </c>
      <c r="O113" s="24">
        <f t="shared" si="9"/>
        <v>26.06584018614609</v>
      </c>
      <c r="P113" s="24">
        <f t="shared" si="10"/>
        <v>42.642799953651277</v>
      </c>
      <c r="Q113" t="s">
        <v>304</v>
      </c>
      <c r="R113" t="s">
        <v>305</v>
      </c>
      <c r="S113" s="58" t="s">
        <v>329</v>
      </c>
      <c r="AD113" s="37"/>
      <c r="AE113" s="37"/>
      <c r="AH113" s="37"/>
      <c r="AI113" s="37"/>
      <c r="AJ113" t="s">
        <v>74</v>
      </c>
    </row>
    <row r="114" spans="1:36" s="36" customFormat="1" ht="15" x14ac:dyDescent="0.25">
      <c r="A114">
        <v>2.23</v>
      </c>
      <c r="B114">
        <v>3.91</v>
      </c>
      <c r="C114">
        <v>3.08</v>
      </c>
      <c r="D114" s="20">
        <f t="shared" si="7"/>
        <v>2.8860293652192226E-2</v>
      </c>
      <c r="E114" s="17">
        <f>IF(OR($A114="",$B114="",$C114=""),"",A114*'MPTO_working_3-way'!$I113)</f>
        <v>2.2976937603426704</v>
      </c>
      <c r="F114" s="21">
        <f>IF(OR($A114="",$B114="",$C114=""),"",B114*'MPTO_working_3-way'!$I113)</f>
        <v>4.0286917501972388</v>
      </c>
      <c r="G114" s="22">
        <f>IF(OR($A114="",$B114="",$C114=""),"",C114*'MPTO_working_3-way'!$I113)</f>
        <v>3.1734963147333746</v>
      </c>
      <c r="H114" s="17"/>
      <c r="I114" s="21"/>
      <c r="J114" s="22"/>
      <c r="K114" s="17"/>
      <c r="L114" s="21"/>
      <c r="M114" s="22"/>
      <c r="N114" s="23">
        <f t="shared" si="8"/>
        <v>43.521900840730979</v>
      </c>
      <c r="O114" s="24">
        <f t="shared" si="9"/>
        <v>24.821953676427132</v>
      </c>
      <c r="P114" s="24">
        <f t="shared" si="10"/>
        <v>31.510986647672105</v>
      </c>
      <c r="Q114" t="s">
        <v>306</v>
      </c>
      <c r="R114" t="s">
        <v>307</v>
      </c>
      <c r="S114" s="58" t="s">
        <v>329</v>
      </c>
      <c r="AD114" s="37"/>
      <c r="AE114" s="37"/>
      <c r="AH114" s="37"/>
      <c r="AI114" s="37"/>
      <c r="AJ114" t="s">
        <v>74</v>
      </c>
    </row>
    <row r="115" spans="1:36" s="36" customFormat="1" ht="15" x14ac:dyDescent="0.25">
      <c r="A115">
        <v>1.71</v>
      </c>
      <c r="B115">
        <v>4.41</v>
      </c>
      <c r="C115">
        <v>4.58</v>
      </c>
      <c r="D115" s="20">
        <f t="shared" si="7"/>
        <v>2.9893302605651151E-2</v>
      </c>
      <c r="E115" s="17">
        <f>IF(OR($A115="",$B115="",$C115=""),"",A115*'MPTO_working_3-way'!$I114)</f>
        <v>1.7565219632914002</v>
      </c>
      <c r="F115" s="21">
        <f>IF(OR($A115="",$B115="",$C115=""),"",B115*'MPTO_working_3-way'!$I114)</f>
        <v>4.5299776948041375</v>
      </c>
      <c r="G115" s="22">
        <f>IF(OR($A115="",$B115="",$C115=""),"",C115*'MPTO_working_3-way'!$I114)</f>
        <v>4.7046026853067913</v>
      </c>
      <c r="H115" s="17"/>
      <c r="I115" s="21"/>
      <c r="J115" s="22"/>
      <c r="K115" s="17"/>
      <c r="L115" s="21"/>
      <c r="M115" s="22"/>
      <c r="N115" s="23">
        <f t="shared" si="8"/>
        <v>56.930685804018253</v>
      </c>
      <c r="O115" s="24">
        <f t="shared" si="9"/>
        <v>22.075163883190754</v>
      </c>
      <c r="P115" s="24">
        <f t="shared" si="10"/>
        <v>21.25578007093258</v>
      </c>
      <c r="Q115" t="s">
        <v>308</v>
      </c>
      <c r="R115" t="s">
        <v>309</v>
      </c>
      <c r="S115" s="58" t="s">
        <v>329</v>
      </c>
      <c r="AD115" s="37"/>
      <c r="AE115" s="37"/>
      <c r="AH115" s="37"/>
      <c r="AI115" s="37"/>
      <c r="AJ115" t="s">
        <v>74</v>
      </c>
    </row>
    <row r="116" spans="1:36" s="36" customFormat="1" ht="15" x14ac:dyDescent="0.25">
      <c r="A116">
        <v>1.64</v>
      </c>
      <c r="B116">
        <v>4.42</v>
      </c>
      <c r="C116">
        <v>5.13</v>
      </c>
      <c r="D116" s="20">
        <f t="shared" si="7"/>
        <v>3.0932215331520574E-2</v>
      </c>
      <c r="E116" s="17">
        <f>IF(OR($A116="",$B116="",$C116=""),"",A116*'MPTO_working_3-way'!$I115)</f>
        <v>1.6873308815895951</v>
      </c>
      <c r="F116" s="21">
        <f>IF(OR($A116="",$B116="",$C116=""),"",B116*'MPTO_working_3-way'!$I115)</f>
        <v>4.5475624979426899</v>
      </c>
      <c r="G116" s="22">
        <f>IF(OR($A116="",$B116="",$C116=""),"",C116*'MPTO_working_3-way'!$I115)</f>
        <v>5.278053306435746</v>
      </c>
      <c r="H116" s="17"/>
      <c r="I116" s="21"/>
      <c r="J116" s="22"/>
      <c r="K116" s="17"/>
      <c r="L116" s="21"/>
      <c r="M116" s="22"/>
      <c r="N116" s="23">
        <f t="shared" si="8"/>
        <v>59.265198717747836</v>
      </c>
      <c r="O116" s="24">
        <f t="shared" si="9"/>
        <v>21.989802239164352</v>
      </c>
      <c r="P116" s="24">
        <f t="shared" si="10"/>
        <v>18.946379317174745</v>
      </c>
      <c r="Q116" t="s">
        <v>310</v>
      </c>
      <c r="R116" t="s">
        <v>311</v>
      </c>
      <c r="S116" s="58" t="s">
        <v>329</v>
      </c>
      <c r="AD116" s="37"/>
      <c r="AE116" s="37"/>
      <c r="AH116" s="37"/>
      <c r="AI116" s="37"/>
      <c r="AJ116" t="s">
        <v>74</v>
      </c>
    </row>
    <row r="117" spans="1:36" s="36" customFormat="1" ht="15" x14ac:dyDescent="0.25">
      <c r="A117">
        <v>1.87</v>
      </c>
      <c r="B117">
        <v>4.12</v>
      </c>
      <c r="C117">
        <v>3.97</v>
      </c>
      <c r="D117" s="20">
        <f t="shared" si="7"/>
        <v>2.9366973656454798E-2</v>
      </c>
      <c r="E117" s="17">
        <f>IF(OR($A117="",$B117="",$C117=""),"",A117*'MPTO_working_3-way'!$I116)</f>
        <v>1.9259004758725677</v>
      </c>
      <c r="F117" s="21">
        <f>IF(OR($A117="",$B117="",$C117=""),"",B117*'MPTO_working_3-way'!$I116)</f>
        <v>4.2431604067352833</v>
      </c>
      <c r="G117" s="22">
        <f>IF(OR($A117="",$B117="",$C117=""),"",C117*'MPTO_working_3-way'!$I116)</f>
        <v>4.0886764113444354</v>
      </c>
      <c r="H117" s="17"/>
      <c r="I117" s="21"/>
      <c r="J117" s="22"/>
      <c r="K117" s="17"/>
      <c r="L117" s="21"/>
      <c r="M117" s="22"/>
      <c r="N117" s="23">
        <f t="shared" si="8"/>
        <v>51.923763067088387</v>
      </c>
      <c r="O117" s="24">
        <f t="shared" si="9"/>
        <v>23.567339062003711</v>
      </c>
      <c r="P117" s="24">
        <f t="shared" si="10"/>
        <v>24.457792678955993</v>
      </c>
      <c r="Q117" t="s">
        <v>312</v>
      </c>
      <c r="R117" t="s">
        <v>313</v>
      </c>
      <c r="S117" s="58" t="s">
        <v>329</v>
      </c>
      <c r="AD117" s="37"/>
      <c r="AE117" s="37"/>
      <c r="AH117" s="37"/>
      <c r="AI117" s="37"/>
      <c r="AJ117" t="s">
        <v>74</v>
      </c>
    </row>
    <row r="118" spans="1:36" s="36" customFormat="1" ht="15" x14ac:dyDescent="0.25">
      <c r="A118">
        <v>1.98</v>
      </c>
      <c r="B118">
        <v>3.17</v>
      </c>
      <c r="C118">
        <v>4.4400000000000004</v>
      </c>
      <c r="D118" s="20">
        <f t="shared" si="7"/>
        <v>4.5733143524941511E-2</v>
      </c>
      <c r="E118" s="17">
        <f>IF(OR($A118="",$B118="",$C118=""),"",A118*'MPTO_working_3-way'!$I117)</f>
        <v>2.0412457863564106</v>
      </c>
      <c r="F118" s="21">
        <f>IF(OR($A118="",$B118="",$C118=""),"",B118*'MPTO_working_3-way'!$I117)</f>
        <v>3.26805512260092</v>
      </c>
      <c r="G118" s="22">
        <f>IF(OR($A118="",$B118="",$C118=""),"",C118*'MPTO_working_3-way'!$I117)</f>
        <v>4.5773390360719519</v>
      </c>
      <c r="H118" s="17"/>
      <c r="I118" s="21"/>
      <c r="J118" s="22"/>
      <c r="K118" s="17"/>
      <c r="L118" s="21"/>
      <c r="M118" s="22"/>
      <c r="N118" s="23">
        <f t="shared" si="8"/>
        <v>48.989690838994122</v>
      </c>
      <c r="O118" s="24">
        <f t="shared" si="9"/>
        <v>30.599239072936392</v>
      </c>
      <c r="P118" s="24">
        <f t="shared" si="10"/>
        <v>21.84675402279467</v>
      </c>
      <c r="Q118" t="s">
        <v>314</v>
      </c>
      <c r="R118" t="s">
        <v>315</v>
      </c>
      <c r="S118" s="58" t="s">
        <v>330</v>
      </c>
      <c r="AD118" s="37"/>
      <c r="AE118" s="37"/>
      <c r="AH118" s="37"/>
      <c r="AI118" s="37"/>
      <c r="AJ118" t="s">
        <v>68</v>
      </c>
    </row>
    <row r="119" spans="1:36" s="36" customFormat="1" ht="15" x14ac:dyDescent="0.25">
      <c r="A119">
        <v>3.07</v>
      </c>
      <c r="B119">
        <v>2.93</v>
      </c>
      <c r="C119">
        <v>2.66</v>
      </c>
      <c r="D119" s="20">
        <f t="shared" si="7"/>
        <v>4.2969676974506488E-2</v>
      </c>
      <c r="E119" s="17">
        <f>IF(OR($A119="",$B119="",$C119=""),"",A119*'MPTO_working_3-way'!$I118)</f>
        <v>3.1601566091253162</v>
      </c>
      <c r="F119" s="21">
        <f>IF(OR($A119="",$B119="",$C119=""),"",B119*'MPTO_working_3-way'!$I118)</f>
        <v>3.0160452328134126</v>
      </c>
      <c r="G119" s="22">
        <f>IF(OR($A119="",$B119="",$C119=""),"",C119*'MPTO_working_3-way'!$I118)</f>
        <v>2.7381161499261699</v>
      </c>
      <c r="H119" s="17"/>
      <c r="I119" s="21"/>
      <c r="J119" s="22"/>
      <c r="K119" s="17"/>
      <c r="L119" s="21"/>
      <c r="M119" s="22"/>
      <c r="N119" s="23">
        <f t="shared" si="8"/>
        <v>31.644001348299788</v>
      </c>
      <c r="O119" s="24">
        <f t="shared" si="9"/>
        <v>33.156001412723668</v>
      </c>
      <c r="P119" s="24">
        <f t="shared" si="10"/>
        <v>36.521460202736975</v>
      </c>
      <c r="Q119" t="s">
        <v>77</v>
      </c>
      <c r="R119" t="s">
        <v>86</v>
      </c>
      <c r="S119" s="58" t="s">
        <v>330</v>
      </c>
      <c r="AD119" s="37"/>
      <c r="AE119" s="37"/>
      <c r="AH119" s="37"/>
      <c r="AI119" s="37"/>
      <c r="AJ119" t="s">
        <v>68</v>
      </c>
    </row>
    <row r="120" spans="1:36" s="36" customFormat="1" ht="15" x14ac:dyDescent="0.25">
      <c r="A120">
        <v>1.79</v>
      </c>
      <c r="B120">
        <v>3.72</v>
      </c>
      <c r="C120">
        <v>4.63</v>
      </c>
      <c r="D120" s="20">
        <f t="shared" si="7"/>
        <v>4.3459143560459657E-2</v>
      </c>
      <c r="E120" s="17">
        <f>IF(OR($A120="",$B120="",$C120=""),"",A120*'MPTO_working_3-way'!$I119)</f>
        <v>1.8718623269096453</v>
      </c>
      <c r="F120" s="21">
        <f>IF(OR($A120="",$B120="",$C120=""),"",B120*'MPTO_working_3-way'!$I119)</f>
        <v>3.8901272939127827</v>
      </c>
      <c r="G120" s="22">
        <f>IF(OR($A120="",$B120="",$C120=""),"",C120*'MPTO_working_3-way'!$I119)</f>
        <v>4.8417444545204793</v>
      </c>
      <c r="H120" s="17"/>
      <c r="I120" s="21"/>
      <c r="J120" s="22"/>
      <c r="K120" s="17"/>
      <c r="L120" s="21"/>
      <c r="M120" s="22"/>
      <c r="N120" s="23">
        <f t="shared" si="8"/>
        <v>53.422732303766807</v>
      </c>
      <c r="O120" s="24">
        <f t="shared" si="9"/>
        <v>25.706099683801764</v>
      </c>
      <c r="P120" s="24">
        <f t="shared" si="10"/>
        <v>20.653712920894723</v>
      </c>
      <c r="Q120" t="s">
        <v>316</v>
      </c>
      <c r="R120" t="s">
        <v>317</v>
      </c>
      <c r="S120" s="58" t="s">
        <v>330</v>
      </c>
      <c r="AD120" s="37"/>
      <c r="AE120" s="37"/>
      <c r="AH120" s="37"/>
      <c r="AI120" s="37"/>
      <c r="AJ120" t="s">
        <v>336</v>
      </c>
    </row>
    <row r="121" spans="1:36" s="36" customFormat="1" ht="15" x14ac:dyDescent="0.25">
      <c r="A121">
        <v>1.93</v>
      </c>
      <c r="B121">
        <v>3.56</v>
      </c>
      <c r="C121">
        <v>4.34</v>
      </c>
      <c r="D121" s="20">
        <f t="shared" si="7"/>
        <v>2.9448337974180117E-2</v>
      </c>
      <c r="E121" s="17">
        <f>IF(OR($A121="",$B121="",$C121=""),"",A121*'MPTO_working_3-way'!$I120)</f>
        <v>2.0129314765607975</v>
      </c>
      <c r="F121" s="21">
        <f>IF(OR($A121="",$B121="",$C121=""),"",B121*'MPTO_working_3-way'!$I120)</f>
        <v>3.7129720500292431</v>
      </c>
      <c r="G121" s="22">
        <f>IF(OR($A121="",$B121="",$C121=""),"",C121*'MPTO_working_3-way'!$I120)</f>
        <v>4.5264883980693584</v>
      </c>
      <c r="H121" s="17"/>
      <c r="I121" s="21"/>
      <c r="J121" s="22"/>
      <c r="K121" s="17"/>
      <c r="L121" s="21"/>
      <c r="M121" s="22"/>
      <c r="N121" s="23">
        <f t="shared" si="8"/>
        <v>49.678789946121469</v>
      </c>
      <c r="O121" s="24">
        <f t="shared" si="9"/>
        <v>26.932602414610802</v>
      </c>
      <c r="P121" s="24">
        <f t="shared" si="10"/>
        <v>22.092180782491806</v>
      </c>
      <c r="Q121" t="s">
        <v>87</v>
      </c>
      <c r="R121" t="s">
        <v>98</v>
      </c>
      <c r="S121" s="58" t="s">
        <v>330</v>
      </c>
      <c r="AD121" s="37"/>
      <c r="AE121" s="37"/>
      <c r="AH121" s="37"/>
      <c r="AI121" s="37"/>
      <c r="AJ121" t="s">
        <v>69</v>
      </c>
    </row>
    <row r="122" spans="1:36" s="36" customFormat="1" ht="15" x14ac:dyDescent="0.25">
      <c r="A122">
        <v>1.53</v>
      </c>
      <c r="B122">
        <v>4.3499999999999996</v>
      </c>
      <c r="C122">
        <v>6.63</v>
      </c>
      <c r="D122" s="20">
        <f t="shared" si="7"/>
        <v>3.430939130736288E-2</v>
      </c>
      <c r="E122" s="17">
        <f>IF(OR($A122="",$B122="",$C122=""),"",A122*'MPTO_working_3-way'!$I121)</f>
        <v>1.5964924896475032</v>
      </c>
      <c r="F122" s="21">
        <f>IF(OR($A122="",$B122="",$C122=""),"",B122*'MPTO_working_3-way'!$I121)</f>
        <v>4.5390472744879995</v>
      </c>
      <c r="G122" s="22">
        <f>IF(OR($A122="",$B122="",$C122=""),"",C122*'MPTO_working_3-way'!$I121)</f>
        <v>6.9181341218058474</v>
      </c>
      <c r="H122" s="17"/>
      <c r="I122" s="21"/>
      <c r="J122" s="22"/>
      <c r="K122" s="17"/>
      <c r="L122" s="21"/>
      <c r="M122" s="22"/>
      <c r="N122" s="23">
        <f t="shared" si="8"/>
        <v>62.637313140182357</v>
      </c>
      <c r="O122" s="24">
        <f t="shared" si="9"/>
        <v>22.031054966546897</v>
      </c>
      <c r="P122" s="24">
        <f t="shared" si="10"/>
        <v>14.454764570811312</v>
      </c>
      <c r="Q122" t="s">
        <v>84</v>
      </c>
      <c r="R122" t="s">
        <v>100</v>
      </c>
      <c r="S122" s="58" t="s">
        <v>330</v>
      </c>
      <c r="AD122" s="37"/>
      <c r="AE122" s="37"/>
      <c r="AH122" s="37"/>
      <c r="AI122" s="37"/>
      <c r="AJ122" t="s">
        <v>69</v>
      </c>
    </row>
    <row r="123" spans="1:36" s="36" customFormat="1" ht="15" x14ac:dyDescent="0.25">
      <c r="A123">
        <v>1.74</v>
      </c>
      <c r="B123">
        <v>4</v>
      </c>
      <c r="C123">
        <v>4.6100000000000003</v>
      </c>
      <c r="D123" s="20">
        <f t="shared" si="7"/>
        <v>4.163238337447317E-2</v>
      </c>
      <c r="E123" s="17">
        <f>IF(OR($A123="",$B123="",$C123=""),"",A123*'MPTO_working_3-way'!$I122)</f>
        <v>1.7912401080750735</v>
      </c>
      <c r="F123" s="21">
        <f>IF(OR($A123="",$B123="",$C123=""),"",B123*'MPTO_working_3-way'!$I122)</f>
        <v>4.1177933518967205</v>
      </c>
      <c r="G123" s="22">
        <f>IF(OR($A123="",$B123="",$C123=""),"",C123*'MPTO_working_3-way'!$I122)</f>
        <v>4.7457568380609709</v>
      </c>
      <c r="H123" s="17"/>
      <c r="I123" s="21"/>
      <c r="J123" s="22"/>
      <c r="K123" s="17"/>
      <c r="L123" s="21"/>
      <c r="M123" s="22"/>
      <c r="N123" s="23">
        <f t="shared" si="8"/>
        <v>55.827244794927765</v>
      </c>
      <c r="O123" s="24">
        <f t="shared" si="9"/>
        <v>24.284851485793581</v>
      </c>
      <c r="P123" s="24">
        <f t="shared" si="10"/>
        <v>21.071454651447791</v>
      </c>
      <c r="Q123" t="s">
        <v>318</v>
      </c>
      <c r="R123" t="s">
        <v>319</v>
      </c>
      <c r="S123" s="58" t="s">
        <v>330</v>
      </c>
      <c r="AD123" s="37"/>
      <c r="AE123" s="37"/>
      <c r="AH123" s="37"/>
      <c r="AI123" s="37"/>
      <c r="AJ123" t="s">
        <v>332</v>
      </c>
    </row>
    <row r="124" spans="1:36" s="36" customFormat="1" ht="15" x14ac:dyDescent="0.25">
      <c r="A124">
        <v>3.07</v>
      </c>
      <c r="B124">
        <v>2.74</v>
      </c>
      <c r="C124">
        <v>2.76</v>
      </c>
      <c r="D124" s="20">
        <f t="shared" si="7"/>
        <v>5.3015243252146682E-2</v>
      </c>
      <c r="E124" s="17">
        <f>IF(OR($A124="",$B124="",$C124=""),"",A124*'MPTO_working_3-way'!$I123)</f>
        <v>3.1753298313136038</v>
      </c>
      <c r="F124" s="21">
        <f>IF(OR($A124="",$B124="",$C124=""),"",B124*'MPTO_working_3-way'!$I123)</f>
        <v>2.8340077321821746</v>
      </c>
      <c r="G124" s="22">
        <f>IF(OR($A124="",$B124="",$C124=""),"",C124*'MPTO_working_3-way'!$I123)</f>
        <v>2.8546939200083212</v>
      </c>
      <c r="H124" s="17"/>
      <c r="I124" s="21"/>
      <c r="J124" s="22"/>
      <c r="K124" s="17"/>
      <c r="L124" s="21"/>
      <c r="M124" s="22"/>
      <c r="N124" s="23">
        <f t="shared" si="8"/>
        <v>31.492791398816973</v>
      </c>
      <c r="O124" s="24">
        <f t="shared" si="9"/>
        <v>35.285718830061342</v>
      </c>
      <c r="P124" s="24">
        <f t="shared" si="10"/>
        <v>35.030025215350761</v>
      </c>
      <c r="Q124" t="s">
        <v>320</v>
      </c>
      <c r="R124" t="s">
        <v>321</v>
      </c>
      <c r="S124" s="58" t="s">
        <v>330</v>
      </c>
      <c r="AD124" s="37"/>
      <c r="AE124" s="37"/>
      <c r="AH124" s="37"/>
      <c r="AI124" s="37"/>
      <c r="AJ124" t="s">
        <v>333</v>
      </c>
    </row>
    <row r="125" spans="1:36" s="36" customFormat="1" ht="15" x14ac:dyDescent="0.25">
      <c r="A125">
        <v>1.58</v>
      </c>
      <c r="B125">
        <v>3.94</v>
      </c>
      <c r="C125">
        <v>5.67</v>
      </c>
      <c r="D125" s="20">
        <f t="shared" si="7"/>
        <v>6.3085342037557668E-2</v>
      </c>
      <c r="E125" s="17">
        <f>IF(OR($A125="",$B125="",$C125=""),"",A125*'MPTO_working_3-way'!$I124)</f>
        <v>1.6457791657316676</v>
      </c>
      <c r="F125" s="21">
        <f>IF(OR($A125="",$B125="",$C125=""),"",B125*'MPTO_working_3-way'!$I124)</f>
        <v>4.1040315904954241</v>
      </c>
      <c r="G125" s="22">
        <f>IF(OR($A125="",$B125="",$C125=""),"",C125*'MPTO_working_3-way'!$I124)</f>
        <v>5.9060556137332627</v>
      </c>
      <c r="H125" s="17"/>
      <c r="I125" s="21"/>
      <c r="J125" s="22"/>
      <c r="K125" s="17"/>
      <c r="L125" s="21"/>
      <c r="M125" s="22"/>
      <c r="N125" s="23">
        <f t="shared" si="8"/>
        <v>60.761493450758799</v>
      </c>
      <c r="O125" s="24">
        <f t="shared" si="9"/>
        <v>24.366284175685003</v>
      </c>
      <c r="P125" s="24">
        <f t="shared" si="10"/>
        <v>16.931774189100334</v>
      </c>
      <c r="Q125" t="s">
        <v>322</v>
      </c>
      <c r="R125" t="s">
        <v>323</v>
      </c>
      <c r="S125" s="58" t="s">
        <v>330</v>
      </c>
      <c r="AD125" s="37"/>
      <c r="AE125" s="37"/>
      <c r="AH125" s="37"/>
      <c r="AI125" s="37"/>
      <c r="AJ125" t="s">
        <v>333</v>
      </c>
    </row>
    <row r="126" spans="1:36" s="36" customFormat="1" ht="15" x14ac:dyDescent="0.25">
      <c r="A126">
        <v>3.19</v>
      </c>
      <c r="B126">
        <v>3.52</v>
      </c>
      <c r="C126">
        <v>2.29</v>
      </c>
      <c r="D126" s="20">
        <f t="shared" si="7"/>
        <v>3.4251755622784152E-2</v>
      </c>
      <c r="E126" s="17">
        <f>IF(OR($A126="",$B126="",$C126=""),"",A126*'MPTO_working_3-way'!$I125)</f>
        <v>3.359118625974348</v>
      </c>
      <c r="F126" s="21">
        <f>IF(OR($A126="",$B126="",$C126=""),"",B126*'MPTO_working_3-way'!$I125)</f>
        <v>3.7066136562475562</v>
      </c>
      <c r="G126" s="22">
        <f>IF(OR($A126="",$B126="",$C126=""),"",C126*'MPTO_working_3-way'!$I125)</f>
        <v>2.4114049070474159</v>
      </c>
      <c r="H126" s="17"/>
      <c r="I126" s="21"/>
      <c r="J126" s="22"/>
      <c r="K126" s="17"/>
      <c r="L126" s="21"/>
      <c r="M126" s="22"/>
      <c r="N126" s="23">
        <f t="shared" si="8"/>
        <v>29.76971376561432</v>
      </c>
      <c r="O126" s="24">
        <f t="shared" si="9"/>
        <v>26.97880310008798</v>
      </c>
      <c r="P126" s="24">
        <f t="shared" si="10"/>
        <v>41.469601271750953</v>
      </c>
      <c r="Q126" t="s">
        <v>324</v>
      </c>
      <c r="R126" t="s">
        <v>325</v>
      </c>
      <c r="S126" s="58" t="s">
        <v>330</v>
      </c>
      <c r="AD126" s="37"/>
      <c r="AE126" s="37"/>
      <c r="AH126" s="37"/>
      <c r="AI126" s="37"/>
      <c r="AJ126" t="s">
        <v>338</v>
      </c>
    </row>
    <row r="127" spans="1:36" s="36" customFormat="1" ht="15" x14ac:dyDescent="0.25">
      <c r="A127">
        <v>1.65</v>
      </c>
      <c r="B127">
        <v>3.96</v>
      </c>
      <c r="C127">
        <v>5.59</v>
      </c>
      <c r="D127" s="20">
        <f t="shared" si="7"/>
        <v>3.7476735151153795E-2</v>
      </c>
      <c r="E127" s="17">
        <f>IF(OR($A127="",$B127="",$C127=""),"",A127*'MPTO_working_3-way'!$I126)</f>
        <v>1.75409081436197</v>
      </c>
      <c r="F127" s="21">
        <f>IF(OR($A127="",$B127="",$C127=""),"",B127*'MPTO_working_3-way'!$I126)</f>
        <v>4.2098179544687282</v>
      </c>
      <c r="G127" s="22">
        <f>IF(OR($A127="",$B127="",$C127=""),"",C127*'MPTO_working_3-way'!$I126)</f>
        <v>5.9426470619899474</v>
      </c>
      <c r="H127" s="17"/>
      <c r="I127" s="21"/>
      <c r="J127" s="22"/>
      <c r="K127" s="17"/>
      <c r="L127" s="21"/>
      <c r="M127" s="22"/>
      <c r="N127" s="23">
        <f t="shared" si="8"/>
        <v>57.009591054938525</v>
      </c>
      <c r="O127" s="24">
        <f t="shared" si="9"/>
        <v>23.753996272891051</v>
      </c>
      <c r="P127" s="24">
        <f t="shared" si="10"/>
        <v>16.827517932137489</v>
      </c>
      <c r="Q127" t="s">
        <v>326</v>
      </c>
      <c r="R127" t="s">
        <v>327</v>
      </c>
      <c r="S127" s="58" t="s">
        <v>330</v>
      </c>
      <c r="AD127" s="37"/>
      <c r="AE127" s="37"/>
      <c r="AH127" s="37"/>
      <c r="AI127" s="37"/>
      <c r="AJ127" t="s">
        <v>338</v>
      </c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2022-09-10T09:44:50Z</dcterms:modified>
</cp:coreProperties>
</file>