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Magut\Rsoccer\"/>
    </mc:Choice>
  </mc:AlternateContent>
  <xr:revisionPtr revIDLastSave="0" documentId="13_ncr:1_{03372C3F-1069-4B52-9AE0-F9EE5E9F63F1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home" sheetId="1" r:id="rId1"/>
    <sheet name="away" sheetId="2" r:id="rId2"/>
    <sheet name="fixtur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3" l="1"/>
  <c r="F3" i="3"/>
  <c r="G3" i="3"/>
  <c r="H3" i="3"/>
  <c r="I3" i="3"/>
  <c r="J3" i="3"/>
  <c r="E4" i="3"/>
  <c r="F4" i="3"/>
  <c r="G4" i="3"/>
  <c r="H4" i="3"/>
  <c r="I4" i="3"/>
  <c r="J4" i="3"/>
  <c r="E5" i="3"/>
  <c r="F5" i="3"/>
  <c r="G5" i="3"/>
  <c r="H5" i="3"/>
  <c r="I5" i="3"/>
  <c r="J5" i="3"/>
  <c r="E6" i="3"/>
  <c r="F6" i="3"/>
  <c r="G6" i="3"/>
  <c r="H6" i="3"/>
  <c r="I6" i="3"/>
  <c r="J6" i="3"/>
  <c r="E7" i="3"/>
  <c r="F7" i="3"/>
  <c r="G7" i="3"/>
  <c r="H7" i="3"/>
  <c r="I7" i="3"/>
  <c r="J7" i="3"/>
  <c r="E8" i="3"/>
  <c r="F8" i="3"/>
  <c r="G8" i="3"/>
  <c r="H8" i="3"/>
  <c r="I8" i="3"/>
  <c r="J8" i="3"/>
  <c r="E9" i="3"/>
  <c r="F9" i="3"/>
  <c r="G9" i="3"/>
  <c r="H9" i="3"/>
  <c r="I9" i="3"/>
  <c r="J9" i="3"/>
  <c r="E10" i="3"/>
  <c r="F10" i="3"/>
  <c r="G10" i="3"/>
  <c r="H10" i="3"/>
  <c r="I10" i="3"/>
  <c r="J10" i="3"/>
  <c r="E11" i="3"/>
  <c r="F11" i="3"/>
  <c r="G11" i="3"/>
  <c r="H11" i="3"/>
  <c r="L11" i="3" s="1"/>
  <c r="I11" i="3"/>
  <c r="J11" i="3"/>
  <c r="E12" i="3"/>
  <c r="F12" i="3"/>
  <c r="G12" i="3"/>
  <c r="H12" i="3"/>
  <c r="I12" i="3"/>
  <c r="J12" i="3"/>
  <c r="E13" i="3"/>
  <c r="F13" i="3"/>
  <c r="G13" i="3"/>
  <c r="H13" i="3"/>
  <c r="I13" i="3"/>
  <c r="J13" i="3"/>
  <c r="E14" i="3"/>
  <c r="F14" i="3"/>
  <c r="G14" i="3"/>
  <c r="H14" i="3"/>
  <c r="I14" i="3"/>
  <c r="J14" i="3"/>
  <c r="E15" i="3"/>
  <c r="F15" i="3"/>
  <c r="G15" i="3"/>
  <c r="H15" i="3"/>
  <c r="I15" i="3"/>
  <c r="J15" i="3"/>
  <c r="E16" i="3"/>
  <c r="F16" i="3"/>
  <c r="G16" i="3"/>
  <c r="H16" i="3"/>
  <c r="I16" i="3"/>
  <c r="J16" i="3"/>
  <c r="E17" i="3"/>
  <c r="F17" i="3"/>
  <c r="G17" i="3"/>
  <c r="H17" i="3"/>
  <c r="I17" i="3"/>
  <c r="J17" i="3"/>
  <c r="K11" i="3" l="1"/>
  <c r="P11" i="3" s="1"/>
  <c r="AB11" i="3"/>
  <c r="AR11" i="3"/>
  <c r="BI11" i="3"/>
  <c r="BA11" i="3"/>
  <c r="O11" i="3"/>
  <c r="BL11" i="3" s="1"/>
  <c r="L17" i="3"/>
  <c r="K15" i="3"/>
  <c r="Z15" i="3" s="1"/>
  <c r="K13" i="3"/>
  <c r="BH11" i="3"/>
  <c r="AZ11" i="3"/>
  <c r="AN11" i="3"/>
  <c r="X11" i="3"/>
  <c r="K8" i="3"/>
  <c r="AB8" i="3" s="1"/>
  <c r="K6" i="3"/>
  <c r="AF6" i="3" s="1"/>
  <c r="K4" i="3"/>
  <c r="L13" i="3"/>
  <c r="BE11" i="3"/>
  <c r="AW11" i="3"/>
  <c r="AJ11" i="3"/>
  <c r="T11" i="3"/>
  <c r="L8" i="3"/>
  <c r="M8" i="3" s="1"/>
  <c r="BN8" i="3" s="1"/>
  <c r="L6" i="3"/>
  <c r="O6" i="3" s="1"/>
  <c r="BL6" i="3" s="1"/>
  <c r="K16" i="3"/>
  <c r="L12" i="3"/>
  <c r="BD11" i="3"/>
  <c r="AV11" i="3"/>
  <c r="AF11" i="3"/>
  <c r="K9" i="3"/>
  <c r="K7" i="3"/>
  <c r="AK7" i="3" s="1"/>
  <c r="L5" i="3"/>
  <c r="M5" i="3" s="1"/>
  <c r="K5" i="3"/>
  <c r="L3" i="3"/>
  <c r="K3" i="3"/>
  <c r="U3" i="3" s="1"/>
  <c r="K17" i="3"/>
  <c r="AH17" i="3" s="1"/>
  <c r="L16" i="3"/>
  <c r="AB16" i="3" s="1"/>
  <c r="L15" i="3"/>
  <c r="K14" i="3"/>
  <c r="AJ13" i="3"/>
  <c r="X13" i="3"/>
  <c r="BD13" i="3"/>
  <c r="AZ13" i="3"/>
  <c r="T13" i="3"/>
  <c r="AN13" i="3"/>
  <c r="K12" i="3"/>
  <c r="K10" i="3"/>
  <c r="M10" i="3" s="1"/>
  <c r="L10" i="3"/>
  <c r="Q10" i="3" s="1"/>
  <c r="AG8" i="3"/>
  <c r="BC8" i="3"/>
  <c r="BH8" i="3"/>
  <c r="W8" i="3"/>
  <c r="L7" i="3"/>
  <c r="BD6" i="3"/>
  <c r="L4" i="3"/>
  <c r="BG4" i="3" s="1"/>
  <c r="N17" i="3"/>
  <c r="AE17" i="3"/>
  <c r="AF17" i="3"/>
  <c r="AK17" i="3"/>
  <c r="AG16" i="3"/>
  <c r="AP16" i="3"/>
  <c r="AT15" i="3"/>
  <c r="AB15" i="3"/>
  <c r="AS15" i="3"/>
  <c r="AR13" i="3"/>
  <c r="AO10" i="3"/>
  <c r="AD10" i="3"/>
  <c r="W10" i="3"/>
  <c r="BG10" i="3"/>
  <c r="BD10" i="3"/>
  <c r="L14" i="3"/>
  <c r="S13" i="3"/>
  <c r="W13" i="3"/>
  <c r="AA13" i="3"/>
  <c r="AI13" i="3"/>
  <c r="AM13" i="3"/>
  <c r="AQ13" i="3"/>
  <c r="AY13" i="3"/>
  <c r="BC13" i="3"/>
  <c r="BG13" i="3"/>
  <c r="Q13" i="3"/>
  <c r="U13" i="3"/>
  <c r="Y13" i="3"/>
  <c r="AG13" i="3"/>
  <c r="AK13" i="3"/>
  <c r="AO13" i="3"/>
  <c r="AW13" i="3"/>
  <c r="BA13" i="3"/>
  <c r="BE13" i="3"/>
  <c r="N13" i="3"/>
  <c r="R13" i="3"/>
  <c r="V13" i="3"/>
  <c r="AD13" i="3"/>
  <c r="AH13" i="3"/>
  <c r="AL13" i="3"/>
  <c r="AT13" i="3"/>
  <c r="AX13" i="3"/>
  <c r="BB13" i="3"/>
  <c r="BK8" i="3"/>
  <c r="AV13" i="3"/>
  <c r="P13" i="3"/>
  <c r="M12" i="3"/>
  <c r="Q12" i="3"/>
  <c r="Y12" i="3"/>
  <c r="AC12" i="3"/>
  <c r="AG12" i="3"/>
  <c r="AO12" i="3"/>
  <c r="AS12" i="3"/>
  <c r="AW12" i="3"/>
  <c r="BE12" i="3"/>
  <c r="BI12" i="3"/>
  <c r="N12" i="3"/>
  <c r="V12" i="3"/>
  <c r="Z12" i="3"/>
  <c r="AD12" i="3"/>
  <c r="AL12" i="3"/>
  <c r="AP12" i="3"/>
  <c r="AT12" i="3"/>
  <c r="BB12" i="3"/>
  <c r="BF12" i="3"/>
  <c r="O12" i="3"/>
  <c r="W12" i="3"/>
  <c r="AA12" i="3"/>
  <c r="AE12" i="3"/>
  <c r="AM12" i="3"/>
  <c r="AQ12" i="3"/>
  <c r="AU12" i="3"/>
  <c r="BC12" i="3"/>
  <c r="BG12" i="3"/>
  <c r="P12" i="3"/>
  <c r="X12" i="3"/>
  <c r="AB12" i="3"/>
  <c r="AF12" i="3"/>
  <c r="AN12" i="3"/>
  <c r="AR12" i="3"/>
  <c r="AV12" i="3"/>
  <c r="BD12" i="3"/>
  <c r="BH12" i="3"/>
  <c r="BF11" i="3"/>
  <c r="BB11" i="3"/>
  <c r="AX11" i="3"/>
  <c r="AT11" i="3"/>
  <c r="AP11" i="3"/>
  <c r="AL11" i="3"/>
  <c r="AH11" i="3"/>
  <c r="AD11" i="3"/>
  <c r="Z11" i="3"/>
  <c r="V11" i="3"/>
  <c r="R11" i="3"/>
  <c r="N11" i="3"/>
  <c r="BJ11" i="3" s="1"/>
  <c r="BG8" i="3"/>
  <c r="BA8" i="3"/>
  <c r="AK8" i="3"/>
  <c r="AF8" i="3"/>
  <c r="P8" i="3"/>
  <c r="N8" i="3"/>
  <c r="BJ8" i="3" s="1"/>
  <c r="Z8" i="3"/>
  <c r="AD8" i="3"/>
  <c r="AP8" i="3"/>
  <c r="AT8" i="3"/>
  <c r="BF8" i="3"/>
  <c r="W4" i="3"/>
  <c r="AL4" i="3"/>
  <c r="AS11" i="3"/>
  <c r="AO11" i="3"/>
  <c r="AK11" i="3"/>
  <c r="AG11" i="3"/>
  <c r="AC11" i="3"/>
  <c r="Y11" i="3"/>
  <c r="U11" i="3"/>
  <c r="Q11" i="3"/>
  <c r="M11" i="3"/>
  <c r="AU8" i="3"/>
  <c r="AO8" i="3"/>
  <c r="Y8" i="3"/>
  <c r="T8" i="3"/>
  <c r="L9" i="3"/>
  <c r="M9" i="3" s="1"/>
  <c r="BI8" i="3"/>
  <c r="BD8" i="3"/>
  <c r="AN8" i="3"/>
  <c r="AI8" i="3"/>
  <c r="S8" i="3"/>
  <c r="BM8" i="3" s="1"/>
  <c r="U7" i="3"/>
  <c r="S7" i="3"/>
  <c r="AI7" i="3"/>
  <c r="AJ7" i="3"/>
  <c r="AZ7" i="3"/>
  <c r="AX5" i="3"/>
  <c r="BG11" i="3"/>
  <c r="BC11" i="3"/>
  <c r="AY11" i="3"/>
  <c r="AU11" i="3"/>
  <c r="AQ11" i="3"/>
  <c r="AM11" i="3"/>
  <c r="AI11" i="3"/>
  <c r="AE11" i="3"/>
  <c r="AA11" i="3"/>
  <c r="W11" i="3"/>
  <c r="S11" i="3"/>
  <c r="BM11" i="3" s="1"/>
  <c r="M3" i="3"/>
  <c r="Q3" i="3"/>
  <c r="AC3" i="3"/>
  <c r="AG3" i="3"/>
  <c r="AS3" i="3"/>
  <c r="AW3" i="3"/>
  <c r="BI3" i="3"/>
  <c r="N3" i="3"/>
  <c r="Z3" i="3"/>
  <c r="AD3" i="3"/>
  <c r="AP3" i="3"/>
  <c r="AT3" i="3"/>
  <c r="BF3" i="3"/>
  <c r="O3" i="3"/>
  <c r="AA3" i="3"/>
  <c r="AE3" i="3"/>
  <c r="AQ3" i="3"/>
  <c r="AU3" i="3"/>
  <c r="BG3" i="3"/>
  <c r="P3" i="3"/>
  <c r="AB3" i="3"/>
  <c r="AF3" i="3"/>
  <c r="AR3" i="3"/>
  <c r="AV3" i="3"/>
  <c r="BH3" i="3"/>
  <c r="AX6" i="3"/>
  <c r="R6" i="3"/>
  <c r="AS6" i="3"/>
  <c r="Q6" i="3"/>
  <c r="AU6" i="3"/>
  <c r="J2" i="3"/>
  <c r="I2" i="3"/>
  <c r="H2" i="3"/>
  <c r="G2" i="3"/>
  <c r="F2" i="3"/>
  <c r="E2" i="3"/>
  <c r="AA6" i="3" l="1"/>
  <c r="AY6" i="3"/>
  <c r="U6" i="3"/>
  <c r="AW6" i="3"/>
  <c r="AD6" i="3"/>
  <c r="AN10" i="3"/>
  <c r="O10" i="3"/>
  <c r="BL10" i="3" s="1"/>
  <c r="AG10" i="3"/>
  <c r="X17" i="3"/>
  <c r="AE6" i="3"/>
  <c r="BG6" i="3"/>
  <c r="AC6" i="3"/>
  <c r="BI6" i="3"/>
  <c r="AH6" i="3"/>
  <c r="BD3" i="3"/>
  <c r="AN3" i="3"/>
  <c r="X3" i="3"/>
  <c r="BC3" i="3"/>
  <c r="AM3" i="3"/>
  <c r="W3" i="3"/>
  <c r="BB3" i="3"/>
  <c r="AL3" i="3"/>
  <c r="V3" i="3"/>
  <c r="BE3" i="3"/>
  <c r="AO3" i="3"/>
  <c r="Y3" i="3"/>
  <c r="BC5" i="3"/>
  <c r="AO5" i="3"/>
  <c r="T7" i="3"/>
  <c r="BA7" i="3"/>
  <c r="X8" i="3"/>
  <c r="AS8" i="3"/>
  <c r="AE8" i="3"/>
  <c r="AZ8" i="3"/>
  <c r="BD4" i="3"/>
  <c r="BB8" i="3"/>
  <c r="AL8" i="3"/>
  <c r="V8" i="3"/>
  <c r="U8" i="3"/>
  <c r="AQ8" i="3"/>
  <c r="M14" i="3"/>
  <c r="AF10" i="3"/>
  <c r="AQ10" i="3"/>
  <c r="AT10" i="3"/>
  <c r="BI10" i="3"/>
  <c r="AC10" i="3"/>
  <c r="Q17" i="3"/>
  <c r="AY17" i="3"/>
  <c r="AL17" i="3"/>
  <c r="AZ6" i="3"/>
  <c r="AL7" i="3"/>
  <c r="AM8" i="3"/>
  <c r="AW8" i="3"/>
  <c r="AN5" i="3"/>
  <c r="R5" i="3"/>
  <c r="AU10" i="3"/>
  <c r="V10" i="3"/>
  <c r="U17" i="3"/>
  <c r="BB17" i="3"/>
  <c r="AN6" i="3"/>
  <c r="AI6" i="3"/>
  <c r="AS4" i="3"/>
  <c r="AK6" i="3"/>
  <c r="N6" i="3"/>
  <c r="BJ6" i="3" s="1"/>
  <c r="AP6" i="3"/>
  <c r="AZ3" i="3"/>
  <c r="AJ3" i="3"/>
  <c r="T3" i="3"/>
  <c r="BM3" i="3" s="1"/>
  <c r="AY3" i="3"/>
  <c r="AI3" i="3"/>
  <c r="S3" i="3"/>
  <c r="AX3" i="3"/>
  <c r="AH3" i="3"/>
  <c r="R3" i="3"/>
  <c r="BA3" i="3"/>
  <c r="AK3" i="3"/>
  <c r="AA5" i="3"/>
  <c r="AY7" i="3"/>
  <c r="AC8" i="3"/>
  <c r="AY8" i="3"/>
  <c r="O8" i="3"/>
  <c r="BL8" i="3" s="1"/>
  <c r="AJ8" i="3"/>
  <c r="BE8" i="3"/>
  <c r="AX8" i="3"/>
  <c r="AH8" i="3"/>
  <c r="R8" i="3"/>
  <c r="AA8" i="3"/>
  <c r="AV8" i="3"/>
  <c r="BH10" i="3"/>
  <c r="X10" i="3"/>
  <c r="AA10" i="3"/>
  <c r="AP10" i="3"/>
  <c r="BE10" i="3"/>
  <c r="BI17" i="3"/>
  <c r="AV17" i="3"/>
  <c r="AI17" i="3"/>
  <c r="AR8" i="3"/>
  <c r="Q8" i="3"/>
  <c r="AC5" i="3"/>
  <c r="AE16" i="3"/>
  <c r="AM4" i="3"/>
  <c r="U4" i="3"/>
  <c r="AW4" i="3"/>
  <c r="M4" i="3"/>
  <c r="BK4" i="3" s="1"/>
  <c r="BH5" i="3"/>
  <c r="AB5" i="3"/>
  <c r="AY5" i="3"/>
  <c r="W5" i="3"/>
  <c r="AL5" i="3"/>
  <c r="BI5" i="3"/>
  <c r="AK5" i="3"/>
  <c r="AH4" i="3"/>
  <c r="AN4" i="3"/>
  <c r="AY4" i="3"/>
  <c r="S4" i="3"/>
  <c r="AN15" i="3"/>
  <c r="BG15" i="3"/>
  <c r="AP15" i="3"/>
  <c r="AH16" i="3"/>
  <c r="Y16" i="3"/>
  <c r="BG16" i="3"/>
  <c r="X6" i="3"/>
  <c r="AC4" i="3"/>
  <c r="BA4" i="3"/>
  <c r="AZ5" i="3"/>
  <c r="X5" i="3"/>
  <c r="AQ5" i="3"/>
  <c r="BF5" i="3"/>
  <c r="AH5" i="3"/>
  <c r="BE5" i="3"/>
  <c r="Y5" i="3"/>
  <c r="BF4" i="3"/>
  <c r="R4" i="3"/>
  <c r="AJ4" i="3"/>
  <c r="AQ4" i="3"/>
  <c r="AJ15" i="3"/>
  <c r="M15" i="3"/>
  <c r="AF15" i="3"/>
  <c r="V15" i="3"/>
  <c r="N16" i="3"/>
  <c r="AZ16" i="3"/>
  <c r="AI16" i="3"/>
  <c r="AG4" i="3"/>
  <c r="AR5" i="3"/>
  <c r="T5" i="3"/>
  <c r="AI5" i="3"/>
  <c r="BB5" i="3"/>
  <c r="Z5" i="3"/>
  <c r="AS5" i="3"/>
  <c r="U5" i="3"/>
  <c r="AX4" i="3"/>
  <c r="BH4" i="3"/>
  <c r="X4" i="3"/>
  <c r="AA4" i="3"/>
  <c r="Y15" i="3"/>
  <c r="BC15" i="3"/>
  <c r="AA15" i="3"/>
  <c r="BI16" i="3"/>
  <c r="BE16" i="3"/>
  <c r="AV16" i="3"/>
  <c r="O16" i="3"/>
  <c r="AZ15" i="3"/>
  <c r="O15" i="3"/>
  <c r="AI15" i="3"/>
  <c r="AR15" i="3"/>
  <c r="BA15" i="3"/>
  <c r="P15" i="3"/>
  <c r="AD15" i="3"/>
  <c r="BF16" i="3"/>
  <c r="AD16" i="3"/>
  <c r="AS16" i="3"/>
  <c r="Q16" i="3"/>
  <c r="AR16" i="3"/>
  <c r="AY16" i="3"/>
  <c r="Z17" i="3"/>
  <c r="AP17" i="3"/>
  <c r="BF17" i="3"/>
  <c r="AA17" i="3"/>
  <c r="AQ17" i="3"/>
  <c r="BG17" i="3"/>
  <c r="AB17" i="3"/>
  <c r="AR17" i="3"/>
  <c r="BH17" i="3"/>
  <c r="Y17" i="3"/>
  <c r="AO17" i="3"/>
  <c r="BE17" i="3"/>
  <c r="V17" i="3"/>
  <c r="AT17" i="3"/>
  <c r="S17" i="3"/>
  <c r="AM17" i="3"/>
  <c r="P17" i="3"/>
  <c r="AJ17" i="3"/>
  <c r="BD17" i="3"/>
  <c r="AC17" i="3"/>
  <c r="AW17" i="3"/>
  <c r="AD17" i="3"/>
  <c r="AX17" i="3"/>
  <c r="W17" i="3"/>
  <c r="AU17" i="3"/>
  <c r="T17" i="3"/>
  <c r="AN17" i="3"/>
  <c r="M17" i="3"/>
  <c r="AG17" i="3"/>
  <c r="BA17" i="3"/>
  <c r="S6" i="3"/>
  <c r="BM6" i="3" s="1"/>
  <c r="AQ6" i="3"/>
  <c r="Q4" i="3"/>
  <c r="AK4" i="3"/>
  <c r="BI4" i="3"/>
  <c r="AG6" i="3"/>
  <c r="BA6" i="3"/>
  <c r="Z6" i="3"/>
  <c r="AT6" i="3"/>
  <c r="BD5" i="3"/>
  <c r="AJ5" i="3"/>
  <c r="BG5" i="3"/>
  <c r="AM5" i="3"/>
  <c r="S5" i="3"/>
  <c r="BM5" i="3" s="1"/>
  <c r="AP5" i="3"/>
  <c r="V5" i="3"/>
  <c r="BA5" i="3"/>
  <c r="BB4" i="3"/>
  <c r="Z4" i="3"/>
  <c r="AR4" i="3"/>
  <c r="T4" i="3"/>
  <c r="AR10" i="3"/>
  <c r="P10" i="3"/>
  <c r="AM10" i="3"/>
  <c r="BB10" i="3"/>
  <c r="Z10" i="3"/>
  <c r="AW10" i="3"/>
  <c r="AU15" i="3"/>
  <c r="BI15" i="3"/>
  <c r="S15" i="3"/>
  <c r="AG15" i="3"/>
  <c r="AV15" i="3"/>
  <c r="BB15" i="3"/>
  <c r="AX16" i="3"/>
  <c r="R16" i="3"/>
  <c r="AO16" i="3"/>
  <c r="M16" i="3"/>
  <c r="AF16" i="3"/>
  <c r="AS17" i="3"/>
  <c r="AZ17" i="3"/>
  <c r="BC17" i="3"/>
  <c r="O17" i="3"/>
  <c r="R17" i="3"/>
  <c r="AJ6" i="3"/>
  <c r="Q5" i="3"/>
  <c r="AG5" i="3"/>
  <c r="AW5" i="3"/>
  <c r="N5" i="3"/>
  <c r="BJ5" i="3" s="1"/>
  <c r="AD5" i="3"/>
  <c r="AT5" i="3"/>
  <c r="O5" i="3"/>
  <c r="BL5" i="3" s="1"/>
  <c r="AE5" i="3"/>
  <c r="AU5" i="3"/>
  <c r="P5" i="3"/>
  <c r="AF5" i="3"/>
  <c r="AV5" i="3"/>
  <c r="W16" i="3"/>
  <c r="AM16" i="3"/>
  <c r="BC16" i="3"/>
  <c r="X16" i="3"/>
  <c r="AN16" i="3"/>
  <c r="BD16" i="3"/>
  <c r="U16" i="3"/>
  <c r="AK16" i="3"/>
  <c r="BA16" i="3"/>
  <c r="V16" i="3"/>
  <c r="AL16" i="3"/>
  <c r="BB16" i="3"/>
  <c r="S16" i="3"/>
  <c r="AQ16" i="3"/>
  <c r="P16" i="3"/>
  <c r="AJ16" i="3"/>
  <c r="BH16" i="3"/>
  <c r="AC16" i="3"/>
  <c r="AW16" i="3"/>
  <c r="Z16" i="3"/>
  <c r="AT16" i="3"/>
  <c r="AA16" i="3"/>
  <c r="AU16" i="3"/>
  <c r="T16" i="3"/>
  <c r="O4" i="3"/>
  <c r="AE4" i="3"/>
  <c r="AU4" i="3"/>
  <c r="P4" i="3"/>
  <c r="AF4" i="3"/>
  <c r="AV4" i="3"/>
  <c r="N4" i="3"/>
  <c r="AD4" i="3"/>
  <c r="AT4" i="3"/>
  <c r="AI4" i="3"/>
  <c r="BC4" i="3"/>
  <c r="AB4" i="3"/>
  <c r="AZ4" i="3"/>
  <c r="V4" i="3"/>
  <c r="AP4" i="3"/>
  <c r="BE4" i="3"/>
  <c r="AO4" i="3"/>
  <c r="Y4" i="3"/>
  <c r="R15" i="3"/>
  <c r="AH15" i="3"/>
  <c r="AX15" i="3"/>
  <c r="U15" i="3"/>
  <c r="AQ15" i="3"/>
  <c r="Q15" i="3"/>
  <c r="AM15" i="3"/>
  <c r="BH15" i="3"/>
  <c r="AC15" i="3"/>
  <c r="AY15" i="3"/>
  <c r="T15" i="3"/>
  <c r="AO15" i="3"/>
  <c r="N15" i="3"/>
  <c r="AL15" i="3"/>
  <c r="BF15" i="3"/>
  <c r="AK15" i="3"/>
  <c r="W15" i="3"/>
  <c r="AW15" i="3"/>
  <c r="X15" i="3"/>
  <c r="BD15" i="3"/>
  <c r="AE15" i="3"/>
  <c r="BE15" i="3"/>
  <c r="BB6" i="3"/>
  <c r="P6" i="3"/>
  <c r="T6" i="3"/>
  <c r="AB6" i="3"/>
  <c r="AV6" i="3"/>
  <c r="BH6" i="3"/>
  <c r="AL6" i="3"/>
  <c r="V6" i="3"/>
  <c r="BE6" i="3"/>
  <c r="AO6" i="3"/>
  <c r="Y6" i="3"/>
  <c r="BC6" i="3"/>
  <c r="AM6" i="3"/>
  <c r="W6" i="3"/>
  <c r="M6" i="3"/>
  <c r="AR6" i="3"/>
  <c r="BF6" i="3"/>
  <c r="U10" i="3"/>
  <c r="AK10" i="3"/>
  <c r="BA10" i="3"/>
  <c r="R10" i="3"/>
  <c r="AH10" i="3"/>
  <c r="AX10" i="3"/>
  <c r="S10" i="3"/>
  <c r="BM10" i="3" s="1"/>
  <c r="AI10" i="3"/>
  <c r="AY10" i="3"/>
  <c r="T10" i="3"/>
  <c r="AJ10" i="3"/>
  <c r="AZ10" i="3"/>
  <c r="AV10" i="3"/>
  <c r="AB10" i="3"/>
  <c r="BC10" i="3"/>
  <c r="AE10" i="3"/>
  <c r="BF10" i="3"/>
  <c r="AL10" i="3"/>
  <c r="N10" i="3"/>
  <c r="BJ10" i="3" s="1"/>
  <c r="AS10" i="3"/>
  <c r="Y10" i="3"/>
  <c r="U12" i="3"/>
  <c r="AK12" i="3"/>
  <c r="BA12" i="3"/>
  <c r="R12" i="3"/>
  <c r="AH12" i="3"/>
  <c r="AX12" i="3"/>
  <c r="S12" i="3"/>
  <c r="AI12" i="3"/>
  <c r="AY12" i="3"/>
  <c r="T12" i="3"/>
  <c r="BJ12" i="3" s="1"/>
  <c r="AJ12" i="3"/>
  <c r="AZ12" i="3"/>
  <c r="AB13" i="3"/>
  <c r="BH13" i="3"/>
  <c r="O13" i="3"/>
  <c r="AE13" i="3"/>
  <c r="AU13" i="3"/>
  <c r="M13" i="3"/>
  <c r="AC13" i="3"/>
  <c r="AS13" i="3"/>
  <c r="BI13" i="3"/>
  <c r="Z13" i="3"/>
  <c r="AP13" i="3"/>
  <c r="BF13" i="3"/>
  <c r="AF13" i="3"/>
  <c r="BJ13" i="3" s="1"/>
  <c r="BL16" i="3"/>
  <c r="R7" i="3"/>
  <c r="AV7" i="3"/>
  <c r="AF7" i="3"/>
  <c r="P7" i="3"/>
  <c r="AU7" i="3"/>
  <c r="AE7" i="3"/>
  <c r="O7" i="3"/>
  <c r="AW7" i="3"/>
  <c r="AG7" i="3"/>
  <c r="Q7" i="3"/>
  <c r="AP7" i="3"/>
  <c r="N7" i="3"/>
  <c r="BB7" i="3"/>
  <c r="AH7" i="3"/>
  <c r="BH7" i="3"/>
  <c r="AR7" i="3"/>
  <c r="AB7" i="3"/>
  <c r="BG7" i="3"/>
  <c r="AQ7" i="3"/>
  <c r="AA7" i="3"/>
  <c r="BI7" i="3"/>
  <c r="AS7" i="3"/>
  <c r="AC7" i="3"/>
  <c r="M7" i="3"/>
  <c r="BF7" i="3"/>
  <c r="AD7" i="3"/>
  <c r="V7" i="3"/>
  <c r="AX7" i="3"/>
  <c r="BD7" i="3"/>
  <c r="AN7" i="3"/>
  <c r="X7" i="3"/>
  <c r="BC7" i="3"/>
  <c r="AM7" i="3"/>
  <c r="W7" i="3"/>
  <c r="BE7" i="3"/>
  <c r="AO7" i="3"/>
  <c r="Y7" i="3"/>
  <c r="AT7" i="3"/>
  <c r="Z7" i="3"/>
  <c r="BK9" i="3"/>
  <c r="BN9" i="3"/>
  <c r="BN12" i="3"/>
  <c r="BN10" i="3"/>
  <c r="BK10" i="3"/>
  <c r="AT9" i="3"/>
  <c r="AD9" i="3"/>
  <c r="BI9" i="3"/>
  <c r="AS9" i="3"/>
  <c r="AC9" i="3"/>
  <c r="BH9" i="3"/>
  <c r="AR9" i="3"/>
  <c r="AB9" i="3"/>
  <c r="BG9" i="3"/>
  <c r="AQ9" i="3"/>
  <c r="AA9" i="3"/>
  <c r="T9" i="3"/>
  <c r="AY14" i="3"/>
  <c r="S14" i="3"/>
  <c r="AH14" i="3"/>
  <c r="BC14" i="3"/>
  <c r="W14" i="3"/>
  <c r="AT14" i="3"/>
  <c r="N14" i="3"/>
  <c r="AV14" i="3"/>
  <c r="AF14" i="3"/>
  <c r="P14" i="3"/>
  <c r="AO14" i="3"/>
  <c r="Y14" i="3"/>
  <c r="BF9" i="3"/>
  <c r="AP9" i="3"/>
  <c r="Z9" i="3"/>
  <c r="BE9" i="3"/>
  <c r="AO9" i="3"/>
  <c r="Y9" i="3"/>
  <c r="BD9" i="3"/>
  <c r="AN9" i="3"/>
  <c r="X9" i="3"/>
  <c r="BC9" i="3"/>
  <c r="AM9" i="3"/>
  <c r="W9" i="3"/>
  <c r="P9" i="3"/>
  <c r="AQ14" i="3"/>
  <c r="BE14" i="3"/>
  <c r="Z14" i="3"/>
  <c r="AU14" i="3"/>
  <c r="O14" i="3"/>
  <c r="AL14" i="3"/>
  <c r="BH14" i="3"/>
  <c r="AR14" i="3"/>
  <c r="AB14" i="3"/>
  <c r="BA14" i="3"/>
  <c r="AK14" i="3"/>
  <c r="U14" i="3"/>
  <c r="BL3" i="3"/>
  <c r="BN3" i="3"/>
  <c r="BK3" i="3"/>
  <c r="BN5" i="3"/>
  <c r="BK5" i="3"/>
  <c r="BK13" i="3"/>
  <c r="BB9" i="3"/>
  <c r="AL9" i="3"/>
  <c r="V9" i="3"/>
  <c r="BA9" i="3"/>
  <c r="AK9" i="3"/>
  <c r="U9" i="3"/>
  <c r="AZ9" i="3"/>
  <c r="AJ9" i="3"/>
  <c r="S9" i="3"/>
  <c r="BM9" i="3" s="1"/>
  <c r="AY9" i="3"/>
  <c r="AI9" i="3"/>
  <c r="R9" i="3"/>
  <c r="BN17" i="3"/>
  <c r="AI14" i="3"/>
  <c r="AX14" i="3"/>
  <c r="R14" i="3"/>
  <c r="AM14" i="3"/>
  <c r="BG14" i="3"/>
  <c r="AD14" i="3"/>
  <c r="BD14" i="3"/>
  <c r="AN14" i="3"/>
  <c r="X14" i="3"/>
  <c r="AW14" i="3"/>
  <c r="AG14" i="3"/>
  <c r="Q14" i="3"/>
  <c r="BK11" i="3"/>
  <c r="BN11" i="3"/>
  <c r="AX9" i="3"/>
  <c r="AH9" i="3"/>
  <c r="Q9" i="3"/>
  <c r="AW9" i="3"/>
  <c r="AG9" i="3"/>
  <c r="O9" i="3"/>
  <c r="BL9" i="3" s="1"/>
  <c r="AV9" i="3"/>
  <c r="AF9" i="3"/>
  <c r="N9" i="3"/>
  <c r="BJ9" i="3" s="1"/>
  <c r="AU9" i="3"/>
  <c r="AE9" i="3"/>
  <c r="BF14" i="3"/>
  <c r="AA14" i="3"/>
  <c r="AP14" i="3"/>
  <c r="BI14" i="3"/>
  <c r="AE14" i="3"/>
  <c r="BB14" i="3"/>
  <c r="V14" i="3"/>
  <c r="AZ14" i="3"/>
  <c r="AJ14" i="3"/>
  <c r="T14" i="3"/>
  <c r="AS14" i="3"/>
  <c r="AC14" i="3"/>
  <c r="K2" i="3"/>
  <c r="L2" i="3"/>
  <c r="BJ3" i="3" l="1"/>
  <c r="BL13" i="3"/>
  <c r="BL12" i="3"/>
  <c r="BM12" i="3"/>
  <c r="BL4" i="3"/>
  <c r="BJ16" i="3"/>
  <c r="BK17" i="3"/>
  <c r="BL17" i="3"/>
  <c r="BN15" i="3"/>
  <c r="BM13" i="3"/>
  <c r="BM16" i="3"/>
  <c r="BK16" i="3"/>
  <c r="BJ17" i="3"/>
  <c r="BL15" i="3"/>
  <c r="BK15" i="3"/>
  <c r="BK14" i="3"/>
  <c r="BK12" i="3"/>
  <c r="BM15" i="3"/>
  <c r="BM4" i="3"/>
  <c r="BN4" i="3"/>
  <c r="BJ15" i="3"/>
  <c r="BM17" i="3"/>
  <c r="BM7" i="3"/>
  <c r="BN16" i="3"/>
  <c r="BK6" i="3"/>
  <c r="BN6" i="3"/>
  <c r="BJ4" i="3"/>
  <c r="BN13" i="3"/>
  <c r="BJ14" i="3"/>
  <c r="BM14" i="3"/>
  <c r="BN14" i="3"/>
  <c r="BL14" i="3"/>
  <c r="BL7" i="3"/>
  <c r="BN7" i="3"/>
  <c r="BK7" i="3"/>
  <c r="BJ7" i="3"/>
  <c r="BI2" i="3"/>
  <c r="T2" i="3"/>
  <c r="X2" i="3"/>
  <c r="AB2" i="3"/>
  <c r="AF2" i="3"/>
  <c r="AJ2" i="3"/>
  <c r="AN2" i="3"/>
  <c r="AR2" i="3"/>
  <c r="AV2" i="3"/>
  <c r="AZ2" i="3"/>
  <c r="BD2" i="3"/>
  <c r="BH2" i="3"/>
  <c r="S2" i="3"/>
  <c r="O2" i="3"/>
  <c r="R2" i="3"/>
  <c r="W2" i="3"/>
  <c r="AA2" i="3"/>
  <c r="AE2" i="3"/>
  <c r="AI2" i="3"/>
  <c r="AM2" i="3"/>
  <c r="AQ2" i="3"/>
  <c r="AU2" i="3"/>
  <c r="AY2" i="3"/>
  <c r="BC2" i="3"/>
  <c r="BG2" i="3"/>
  <c r="Q2" i="3"/>
  <c r="V2" i="3"/>
  <c r="Z2" i="3"/>
  <c r="AD2" i="3"/>
  <c r="AH2" i="3"/>
  <c r="AL2" i="3"/>
  <c r="AP2" i="3"/>
  <c r="AT2" i="3"/>
  <c r="AX2" i="3"/>
  <c r="BB2" i="3"/>
  <c r="BF2" i="3"/>
  <c r="M2" i="3"/>
  <c r="N2" i="3"/>
  <c r="P2" i="3"/>
  <c r="U2" i="3"/>
  <c r="Y2" i="3"/>
  <c r="AC2" i="3"/>
  <c r="AG2" i="3"/>
  <c r="AK2" i="3"/>
  <c r="AO2" i="3"/>
  <c r="AS2" i="3"/>
  <c r="AW2" i="3"/>
  <c r="BA2" i="3"/>
  <c r="BE2" i="3"/>
  <c r="BL2" i="3" l="1"/>
  <c r="BN2" i="3"/>
  <c r="BK2" i="3"/>
  <c r="BJ2" i="3"/>
  <c r="BM2" i="3"/>
</calcChain>
</file>

<file path=xl/sharedStrings.xml><?xml version="1.0" encoding="utf-8"?>
<sst xmlns="http://schemas.openxmlformats.org/spreadsheetml/2006/main" count="2814" uniqueCount="781">
  <si>
    <t>Div</t>
  </si>
  <si>
    <t>HomeTeam</t>
  </si>
  <si>
    <t>AwayTeam</t>
  </si>
  <si>
    <t>avg_HG</t>
  </si>
  <si>
    <t>home_as</t>
  </si>
  <si>
    <t>away_ds</t>
  </si>
  <si>
    <t>avg_AG</t>
  </si>
  <si>
    <t>home_ds</t>
  </si>
  <si>
    <t>xGH</t>
  </si>
  <si>
    <t>xGA</t>
  </si>
  <si>
    <t>B1</t>
  </si>
  <si>
    <t>Eupen</t>
  </si>
  <si>
    <t>Anderlecht</t>
  </si>
  <si>
    <t>D1</t>
  </si>
  <si>
    <t>Union Berlin</t>
  </si>
  <si>
    <t>Leverkusen</t>
  </si>
  <si>
    <t>D2</t>
  </si>
  <si>
    <t>Greuther Furth</t>
  </si>
  <si>
    <t>Paderborn</t>
  </si>
  <si>
    <t>F1</t>
  </si>
  <si>
    <t>Montpellier</t>
  </si>
  <si>
    <t>Monaco</t>
  </si>
  <si>
    <t>I1</t>
  </si>
  <si>
    <t>Lazio</t>
  </si>
  <si>
    <t>Roma</t>
  </si>
  <si>
    <t>I2</t>
  </si>
  <si>
    <t>Vicenza</t>
  </si>
  <si>
    <t>Frosinone</t>
  </si>
  <si>
    <t>P1</t>
  </si>
  <si>
    <t>Sp Lisbon</t>
  </si>
  <si>
    <t>Porto</t>
  </si>
  <si>
    <t>Benfica</t>
  </si>
  <si>
    <t>SC1</t>
  </si>
  <si>
    <t>Morton</t>
  </si>
  <si>
    <t>Dunfermline</t>
  </si>
  <si>
    <t>T1</t>
  </si>
  <si>
    <t>Karagumruk</t>
  </si>
  <si>
    <t>Oostende</t>
  </si>
  <si>
    <t>Kortrijk</t>
  </si>
  <si>
    <t>Genk</t>
  </si>
  <si>
    <t>Waregem</t>
  </si>
  <si>
    <t>Charleroi</t>
  </si>
  <si>
    <t>Mechelen</t>
  </si>
  <si>
    <t>Dortmund</t>
  </si>
  <si>
    <t>Mainz</t>
  </si>
  <si>
    <t>FC Koln</t>
  </si>
  <si>
    <t>Hertha</t>
  </si>
  <si>
    <t>Hoffenheim</t>
  </si>
  <si>
    <t>Bielefeld</t>
  </si>
  <si>
    <t>Werder Bremen</t>
  </si>
  <si>
    <t>Augsburg</t>
  </si>
  <si>
    <t>Wolfsburg</t>
  </si>
  <si>
    <t>RB Leipzig</t>
  </si>
  <si>
    <t>Stuttgart</t>
  </si>
  <si>
    <t>Mgladbach</t>
  </si>
  <si>
    <t>Bochum</t>
  </si>
  <si>
    <t>Nurnberg</t>
  </si>
  <si>
    <t>Erzgebirge Aue</t>
  </si>
  <si>
    <t>Fortuna Dusseldorf</t>
  </si>
  <si>
    <t>Hannover</t>
  </si>
  <si>
    <t>St Pauli</t>
  </si>
  <si>
    <t>E0</t>
  </si>
  <si>
    <t>Wolves</t>
  </si>
  <si>
    <t>West Brom</t>
  </si>
  <si>
    <t>Leeds</t>
  </si>
  <si>
    <t>Brighton</t>
  </si>
  <si>
    <t>West Ham</t>
  </si>
  <si>
    <t>Burnley</t>
  </si>
  <si>
    <t>Fulham</t>
  </si>
  <si>
    <t>Chelsea</t>
  </si>
  <si>
    <t>Leicester</t>
  </si>
  <si>
    <t>Southampton</t>
  </si>
  <si>
    <t>E1</t>
  </si>
  <si>
    <t>Middlesbrough</t>
  </si>
  <si>
    <t>Birmingham</t>
  </si>
  <si>
    <t>Blackburn</t>
  </si>
  <si>
    <t>Stoke</t>
  </si>
  <si>
    <t>Bournemouth</t>
  </si>
  <si>
    <t>Luton</t>
  </si>
  <si>
    <t>Bristol City</t>
  </si>
  <si>
    <t>Preston</t>
  </si>
  <si>
    <t>Cardiff</t>
  </si>
  <si>
    <t>Norwich</t>
  </si>
  <si>
    <t>Derby</t>
  </si>
  <si>
    <t>Rotherham</t>
  </si>
  <si>
    <t>Nottm Forest</t>
  </si>
  <si>
    <t>Millwall</t>
  </si>
  <si>
    <t>Watford</t>
  </si>
  <si>
    <t>Huddersfield</t>
  </si>
  <si>
    <t>Barnsley</t>
  </si>
  <si>
    <t>Swansea</t>
  </si>
  <si>
    <t>E2</t>
  </si>
  <si>
    <t>AFC Wimbledon</t>
  </si>
  <si>
    <t>Sunderland</t>
  </si>
  <si>
    <t>Accrington</t>
  </si>
  <si>
    <t>Gillingham</t>
  </si>
  <si>
    <t>Bristol Rvs</t>
  </si>
  <si>
    <t>Charlton</t>
  </si>
  <si>
    <t>Burton</t>
  </si>
  <si>
    <t>Ipswich</t>
  </si>
  <si>
    <t>Fleetwood Town</t>
  </si>
  <si>
    <t>Portsmouth</t>
  </si>
  <si>
    <t>Hull</t>
  </si>
  <si>
    <t>Blackpool</t>
  </si>
  <si>
    <t>Northampton</t>
  </si>
  <si>
    <t>Oxford</t>
  </si>
  <si>
    <t>Peterboro</t>
  </si>
  <si>
    <t>Milton Keynes Dons</t>
  </si>
  <si>
    <t>Plymouth</t>
  </si>
  <si>
    <t>Crewe</t>
  </si>
  <si>
    <t>Rochdale</t>
  </si>
  <si>
    <t>Wigan</t>
  </si>
  <si>
    <t>Swindon</t>
  </si>
  <si>
    <t>Doncaster</t>
  </si>
  <si>
    <t>E3</t>
  </si>
  <si>
    <t>Barrow</t>
  </si>
  <si>
    <t>Scunthorpe</t>
  </si>
  <si>
    <t>Bolton</t>
  </si>
  <si>
    <t>Cheltenham</t>
  </si>
  <si>
    <t>Bradford</t>
  </si>
  <si>
    <t>Crawley Town</t>
  </si>
  <si>
    <t>Colchester</t>
  </si>
  <si>
    <t>Cambridge</t>
  </si>
  <si>
    <t>Forest Green</t>
  </si>
  <si>
    <t>Port Vale</t>
  </si>
  <si>
    <t>Grimsby</t>
  </si>
  <si>
    <t>Southend</t>
  </si>
  <si>
    <t>Harrogate</t>
  </si>
  <si>
    <t>Exeter</t>
  </si>
  <si>
    <t>Leyton Orient</t>
  </si>
  <si>
    <t>Morecambe</t>
  </si>
  <si>
    <t>Newport County</t>
  </si>
  <si>
    <t>Salford</t>
  </si>
  <si>
    <t>Stevenage</t>
  </si>
  <si>
    <t>Tranmere</t>
  </si>
  <si>
    <t>Walsall</t>
  </si>
  <si>
    <t>Oldham</t>
  </si>
  <si>
    <t>EC</t>
  </si>
  <si>
    <t>Maidenhead</t>
  </si>
  <si>
    <t>Yeovil</t>
  </si>
  <si>
    <t>Wrexham</t>
  </si>
  <si>
    <t>Dover Athletic</t>
  </si>
  <si>
    <t>Marseille</t>
  </si>
  <si>
    <t>Nimes</t>
  </si>
  <si>
    <t>Angers</t>
  </si>
  <si>
    <t>Paris SG</t>
  </si>
  <si>
    <t>F2</t>
  </si>
  <si>
    <t>Toulouse</t>
  </si>
  <si>
    <t>Grenoble</t>
  </si>
  <si>
    <t>Troyes</t>
  </si>
  <si>
    <t>Sochaux</t>
  </si>
  <si>
    <t>Ajaccio</t>
  </si>
  <si>
    <t>Caen</t>
  </si>
  <si>
    <t>Amiens</t>
  </si>
  <si>
    <t>Le Havre</t>
  </si>
  <si>
    <t>Auxerre</t>
  </si>
  <si>
    <t>Niort</t>
  </si>
  <si>
    <t>Clermont</t>
  </si>
  <si>
    <t>Dunkerque</t>
  </si>
  <si>
    <t>Guingamp</t>
  </si>
  <si>
    <t>Nancy</t>
  </si>
  <si>
    <t>Rodez</t>
  </si>
  <si>
    <t>Pau FC</t>
  </si>
  <si>
    <t>Valenciennes</t>
  </si>
  <si>
    <t>Paris FC</t>
  </si>
  <si>
    <t>G1</t>
  </si>
  <si>
    <t>Asteras Tripolis</t>
  </si>
  <si>
    <t>Panetolikos</t>
  </si>
  <si>
    <t>Apollon</t>
  </si>
  <si>
    <t>Bologna</t>
  </si>
  <si>
    <t>Verona</t>
  </si>
  <si>
    <t>Torino</t>
  </si>
  <si>
    <t>Spezia</t>
  </si>
  <si>
    <t>Sampdoria</t>
  </si>
  <si>
    <t>Udinese</t>
  </si>
  <si>
    <t>Cittadella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</si>
  <si>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</si>
  <si>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</si>
  <si>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</si>
  <si>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</si>
  <si>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</si>
  <si>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</si>
  <si>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</si>
  <si>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</si>
  <si>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</si>
  <si>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N1</t>
  </si>
  <si>
    <t>Vitesse</t>
  </si>
  <si>
    <t>Sparta Rotterdam</t>
  </si>
  <si>
    <t>PSV Eindhoven</t>
  </si>
  <si>
    <t>Utrecht</t>
  </si>
  <si>
    <t>Heracles</t>
  </si>
  <si>
    <t>Zwolle</t>
  </si>
  <si>
    <t>For Sittard</t>
  </si>
  <si>
    <t>AZ Alkmaar</t>
  </si>
  <si>
    <t>Pacos Ferreira</t>
  </si>
  <si>
    <t>Sp Braga</t>
  </si>
  <si>
    <t>Guimaraes</t>
  </si>
  <si>
    <t>Tondela</t>
  </si>
  <si>
    <t>Boavista</t>
  </si>
  <si>
    <t>SC0</t>
  </si>
  <si>
    <t>Celtic</t>
  </si>
  <si>
    <t>Livingston</t>
  </si>
  <si>
    <t>Hamilton</t>
  </si>
  <si>
    <t>Dundee United</t>
  </si>
  <si>
    <t>Hibernian</t>
  </si>
  <si>
    <t>Kilmarnock</t>
  </si>
  <si>
    <t>Ross County</t>
  </si>
  <si>
    <t>Aberdeen</t>
  </si>
  <si>
    <t>St Johnstone</t>
  </si>
  <si>
    <t>St Mirren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</si>
  <si>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</si>
  <si>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</si>
  <si>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</si>
  <si>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</si>
  <si>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</si>
  <si>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</si>
  <si>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</si>
  <si>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</si>
  <si>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Konyaspor</t>
  </si>
  <si>
    <t>Goztep</t>
  </si>
  <si>
    <t>Buyuksehyr</t>
  </si>
  <si>
    <t>Sivasspor</t>
  </si>
  <si>
    <t>Gaziantep</t>
  </si>
  <si>
    <t>Kayserispor</t>
  </si>
  <si>
    <t>Antalyaspor</t>
  </si>
  <si>
    <t>Trabzonspor</t>
  </si>
  <si>
    <t>Gent</t>
  </si>
  <si>
    <t>Antwerp</t>
  </si>
  <si>
    <t>Cercle Brugge</t>
  </si>
  <si>
    <t>Standard</t>
  </si>
  <si>
    <t>Beerschot VA</t>
  </si>
  <si>
    <t>Club Brugge</t>
  </si>
  <si>
    <t>St Truiden</t>
  </si>
  <si>
    <t>Oud-Heverlee Leuven</t>
  </si>
  <si>
    <t>Bayern Munich</t>
  </si>
  <si>
    <t>Freiburg</t>
  </si>
  <si>
    <t>Ein Frankfurt</t>
  </si>
  <si>
    <t>Schalke 04</t>
  </si>
  <si>
    <t>Heidenheim</t>
  </si>
  <si>
    <t>Darmstadt</t>
  </si>
  <si>
    <t>Holstein Kiel</t>
  </si>
  <si>
    <t>Karlsruhe</t>
  </si>
  <si>
    <t>Regensburg</t>
  </si>
  <si>
    <t>Sandhausen</t>
  </si>
  <si>
    <t>Sheffield United</t>
  </si>
  <si>
    <t>Tottenham</t>
  </si>
  <si>
    <t>Liverpool</t>
  </si>
  <si>
    <t>Man United</t>
  </si>
  <si>
    <t>Man City</t>
  </si>
  <si>
    <t>Crystal Palace</t>
  </si>
  <si>
    <t>Brest</t>
  </si>
  <si>
    <t>Rennes</t>
  </si>
  <si>
    <t>Nantes</t>
  </si>
  <si>
    <t>Lens</t>
  </si>
  <si>
    <t>Nice</t>
  </si>
  <si>
    <t>Bordeaux</t>
  </si>
  <si>
    <t>Strasbourg</t>
  </si>
  <si>
    <t>St Etienne</t>
  </si>
  <si>
    <t>Lille</t>
  </si>
  <si>
    <t>Reims</t>
  </si>
  <si>
    <t>Lyon</t>
  </si>
  <si>
    <t>Metz</t>
  </si>
  <si>
    <t>Olympiakos</t>
  </si>
  <si>
    <t>Giannina</t>
  </si>
  <si>
    <t>OFI Crete</t>
  </si>
  <si>
    <t>PAOK</t>
  </si>
  <si>
    <t>Volos NFC</t>
  </si>
  <si>
    <t>Lamia</t>
  </si>
  <si>
    <t>Aris</t>
  </si>
  <si>
    <t>Panathinaikos</t>
  </si>
  <si>
    <t>AEK</t>
  </si>
  <si>
    <t>Atromitos</t>
  </si>
  <si>
    <t>Napoli</t>
  </si>
  <si>
    <t>Fiorentina</t>
  </si>
  <si>
    <t>Crotone</t>
  </si>
  <si>
    <t>Benevento</t>
  </si>
  <si>
    <t>Sassuolo</t>
  </si>
  <si>
    <t>Parma</t>
  </si>
  <si>
    <t>Atalanta</t>
  </si>
  <si>
    <t>Genoa</t>
  </si>
  <si>
    <t>Inter</t>
  </si>
  <si>
    <t>Juventus</t>
  </si>
  <si>
    <t>Cremonese</t>
  </si>
  <si>
    <t>Empoli</t>
  </si>
  <si>
    <t>Salernitana</t>
  </si>
  <si>
    <t>Waalwijk</t>
  </si>
  <si>
    <t>Willem II</t>
  </si>
  <si>
    <t>Groningen</t>
  </si>
  <si>
    <t>Twente</t>
  </si>
  <si>
    <t>Heerenveen</t>
  </si>
  <si>
    <t>Ajax</t>
  </si>
  <si>
    <t>Feyenoord</t>
  </si>
  <si>
    <t>Moreirense</t>
  </si>
  <si>
    <t>Santa Clara</t>
  </si>
  <si>
    <t>Famalicao</t>
  </si>
  <si>
    <t>Gil Vicente</t>
  </si>
  <si>
    <t>Maritimo</t>
  </si>
  <si>
    <t>Motherwell</t>
  </si>
  <si>
    <t>Rangers</t>
  </si>
  <si>
    <t>Hatayspor</t>
  </si>
  <si>
    <t>Yeni Malatyaspor</t>
  </si>
  <si>
    <t>Rizespor</t>
  </si>
  <si>
    <t>Besiktas</t>
  </si>
  <si>
    <t>Galatasaray</t>
  </si>
  <si>
    <t>Hamburg</t>
  </si>
  <si>
    <t>Arsenal</t>
  </si>
  <si>
    <t>Newcastle</t>
  </si>
  <si>
    <t>Cagliari</t>
  </si>
  <si>
    <t>Milan</t>
  </si>
  <si>
    <t>Spal</t>
  </si>
  <si>
    <t>Portimonense</t>
  </si>
  <si>
    <t>Belenenses</t>
  </si>
  <si>
    <t>Fenerbahce</t>
  </si>
  <si>
    <t>Kasimpasa</t>
  </si>
  <si>
    <t>division</t>
  </si>
  <si>
    <t>SC2</t>
  </si>
  <si>
    <t>Airdrie Utd</t>
  </si>
  <si>
    <t>Alanyaspor</t>
  </si>
  <si>
    <t>SP1</t>
  </si>
  <si>
    <t>Alaves</t>
  </si>
  <si>
    <t>SP2</t>
  </si>
  <si>
    <t>SC3</t>
  </si>
  <si>
    <t>Albion Rvs</t>
  </si>
  <si>
    <t>Alcorcon</t>
  </si>
  <si>
    <t>Aldershot</t>
  </si>
  <si>
    <t>Almeria</t>
  </si>
  <si>
    <t>Altrincham</t>
  </si>
  <si>
    <t>Annan Athletic</t>
  </si>
  <si>
    <t>Aston Villa</t>
  </si>
  <si>
    <t>Ath Bilbao</t>
  </si>
  <si>
    <t>Ath Madrid</t>
  </si>
  <si>
    <t>Barcelona</t>
  </si>
  <si>
    <t>Barnet</t>
  </si>
  <si>
    <t>Betis</t>
  </si>
  <si>
    <t>Boreham Wood</t>
  </si>
  <si>
    <t>Brentford</t>
  </si>
  <si>
    <t>Bromley</t>
  </si>
  <si>
    <t>Cadiz</t>
  </si>
  <si>
    <t>Carlisle</t>
  </si>
  <si>
    <t>Cartagena</t>
  </si>
  <si>
    <t>Celta</t>
  </si>
  <si>
    <t>Chesterfield</t>
  </si>
  <si>
    <t>Clyde</t>
  </si>
  <si>
    <t>Cove Rangers</t>
  </si>
  <si>
    <t>Coventry</t>
  </si>
  <si>
    <t>Cowdenbeath</t>
  </si>
  <si>
    <t>Dag and Red</t>
  </si>
  <si>
    <t>Dijon</t>
  </si>
  <si>
    <t>Dumbarton</t>
  </si>
  <si>
    <t>East Fife</t>
  </si>
  <si>
    <t>Eastleigh</t>
  </si>
  <si>
    <t>Edinburgh City</t>
  </si>
  <si>
    <t>Eibar</t>
  </si>
  <si>
    <t>Elche</t>
  </si>
  <si>
    <t>Elgin</t>
  </si>
  <si>
    <t>Espanol</t>
  </si>
  <si>
    <t>Everton</t>
  </si>
  <si>
    <t>Falkirk</t>
  </si>
  <si>
    <t>Forfar</t>
  </si>
  <si>
    <t>Fuenlabrada</t>
  </si>
  <si>
    <t>Getafe</t>
  </si>
  <si>
    <t>Girona</t>
  </si>
  <si>
    <t>Granada</t>
  </si>
  <si>
    <t>Halifax</t>
  </si>
  <si>
    <t>Hartlepool</t>
  </si>
  <si>
    <t>Huesca</t>
  </si>
  <si>
    <t>Kings Lynn</t>
  </si>
  <si>
    <t>Las Palmas</t>
  </si>
  <si>
    <t>Leganes</t>
  </si>
  <si>
    <t>Levante</t>
  </si>
  <si>
    <t>Lincoln</t>
  </si>
  <si>
    <t>Lorient</t>
  </si>
  <si>
    <t>Lugo</t>
  </si>
  <si>
    <t>Malaga</t>
  </si>
  <si>
    <t>Mallorca</t>
  </si>
  <si>
    <t>Mansfield</t>
  </si>
  <si>
    <t>Mirandes</t>
  </si>
  <si>
    <t>Montrose</t>
  </si>
  <si>
    <t>Notts County</t>
  </si>
  <si>
    <t>Osasuna</t>
  </si>
  <si>
    <t>Oviedo</t>
  </si>
  <si>
    <t>Partick</t>
  </si>
  <si>
    <t>Peterhead</t>
  </si>
  <si>
    <t>Ponferradina</t>
  </si>
  <si>
    <t>QPR</t>
  </si>
  <si>
    <t>Queens Park</t>
  </si>
  <si>
    <t>Reading</t>
  </si>
  <si>
    <t>Real Madrid</t>
  </si>
  <si>
    <t>Sevilla</t>
  </si>
  <si>
    <t>Sheffield Weds</t>
  </si>
  <si>
    <t>Shrewsbury</t>
  </si>
  <si>
    <t>Sociedad</t>
  </si>
  <si>
    <t>Solihull</t>
  </si>
  <si>
    <t>Sp Gijon</t>
  </si>
  <si>
    <t>Stenhousemuir</t>
  </si>
  <si>
    <t>Stirling</t>
  </si>
  <si>
    <t>Stockport</t>
  </si>
  <si>
    <t>Stranraer</t>
  </si>
  <si>
    <t>Sutton</t>
  </si>
  <si>
    <t>Tenerife</t>
  </si>
  <si>
    <t>Torquay</t>
  </si>
  <si>
    <t>Valencia</t>
  </si>
  <si>
    <t>Valladolid</t>
  </si>
  <si>
    <t>Vallecano</t>
  </si>
  <si>
    <t>Villarreal</t>
  </si>
  <si>
    <t>Wealdstone</t>
  </si>
  <si>
    <t>Weymouth</t>
  </si>
  <si>
    <t>Woking</t>
  </si>
  <si>
    <t>Wycombe</t>
  </si>
  <si>
    <t>Zaragoza</t>
  </si>
  <si>
    <t>away_as</t>
  </si>
  <si>
    <t>Date</t>
  </si>
  <si>
    <t>0-0</t>
  </si>
  <si>
    <t>1-0</t>
  </si>
  <si>
    <t>0-1</t>
  </si>
  <si>
    <t>1-1</t>
  </si>
  <si>
    <t>2-0</t>
  </si>
  <si>
    <t>0-2</t>
  </si>
  <si>
    <t>2-2</t>
  </si>
  <si>
    <t>2-1</t>
  </si>
  <si>
    <t>1-2</t>
  </si>
  <si>
    <t>3-3</t>
  </si>
  <si>
    <t>3-1</t>
  </si>
  <si>
    <t>1-3</t>
  </si>
  <si>
    <t>4-4</t>
  </si>
  <si>
    <t>4-1</t>
  </si>
  <si>
    <t>3-0</t>
  </si>
  <si>
    <t>0-3</t>
  </si>
  <si>
    <t>3-2</t>
  </si>
  <si>
    <t>2-3</t>
  </si>
  <si>
    <t>4-0</t>
  </si>
  <si>
    <t>4-2</t>
  </si>
  <si>
    <t>4-3</t>
  </si>
  <si>
    <t>0-4</t>
  </si>
  <si>
    <t>1-4</t>
  </si>
  <si>
    <t>2-4</t>
  </si>
  <si>
    <t>3-4</t>
  </si>
  <si>
    <t>5-5</t>
  </si>
  <si>
    <t>5-0</t>
  </si>
  <si>
    <t>5-1</t>
  </si>
  <si>
    <t>5-2</t>
  </si>
  <si>
    <t>5-3</t>
  </si>
  <si>
    <t>5-4</t>
  </si>
  <si>
    <t>0-5</t>
  </si>
  <si>
    <t>1-5</t>
  </si>
  <si>
    <t>2-5</t>
  </si>
  <si>
    <t>3-5</t>
  </si>
  <si>
    <t>4-5</t>
  </si>
  <si>
    <t>6-6</t>
  </si>
  <si>
    <t>6-1</t>
  </si>
  <si>
    <t>6-0</t>
  </si>
  <si>
    <t>6-2</t>
  </si>
  <si>
    <t>6-3</t>
  </si>
  <si>
    <t>6-4</t>
  </si>
  <si>
    <t>6-5</t>
  </si>
  <si>
    <t>0-6</t>
  </si>
  <si>
    <t>1-6</t>
  </si>
  <si>
    <t>2-6</t>
  </si>
  <si>
    <t>3-6</t>
  </si>
  <si>
    <t>4-6</t>
  </si>
  <si>
    <t>5-6</t>
  </si>
  <si>
    <t>1</t>
  </si>
  <si>
    <t>X</t>
  </si>
  <si>
    <t>2</t>
  </si>
  <si>
    <t>ov25</t>
  </si>
  <si>
    <t>un25</t>
  </si>
  <si>
    <t>Liga Profesional</t>
  </si>
  <si>
    <t>Aldosivi</t>
  </si>
  <si>
    <t>Argentinos Jrs</t>
  </si>
  <si>
    <t>Arsenal Sarandi</t>
  </si>
  <si>
    <t>Atl. Tucuman</t>
  </si>
  <si>
    <t>Banfield</t>
  </si>
  <si>
    <t>Boca Juniors</t>
  </si>
  <si>
    <t>Central Cordoba</t>
  </si>
  <si>
    <t>Colon Santa FE</t>
  </si>
  <si>
    <t>Defensa y Justicia</t>
  </si>
  <si>
    <t>Estudiantes L.P.</t>
  </si>
  <si>
    <t>Gimnasia L.P.</t>
  </si>
  <si>
    <t>Godoy Cruz</t>
  </si>
  <si>
    <t>Huracan</t>
  </si>
  <si>
    <t>Independiente</t>
  </si>
  <si>
    <t>Lanus</t>
  </si>
  <si>
    <t>Newells Old Boys</t>
  </si>
  <si>
    <t>Patronato</t>
  </si>
  <si>
    <t>Platense</t>
  </si>
  <si>
    <t>Racing Club</t>
  </si>
  <si>
    <t>River Plate</t>
  </si>
  <si>
    <t>Rosario Central</t>
  </si>
  <si>
    <t>San Lorenzo</t>
  </si>
  <si>
    <t>Sarmiento Junin</t>
  </si>
  <si>
    <t>Talleres Cordoba</t>
  </si>
  <si>
    <t>Union de Santa Fe</t>
  </si>
  <si>
    <t>Velez Sarsfield</t>
  </si>
  <si>
    <t>Admiral Bundesliga</t>
  </si>
  <si>
    <t>A. Klagenfurt</t>
  </si>
  <si>
    <t>Admira</t>
  </si>
  <si>
    <t>Altach</t>
  </si>
  <si>
    <t>Austria Vienna</t>
  </si>
  <si>
    <t>Hartberg</t>
  </si>
  <si>
    <t>LASK</t>
  </si>
  <si>
    <t>Rapid Vienna</t>
  </si>
  <si>
    <t>Ried</t>
  </si>
  <si>
    <t>Salzburg</t>
  </si>
  <si>
    <t>Sturm Graz</t>
  </si>
  <si>
    <t>Tirol</t>
  </si>
  <si>
    <t>Wolfsberger AC</t>
  </si>
  <si>
    <t>Serie A</t>
  </si>
  <si>
    <t>America MG</t>
  </si>
  <si>
    <t>Athletico-PR</t>
  </si>
  <si>
    <t>Atletico-MG</t>
  </si>
  <si>
    <t>Atletico GO</t>
  </si>
  <si>
    <t>Bahia</t>
  </si>
  <si>
    <t>Bragantino</t>
  </si>
  <si>
    <t>Ceara</t>
  </si>
  <si>
    <t>Chapecoense-SC</t>
  </si>
  <si>
    <t>Corinthians</t>
  </si>
  <si>
    <t>Cuiaba</t>
  </si>
  <si>
    <t>Flamengo RJ</t>
  </si>
  <si>
    <t>Fluminense</t>
  </si>
  <si>
    <t>Fortaleza</t>
  </si>
  <si>
    <t>Gremio</t>
  </si>
  <si>
    <t>Internacional</t>
  </si>
  <si>
    <t>Juventude</t>
  </si>
  <si>
    <t>Palmeiras</t>
  </si>
  <si>
    <t>Santos</t>
  </si>
  <si>
    <t>Sao Paulo</t>
  </si>
  <si>
    <t>Sport Recife</t>
  </si>
  <si>
    <t>Super League</t>
  </si>
  <si>
    <t>Beijing Guoan</t>
  </si>
  <si>
    <t>Cangzhou</t>
  </si>
  <si>
    <t>Changchun Yatai</t>
  </si>
  <si>
    <t>Chongqing Liangjiang Athletic</t>
  </si>
  <si>
    <t>Dalian Pro</t>
  </si>
  <si>
    <t>Guangzhou City</t>
  </si>
  <si>
    <t>Guangzhou FC</t>
  </si>
  <si>
    <t>Hebei</t>
  </si>
  <si>
    <t>Henan Songshan Longmen</t>
  </si>
  <si>
    <t>Qingdao FC</t>
  </si>
  <si>
    <t>Shandong Taishan</t>
  </si>
  <si>
    <t>Shanghai Port</t>
  </si>
  <si>
    <t>Shanghai Shenhua</t>
  </si>
  <si>
    <t>Shenzhen</t>
  </si>
  <si>
    <t>Tianjin Jinmen Tiger</t>
  </si>
  <si>
    <t>Wuhan FC</t>
  </si>
  <si>
    <t>Superliga</t>
  </si>
  <si>
    <t>Aalborg</t>
  </si>
  <si>
    <t>Aarhus</t>
  </si>
  <si>
    <t>Brondby</t>
  </si>
  <si>
    <t>FC Copenhagen</t>
  </si>
  <si>
    <t>Midtjylland</t>
  </si>
  <si>
    <t>Nordsjaelland</t>
  </si>
  <si>
    <t>Odense</t>
  </si>
  <si>
    <t>Randers FC</t>
  </si>
  <si>
    <t>Silkeborg</t>
  </si>
  <si>
    <t>Sonderjyske</t>
  </si>
  <si>
    <t>Vejle</t>
  </si>
  <si>
    <t>Viborg</t>
  </si>
  <si>
    <t>Veikkausliiga</t>
  </si>
  <si>
    <t>AC Oulu</t>
  </si>
  <si>
    <t>Haka</t>
  </si>
  <si>
    <t>HIFK</t>
  </si>
  <si>
    <t>HJK</t>
  </si>
  <si>
    <t>Honka</t>
  </si>
  <si>
    <t>Ilves</t>
  </si>
  <si>
    <t>Inter Turku</t>
  </si>
  <si>
    <t>KTP</t>
  </si>
  <si>
    <t>KuPS</t>
  </si>
  <si>
    <t>Lahti</t>
  </si>
  <si>
    <t>Mariehamn</t>
  </si>
  <si>
    <t>SJK</t>
  </si>
  <si>
    <t>Premier Division</t>
  </si>
  <si>
    <t>Bohemians</t>
  </si>
  <si>
    <t>Derry City</t>
  </si>
  <si>
    <t>Drogheda</t>
  </si>
  <si>
    <t>Dundalk</t>
  </si>
  <si>
    <t>Finn Harps</t>
  </si>
  <si>
    <t>Longford</t>
  </si>
  <si>
    <t>Shamrock Rovers</t>
  </si>
  <si>
    <t>Sligo Rovers</t>
  </si>
  <si>
    <t>St. Patricks</t>
  </si>
  <si>
    <t>Waterford</t>
  </si>
  <si>
    <t>J1 League</t>
  </si>
  <si>
    <t>Avispa Fukuoka</t>
  </si>
  <si>
    <t>Cerezo Osaka</t>
  </si>
  <si>
    <t>FC Tokyo</t>
  </si>
  <si>
    <t>Gamba Osaka</t>
  </si>
  <si>
    <t>Hokkaido Consadole Sapporo</t>
  </si>
  <si>
    <t>Kashima Antlers</t>
  </si>
  <si>
    <t>Kashiwa Reysol</t>
  </si>
  <si>
    <t>Kawasaki Frontale</t>
  </si>
  <si>
    <t>Nagoya Grampus</t>
  </si>
  <si>
    <t>Oita Trinita</t>
  </si>
  <si>
    <t>Sagan Tosu</t>
  </si>
  <si>
    <t>Sanfrecce Hiroshima</t>
  </si>
  <si>
    <t>Shimizu S-Pulse</t>
  </si>
  <si>
    <t>Shonan Bellmare</t>
  </si>
  <si>
    <t>Tokushima</t>
  </si>
  <si>
    <t>Urawa Reds</t>
  </si>
  <si>
    <t>Vegalta Sendai</t>
  </si>
  <si>
    <t>Vissel Kobe</t>
  </si>
  <si>
    <t>Yokohama F. Marinos</t>
  </si>
  <si>
    <t>Yokohama FC</t>
  </si>
  <si>
    <t>Liga MX</t>
  </si>
  <si>
    <t>Atl. San Luis</t>
  </si>
  <si>
    <t>Atlas</t>
  </si>
  <si>
    <t>Club America</t>
  </si>
  <si>
    <t>Club Leon</t>
  </si>
  <si>
    <t>Club Tijuana</t>
  </si>
  <si>
    <t>Cruz Azul</t>
  </si>
  <si>
    <t>Guadalajara Chivas</t>
  </si>
  <si>
    <t>Juarez</t>
  </si>
  <si>
    <t>Mazatlan FC</t>
  </si>
  <si>
    <t>Monterrey</t>
  </si>
  <si>
    <t>Necaxa</t>
  </si>
  <si>
    <t>Pachuca</t>
  </si>
  <si>
    <t>Puebla</t>
  </si>
  <si>
    <t>Queretaro</t>
  </si>
  <si>
    <t>Santos Laguna</t>
  </si>
  <si>
    <t>Toluca</t>
  </si>
  <si>
    <t>U.A.N.L.- Tigres</t>
  </si>
  <si>
    <t>U.N.A.M.- Pumas</t>
  </si>
  <si>
    <t>Eliteserien</t>
  </si>
  <si>
    <t>Bodo/Glimt</t>
  </si>
  <si>
    <t>Brann</t>
  </si>
  <si>
    <t>Haugesund</t>
  </si>
  <si>
    <t>Kristiansund</t>
  </si>
  <si>
    <t>Lillestrom</t>
  </si>
  <si>
    <t>Mjondalen</t>
  </si>
  <si>
    <t>Molde</t>
  </si>
  <si>
    <t>Odd</t>
  </si>
  <si>
    <t>Rosenborg</t>
  </si>
  <si>
    <t>Sandefjord</t>
  </si>
  <si>
    <t>Sarpsborg 08</t>
  </si>
  <si>
    <t>Stabaek</t>
  </si>
  <si>
    <t>Stromsgodset</t>
  </si>
  <si>
    <t>Tromso</t>
  </si>
  <si>
    <t>Valerenga</t>
  </si>
  <si>
    <t>Viking</t>
  </si>
  <si>
    <t>Ekstraklasa</t>
  </si>
  <si>
    <t>Cracovia</t>
  </si>
  <si>
    <t>Gornik Z.</t>
  </si>
  <si>
    <t>Jagiellonia</t>
  </si>
  <si>
    <t>Lech Poznan</t>
  </si>
  <si>
    <t>Lechia Gdansk</t>
  </si>
  <si>
    <t>Leczna</t>
  </si>
  <si>
    <t>Legia</t>
  </si>
  <si>
    <t>Piast Gliwice</t>
  </si>
  <si>
    <t>Pogon Szczecin</t>
  </si>
  <si>
    <t>Radomiak Radom</t>
  </si>
  <si>
    <t>Rakow</t>
  </si>
  <si>
    <t>Slask Wroclaw</t>
  </si>
  <si>
    <t>Stal Mielec</t>
  </si>
  <si>
    <t>Termalica B-B.</t>
  </si>
  <si>
    <t>Warta Poznan</t>
  </si>
  <si>
    <t>Wisla</t>
  </si>
  <si>
    <t>Wisla Plock</t>
  </si>
  <si>
    <t>Zaglebie</t>
  </si>
  <si>
    <t>Liga 1</t>
  </si>
  <si>
    <t>Academica Clinceni</t>
  </si>
  <si>
    <t>CFR Cluj</t>
  </si>
  <si>
    <t>Chindia Targoviste</t>
  </si>
  <si>
    <t>Din. Bucuresti</t>
  </si>
  <si>
    <t>Farul Constanta</t>
  </si>
  <si>
    <t>FC Arges</t>
  </si>
  <si>
    <t>FC Botosani</t>
  </si>
  <si>
    <t>FC Rapid Bucuresti</t>
  </si>
  <si>
    <t>FC Steaua Bucuresti</t>
  </si>
  <si>
    <t>FC Voluntari</t>
  </si>
  <si>
    <t>Gaz Metan Medias</t>
  </si>
  <si>
    <t>Mioveni</t>
  </si>
  <si>
    <t>Sepsi Sf. Gheorghe</t>
  </si>
  <si>
    <t>U Craiova 1948</t>
  </si>
  <si>
    <t>Univ. Craiova</t>
  </si>
  <si>
    <t>UTA Arad</t>
  </si>
  <si>
    <t>Premier League</t>
  </si>
  <si>
    <t>Akhmat Grozny</t>
  </si>
  <si>
    <t>Arsenal Tula</t>
  </si>
  <si>
    <t>CSKA Moscow</t>
  </si>
  <si>
    <t>Dynamo Moscow</t>
  </si>
  <si>
    <t>FK Krylya Sovetov Samara</t>
  </si>
  <si>
    <t>FK Rostov</t>
  </si>
  <si>
    <t>Khimki</t>
  </si>
  <si>
    <t>Krasnodar</t>
  </si>
  <si>
    <t>Lokomotiv Moscow</t>
  </si>
  <si>
    <t>Nizhny Novgorod</t>
  </si>
  <si>
    <t>Rubin Kazan</t>
  </si>
  <si>
    <t>Sochi</t>
  </si>
  <si>
    <t>Spartak Moscow</t>
  </si>
  <si>
    <t>Ufa</t>
  </si>
  <si>
    <t>Ural</t>
  </si>
  <si>
    <t>Zenit</t>
  </si>
  <si>
    <t>Allsvenskan</t>
  </si>
  <si>
    <t>AIK</t>
  </si>
  <si>
    <t>Degerfors</t>
  </si>
  <si>
    <t>Djurgarden</t>
  </si>
  <si>
    <t>Elfsborg</t>
  </si>
  <si>
    <t>Goteborg</t>
  </si>
  <si>
    <t>Hacken</t>
  </si>
  <si>
    <t>Halmstad</t>
  </si>
  <si>
    <t>Hammarby</t>
  </si>
  <si>
    <t>Kalmar</t>
  </si>
  <si>
    <t>Malmo FF</t>
  </si>
  <si>
    <t>Mjallby</t>
  </si>
  <si>
    <t>Norrkoping</t>
  </si>
  <si>
    <t>Orebro</t>
  </si>
  <si>
    <t>Ostersunds</t>
  </si>
  <si>
    <t>Sirius</t>
  </si>
  <si>
    <t>Varbergs</t>
  </si>
  <si>
    <t>MLS</t>
  </si>
  <si>
    <t>Atlanta Utd</t>
  </si>
  <si>
    <t>Austin FC</t>
  </si>
  <si>
    <t>Chicago Fire</t>
  </si>
  <si>
    <t>Club de Foot Montreal</t>
  </si>
  <si>
    <t>Colorado Rapids</t>
  </si>
  <si>
    <t>Columbus Crew</t>
  </si>
  <si>
    <t>DC United</t>
  </si>
  <si>
    <t>FC Cincinnati</t>
  </si>
  <si>
    <t>FC Dallas</t>
  </si>
  <si>
    <t>Houston Dynamo</t>
  </si>
  <si>
    <t>Inter Miami</t>
  </si>
  <si>
    <t>Los Angeles FC</t>
  </si>
  <si>
    <t>Los Angeles Galaxy</t>
  </si>
  <si>
    <t>Minnesota United</t>
  </si>
  <si>
    <t>Nashville SC</t>
  </si>
  <si>
    <t>New England Revolution</t>
  </si>
  <si>
    <t>New York City</t>
  </si>
  <si>
    <t>New York Red Bulls</t>
  </si>
  <si>
    <t>Orlando City</t>
  </si>
  <si>
    <t>Philadelphia Union</t>
  </si>
  <si>
    <t>Portland Timbers</t>
  </si>
  <si>
    <t>Real Salt Lake</t>
  </si>
  <si>
    <t>San Jose Earthquakes</t>
  </si>
  <si>
    <t>Seattle Sounders</t>
  </si>
  <si>
    <t>Sporting Kansas City</t>
  </si>
  <si>
    <t>Toronto FC</t>
  </si>
  <si>
    <t>Vancouver Whitecaps</t>
  </si>
  <si>
    <t>Swiss</t>
  </si>
  <si>
    <t>Basel</t>
  </si>
  <si>
    <t>Grasshoppers</t>
  </si>
  <si>
    <t>Lausanne</t>
  </si>
  <si>
    <t>Lugano</t>
  </si>
  <si>
    <t>Luzern</t>
  </si>
  <si>
    <t>Servette</t>
  </si>
  <si>
    <t>Sion</t>
  </si>
  <si>
    <t>St. Gallen</t>
  </si>
  <si>
    <t>Young Boys</t>
  </si>
  <si>
    <t>Zurich</t>
  </si>
  <si>
    <t>15/09/2021</t>
  </si>
  <si>
    <t>16/09/2021</t>
  </si>
  <si>
    <t>Crvena zvezda</t>
  </si>
  <si>
    <t>Ludogorets</t>
  </si>
  <si>
    <t>FerencvÃ¡ros</t>
  </si>
  <si>
    <t>Dinamo Zagreb</t>
  </si>
  <si>
    <t>Sparta Praha</t>
  </si>
  <si>
    <t>Adminral Bundesliga</t>
  </si>
  <si>
    <t>Sociedad B</t>
  </si>
  <si>
    <t>Ibiza</t>
  </si>
  <si>
    <t>Amorebieta</t>
  </si>
  <si>
    <t>Burgos</t>
  </si>
  <si>
    <t>Dresden</t>
  </si>
  <si>
    <t>Hansa Rostock</t>
  </si>
  <si>
    <t>Ingolstadt</t>
  </si>
  <si>
    <t>Bastia</t>
  </si>
  <si>
    <t>Quevilly Rouen</t>
  </si>
  <si>
    <t>Ternana</t>
  </si>
  <si>
    <t>Perugia</t>
  </si>
  <si>
    <t>Alessandria</t>
  </si>
  <si>
    <t>Como</t>
  </si>
  <si>
    <t>Arouca</t>
  </si>
  <si>
    <t>Estoril</t>
  </si>
  <si>
    <t>Vizela</t>
  </si>
  <si>
    <t>Go Ahead Eagles</t>
  </si>
  <si>
    <t>Cambuur</t>
  </si>
  <si>
    <t>Nijmegen</t>
  </si>
  <si>
    <t>Seraing</t>
  </si>
  <si>
    <t>St. Gilloise</t>
  </si>
  <si>
    <t>Altay</t>
  </si>
  <si>
    <t>Ad. Demirspor</t>
  </si>
  <si>
    <t>Giresunspor</t>
  </si>
  <si>
    <t>Ionikos</t>
  </si>
  <si>
    <t>Kelty Hearts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</si>
</sst>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4">
    <xf numFmtId="0" fontId="0" fillId="0" borderId="0" xfId="0"/>
    <xf numFmtId="165" fontId="0" fillId="0" borderId="0" xfId="0" applyNumberFormat="1"/>
    <xf numFmtId="0" fontId="16" fillId="0" borderId="0" xfId="0" applyFont="1"/>
    <xf numFmtId="164" fontId="16" fillId="0" borderId="0" xfId="0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0" xfId="0" applyNumberFormat="1"/>
    <xf numFmtId="9" fontId="0" fillId="0" borderId="0" xfId="0" applyNumberFormat="1"/>
    <xf numFmtId="49" fontId="16" fillId="0" borderId="0" xfId="0" applyNumberFormat="1" applyFont="1" applyAlignment="1">
      <alignment horizontal="center"/>
    </xf>
    <xf numFmtId="0" fontId="0" fillId="0" borderId="0" xfId="0" applyFill="1"/>
    <xf numFmtId="14" fontId="0" fillId="0" borderId="0" xfId="0" applyNumberFormat="1"/>
    <xf numFmtId="164" fontId="16" fillId="0" borderId="0" xfId="0" applyNumberFormat="1" applyFont="1" applyFill="1"/>
    <xf numFmtId="9" fontId="0" fillId="0" borderId="0" xfId="1" applyFont="1" applyFill="1" applyAlignment="1">
      <alignment horizontal="center"/>
    </xf>
    <xf numFmtId="9" fontId="0" fillId="0" borderId="0" xfId="0" applyNumberFormat="1" applyFill="1"/>
    <xf numFmtId="0" fontId="0" fillId="33" borderId="0" xfId="0" applyFill="1"/>
    <xf numFmtId="14" fontId="0" fillId="0" borderId="0" xfId="0" applyNumberFormat="1" applyFill="1"/>
    <xf numFmtId="14" fontId="0" fillId="0" borderId="0" xfId="0" applyNumberFormat="1" applyFill="1" applyAlignment="1">
      <alignment horizontal="right"/>
    </xf>
    <xf numFmtId="0" fontId="0" fillId="0" borderId="0" xfId="0" applyFill="1" applyAlignment="1">
      <alignment horizontal="right"/>
    </xf>
    <xf numFmtId="0" fontId="0" fillId="33" borderId="0" xfId="0" applyFill="1" applyAlignment="1">
      <alignment horizontal="center"/>
    </xf>
    <xf numFmtId="164" fontId="16" fillId="33" borderId="0" xfId="0" applyNumberFormat="1" applyFont="1" applyFill="1"/>
    <xf numFmtId="9" fontId="0" fillId="33" borderId="0" xfId="1" applyFont="1" applyFill="1" applyAlignment="1">
      <alignment horizontal="center"/>
    </xf>
    <xf numFmtId="9" fontId="0" fillId="33" borderId="0" xfId="0" applyNumberFormat="1" applyFill="1"/>
    <xf numFmtId="14" fontId="0" fillId="33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70"/>
  <sheetViews>
    <sheetView zoomScale="80" zoomScaleNormal="80" workbookViewId="0">
      <selection activeCell="A2" sqref="A2:E669"/>
    </sheetView>
  </sheetViews>
  <sheetFormatPr defaultRowHeight="15" x14ac:dyDescent="0.25"/>
  <cols>
    <col min="2" max="2" width="10.140625" customWidth="1"/>
  </cols>
  <sheetData>
    <row r="1" spans="1:5" x14ac:dyDescent="0.25">
      <c r="A1" t="s">
        <v>314</v>
      </c>
      <c r="B1" t="s">
        <v>1</v>
      </c>
      <c r="C1" t="s">
        <v>3</v>
      </c>
      <c r="D1" t="s">
        <v>4</v>
      </c>
      <c r="E1" t="s">
        <v>7</v>
      </c>
    </row>
    <row r="2" spans="1:5" x14ac:dyDescent="0.25">
      <c r="A2" t="s">
        <v>61</v>
      </c>
      <c r="B2" t="s">
        <v>335</v>
      </c>
      <c r="C2">
        <v>1.46835443037975</v>
      </c>
      <c r="D2">
        <v>0.85</v>
      </c>
      <c r="E2">
        <v>1.07</v>
      </c>
    </row>
    <row r="3" spans="1:5" x14ac:dyDescent="0.25">
      <c r="A3" t="s">
        <v>61</v>
      </c>
      <c r="B3" t="s">
        <v>247</v>
      </c>
      <c r="C3">
        <v>1.46835443037975</v>
      </c>
      <c r="D3">
        <v>1.7</v>
      </c>
      <c r="E3">
        <v>0.86</v>
      </c>
    </row>
    <row r="4" spans="1:5" x14ac:dyDescent="0.25">
      <c r="A4" t="s">
        <v>61</v>
      </c>
      <c r="B4" t="s">
        <v>67</v>
      </c>
      <c r="C4">
        <v>1.46835443037975</v>
      </c>
      <c r="D4">
        <v>0.34</v>
      </c>
      <c r="E4">
        <v>0.86</v>
      </c>
    </row>
    <row r="5" spans="1:5" x14ac:dyDescent="0.25">
      <c r="A5" t="s">
        <v>61</v>
      </c>
      <c r="B5" t="s">
        <v>69</v>
      </c>
      <c r="C5">
        <v>1.46835443037975</v>
      </c>
      <c r="D5">
        <v>1.53</v>
      </c>
      <c r="E5">
        <v>0.43</v>
      </c>
    </row>
    <row r="6" spans="1:5" x14ac:dyDescent="0.25">
      <c r="A6" t="s">
        <v>61</v>
      </c>
      <c r="B6" t="s">
        <v>356</v>
      </c>
      <c r="C6">
        <v>1.46835443037975</v>
      </c>
      <c r="D6">
        <v>1.36</v>
      </c>
      <c r="E6">
        <v>0.64</v>
      </c>
    </row>
    <row r="7" spans="1:5" x14ac:dyDescent="0.25">
      <c r="A7" t="s">
        <v>61</v>
      </c>
      <c r="B7" t="s">
        <v>70</v>
      </c>
      <c r="C7">
        <v>1.46835443037975</v>
      </c>
      <c r="D7">
        <v>1.19</v>
      </c>
      <c r="E7">
        <v>1.07</v>
      </c>
    </row>
    <row r="8" spans="1:5" x14ac:dyDescent="0.25">
      <c r="A8" t="s">
        <v>61</v>
      </c>
      <c r="B8" t="s">
        <v>87</v>
      </c>
      <c r="C8">
        <v>1.46835443037975</v>
      </c>
      <c r="D8">
        <v>0.68</v>
      </c>
      <c r="E8">
        <v>2.15</v>
      </c>
    </row>
    <row r="9" spans="1:5" x14ac:dyDescent="0.25">
      <c r="A9" t="s">
        <v>61</v>
      </c>
      <c r="B9" t="s">
        <v>82</v>
      </c>
      <c r="C9">
        <v>1.46835443037975</v>
      </c>
      <c r="D9">
        <v>0.34</v>
      </c>
      <c r="E9">
        <v>1.72</v>
      </c>
    </row>
    <row r="10" spans="1:5" x14ac:dyDescent="0.25">
      <c r="A10" t="s">
        <v>61</v>
      </c>
      <c r="B10" t="s">
        <v>306</v>
      </c>
      <c r="C10">
        <v>1.46835443037975</v>
      </c>
      <c r="D10">
        <v>1.19</v>
      </c>
      <c r="E10">
        <v>2.15</v>
      </c>
    </row>
    <row r="11" spans="1:5" x14ac:dyDescent="0.25">
      <c r="A11" t="s">
        <v>61</v>
      </c>
      <c r="B11" t="s">
        <v>245</v>
      </c>
      <c r="C11">
        <v>1.46835443037975</v>
      </c>
      <c r="D11">
        <v>0.68</v>
      </c>
      <c r="E11">
        <v>0.86</v>
      </c>
    </row>
    <row r="12" spans="1:5" x14ac:dyDescent="0.25">
      <c r="A12" t="s">
        <v>61</v>
      </c>
      <c r="B12" t="s">
        <v>246</v>
      </c>
      <c r="C12">
        <v>1.46835443037975</v>
      </c>
      <c r="D12">
        <v>1.36</v>
      </c>
      <c r="E12">
        <v>0.64</v>
      </c>
    </row>
    <row r="13" spans="1:5" x14ac:dyDescent="0.25">
      <c r="A13" t="s">
        <v>61</v>
      </c>
      <c r="B13" t="s">
        <v>328</v>
      </c>
      <c r="C13">
        <v>1.46835443037975</v>
      </c>
      <c r="D13">
        <v>1.36</v>
      </c>
      <c r="E13">
        <v>0.86</v>
      </c>
    </row>
    <row r="14" spans="1:5" x14ac:dyDescent="0.25">
      <c r="A14" t="s">
        <v>61</v>
      </c>
      <c r="B14" t="s">
        <v>249</v>
      </c>
      <c r="C14">
        <v>1.46835443037975</v>
      </c>
      <c r="D14">
        <v>1.02</v>
      </c>
      <c r="E14">
        <v>0.64</v>
      </c>
    </row>
    <row r="15" spans="1:5" x14ac:dyDescent="0.25">
      <c r="A15" t="s">
        <v>61</v>
      </c>
      <c r="B15" t="s">
        <v>64</v>
      </c>
      <c r="C15">
        <v>1.46835443037975</v>
      </c>
      <c r="D15">
        <v>0.68</v>
      </c>
      <c r="E15">
        <v>1.5</v>
      </c>
    </row>
    <row r="16" spans="1:5" x14ac:dyDescent="0.25">
      <c r="A16" t="s">
        <v>61</v>
      </c>
      <c r="B16" t="s">
        <v>248</v>
      </c>
      <c r="C16">
        <v>1.46835443037975</v>
      </c>
      <c r="D16">
        <v>2.04</v>
      </c>
      <c r="E16">
        <v>0</v>
      </c>
    </row>
    <row r="17" spans="1:5" x14ac:dyDescent="0.25">
      <c r="A17" t="s">
        <v>61</v>
      </c>
      <c r="B17" t="s">
        <v>65</v>
      </c>
      <c r="C17">
        <v>1.46835443037975</v>
      </c>
      <c r="D17">
        <v>0.68</v>
      </c>
      <c r="E17">
        <v>0.64</v>
      </c>
    </row>
    <row r="18" spans="1:5" x14ac:dyDescent="0.25">
      <c r="A18" t="s">
        <v>61</v>
      </c>
      <c r="B18" t="s">
        <v>71</v>
      </c>
      <c r="C18">
        <v>1.46835443037975</v>
      </c>
      <c r="D18">
        <v>0.34</v>
      </c>
      <c r="E18">
        <v>0.43</v>
      </c>
    </row>
    <row r="19" spans="1:5" x14ac:dyDescent="0.25">
      <c r="A19" t="s">
        <v>61</v>
      </c>
      <c r="B19" t="s">
        <v>62</v>
      </c>
      <c r="C19">
        <v>1.46835443037975</v>
      </c>
      <c r="D19">
        <v>0.34</v>
      </c>
      <c r="E19">
        <v>1.07</v>
      </c>
    </row>
    <row r="20" spans="1:5" x14ac:dyDescent="0.25">
      <c r="A20" t="s">
        <v>61</v>
      </c>
      <c r="B20" t="s">
        <v>305</v>
      </c>
      <c r="C20">
        <v>1.46835443037975</v>
      </c>
      <c r="D20">
        <v>0.91</v>
      </c>
      <c r="E20">
        <v>0.86</v>
      </c>
    </row>
    <row r="21" spans="1:5" x14ac:dyDescent="0.25">
      <c r="A21" t="s">
        <v>61</v>
      </c>
      <c r="B21" t="s">
        <v>66</v>
      </c>
      <c r="C21">
        <v>1.46835443037975</v>
      </c>
      <c r="D21">
        <v>1.36</v>
      </c>
      <c r="E21">
        <v>1.5</v>
      </c>
    </row>
    <row r="22" spans="1:5" x14ac:dyDescent="0.25">
      <c r="A22" t="s">
        <v>72</v>
      </c>
      <c r="B22" t="s">
        <v>77</v>
      </c>
      <c r="C22">
        <v>1.4097222222222201</v>
      </c>
      <c r="D22">
        <v>1.54</v>
      </c>
      <c r="E22">
        <v>1.04</v>
      </c>
    </row>
    <row r="23" spans="1:5" x14ac:dyDescent="0.25">
      <c r="A23" t="s">
        <v>72</v>
      </c>
      <c r="B23" t="s">
        <v>75</v>
      </c>
      <c r="C23">
        <v>1.4097222222222201</v>
      </c>
      <c r="D23">
        <v>1.66</v>
      </c>
      <c r="E23">
        <v>1.19</v>
      </c>
    </row>
    <row r="24" spans="1:5" x14ac:dyDescent="0.25">
      <c r="A24" t="s">
        <v>72</v>
      </c>
      <c r="B24" t="s">
        <v>79</v>
      </c>
      <c r="C24">
        <v>1.4097222222222201</v>
      </c>
      <c r="D24">
        <v>0.35</v>
      </c>
      <c r="E24">
        <v>0.89</v>
      </c>
    </row>
    <row r="25" spans="1:5" x14ac:dyDescent="0.25">
      <c r="A25" t="s">
        <v>72</v>
      </c>
      <c r="B25" t="s">
        <v>81</v>
      </c>
      <c r="C25">
        <v>1.4097222222222201</v>
      </c>
      <c r="D25">
        <v>0.59</v>
      </c>
      <c r="E25">
        <v>1.49</v>
      </c>
    </row>
    <row r="26" spans="1:5" x14ac:dyDescent="0.25">
      <c r="A26" t="s">
        <v>72</v>
      </c>
      <c r="B26" t="s">
        <v>83</v>
      </c>
      <c r="C26">
        <v>1.4097222222222201</v>
      </c>
      <c r="D26">
        <v>0.59</v>
      </c>
      <c r="E26">
        <v>0.45</v>
      </c>
    </row>
    <row r="27" spans="1:5" x14ac:dyDescent="0.25">
      <c r="A27" t="s">
        <v>72</v>
      </c>
      <c r="B27" t="s">
        <v>78</v>
      </c>
      <c r="C27">
        <v>1.4097222222222201</v>
      </c>
      <c r="D27">
        <v>1.3</v>
      </c>
      <c r="E27">
        <v>1.19</v>
      </c>
    </row>
    <row r="28" spans="1:5" x14ac:dyDescent="0.25">
      <c r="A28" t="s">
        <v>72</v>
      </c>
      <c r="B28" t="s">
        <v>80</v>
      </c>
      <c r="C28">
        <v>1.4097222222222201</v>
      </c>
      <c r="D28">
        <v>0.83</v>
      </c>
      <c r="E28">
        <v>1.04</v>
      </c>
    </row>
    <row r="29" spans="1:5" x14ac:dyDescent="0.25">
      <c r="A29" t="s">
        <v>72</v>
      </c>
      <c r="B29" t="s">
        <v>384</v>
      </c>
      <c r="C29">
        <v>1.4097222222222201</v>
      </c>
      <c r="D29">
        <v>1.3</v>
      </c>
      <c r="E29">
        <v>1.04</v>
      </c>
    </row>
    <row r="30" spans="1:5" x14ac:dyDescent="0.25">
      <c r="A30" t="s">
        <v>72</v>
      </c>
      <c r="B30" t="s">
        <v>76</v>
      </c>
      <c r="C30">
        <v>1.4097222222222201</v>
      </c>
      <c r="D30">
        <v>1.18</v>
      </c>
      <c r="E30">
        <v>0.6</v>
      </c>
    </row>
    <row r="31" spans="1:5" x14ac:dyDescent="0.25">
      <c r="A31" t="s">
        <v>72</v>
      </c>
      <c r="B31" t="s">
        <v>244</v>
      </c>
      <c r="C31">
        <v>1.4097222222222201</v>
      </c>
      <c r="D31">
        <v>1.42</v>
      </c>
      <c r="E31">
        <v>1.19</v>
      </c>
    </row>
    <row r="32" spans="1:5" x14ac:dyDescent="0.25">
      <c r="A32" t="s">
        <v>72</v>
      </c>
      <c r="B32" t="s">
        <v>68</v>
      </c>
      <c r="C32">
        <v>1.4097222222222201</v>
      </c>
      <c r="D32">
        <v>1.66</v>
      </c>
      <c r="E32">
        <v>0.75</v>
      </c>
    </row>
    <row r="33" spans="1:5" x14ac:dyDescent="0.25">
      <c r="A33" t="s">
        <v>72</v>
      </c>
      <c r="B33" t="s">
        <v>344</v>
      </c>
      <c r="C33">
        <v>1.4097222222222201</v>
      </c>
      <c r="D33">
        <v>1.66</v>
      </c>
      <c r="E33">
        <v>0.45</v>
      </c>
    </row>
    <row r="34" spans="1:5" x14ac:dyDescent="0.25">
      <c r="A34" t="s">
        <v>72</v>
      </c>
      <c r="B34" t="s">
        <v>106</v>
      </c>
      <c r="C34">
        <v>1.4097222222222201</v>
      </c>
      <c r="D34">
        <v>1.06</v>
      </c>
      <c r="E34">
        <v>1.04</v>
      </c>
    </row>
    <row r="35" spans="1:5" x14ac:dyDescent="0.25">
      <c r="A35" t="s">
        <v>72</v>
      </c>
      <c r="B35" t="s">
        <v>89</v>
      </c>
      <c r="C35">
        <v>1.4097222222222201</v>
      </c>
      <c r="D35">
        <v>0.35</v>
      </c>
      <c r="E35">
        <v>0.89</v>
      </c>
    </row>
    <row r="36" spans="1:5" x14ac:dyDescent="0.25">
      <c r="A36" t="s">
        <v>72</v>
      </c>
      <c r="B36" t="s">
        <v>74</v>
      </c>
      <c r="C36">
        <v>1.4097222222222201</v>
      </c>
      <c r="D36">
        <v>0.35</v>
      </c>
      <c r="E36">
        <v>1.34</v>
      </c>
    </row>
    <row r="37" spans="1:5" x14ac:dyDescent="0.25">
      <c r="A37" t="s">
        <v>72</v>
      </c>
      <c r="B37" t="s">
        <v>103</v>
      </c>
      <c r="C37">
        <v>1.4097222222222201</v>
      </c>
      <c r="D37">
        <v>0.47</v>
      </c>
      <c r="E37">
        <v>1.04</v>
      </c>
    </row>
    <row r="38" spans="1:5" x14ac:dyDescent="0.25">
      <c r="A38" t="s">
        <v>72</v>
      </c>
      <c r="B38" t="s">
        <v>88</v>
      </c>
      <c r="C38">
        <v>1.4097222222222201</v>
      </c>
      <c r="D38">
        <v>1.3</v>
      </c>
      <c r="E38">
        <v>1.34</v>
      </c>
    </row>
    <row r="39" spans="1:5" x14ac:dyDescent="0.25">
      <c r="A39" t="s">
        <v>72</v>
      </c>
      <c r="B39" t="s">
        <v>102</v>
      </c>
      <c r="C39">
        <v>1.4097222222222201</v>
      </c>
      <c r="D39">
        <v>0.47</v>
      </c>
      <c r="E39">
        <v>1.19</v>
      </c>
    </row>
    <row r="40" spans="1:5" x14ac:dyDescent="0.25">
      <c r="A40" t="s">
        <v>72</v>
      </c>
      <c r="B40" t="s">
        <v>73</v>
      </c>
      <c r="C40">
        <v>1.4097222222222201</v>
      </c>
      <c r="D40">
        <v>1.18</v>
      </c>
      <c r="E40">
        <v>1.04</v>
      </c>
    </row>
    <row r="41" spans="1:5" x14ac:dyDescent="0.25">
      <c r="A41" t="s">
        <v>72</v>
      </c>
      <c r="B41" t="s">
        <v>86</v>
      </c>
      <c r="C41">
        <v>1.4097222222222201</v>
      </c>
      <c r="D41">
        <v>0.71</v>
      </c>
      <c r="E41">
        <v>1.04</v>
      </c>
    </row>
    <row r="42" spans="1:5" x14ac:dyDescent="0.25">
      <c r="A42" t="s">
        <v>72</v>
      </c>
      <c r="B42" t="s">
        <v>85</v>
      </c>
      <c r="C42">
        <v>1.4097222222222201</v>
      </c>
      <c r="D42">
        <v>0.71</v>
      </c>
      <c r="E42">
        <v>1.49</v>
      </c>
    </row>
    <row r="43" spans="1:5" x14ac:dyDescent="0.25">
      <c r="A43" t="s">
        <v>72</v>
      </c>
      <c r="B43" t="s">
        <v>386</v>
      </c>
      <c r="C43">
        <v>1.4097222222222201</v>
      </c>
      <c r="D43">
        <v>1.42</v>
      </c>
      <c r="E43">
        <v>1.19</v>
      </c>
    </row>
    <row r="44" spans="1:5" x14ac:dyDescent="0.25">
      <c r="A44" t="s">
        <v>72</v>
      </c>
      <c r="B44" t="s">
        <v>63</v>
      </c>
      <c r="C44">
        <v>1.4097222222222201</v>
      </c>
      <c r="D44">
        <v>1.3</v>
      </c>
      <c r="E44">
        <v>0.6</v>
      </c>
    </row>
    <row r="45" spans="1:5" x14ac:dyDescent="0.25">
      <c r="A45" t="s">
        <v>72</v>
      </c>
      <c r="B45" t="s">
        <v>90</v>
      </c>
      <c r="C45">
        <v>1.4097222222222201</v>
      </c>
      <c r="D45">
        <v>0.59</v>
      </c>
      <c r="E45">
        <v>0.45</v>
      </c>
    </row>
    <row r="46" spans="1:5" x14ac:dyDescent="0.25">
      <c r="A46" t="s">
        <v>91</v>
      </c>
      <c r="B46" t="s">
        <v>117</v>
      </c>
      <c r="C46">
        <v>1.5347222222222201</v>
      </c>
      <c r="D46">
        <v>0.76</v>
      </c>
      <c r="E46">
        <v>1.51</v>
      </c>
    </row>
    <row r="47" spans="1:5" x14ac:dyDescent="0.25">
      <c r="A47" t="s">
        <v>91</v>
      </c>
      <c r="B47" t="s">
        <v>122</v>
      </c>
      <c r="C47">
        <v>1.5347222222222201</v>
      </c>
      <c r="D47">
        <v>0.93</v>
      </c>
      <c r="E47">
        <v>1.41</v>
      </c>
    </row>
    <row r="48" spans="1:5" x14ac:dyDescent="0.25">
      <c r="A48" t="s">
        <v>91</v>
      </c>
      <c r="B48" t="s">
        <v>109</v>
      </c>
      <c r="C48">
        <v>1.5347222222222201</v>
      </c>
      <c r="D48">
        <v>0.78</v>
      </c>
      <c r="E48">
        <v>1.1499999999999999</v>
      </c>
    </row>
    <row r="49" spans="1:5" x14ac:dyDescent="0.25">
      <c r="A49" t="s">
        <v>91</v>
      </c>
      <c r="B49" t="s">
        <v>113</v>
      </c>
      <c r="C49">
        <v>1.5347222222222201</v>
      </c>
      <c r="D49">
        <v>0.52</v>
      </c>
      <c r="E49">
        <v>0.82</v>
      </c>
    </row>
    <row r="50" spans="1:5" x14ac:dyDescent="0.25">
      <c r="A50" t="s">
        <v>91</v>
      </c>
      <c r="B50" t="s">
        <v>100</v>
      </c>
      <c r="C50">
        <v>1.5347222222222201</v>
      </c>
      <c r="D50">
        <v>1.17</v>
      </c>
      <c r="E50">
        <v>1.1499999999999999</v>
      </c>
    </row>
    <row r="51" spans="1:5" x14ac:dyDescent="0.25">
      <c r="A51" t="s">
        <v>91</v>
      </c>
      <c r="B51" t="s">
        <v>95</v>
      </c>
      <c r="C51">
        <v>1.5347222222222201</v>
      </c>
      <c r="D51">
        <v>0.65</v>
      </c>
      <c r="E51">
        <v>1.51</v>
      </c>
    </row>
    <row r="52" spans="1:5" x14ac:dyDescent="0.25">
      <c r="A52" t="s">
        <v>91</v>
      </c>
      <c r="B52" t="s">
        <v>99</v>
      </c>
      <c r="C52">
        <v>1.5347222222222201</v>
      </c>
      <c r="D52">
        <v>1.58</v>
      </c>
      <c r="E52">
        <v>1.53</v>
      </c>
    </row>
    <row r="53" spans="1:5" x14ac:dyDescent="0.25">
      <c r="A53" t="s">
        <v>91</v>
      </c>
      <c r="B53" t="s">
        <v>84</v>
      </c>
      <c r="C53">
        <v>1.5347222222222201</v>
      </c>
      <c r="D53">
        <v>1.3</v>
      </c>
      <c r="E53">
        <v>0.94</v>
      </c>
    </row>
    <row r="54" spans="1:5" x14ac:dyDescent="0.25">
      <c r="A54" t="s">
        <v>91</v>
      </c>
      <c r="B54" t="s">
        <v>390</v>
      </c>
      <c r="C54">
        <v>1.5347222222222201</v>
      </c>
      <c r="D54">
        <v>0.65</v>
      </c>
      <c r="E54">
        <v>1.06</v>
      </c>
    </row>
    <row r="55" spans="1:5" x14ac:dyDescent="0.25">
      <c r="A55" t="s">
        <v>91</v>
      </c>
      <c r="B55" t="s">
        <v>93</v>
      </c>
      <c r="C55">
        <v>1.5347222222222201</v>
      </c>
      <c r="D55">
        <v>1.52</v>
      </c>
      <c r="E55">
        <v>0.41</v>
      </c>
    </row>
    <row r="56" spans="1:5" x14ac:dyDescent="0.25">
      <c r="A56" t="s">
        <v>91</v>
      </c>
      <c r="B56" t="s">
        <v>408</v>
      </c>
      <c r="C56">
        <v>1.5347222222222201</v>
      </c>
      <c r="D56">
        <v>1.43</v>
      </c>
      <c r="E56">
        <v>0.82</v>
      </c>
    </row>
    <row r="57" spans="1:5" x14ac:dyDescent="0.25">
      <c r="A57" t="s">
        <v>91</v>
      </c>
      <c r="B57" t="s">
        <v>97</v>
      </c>
      <c r="C57">
        <v>1.5347222222222201</v>
      </c>
      <c r="D57">
        <v>0.65</v>
      </c>
      <c r="E57">
        <v>1.37</v>
      </c>
    </row>
    <row r="58" spans="1:5" x14ac:dyDescent="0.25">
      <c r="A58" t="s">
        <v>91</v>
      </c>
      <c r="B58" t="s">
        <v>94</v>
      </c>
      <c r="C58">
        <v>1.5347222222222201</v>
      </c>
      <c r="D58">
        <v>0.91</v>
      </c>
      <c r="E58">
        <v>0.99</v>
      </c>
    </row>
    <row r="59" spans="1:5" x14ac:dyDescent="0.25">
      <c r="A59" t="s">
        <v>91</v>
      </c>
      <c r="B59" t="s">
        <v>92</v>
      </c>
      <c r="C59">
        <v>1.5347222222222201</v>
      </c>
      <c r="D59">
        <v>1.0900000000000001</v>
      </c>
      <c r="E59">
        <v>1.23</v>
      </c>
    </row>
    <row r="60" spans="1:5" x14ac:dyDescent="0.25">
      <c r="A60" t="s">
        <v>91</v>
      </c>
      <c r="B60" t="s">
        <v>98</v>
      </c>
      <c r="C60">
        <v>1.5347222222222201</v>
      </c>
      <c r="D60">
        <v>1.02</v>
      </c>
      <c r="E60">
        <v>0.94</v>
      </c>
    </row>
    <row r="61" spans="1:5" x14ac:dyDescent="0.25">
      <c r="A61" t="s">
        <v>91</v>
      </c>
      <c r="B61" t="s">
        <v>118</v>
      </c>
      <c r="C61">
        <v>1.5347222222222201</v>
      </c>
      <c r="D61">
        <v>0.65</v>
      </c>
      <c r="E61">
        <v>0.96</v>
      </c>
    </row>
    <row r="62" spans="1:5" x14ac:dyDescent="0.25">
      <c r="A62" t="s">
        <v>91</v>
      </c>
      <c r="B62" t="s">
        <v>370</v>
      </c>
      <c r="C62">
        <v>1.5347222222222201</v>
      </c>
      <c r="D62">
        <v>0.76</v>
      </c>
      <c r="E62">
        <v>0.96</v>
      </c>
    </row>
    <row r="63" spans="1:5" x14ac:dyDescent="0.25">
      <c r="A63" t="s">
        <v>91</v>
      </c>
      <c r="B63" t="s">
        <v>107</v>
      </c>
      <c r="C63">
        <v>1.5347222222222201</v>
      </c>
      <c r="D63">
        <v>1.0900000000000001</v>
      </c>
      <c r="E63">
        <v>0.82</v>
      </c>
    </row>
    <row r="64" spans="1:5" x14ac:dyDescent="0.25">
      <c r="A64" t="s">
        <v>91</v>
      </c>
      <c r="B64" t="s">
        <v>130</v>
      </c>
      <c r="C64">
        <v>1.5347222222222201</v>
      </c>
      <c r="D64">
        <v>1.19</v>
      </c>
      <c r="E64">
        <v>1.1000000000000001</v>
      </c>
    </row>
    <row r="65" spans="1:5" x14ac:dyDescent="0.25">
      <c r="A65" t="s">
        <v>91</v>
      </c>
      <c r="B65" t="s">
        <v>105</v>
      </c>
      <c r="C65">
        <v>1.5347222222222201</v>
      </c>
      <c r="D65">
        <v>1.21</v>
      </c>
      <c r="E65">
        <v>0.82</v>
      </c>
    </row>
    <row r="66" spans="1:5" x14ac:dyDescent="0.25">
      <c r="A66" t="s">
        <v>91</v>
      </c>
      <c r="B66" t="s">
        <v>108</v>
      </c>
      <c r="C66">
        <v>1.5347222222222201</v>
      </c>
      <c r="D66">
        <v>1.02</v>
      </c>
      <c r="E66">
        <v>0.59</v>
      </c>
    </row>
    <row r="67" spans="1:5" x14ac:dyDescent="0.25">
      <c r="A67" t="s">
        <v>91</v>
      </c>
      <c r="B67" t="s">
        <v>101</v>
      </c>
      <c r="C67">
        <v>1.5347222222222201</v>
      </c>
      <c r="D67">
        <v>1.3</v>
      </c>
      <c r="E67">
        <v>0.66</v>
      </c>
    </row>
    <row r="68" spans="1:5" x14ac:dyDescent="0.25">
      <c r="A68" t="s">
        <v>91</v>
      </c>
      <c r="B68" t="s">
        <v>389</v>
      </c>
      <c r="C68">
        <v>1.5347222222222201</v>
      </c>
      <c r="D68">
        <v>0.78</v>
      </c>
      <c r="E68">
        <v>0.49</v>
      </c>
    </row>
    <row r="69" spans="1:5" x14ac:dyDescent="0.25">
      <c r="A69" t="s">
        <v>91</v>
      </c>
      <c r="B69" t="s">
        <v>111</v>
      </c>
      <c r="C69">
        <v>1.5347222222222201</v>
      </c>
      <c r="D69">
        <v>0.87</v>
      </c>
      <c r="E69">
        <v>0.55000000000000004</v>
      </c>
    </row>
    <row r="70" spans="1:5" x14ac:dyDescent="0.25">
      <c r="A70" t="s">
        <v>114</v>
      </c>
      <c r="B70" t="s">
        <v>338</v>
      </c>
      <c r="C70">
        <v>1.3076923076923099</v>
      </c>
      <c r="D70">
        <v>0.64</v>
      </c>
      <c r="E70">
        <v>1.1200000000000001</v>
      </c>
    </row>
    <row r="71" spans="1:5" x14ac:dyDescent="0.25">
      <c r="A71" t="s">
        <v>114</v>
      </c>
      <c r="B71" t="s">
        <v>128</v>
      </c>
      <c r="C71">
        <v>1.3076923076923099</v>
      </c>
      <c r="D71">
        <v>1.27</v>
      </c>
      <c r="E71">
        <v>0.8</v>
      </c>
    </row>
    <row r="72" spans="1:5" x14ac:dyDescent="0.25">
      <c r="A72" t="s">
        <v>114</v>
      </c>
      <c r="B72" t="s">
        <v>123</v>
      </c>
      <c r="C72">
        <v>1.3076923076923099</v>
      </c>
      <c r="D72">
        <v>1.1499999999999999</v>
      </c>
      <c r="E72">
        <v>1.28</v>
      </c>
    </row>
    <row r="73" spans="1:5" x14ac:dyDescent="0.25">
      <c r="A73" t="s">
        <v>114</v>
      </c>
      <c r="B73" t="s">
        <v>127</v>
      </c>
      <c r="C73">
        <v>1.3076923076923099</v>
      </c>
      <c r="D73">
        <v>1.78</v>
      </c>
      <c r="E73">
        <v>1.1200000000000001</v>
      </c>
    </row>
    <row r="74" spans="1:5" x14ac:dyDescent="0.25">
      <c r="A74" t="s">
        <v>114</v>
      </c>
      <c r="B74" t="s">
        <v>364</v>
      </c>
      <c r="C74">
        <v>1.3076923076923099</v>
      </c>
      <c r="D74">
        <v>1.1499999999999999</v>
      </c>
      <c r="E74">
        <v>0.48</v>
      </c>
    </row>
    <row r="75" spans="1:5" x14ac:dyDescent="0.25">
      <c r="A75" t="s">
        <v>114</v>
      </c>
      <c r="B75" t="s">
        <v>375</v>
      </c>
      <c r="C75">
        <v>1.3076923076923099</v>
      </c>
      <c r="D75">
        <v>0.87</v>
      </c>
      <c r="E75">
        <v>1.37</v>
      </c>
    </row>
    <row r="76" spans="1:5" x14ac:dyDescent="0.25">
      <c r="A76" t="s">
        <v>114</v>
      </c>
      <c r="B76" t="s">
        <v>104</v>
      </c>
      <c r="C76">
        <v>1.3076923076923099</v>
      </c>
      <c r="D76">
        <v>0.89</v>
      </c>
      <c r="E76">
        <v>0.96</v>
      </c>
    </row>
    <row r="77" spans="1:5" x14ac:dyDescent="0.25">
      <c r="A77" t="s">
        <v>114</v>
      </c>
      <c r="B77" t="s">
        <v>136</v>
      </c>
      <c r="C77">
        <v>1.3076923076923099</v>
      </c>
      <c r="D77">
        <v>0.64</v>
      </c>
      <c r="E77">
        <v>1.28</v>
      </c>
    </row>
    <row r="78" spans="1:5" x14ac:dyDescent="0.25">
      <c r="A78" t="s">
        <v>114</v>
      </c>
      <c r="B78" t="s">
        <v>132</v>
      </c>
      <c r="C78">
        <v>1.3076923076923099</v>
      </c>
      <c r="D78">
        <v>0.98</v>
      </c>
      <c r="E78">
        <v>0.55000000000000004</v>
      </c>
    </row>
    <row r="79" spans="1:5" x14ac:dyDescent="0.25">
      <c r="A79" t="s">
        <v>114</v>
      </c>
      <c r="B79" t="s">
        <v>116</v>
      </c>
      <c r="C79">
        <v>1.3076923076923099</v>
      </c>
      <c r="D79">
        <v>0.38</v>
      </c>
      <c r="E79">
        <v>1.76</v>
      </c>
    </row>
    <row r="80" spans="1:5" x14ac:dyDescent="0.25">
      <c r="A80" t="s">
        <v>114</v>
      </c>
      <c r="B80" t="s">
        <v>133</v>
      </c>
      <c r="C80">
        <v>1.3076923076923099</v>
      </c>
      <c r="D80">
        <v>0.89</v>
      </c>
      <c r="E80">
        <v>1.28</v>
      </c>
    </row>
    <row r="81" spans="1:5" x14ac:dyDescent="0.25">
      <c r="A81" t="s">
        <v>114</v>
      </c>
      <c r="B81" t="s">
        <v>134</v>
      </c>
      <c r="C81">
        <v>1.3076923076923099</v>
      </c>
      <c r="D81">
        <v>1.02</v>
      </c>
      <c r="E81">
        <v>0.32</v>
      </c>
    </row>
    <row r="82" spans="1:5" x14ac:dyDescent="0.25">
      <c r="A82" t="s">
        <v>114</v>
      </c>
      <c r="B82" t="s">
        <v>115</v>
      </c>
      <c r="C82">
        <v>1.3076923076923099</v>
      </c>
      <c r="D82">
        <v>1.1499999999999999</v>
      </c>
      <c r="E82">
        <v>1.28</v>
      </c>
    </row>
    <row r="83" spans="1:5" x14ac:dyDescent="0.25">
      <c r="A83" t="s">
        <v>114</v>
      </c>
      <c r="B83" t="s">
        <v>119</v>
      </c>
      <c r="C83">
        <v>1.3076923076923099</v>
      </c>
      <c r="D83">
        <v>1.53</v>
      </c>
      <c r="E83">
        <v>0.96</v>
      </c>
    </row>
    <row r="84" spans="1:5" x14ac:dyDescent="0.25">
      <c r="A84" t="s">
        <v>114</v>
      </c>
      <c r="B84" t="s">
        <v>96</v>
      </c>
      <c r="C84">
        <v>1.3076923076923099</v>
      </c>
      <c r="D84">
        <v>0.89</v>
      </c>
      <c r="E84">
        <v>1.28</v>
      </c>
    </row>
    <row r="85" spans="1:5" x14ac:dyDescent="0.25">
      <c r="A85" t="s">
        <v>114</v>
      </c>
      <c r="B85" t="s">
        <v>121</v>
      </c>
      <c r="C85">
        <v>1.3076923076923099</v>
      </c>
      <c r="D85">
        <v>0.31</v>
      </c>
      <c r="E85">
        <v>0.96</v>
      </c>
    </row>
    <row r="86" spans="1:5" x14ac:dyDescent="0.25">
      <c r="A86" t="s">
        <v>114</v>
      </c>
      <c r="B86" t="s">
        <v>129</v>
      </c>
      <c r="C86">
        <v>1.3076923076923099</v>
      </c>
      <c r="D86">
        <v>1.1499999999999999</v>
      </c>
      <c r="E86">
        <v>0.32</v>
      </c>
    </row>
    <row r="87" spans="1:5" x14ac:dyDescent="0.25">
      <c r="A87" t="s">
        <v>114</v>
      </c>
      <c r="B87" t="s">
        <v>124</v>
      </c>
      <c r="C87">
        <v>1.3076923076923099</v>
      </c>
      <c r="D87">
        <v>1.27</v>
      </c>
      <c r="E87">
        <v>0.96</v>
      </c>
    </row>
    <row r="88" spans="1:5" x14ac:dyDescent="0.25">
      <c r="A88" t="s">
        <v>114</v>
      </c>
      <c r="B88" t="s">
        <v>110</v>
      </c>
      <c r="C88">
        <v>1.3076923076923099</v>
      </c>
      <c r="D88">
        <v>0.38</v>
      </c>
      <c r="E88">
        <v>0.8</v>
      </c>
    </row>
    <row r="89" spans="1:5" x14ac:dyDescent="0.25">
      <c r="A89" t="s">
        <v>114</v>
      </c>
      <c r="B89" t="s">
        <v>112</v>
      </c>
      <c r="C89">
        <v>1.3076923076923099</v>
      </c>
      <c r="D89">
        <v>0.64</v>
      </c>
      <c r="E89">
        <v>0.96</v>
      </c>
    </row>
    <row r="90" spans="1:5" x14ac:dyDescent="0.25">
      <c r="A90" t="s">
        <v>114</v>
      </c>
      <c r="B90" t="s">
        <v>135</v>
      </c>
      <c r="C90">
        <v>1.3076923076923099</v>
      </c>
      <c r="D90">
        <v>1.1499999999999999</v>
      </c>
      <c r="E90">
        <v>1.28</v>
      </c>
    </row>
    <row r="91" spans="1:5" x14ac:dyDescent="0.25">
      <c r="A91" t="s">
        <v>114</v>
      </c>
      <c r="B91" t="s">
        <v>120</v>
      </c>
      <c r="C91">
        <v>1.3076923076923099</v>
      </c>
      <c r="D91">
        <v>1.02</v>
      </c>
      <c r="E91">
        <v>0.96</v>
      </c>
    </row>
    <row r="92" spans="1:5" x14ac:dyDescent="0.25">
      <c r="A92" t="s">
        <v>114</v>
      </c>
      <c r="B92" t="s">
        <v>398</v>
      </c>
      <c r="C92">
        <v>1.3076923076923099</v>
      </c>
      <c r="D92">
        <v>1.84</v>
      </c>
      <c r="E92">
        <v>1.1499999999999999</v>
      </c>
    </row>
    <row r="93" spans="1:5" x14ac:dyDescent="0.25">
      <c r="A93" t="s">
        <v>114</v>
      </c>
      <c r="B93" t="s">
        <v>131</v>
      </c>
      <c r="C93">
        <v>1.3076923076923099</v>
      </c>
      <c r="D93">
        <v>1.07</v>
      </c>
      <c r="E93">
        <v>0.77</v>
      </c>
    </row>
    <row r="94" spans="1:5" x14ac:dyDescent="0.25">
      <c r="A94" t="s">
        <v>137</v>
      </c>
      <c r="B94" t="s">
        <v>324</v>
      </c>
      <c r="C94">
        <v>1.5546218487395</v>
      </c>
      <c r="D94">
        <v>0.32</v>
      </c>
      <c r="E94">
        <v>1.31</v>
      </c>
    </row>
    <row r="95" spans="1:5" x14ac:dyDescent="0.25">
      <c r="A95" t="s">
        <v>137</v>
      </c>
      <c r="B95" t="s">
        <v>332</v>
      </c>
      <c r="C95">
        <v>1.5546218487395</v>
      </c>
      <c r="D95">
        <v>0.51</v>
      </c>
      <c r="E95">
        <v>1.35</v>
      </c>
    </row>
    <row r="96" spans="1:5" x14ac:dyDescent="0.25">
      <c r="A96" t="s">
        <v>137</v>
      </c>
      <c r="B96" t="s">
        <v>363</v>
      </c>
      <c r="C96">
        <v>1.5546218487395</v>
      </c>
      <c r="D96">
        <v>1.5</v>
      </c>
      <c r="E96">
        <v>0.62</v>
      </c>
    </row>
    <row r="97" spans="1:5" x14ac:dyDescent="0.25">
      <c r="A97" t="s">
        <v>137</v>
      </c>
      <c r="B97" t="s">
        <v>366</v>
      </c>
      <c r="C97">
        <v>1.5546218487395</v>
      </c>
      <c r="D97">
        <v>0.21</v>
      </c>
      <c r="E97">
        <v>1</v>
      </c>
    </row>
    <row r="98" spans="1:5" x14ac:dyDescent="0.25">
      <c r="A98" t="s">
        <v>137</v>
      </c>
      <c r="B98" t="s">
        <v>392</v>
      </c>
      <c r="C98">
        <v>1.5546218487395</v>
      </c>
      <c r="D98">
        <v>1.39</v>
      </c>
      <c r="E98">
        <v>1.1200000000000001</v>
      </c>
    </row>
    <row r="99" spans="1:5" x14ac:dyDescent="0.25">
      <c r="A99" t="s">
        <v>137</v>
      </c>
      <c r="B99" t="s">
        <v>396</v>
      </c>
      <c r="C99">
        <v>1.5546218487395</v>
      </c>
      <c r="D99">
        <v>0.51</v>
      </c>
      <c r="E99">
        <v>1.05</v>
      </c>
    </row>
    <row r="100" spans="1:5" x14ac:dyDescent="0.25">
      <c r="A100" t="s">
        <v>137</v>
      </c>
      <c r="B100" t="s">
        <v>400</v>
      </c>
      <c r="C100">
        <v>1.5546218487395</v>
      </c>
      <c r="D100">
        <v>1.03</v>
      </c>
      <c r="E100">
        <v>1.5</v>
      </c>
    </row>
    <row r="101" spans="1:5" x14ac:dyDescent="0.25">
      <c r="A101" t="s">
        <v>137</v>
      </c>
      <c r="B101" t="s">
        <v>405</v>
      </c>
      <c r="C101">
        <v>1.5546218487395</v>
      </c>
      <c r="D101">
        <v>0.54</v>
      </c>
      <c r="E101">
        <v>0.75</v>
      </c>
    </row>
    <row r="102" spans="1:5" x14ac:dyDescent="0.25">
      <c r="A102" t="s">
        <v>137</v>
      </c>
      <c r="B102" t="s">
        <v>406</v>
      </c>
      <c r="C102">
        <v>1.5546218487395</v>
      </c>
      <c r="D102">
        <v>0.77</v>
      </c>
      <c r="E102">
        <v>1.05</v>
      </c>
    </row>
    <row r="103" spans="1:5" x14ac:dyDescent="0.25">
      <c r="A103" t="s">
        <v>137</v>
      </c>
      <c r="B103" t="s">
        <v>334</v>
      </c>
      <c r="C103">
        <v>1.5546218487395</v>
      </c>
      <c r="D103">
        <v>0.96</v>
      </c>
      <c r="E103">
        <v>0.37</v>
      </c>
    </row>
    <row r="104" spans="1:5" x14ac:dyDescent="0.25">
      <c r="A104" t="s">
        <v>137</v>
      </c>
      <c r="B104" t="s">
        <v>341</v>
      </c>
      <c r="C104">
        <v>1.5546218487395</v>
      </c>
      <c r="D104">
        <v>1.61</v>
      </c>
      <c r="E104">
        <v>1.1200000000000001</v>
      </c>
    </row>
    <row r="105" spans="1:5" x14ac:dyDescent="0.25">
      <c r="A105" t="s">
        <v>137</v>
      </c>
      <c r="B105" t="s">
        <v>346</v>
      </c>
      <c r="C105">
        <v>1.5546218487395</v>
      </c>
      <c r="D105">
        <v>2.19</v>
      </c>
      <c r="E105">
        <v>1.5</v>
      </c>
    </row>
    <row r="106" spans="1:5" x14ac:dyDescent="0.25">
      <c r="A106" t="s">
        <v>137</v>
      </c>
      <c r="B106" t="s">
        <v>350</v>
      </c>
      <c r="C106">
        <v>1.5546218487395</v>
      </c>
      <c r="D106">
        <v>1.42</v>
      </c>
      <c r="E106">
        <v>1.35</v>
      </c>
    </row>
    <row r="107" spans="1:5" x14ac:dyDescent="0.25">
      <c r="A107" t="s">
        <v>137</v>
      </c>
      <c r="B107" t="s">
        <v>125</v>
      </c>
      <c r="C107">
        <v>1.5546218487395</v>
      </c>
      <c r="D107">
        <v>2.06</v>
      </c>
      <c r="E107">
        <v>0.6</v>
      </c>
    </row>
    <row r="108" spans="1:5" x14ac:dyDescent="0.25">
      <c r="A108" t="s">
        <v>137</v>
      </c>
      <c r="B108" t="s">
        <v>138</v>
      </c>
      <c r="C108">
        <v>1.5546218487395</v>
      </c>
      <c r="D108">
        <v>1.03</v>
      </c>
      <c r="E108">
        <v>1.5</v>
      </c>
    </row>
    <row r="109" spans="1:5" x14ac:dyDescent="0.25">
      <c r="A109" t="s">
        <v>137</v>
      </c>
      <c r="B109" t="s">
        <v>378</v>
      </c>
      <c r="C109">
        <v>1.5546218487395</v>
      </c>
      <c r="D109">
        <v>1.1599999999999999</v>
      </c>
      <c r="E109">
        <v>1.35</v>
      </c>
    </row>
    <row r="110" spans="1:5" x14ac:dyDescent="0.25">
      <c r="A110" t="s">
        <v>137</v>
      </c>
      <c r="B110" t="s">
        <v>407</v>
      </c>
      <c r="C110">
        <v>1.5546218487395</v>
      </c>
      <c r="D110">
        <v>0.96</v>
      </c>
      <c r="E110">
        <v>0.94</v>
      </c>
    </row>
    <row r="111" spans="1:5" x14ac:dyDescent="0.25">
      <c r="A111" t="s">
        <v>137</v>
      </c>
      <c r="B111" t="s">
        <v>139</v>
      </c>
      <c r="C111">
        <v>1.5546218487395</v>
      </c>
      <c r="D111">
        <v>0.32</v>
      </c>
      <c r="E111">
        <v>0.87</v>
      </c>
    </row>
    <row r="112" spans="1:5" x14ac:dyDescent="0.25">
      <c r="A112" t="s">
        <v>137</v>
      </c>
      <c r="B112" t="s">
        <v>126</v>
      </c>
      <c r="C112">
        <v>1.5546218487395</v>
      </c>
      <c r="D112">
        <v>0.64</v>
      </c>
      <c r="E112">
        <v>1.5</v>
      </c>
    </row>
    <row r="113" spans="1:5" x14ac:dyDescent="0.25">
      <c r="A113" t="s">
        <v>137</v>
      </c>
      <c r="B113" t="s">
        <v>336</v>
      </c>
      <c r="C113">
        <v>1.5546218487395</v>
      </c>
      <c r="D113">
        <v>1.61</v>
      </c>
      <c r="E113">
        <v>0.5</v>
      </c>
    </row>
    <row r="114" spans="1:5" x14ac:dyDescent="0.25">
      <c r="A114" t="s">
        <v>137</v>
      </c>
      <c r="B114" t="s">
        <v>141</v>
      </c>
      <c r="C114">
        <v>1.5546218487395</v>
      </c>
      <c r="D114">
        <v>0.21</v>
      </c>
      <c r="E114">
        <v>0.75</v>
      </c>
    </row>
    <row r="115" spans="1:5" x14ac:dyDescent="0.25">
      <c r="A115" t="s">
        <v>137</v>
      </c>
      <c r="B115" t="s">
        <v>140</v>
      </c>
      <c r="C115">
        <v>1.5546218487395</v>
      </c>
      <c r="D115">
        <v>0.64</v>
      </c>
      <c r="E115">
        <v>0.37</v>
      </c>
    </row>
    <row r="116" spans="1:5" x14ac:dyDescent="0.25">
      <c r="A116" t="s">
        <v>137</v>
      </c>
      <c r="B116" t="s">
        <v>326</v>
      </c>
      <c r="C116">
        <v>1.5546218487395</v>
      </c>
      <c r="D116">
        <v>1.54</v>
      </c>
      <c r="E116">
        <v>0.9</v>
      </c>
    </row>
    <row r="117" spans="1:5" x14ac:dyDescent="0.25">
      <c r="A117" t="s">
        <v>318</v>
      </c>
      <c r="B117" t="s">
        <v>401</v>
      </c>
      <c r="C117">
        <v>1.30952380952381</v>
      </c>
      <c r="D117">
        <v>1.1499999999999999</v>
      </c>
      <c r="E117">
        <v>0.81</v>
      </c>
    </row>
    <row r="118" spans="1:5" x14ac:dyDescent="0.25">
      <c r="A118" t="s">
        <v>318</v>
      </c>
      <c r="B118" t="s">
        <v>337</v>
      </c>
      <c r="C118">
        <v>1.30952380952381</v>
      </c>
      <c r="D118">
        <v>0.46</v>
      </c>
      <c r="E118">
        <v>1.29</v>
      </c>
    </row>
    <row r="119" spans="1:5" x14ac:dyDescent="0.25">
      <c r="A119" t="s">
        <v>318</v>
      </c>
      <c r="B119" t="s">
        <v>374</v>
      </c>
      <c r="C119">
        <v>1.30952380952381</v>
      </c>
      <c r="D119">
        <v>0.76</v>
      </c>
      <c r="E119">
        <v>0.86</v>
      </c>
    </row>
    <row r="120" spans="1:5" x14ac:dyDescent="0.25">
      <c r="A120" t="s">
        <v>318</v>
      </c>
      <c r="B120" t="s">
        <v>319</v>
      </c>
      <c r="C120">
        <v>1.30952380952381</v>
      </c>
      <c r="D120">
        <v>0.38</v>
      </c>
      <c r="E120">
        <v>1.88</v>
      </c>
    </row>
    <row r="121" spans="1:5" x14ac:dyDescent="0.25">
      <c r="A121" t="s">
        <v>318</v>
      </c>
      <c r="B121" t="s">
        <v>379</v>
      </c>
      <c r="C121">
        <v>1.30952380952381</v>
      </c>
      <c r="D121">
        <v>0.46</v>
      </c>
      <c r="E121">
        <v>1.51</v>
      </c>
    </row>
    <row r="122" spans="1:5" x14ac:dyDescent="0.25">
      <c r="A122" t="s">
        <v>318</v>
      </c>
      <c r="B122" t="s">
        <v>340</v>
      </c>
      <c r="C122">
        <v>1.30952380952381</v>
      </c>
      <c r="D122">
        <v>0.46</v>
      </c>
      <c r="E122">
        <v>1.29</v>
      </c>
    </row>
    <row r="123" spans="1:5" x14ac:dyDescent="0.25">
      <c r="A123" t="s">
        <v>318</v>
      </c>
      <c r="B123" t="s">
        <v>331</v>
      </c>
      <c r="C123">
        <v>1.30952380952381</v>
      </c>
      <c r="D123">
        <v>1.99</v>
      </c>
      <c r="E123">
        <v>1.08</v>
      </c>
    </row>
    <row r="124" spans="1:5" x14ac:dyDescent="0.25">
      <c r="A124" t="s">
        <v>318</v>
      </c>
      <c r="B124" t="s">
        <v>388</v>
      </c>
      <c r="C124">
        <v>1.30952380952381</v>
      </c>
      <c r="D124">
        <v>2.04</v>
      </c>
      <c r="E124">
        <v>0.36</v>
      </c>
    </row>
    <row r="125" spans="1:5" x14ac:dyDescent="0.25">
      <c r="A125" t="s">
        <v>318</v>
      </c>
      <c r="B125" t="s">
        <v>404</v>
      </c>
      <c r="C125">
        <v>1.30952380952381</v>
      </c>
      <c r="D125">
        <v>1.34</v>
      </c>
      <c r="E125">
        <v>0.81</v>
      </c>
    </row>
    <row r="126" spans="1:5" x14ac:dyDescent="0.25">
      <c r="A126" t="s">
        <v>318</v>
      </c>
      <c r="B126" t="s">
        <v>353</v>
      </c>
      <c r="C126">
        <v>1.30952380952381</v>
      </c>
      <c r="D126">
        <v>0.56999999999999995</v>
      </c>
      <c r="E126">
        <v>0.54</v>
      </c>
    </row>
    <row r="127" spans="1:5" x14ac:dyDescent="0.25">
      <c r="A127" t="s">
        <v>318</v>
      </c>
      <c r="B127" t="s">
        <v>333</v>
      </c>
      <c r="C127">
        <v>1.30952380952381</v>
      </c>
      <c r="D127">
        <v>0.95</v>
      </c>
      <c r="E127">
        <v>1.08</v>
      </c>
    </row>
    <row r="128" spans="1:5" x14ac:dyDescent="0.25">
      <c r="A128" t="s">
        <v>318</v>
      </c>
      <c r="B128" t="s">
        <v>355</v>
      </c>
      <c r="C128">
        <v>1.30952380952381</v>
      </c>
      <c r="D128">
        <v>0.76</v>
      </c>
      <c r="E128">
        <v>0.81</v>
      </c>
    </row>
    <row r="129" spans="1:5" x14ac:dyDescent="0.25">
      <c r="A129" t="s">
        <v>318</v>
      </c>
      <c r="B129" t="s">
        <v>362</v>
      </c>
      <c r="C129">
        <v>1.30952380952381</v>
      </c>
      <c r="D129">
        <v>0.95</v>
      </c>
      <c r="E129">
        <v>1.62</v>
      </c>
    </row>
    <row r="130" spans="1:5" x14ac:dyDescent="0.25">
      <c r="A130" t="s">
        <v>318</v>
      </c>
      <c r="B130" t="s">
        <v>329</v>
      </c>
      <c r="C130">
        <v>1.30952380952381</v>
      </c>
      <c r="D130">
        <v>0.95</v>
      </c>
      <c r="E130">
        <v>0.81</v>
      </c>
    </row>
    <row r="131" spans="1:5" x14ac:dyDescent="0.25">
      <c r="A131" t="s">
        <v>318</v>
      </c>
      <c r="B131" t="s">
        <v>391</v>
      </c>
      <c r="C131">
        <v>1.30952380952381</v>
      </c>
      <c r="D131">
        <v>0.61</v>
      </c>
      <c r="E131">
        <v>0</v>
      </c>
    </row>
    <row r="132" spans="1:5" x14ac:dyDescent="0.25">
      <c r="A132" t="s">
        <v>318</v>
      </c>
      <c r="B132" t="s">
        <v>330</v>
      </c>
      <c r="C132">
        <v>1.30952380952381</v>
      </c>
      <c r="D132">
        <v>0.95</v>
      </c>
      <c r="E132">
        <v>0.54</v>
      </c>
    </row>
    <row r="133" spans="1:5" x14ac:dyDescent="0.25">
      <c r="A133" t="s">
        <v>318</v>
      </c>
      <c r="B133" t="s">
        <v>369</v>
      </c>
      <c r="C133">
        <v>1.30952380952381</v>
      </c>
      <c r="D133">
        <v>0.76</v>
      </c>
      <c r="E133">
        <v>1.62</v>
      </c>
    </row>
    <row r="134" spans="1:5" x14ac:dyDescent="0.25">
      <c r="A134" t="s">
        <v>318</v>
      </c>
      <c r="B134" t="s">
        <v>360</v>
      </c>
      <c r="C134">
        <v>1.30952380952381</v>
      </c>
      <c r="D134">
        <v>0.38</v>
      </c>
      <c r="E134">
        <v>1.35</v>
      </c>
    </row>
    <row r="135" spans="1:5" x14ac:dyDescent="0.25">
      <c r="A135" t="s">
        <v>318</v>
      </c>
      <c r="B135" t="s">
        <v>403</v>
      </c>
      <c r="C135">
        <v>1.30952380952381</v>
      </c>
      <c r="D135">
        <v>2.29</v>
      </c>
      <c r="E135">
        <v>0.54</v>
      </c>
    </row>
    <row r="136" spans="1:5" x14ac:dyDescent="0.25">
      <c r="A136" t="s">
        <v>318</v>
      </c>
      <c r="B136" t="s">
        <v>387</v>
      </c>
      <c r="C136">
        <v>1.30952380952381</v>
      </c>
      <c r="D136">
        <v>2.8</v>
      </c>
      <c r="E136">
        <v>1.08</v>
      </c>
    </row>
    <row r="137" spans="1:5" x14ac:dyDescent="0.25">
      <c r="A137" t="s">
        <v>320</v>
      </c>
      <c r="B137" t="s">
        <v>365</v>
      </c>
      <c r="C137">
        <v>1.28181818181818</v>
      </c>
      <c r="D137">
        <v>0.94</v>
      </c>
      <c r="E137">
        <v>0.81</v>
      </c>
    </row>
    <row r="138" spans="1:5" x14ac:dyDescent="0.25">
      <c r="A138" t="s">
        <v>320</v>
      </c>
      <c r="B138" t="s">
        <v>409</v>
      </c>
      <c r="C138">
        <v>1.28181818181818</v>
      </c>
      <c r="D138">
        <v>0.16</v>
      </c>
      <c r="E138">
        <v>0.4</v>
      </c>
    </row>
    <row r="139" spans="1:5" x14ac:dyDescent="0.25">
      <c r="A139" t="s">
        <v>320</v>
      </c>
      <c r="B139" t="s">
        <v>755</v>
      </c>
      <c r="C139">
        <v>1.28181818181818</v>
      </c>
      <c r="D139">
        <v>0.65</v>
      </c>
      <c r="E139">
        <v>1.18</v>
      </c>
    </row>
    <row r="140" spans="1:5" x14ac:dyDescent="0.25">
      <c r="A140" t="s">
        <v>320</v>
      </c>
      <c r="B140" t="s">
        <v>361</v>
      </c>
      <c r="C140">
        <v>1.28181818181818</v>
      </c>
      <c r="D140">
        <v>0.78</v>
      </c>
      <c r="E140">
        <v>1.18</v>
      </c>
    </row>
    <row r="141" spans="1:5" x14ac:dyDescent="0.25">
      <c r="A141" t="s">
        <v>320</v>
      </c>
      <c r="B141" t="s">
        <v>383</v>
      </c>
      <c r="C141">
        <v>1.28181818181818</v>
      </c>
      <c r="D141">
        <v>1.3</v>
      </c>
      <c r="E141">
        <v>0.5</v>
      </c>
    </row>
    <row r="142" spans="1:5" x14ac:dyDescent="0.25">
      <c r="A142" t="s">
        <v>320</v>
      </c>
      <c r="B142" t="s">
        <v>393</v>
      </c>
      <c r="C142">
        <v>1.28181818181818</v>
      </c>
      <c r="D142">
        <v>1.25</v>
      </c>
      <c r="E142">
        <v>0.61</v>
      </c>
    </row>
    <row r="143" spans="1:5" x14ac:dyDescent="0.25">
      <c r="A143" t="s">
        <v>320</v>
      </c>
      <c r="B143" t="s">
        <v>380</v>
      </c>
      <c r="C143">
        <v>1.28181818181818</v>
      </c>
      <c r="D143">
        <v>0.78</v>
      </c>
      <c r="E143">
        <v>0.61</v>
      </c>
    </row>
    <row r="144" spans="1:5" x14ac:dyDescent="0.25">
      <c r="A144" t="s">
        <v>320</v>
      </c>
      <c r="B144" t="s">
        <v>359</v>
      </c>
      <c r="C144">
        <v>1.28181818181818</v>
      </c>
      <c r="D144">
        <v>1.0900000000000001</v>
      </c>
      <c r="E144">
        <v>1.21</v>
      </c>
    </row>
    <row r="145" spans="1:5" x14ac:dyDescent="0.25">
      <c r="A145" t="s">
        <v>320</v>
      </c>
      <c r="B145" t="s">
        <v>367</v>
      </c>
      <c r="C145">
        <v>1.28181818181818</v>
      </c>
      <c r="D145">
        <v>1.56</v>
      </c>
      <c r="E145">
        <v>1.01</v>
      </c>
    </row>
    <row r="146" spans="1:5" x14ac:dyDescent="0.25">
      <c r="A146" t="s">
        <v>320</v>
      </c>
      <c r="B146" t="s">
        <v>373</v>
      </c>
      <c r="C146">
        <v>1.28181818181818</v>
      </c>
      <c r="D146">
        <v>0.78</v>
      </c>
      <c r="E146">
        <v>0.2</v>
      </c>
    </row>
    <row r="147" spans="1:5" x14ac:dyDescent="0.25">
      <c r="A147" t="s">
        <v>320</v>
      </c>
      <c r="B147" t="s">
        <v>339</v>
      </c>
      <c r="C147">
        <v>1.28181818181818</v>
      </c>
      <c r="D147">
        <v>1.76</v>
      </c>
      <c r="E147">
        <v>1.26</v>
      </c>
    </row>
    <row r="148" spans="1:5" x14ac:dyDescent="0.25">
      <c r="A148" t="s">
        <v>320</v>
      </c>
      <c r="B148" t="s">
        <v>402</v>
      </c>
      <c r="C148">
        <v>1.28181818181818</v>
      </c>
      <c r="D148">
        <v>0.98</v>
      </c>
      <c r="E148">
        <v>0.76</v>
      </c>
    </row>
    <row r="149" spans="1:5" x14ac:dyDescent="0.25">
      <c r="A149" t="s">
        <v>320</v>
      </c>
      <c r="B149" t="s">
        <v>325</v>
      </c>
      <c r="C149">
        <v>1.28181818181818</v>
      </c>
      <c r="D149">
        <v>1.56</v>
      </c>
      <c r="E149">
        <v>0.76</v>
      </c>
    </row>
    <row r="150" spans="1:5" x14ac:dyDescent="0.25">
      <c r="A150" t="s">
        <v>320</v>
      </c>
      <c r="B150" t="s">
        <v>372</v>
      </c>
      <c r="C150">
        <v>1.28181818181818</v>
      </c>
      <c r="D150">
        <v>0.78</v>
      </c>
      <c r="E150">
        <v>1.01</v>
      </c>
    </row>
    <row r="151" spans="1:5" x14ac:dyDescent="0.25">
      <c r="A151" t="s">
        <v>320</v>
      </c>
      <c r="B151" t="s">
        <v>399</v>
      </c>
      <c r="C151">
        <v>1.28181818181818</v>
      </c>
      <c r="D151">
        <v>0.98</v>
      </c>
      <c r="E151">
        <v>0.76</v>
      </c>
    </row>
    <row r="152" spans="1:5" x14ac:dyDescent="0.25">
      <c r="A152" t="s">
        <v>320</v>
      </c>
      <c r="B152" t="s">
        <v>323</v>
      </c>
      <c r="C152">
        <v>1.28181818181818</v>
      </c>
      <c r="D152">
        <v>0.47</v>
      </c>
      <c r="E152">
        <v>2.42</v>
      </c>
    </row>
    <row r="153" spans="1:5" x14ac:dyDescent="0.25">
      <c r="A153" t="s">
        <v>320</v>
      </c>
      <c r="B153" t="s">
        <v>756</v>
      </c>
      <c r="C153">
        <v>1.28181818181818</v>
      </c>
      <c r="D153">
        <v>0.94</v>
      </c>
      <c r="E153">
        <v>1.21</v>
      </c>
    </row>
    <row r="154" spans="1:5" x14ac:dyDescent="0.25">
      <c r="A154" t="s">
        <v>320</v>
      </c>
      <c r="B154" t="s">
        <v>352</v>
      </c>
      <c r="C154">
        <v>1.28181818181818</v>
      </c>
      <c r="D154">
        <v>1.25</v>
      </c>
      <c r="E154">
        <v>1.01</v>
      </c>
    </row>
    <row r="155" spans="1:5" x14ac:dyDescent="0.25">
      <c r="A155" t="s">
        <v>320</v>
      </c>
      <c r="B155" t="s">
        <v>376</v>
      </c>
      <c r="C155">
        <v>1.28181818181818</v>
      </c>
      <c r="D155">
        <v>1.72</v>
      </c>
      <c r="E155">
        <v>2.02</v>
      </c>
    </row>
    <row r="156" spans="1:5" x14ac:dyDescent="0.25">
      <c r="A156" t="s">
        <v>320</v>
      </c>
      <c r="B156" t="s">
        <v>368</v>
      </c>
      <c r="C156">
        <v>1.28181818181818</v>
      </c>
      <c r="D156">
        <v>0.47</v>
      </c>
      <c r="E156">
        <v>1.01</v>
      </c>
    </row>
    <row r="157" spans="1:5" x14ac:dyDescent="0.25">
      <c r="A157" t="s">
        <v>320</v>
      </c>
      <c r="B157" t="s">
        <v>757</v>
      </c>
      <c r="C157">
        <v>1.28181818181818</v>
      </c>
      <c r="D157">
        <v>1.25</v>
      </c>
      <c r="E157">
        <v>1.61</v>
      </c>
    </row>
    <row r="158" spans="1:5" x14ac:dyDescent="0.25">
      <c r="A158" t="s">
        <v>320</v>
      </c>
      <c r="B158" t="s">
        <v>758</v>
      </c>
      <c r="C158">
        <v>1.28181818181818</v>
      </c>
      <c r="D158">
        <v>0.78</v>
      </c>
      <c r="E158">
        <v>0.4</v>
      </c>
    </row>
    <row r="159" spans="1:5" x14ac:dyDescent="0.25">
      <c r="A159" t="s">
        <v>13</v>
      </c>
      <c r="B159" t="s">
        <v>54</v>
      </c>
      <c r="C159">
        <v>1.80555555555556</v>
      </c>
      <c r="D159">
        <v>0.83</v>
      </c>
      <c r="E159">
        <v>0.61</v>
      </c>
    </row>
    <row r="160" spans="1:5" x14ac:dyDescent="0.25">
      <c r="A160" t="s">
        <v>13</v>
      </c>
      <c r="B160" t="s">
        <v>50</v>
      </c>
      <c r="C160">
        <v>1.80555555555556</v>
      </c>
      <c r="D160">
        <v>0.42</v>
      </c>
      <c r="E160">
        <v>1.82</v>
      </c>
    </row>
    <row r="161" spans="1:5" x14ac:dyDescent="0.25">
      <c r="A161" t="s">
        <v>13</v>
      </c>
      <c r="B161" t="s">
        <v>48</v>
      </c>
      <c r="C161">
        <v>1.80555555555556</v>
      </c>
      <c r="D161">
        <v>0.14000000000000001</v>
      </c>
      <c r="E161">
        <v>1.01</v>
      </c>
    </row>
    <row r="162" spans="1:5" x14ac:dyDescent="0.25">
      <c r="A162" t="s">
        <v>13</v>
      </c>
      <c r="B162" t="s">
        <v>53</v>
      </c>
      <c r="C162">
        <v>1.80555555555556</v>
      </c>
      <c r="D162">
        <v>1.52</v>
      </c>
      <c r="E162">
        <v>1.62</v>
      </c>
    </row>
    <row r="163" spans="1:5" x14ac:dyDescent="0.25">
      <c r="A163" t="s">
        <v>13</v>
      </c>
      <c r="B163" t="s">
        <v>14</v>
      </c>
      <c r="C163">
        <v>1.80555555555556</v>
      </c>
      <c r="D163">
        <v>0.66</v>
      </c>
      <c r="E163">
        <v>0.32</v>
      </c>
    </row>
    <row r="164" spans="1:5" x14ac:dyDescent="0.25">
      <c r="A164" t="s">
        <v>13</v>
      </c>
      <c r="B164" t="s">
        <v>51</v>
      </c>
      <c r="C164">
        <v>1.80555555555556</v>
      </c>
      <c r="D164">
        <v>0.55000000000000004</v>
      </c>
      <c r="E164">
        <v>0.81</v>
      </c>
    </row>
    <row r="165" spans="1:5" x14ac:dyDescent="0.25">
      <c r="A165" t="s">
        <v>13</v>
      </c>
      <c r="B165" t="s">
        <v>43</v>
      </c>
      <c r="C165">
        <v>1.80555555555556</v>
      </c>
      <c r="D165">
        <v>1.88</v>
      </c>
      <c r="E165">
        <v>1.29</v>
      </c>
    </row>
    <row r="166" spans="1:5" x14ac:dyDescent="0.25">
      <c r="A166" t="s">
        <v>13</v>
      </c>
      <c r="B166" t="s">
        <v>44</v>
      </c>
      <c r="C166">
        <v>1.80555555555556</v>
      </c>
      <c r="D166">
        <v>0.69</v>
      </c>
      <c r="E166">
        <v>0.4</v>
      </c>
    </row>
    <row r="167" spans="1:5" x14ac:dyDescent="0.25">
      <c r="A167" t="s">
        <v>13</v>
      </c>
      <c r="B167" t="s">
        <v>45</v>
      </c>
      <c r="C167">
        <v>1.80555555555556</v>
      </c>
      <c r="D167">
        <v>1.25</v>
      </c>
      <c r="E167">
        <v>0.81</v>
      </c>
    </row>
    <row r="168" spans="1:5" x14ac:dyDescent="0.25">
      <c r="A168" t="s">
        <v>13</v>
      </c>
      <c r="B168" t="s">
        <v>52</v>
      </c>
      <c r="C168">
        <v>1.80555555555556</v>
      </c>
      <c r="D168">
        <v>1.94</v>
      </c>
      <c r="E168">
        <v>0.81</v>
      </c>
    </row>
    <row r="169" spans="1:5" x14ac:dyDescent="0.25">
      <c r="A169" t="s">
        <v>13</v>
      </c>
      <c r="B169" t="s">
        <v>55</v>
      </c>
      <c r="C169">
        <v>1.80555555555556</v>
      </c>
      <c r="D169">
        <v>0.55000000000000004</v>
      </c>
      <c r="E169">
        <v>0.81</v>
      </c>
    </row>
    <row r="170" spans="1:5" x14ac:dyDescent="0.25">
      <c r="A170" t="s">
        <v>13</v>
      </c>
      <c r="B170" t="s">
        <v>236</v>
      </c>
      <c r="C170">
        <v>1.80555555555556</v>
      </c>
      <c r="D170">
        <v>0.42</v>
      </c>
      <c r="E170">
        <v>0.81</v>
      </c>
    </row>
    <row r="171" spans="1:5" x14ac:dyDescent="0.25">
      <c r="A171" t="s">
        <v>13</v>
      </c>
      <c r="B171" t="s">
        <v>235</v>
      </c>
      <c r="C171">
        <v>1.80555555555556</v>
      </c>
      <c r="D171">
        <v>0.97</v>
      </c>
      <c r="E171">
        <v>0.61</v>
      </c>
    </row>
    <row r="172" spans="1:5" x14ac:dyDescent="0.25">
      <c r="A172" t="s">
        <v>13</v>
      </c>
      <c r="B172" t="s">
        <v>17</v>
      </c>
      <c r="C172">
        <v>1.80555555555556</v>
      </c>
      <c r="D172">
        <v>0.28000000000000003</v>
      </c>
      <c r="E172">
        <v>1.42</v>
      </c>
    </row>
    <row r="173" spans="1:5" x14ac:dyDescent="0.25">
      <c r="A173" t="s">
        <v>13</v>
      </c>
      <c r="B173" t="s">
        <v>46</v>
      </c>
      <c r="C173">
        <v>1.80555555555556</v>
      </c>
      <c r="D173">
        <v>0.74</v>
      </c>
      <c r="E173">
        <v>1.35</v>
      </c>
    </row>
    <row r="174" spans="1:5" x14ac:dyDescent="0.25">
      <c r="A174" t="s">
        <v>13</v>
      </c>
      <c r="B174" t="s">
        <v>15</v>
      </c>
      <c r="C174">
        <v>1.80555555555556</v>
      </c>
      <c r="D174">
        <v>1.25</v>
      </c>
      <c r="E174">
        <v>1.82</v>
      </c>
    </row>
    <row r="175" spans="1:5" x14ac:dyDescent="0.25">
      <c r="A175" t="s">
        <v>13</v>
      </c>
      <c r="B175" t="s">
        <v>47</v>
      </c>
      <c r="C175">
        <v>1.80555555555556</v>
      </c>
      <c r="D175">
        <v>1.38</v>
      </c>
      <c r="E175">
        <v>1.01</v>
      </c>
    </row>
    <row r="176" spans="1:5" x14ac:dyDescent="0.25">
      <c r="A176" t="s">
        <v>13</v>
      </c>
      <c r="B176" t="s">
        <v>234</v>
      </c>
      <c r="C176">
        <v>1.80555555555556</v>
      </c>
      <c r="D176">
        <v>2.2200000000000002</v>
      </c>
      <c r="E176">
        <v>0.81</v>
      </c>
    </row>
    <row r="177" spans="1:5" x14ac:dyDescent="0.25">
      <c r="A177" t="s">
        <v>16</v>
      </c>
      <c r="B177" t="s">
        <v>237</v>
      </c>
      <c r="C177">
        <v>1.43333333333333</v>
      </c>
      <c r="D177">
        <v>1.26</v>
      </c>
      <c r="E177">
        <v>1.01</v>
      </c>
    </row>
    <row r="178" spans="1:5" x14ac:dyDescent="0.25">
      <c r="A178" t="s">
        <v>16</v>
      </c>
      <c r="B178" t="s">
        <v>239</v>
      </c>
      <c r="C178">
        <v>1.43333333333333</v>
      </c>
      <c r="D178">
        <v>1.95</v>
      </c>
      <c r="E178">
        <v>0.43</v>
      </c>
    </row>
    <row r="179" spans="1:5" x14ac:dyDescent="0.25">
      <c r="A179" t="s">
        <v>16</v>
      </c>
      <c r="B179" t="s">
        <v>759</v>
      </c>
      <c r="C179">
        <v>1.43333333333333</v>
      </c>
      <c r="D179">
        <v>1.1200000000000001</v>
      </c>
      <c r="E179">
        <v>0.57999999999999996</v>
      </c>
    </row>
    <row r="180" spans="1:5" x14ac:dyDescent="0.25">
      <c r="A180" t="s">
        <v>16</v>
      </c>
      <c r="B180" t="s">
        <v>760</v>
      </c>
      <c r="C180">
        <v>1.43333333333333</v>
      </c>
      <c r="D180">
        <v>0.7</v>
      </c>
      <c r="E180">
        <v>1.44</v>
      </c>
    </row>
    <row r="181" spans="1:5" x14ac:dyDescent="0.25">
      <c r="A181" t="s">
        <v>16</v>
      </c>
      <c r="B181" t="s">
        <v>238</v>
      </c>
      <c r="C181">
        <v>1.43333333333333</v>
      </c>
      <c r="D181">
        <v>0.81</v>
      </c>
      <c r="E181">
        <v>0.84</v>
      </c>
    </row>
    <row r="182" spans="1:5" x14ac:dyDescent="0.25">
      <c r="A182" t="s">
        <v>16</v>
      </c>
      <c r="B182" t="s">
        <v>49</v>
      </c>
      <c r="C182">
        <v>1.43333333333333</v>
      </c>
      <c r="D182">
        <v>1.1200000000000001</v>
      </c>
      <c r="E182">
        <v>1.01</v>
      </c>
    </row>
    <row r="183" spans="1:5" x14ac:dyDescent="0.25">
      <c r="A183" t="s">
        <v>16</v>
      </c>
      <c r="B183" t="s">
        <v>56</v>
      </c>
      <c r="C183">
        <v>1.43333333333333</v>
      </c>
      <c r="D183">
        <v>0.7</v>
      </c>
      <c r="E183">
        <v>0.14000000000000001</v>
      </c>
    </row>
    <row r="184" spans="1:5" x14ac:dyDescent="0.25">
      <c r="A184" t="s">
        <v>16</v>
      </c>
      <c r="B184" t="s">
        <v>243</v>
      </c>
      <c r="C184">
        <v>1.43333333333333</v>
      </c>
      <c r="D184">
        <v>0.28000000000000003</v>
      </c>
      <c r="E184">
        <v>1.87</v>
      </c>
    </row>
    <row r="185" spans="1:5" x14ac:dyDescent="0.25">
      <c r="A185" t="s">
        <v>16</v>
      </c>
      <c r="B185" t="s">
        <v>60</v>
      </c>
      <c r="C185">
        <v>1.43333333333333</v>
      </c>
      <c r="D185">
        <v>2.09</v>
      </c>
      <c r="E185">
        <v>0.43</v>
      </c>
    </row>
    <row r="186" spans="1:5" x14ac:dyDescent="0.25">
      <c r="A186" t="s">
        <v>16</v>
      </c>
      <c r="B186" t="s">
        <v>241</v>
      </c>
      <c r="C186">
        <v>1.43333333333333</v>
      </c>
      <c r="D186">
        <v>1.1200000000000001</v>
      </c>
      <c r="E186">
        <v>0.86</v>
      </c>
    </row>
    <row r="187" spans="1:5" x14ac:dyDescent="0.25">
      <c r="A187" t="s">
        <v>16</v>
      </c>
      <c r="B187" t="s">
        <v>18</v>
      </c>
      <c r="C187">
        <v>1.43333333333333</v>
      </c>
      <c r="D187">
        <v>0.98</v>
      </c>
      <c r="E187">
        <v>1.01</v>
      </c>
    </row>
    <row r="188" spans="1:5" x14ac:dyDescent="0.25">
      <c r="A188" t="s">
        <v>16</v>
      </c>
      <c r="B188" t="s">
        <v>59</v>
      </c>
      <c r="C188">
        <v>1.43333333333333</v>
      </c>
      <c r="D188">
        <v>0.42</v>
      </c>
      <c r="E188">
        <v>0.86</v>
      </c>
    </row>
    <row r="189" spans="1:5" x14ac:dyDescent="0.25">
      <c r="A189" t="s">
        <v>16</v>
      </c>
      <c r="B189" t="s">
        <v>761</v>
      </c>
      <c r="C189">
        <v>1.43333333333333</v>
      </c>
      <c r="D189">
        <v>0.42</v>
      </c>
      <c r="E189">
        <v>1.1499999999999999</v>
      </c>
    </row>
    <row r="190" spans="1:5" x14ac:dyDescent="0.25">
      <c r="A190" t="s">
        <v>16</v>
      </c>
      <c r="B190" t="s">
        <v>242</v>
      </c>
      <c r="C190">
        <v>1.43333333333333</v>
      </c>
      <c r="D190">
        <v>1.95</v>
      </c>
      <c r="E190">
        <v>1.01</v>
      </c>
    </row>
    <row r="191" spans="1:5" x14ac:dyDescent="0.25">
      <c r="A191" t="s">
        <v>16</v>
      </c>
      <c r="B191" t="s">
        <v>58</v>
      </c>
      <c r="C191">
        <v>1.43333333333333</v>
      </c>
      <c r="D191">
        <v>1.22</v>
      </c>
      <c r="E191">
        <v>1.62</v>
      </c>
    </row>
    <row r="192" spans="1:5" x14ac:dyDescent="0.25">
      <c r="A192" t="s">
        <v>16</v>
      </c>
      <c r="B192" t="s">
        <v>57</v>
      </c>
      <c r="C192">
        <v>1.43333333333333</v>
      </c>
      <c r="D192">
        <v>0.42</v>
      </c>
      <c r="E192">
        <v>1.3</v>
      </c>
    </row>
    <row r="193" spans="1:5" x14ac:dyDescent="0.25">
      <c r="A193" t="s">
        <v>16</v>
      </c>
      <c r="B193" t="s">
        <v>304</v>
      </c>
      <c r="C193">
        <v>1.43333333333333</v>
      </c>
      <c r="D193">
        <v>1.1200000000000001</v>
      </c>
      <c r="E193">
        <v>1.01</v>
      </c>
    </row>
    <row r="194" spans="1:5" x14ac:dyDescent="0.25">
      <c r="A194" t="s">
        <v>16</v>
      </c>
      <c r="B194" t="s">
        <v>240</v>
      </c>
      <c r="C194">
        <v>1.43333333333333</v>
      </c>
      <c r="D194">
        <v>0.42</v>
      </c>
      <c r="E194">
        <v>1.58</v>
      </c>
    </row>
    <row r="195" spans="1:5" x14ac:dyDescent="0.25">
      <c r="A195" t="s">
        <v>19</v>
      </c>
      <c r="B195" t="s">
        <v>21</v>
      </c>
      <c r="C195">
        <v>1.63636363636364</v>
      </c>
      <c r="D195">
        <v>0.86</v>
      </c>
      <c r="E195">
        <v>0.97</v>
      </c>
    </row>
    <row r="196" spans="1:5" x14ac:dyDescent="0.25">
      <c r="A196" t="s">
        <v>19</v>
      </c>
      <c r="B196" t="s">
        <v>260</v>
      </c>
      <c r="C196">
        <v>1.63636363636364</v>
      </c>
      <c r="D196">
        <v>1.32</v>
      </c>
      <c r="E196">
        <v>0.95</v>
      </c>
    </row>
    <row r="197" spans="1:5" x14ac:dyDescent="0.25">
      <c r="A197" t="s">
        <v>19</v>
      </c>
      <c r="B197" t="s">
        <v>149</v>
      </c>
      <c r="C197">
        <v>1.63636363636364</v>
      </c>
      <c r="D197">
        <v>0.61</v>
      </c>
      <c r="E197">
        <v>0.97</v>
      </c>
    </row>
    <row r="198" spans="1:5" x14ac:dyDescent="0.25">
      <c r="A198" t="s">
        <v>19</v>
      </c>
      <c r="B198" t="s">
        <v>251</v>
      </c>
      <c r="C198">
        <v>1.63636363636364</v>
      </c>
      <c r="D198">
        <v>1.22</v>
      </c>
      <c r="E198">
        <v>0.49</v>
      </c>
    </row>
    <row r="199" spans="1:5" x14ac:dyDescent="0.25">
      <c r="A199" t="s">
        <v>19</v>
      </c>
      <c r="B199" t="s">
        <v>255</v>
      </c>
      <c r="C199">
        <v>1.63636363636364</v>
      </c>
      <c r="D199">
        <v>0.61</v>
      </c>
      <c r="E199">
        <v>1.3</v>
      </c>
    </row>
    <row r="200" spans="1:5" x14ac:dyDescent="0.25">
      <c r="A200" t="s">
        <v>19</v>
      </c>
      <c r="B200" t="s">
        <v>254</v>
      </c>
      <c r="C200">
        <v>1.63636363636364</v>
      </c>
      <c r="D200">
        <v>1.22</v>
      </c>
      <c r="E200">
        <v>0.61</v>
      </c>
    </row>
    <row r="201" spans="1:5" x14ac:dyDescent="0.25">
      <c r="A201" t="s">
        <v>19</v>
      </c>
      <c r="B201" t="s">
        <v>257</v>
      </c>
      <c r="C201">
        <v>1.63636363636364</v>
      </c>
      <c r="D201">
        <v>0.49</v>
      </c>
      <c r="E201">
        <v>1.3</v>
      </c>
    </row>
    <row r="202" spans="1:5" x14ac:dyDescent="0.25">
      <c r="A202" t="s">
        <v>19</v>
      </c>
      <c r="B202" t="s">
        <v>256</v>
      </c>
      <c r="C202">
        <v>1.63636363636364</v>
      </c>
      <c r="D202">
        <v>1.32</v>
      </c>
      <c r="E202">
        <v>0.95</v>
      </c>
    </row>
    <row r="203" spans="1:5" x14ac:dyDescent="0.25">
      <c r="A203" t="s">
        <v>19</v>
      </c>
      <c r="B203" t="s">
        <v>261</v>
      </c>
      <c r="C203">
        <v>1.63636363636364</v>
      </c>
      <c r="D203">
        <v>0.61</v>
      </c>
      <c r="E203">
        <v>1.79</v>
      </c>
    </row>
    <row r="204" spans="1:5" x14ac:dyDescent="0.25">
      <c r="A204" t="s">
        <v>19</v>
      </c>
      <c r="B204" t="s">
        <v>20</v>
      </c>
      <c r="C204">
        <v>1.63636363636364</v>
      </c>
      <c r="D204">
        <v>1.22</v>
      </c>
      <c r="E204">
        <v>1.08</v>
      </c>
    </row>
    <row r="205" spans="1:5" x14ac:dyDescent="0.25">
      <c r="A205" t="s">
        <v>19</v>
      </c>
      <c r="B205" t="s">
        <v>371</v>
      </c>
      <c r="C205">
        <v>1.63636363636364</v>
      </c>
      <c r="D205">
        <v>0.76</v>
      </c>
      <c r="E205">
        <v>0.41</v>
      </c>
    </row>
    <row r="206" spans="1:5" x14ac:dyDescent="0.25">
      <c r="A206" t="s">
        <v>19</v>
      </c>
      <c r="B206" t="s">
        <v>258</v>
      </c>
      <c r="C206">
        <v>1.63636363636364</v>
      </c>
      <c r="D206">
        <v>0.92</v>
      </c>
      <c r="E206">
        <v>1.22</v>
      </c>
    </row>
    <row r="207" spans="1:5" x14ac:dyDescent="0.25">
      <c r="A207" t="s">
        <v>19</v>
      </c>
      <c r="B207" t="s">
        <v>145</v>
      </c>
      <c r="C207">
        <v>1.63636363636364</v>
      </c>
      <c r="D207">
        <v>1.71</v>
      </c>
      <c r="E207">
        <v>0.65</v>
      </c>
    </row>
    <row r="208" spans="1:5" x14ac:dyDescent="0.25">
      <c r="A208" t="s">
        <v>19</v>
      </c>
      <c r="B208" t="s">
        <v>144</v>
      </c>
      <c r="C208">
        <v>1.63636363636364</v>
      </c>
      <c r="D208">
        <v>1.1000000000000001</v>
      </c>
      <c r="E208">
        <v>0.97</v>
      </c>
    </row>
    <row r="209" spans="1:5" x14ac:dyDescent="0.25">
      <c r="A209" t="s">
        <v>19</v>
      </c>
      <c r="B209" t="s">
        <v>250</v>
      </c>
      <c r="C209">
        <v>1.63636363636364</v>
      </c>
      <c r="D209">
        <v>0.73</v>
      </c>
      <c r="E209">
        <v>1.46</v>
      </c>
    </row>
    <row r="210" spans="1:5" x14ac:dyDescent="0.25">
      <c r="A210" t="s">
        <v>19</v>
      </c>
      <c r="B210" t="s">
        <v>157</v>
      </c>
      <c r="C210">
        <v>1.63636363636364</v>
      </c>
      <c r="D210">
        <v>0.86</v>
      </c>
      <c r="E210">
        <v>0.97</v>
      </c>
    </row>
    <row r="211" spans="1:5" x14ac:dyDescent="0.25">
      <c r="A211" t="s">
        <v>19</v>
      </c>
      <c r="B211" t="s">
        <v>252</v>
      </c>
      <c r="C211">
        <v>1.63636363636364</v>
      </c>
      <c r="D211">
        <v>0.86</v>
      </c>
      <c r="E211">
        <v>0.65</v>
      </c>
    </row>
    <row r="212" spans="1:5" x14ac:dyDescent="0.25">
      <c r="A212" t="s">
        <v>19</v>
      </c>
      <c r="B212" t="s">
        <v>259</v>
      </c>
      <c r="C212">
        <v>1.63636363636364</v>
      </c>
      <c r="D212">
        <v>0.92</v>
      </c>
      <c r="E212">
        <v>1.22</v>
      </c>
    </row>
    <row r="213" spans="1:5" x14ac:dyDescent="0.25">
      <c r="A213" t="s">
        <v>19</v>
      </c>
      <c r="B213" t="s">
        <v>253</v>
      </c>
      <c r="C213">
        <v>1.63636363636364</v>
      </c>
      <c r="D213">
        <v>0.86</v>
      </c>
      <c r="E213">
        <v>0.81</v>
      </c>
    </row>
    <row r="214" spans="1:5" x14ac:dyDescent="0.25">
      <c r="A214" t="s">
        <v>19</v>
      </c>
      <c r="B214" t="s">
        <v>142</v>
      </c>
      <c r="C214">
        <v>1.63636363636364</v>
      </c>
      <c r="D214">
        <v>1.59</v>
      </c>
      <c r="E214">
        <v>1.1399999999999999</v>
      </c>
    </row>
    <row r="215" spans="1:5" x14ac:dyDescent="0.25">
      <c r="A215" t="s">
        <v>146</v>
      </c>
      <c r="B215" t="s">
        <v>762</v>
      </c>
      <c r="C215">
        <v>1.1680672268907599</v>
      </c>
      <c r="D215">
        <v>0.71</v>
      </c>
      <c r="E215">
        <v>0.48</v>
      </c>
    </row>
    <row r="216" spans="1:5" x14ac:dyDescent="0.25">
      <c r="A216" t="s">
        <v>146</v>
      </c>
      <c r="B216" t="s">
        <v>153</v>
      </c>
      <c r="C216">
        <v>1.1680672268907599</v>
      </c>
      <c r="D216">
        <v>0.56999999999999995</v>
      </c>
      <c r="E216">
        <v>1.28</v>
      </c>
    </row>
    <row r="217" spans="1:5" x14ac:dyDescent="0.25">
      <c r="A217" t="s">
        <v>146</v>
      </c>
      <c r="B217" t="s">
        <v>152</v>
      </c>
      <c r="C217">
        <v>1.1680672268907599</v>
      </c>
      <c r="D217">
        <v>1.22</v>
      </c>
      <c r="E217">
        <v>1.23</v>
      </c>
    </row>
    <row r="218" spans="1:5" x14ac:dyDescent="0.25">
      <c r="A218" t="s">
        <v>146</v>
      </c>
      <c r="B218" t="s">
        <v>158</v>
      </c>
      <c r="C218">
        <v>1.1680672268907599</v>
      </c>
      <c r="D218">
        <v>0.56999999999999995</v>
      </c>
      <c r="E218">
        <v>1.1200000000000001</v>
      </c>
    </row>
    <row r="219" spans="1:5" x14ac:dyDescent="0.25">
      <c r="A219" t="s">
        <v>146</v>
      </c>
      <c r="B219" t="s">
        <v>148</v>
      </c>
      <c r="C219">
        <v>1.1680672268907599</v>
      </c>
      <c r="D219">
        <v>1.43</v>
      </c>
      <c r="E219">
        <v>0.96</v>
      </c>
    </row>
    <row r="220" spans="1:5" x14ac:dyDescent="0.25">
      <c r="A220" t="s">
        <v>146</v>
      </c>
      <c r="B220" t="s">
        <v>154</v>
      </c>
      <c r="C220">
        <v>1.1680672268907599</v>
      </c>
      <c r="D220">
        <v>1</v>
      </c>
      <c r="E220">
        <v>0.64</v>
      </c>
    </row>
    <row r="221" spans="1:5" x14ac:dyDescent="0.25">
      <c r="A221" t="s">
        <v>146</v>
      </c>
      <c r="B221" t="s">
        <v>162</v>
      </c>
      <c r="C221">
        <v>1.1680672268907599</v>
      </c>
      <c r="D221">
        <v>1.1000000000000001</v>
      </c>
      <c r="E221">
        <v>0.69</v>
      </c>
    </row>
    <row r="222" spans="1:5" x14ac:dyDescent="0.25">
      <c r="A222" t="s">
        <v>146</v>
      </c>
      <c r="B222" t="s">
        <v>147</v>
      </c>
      <c r="C222">
        <v>1.1680672268907599</v>
      </c>
      <c r="D222">
        <v>2.2799999999999998</v>
      </c>
      <c r="E222">
        <v>0.96</v>
      </c>
    </row>
    <row r="223" spans="1:5" x14ac:dyDescent="0.25">
      <c r="A223" t="s">
        <v>146</v>
      </c>
      <c r="B223" t="s">
        <v>163</v>
      </c>
      <c r="C223">
        <v>1.1680672268907599</v>
      </c>
      <c r="D223">
        <v>0.71</v>
      </c>
      <c r="E223">
        <v>2.08</v>
      </c>
    </row>
    <row r="224" spans="1:5" x14ac:dyDescent="0.25">
      <c r="A224" t="s">
        <v>146</v>
      </c>
      <c r="B224" t="s">
        <v>347</v>
      </c>
      <c r="C224">
        <v>1.1680672268907599</v>
      </c>
      <c r="D224">
        <v>1.1000000000000001</v>
      </c>
      <c r="E224">
        <v>1.37</v>
      </c>
    </row>
    <row r="225" spans="1:5" x14ac:dyDescent="0.25">
      <c r="A225" t="s">
        <v>146</v>
      </c>
      <c r="B225" t="s">
        <v>143</v>
      </c>
      <c r="C225">
        <v>1.1680672268907599</v>
      </c>
      <c r="D225">
        <v>0.86</v>
      </c>
      <c r="E225">
        <v>0.96</v>
      </c>
    </row>
    <row r="226" spans="1:5" x14ac:dyDescent="0.25">
      <c r="A226" t="s">
        <v>146</v>
      </c>
      <c r="B226" t="s">
        <v>151</v>
      </c>
      <c r="C226">
        <v>1.1680672268907599</v>
      </c>
      <c r="D226">
        <v>1</v>
      </c>
      <c r="E226">
        <v>0.32</v>
      </c>
    </row>
    <row r="227" spans="1:5" x14ac:dyDescent="0.25">
      <c r="A227" t="s">
        <v>146</v>
      </c>
      <c r="B227" t="s">
        <v>159</v>
      </c>
      <c r="C227">
        <v>1.1680672268907599</v>
      </c>
      <c r="D227">
        <v>0.86</v>
      </c>
      <c r="E227">
        <v>1.34</v>
      </c>
    </row>
    <row r="228" spans="1:5" x14ac:dyDescent="0.25">
      <c r="A228" t="s">
        <v>146</v>
      </c>
      <c r="B228" t="s">
        <v>160</v>
      </c>
      <c r="C228">
        <v>1.1680672268907599</v>
      </c>
      <c r="D228">
        <v>0.71</v>
      </c>
      <c r="E228">
        <v>1.92</v>
      </c>
    </row>
    <row r="229" spans="1:5" x14ac:dyDescent="0.25">
      <c r="A229" t="s">
        <v>146</v>
      </c>
      <c r="B229" t="s">
        <v>156</v>
      </c>
      <c r="C229">
        <v>1.1680672268907599</v>
      </c>
      <c r="D229">
        <v>1.2</v>
      </c>
      <c r="E229">
        <v>0.38</v>
      </c>
    </row>
    <row r="230" spans="1:5" x14ac:dyDescent="0.25">
      <c r="A230" t="s">
        <v>146</v>
      </c>
      <c r="B230" t="s">
        <v>164</v>
      </c>
      <c r="C230">
        <v>1.1680672268907599</v>
      </c>
      <c r="D230">
        <v>1.03</v>
      </c>
      <c r="E230">
        <v>0.77</v>
      </c>
    </row>
    <row r="231" spans="1:5" x14ac:dyDescent="0.25">
      <c r="A231" t="s">
        <v>146</v>
      </c>
      <c r="B231" t="s">
        <v>161</v>
      </c>
      <c r="C231">
        <v>1.1680672268907599</v>
      </c>
      <c r="D231">
        <v>0.56999999999999995</v>
      </c>
      <c r="E231">
        <v>0.96</v>
      </c>
    </row>
    <row r="232" spans="1:5" x14ac:dyDescent="0.25">
      <c r="A232" t="s">
        <v>146</v>
      </c>
      <c r="B232" t="s">
        <v>150</v>
      </c>
      <c r="C232">
        <v>1.1680672268907599</v>
      </c>
      <c r="D232">
        <v>0.71</v>
      </c>
      <c r="E232">
        <v>0.32</v>
      </c>
    </row>
    <row r="233" spans="1:5" x14ac:dyDescent="0.25">
      <c r="A233" t="s">
        <v>146</v>
      </c>
      <c r="B233" t="s">
        <v>155</v>
      </c>
      <c r="C233">
        <v>1.1680672268907599</v>
      </c>
      <c r="D233">
        <v>1.57</v>
      </c>
      <c r="E233">
        <v>0.64</v>
      </c>
    </row>
    <row r="234" spans="1:5" x14ac:dyDescent="0.25">
      <c r="A234" t="s">
        <v>146</v>
      </c>
      <c r="B234" t="s">
        <v>763</v>
      </c>
      <c r="C234">
        <v>1.1680672268907599</v>
      </c>
      <c r="D234">
        <v>0.71</v>
      </c>
      <c r="E234">
        <v>1.44</v>
      </c>
    </row>
    <row r="235" spans="1:5" x14ac:dyDescent="0.25">
      <c r="A235" t="s">
        <v>22</v>
      </c>
      <c r="B235" t="s">
        <v>280</v>
      </c>
      <c r="C235">
        <v>1.72151898734177</v>
      </c>
      <c r="D235">
        <v>2.3199999999999998</v>
      </c>
      <c r="E235">
        <v>0.68</v>
      </c>
    </row>
    <row r="236" spans="1:5" x14ac:dyDescent="0.25">
      <c r="A236" t="s">
        <v>22</v>
      </c>
      <c r="B236" t="s">
        <v>170</v>
      </c>
      <c r="C236">
        <v>1.72151898734177</v>
      </c>
      <c r="D236">
        <v>1.45</v>
      </c>
      <c r="E236">
        <v>1.35</v>
      </c>
    </row>
    <row r="237" spans="1:5" x14ac:dyDescent="0.25">
      <c r="A237" t="s">
        <v>22</v>
      </c>
      <c r="B237" t="s">
        <v>283</v>
      </c>
      <c r="C237">
        <v>1.72151898734177</v>
      </c>
      <c r="D237">
        <v>0.81</v>
      </c>
      <c r="E237">
        <v>1.89</v>
      </c>
    </row>
    <row r="238" spans="1:5" x14ac:dyDescent="0.25">
      <c r="A238" t="s">
        <v>22</v>
      </c>
      <c r="B238" t="s">
        <v>171</v>
      </c>
      <c r="C238">
        <v>1.72151898734177</v>
      </c>
      <c r="D238">
        <v>0.87</v>
      </c>
      <c r="E238">
        <v>0.68</v>
      </c>
    </row>
    <row r="239" spans="1:5" x14ac:dyDescent="0.25">
      <c r="A239" t="s">
        <v>22</v>
      </c>
      <c r="B239" t="s">
        <v>169</v>
      </c>
      <c r="C239">
        <v>1.72151898734177</v>
      </c>
      <c r="D239">
        <v>1.31</v>
      </c>
      <c r="E239">
        <v>0.68</v>
      </c>
    </row>
    <row r="240" spans="1:5" x14ac:dyDescent="0.25">
      <c r="A240" t="s">
        <v>22</v>
      </c>
      <c r="B240" t="s">
        <v>174</v>
      </c>
      <c r="C240">
        <v>1.72151898734177</v>
      </c>
      <c r="D240">
        <v>0.7</v>
      </c>
      <c r="E240">
        <v>1.08</v>
      </c>
    </row>
    <row r="241" spans="1:5" x14ac:dyDescent="0.25">
      <c r="A241" t="s">
        <v>22</v>
      </c>
      <c r="B241" t="s">
        <v>272</v>
      </c>
      <c r="C241">
        <v>1.72151898734177</v>
      </c>
      <c r="D241">
        <v>1.02</v>
      </c>
      <c r="E241">
        <v>0.17</v>
      </c>
    </row>
    <row r="242" spans="1:5" x14ac:dyDescent="0.25">
      <c r="A242" t="s">
        <v>22</v>
      </c>
      <c r="B242" t="s">
        <v>24</v>
      </c>
      <c r="C242">
        <v>1.72151898734177</v>
      </c>
      <c r="D242">
        <v>1.1599999999999999</v>
      </c>
      <c r="E242">
        <v>0.34</v>
      </c>
    </row>
    <row r="243" spans="1:5" x14ac:dyDescent="0.25">
      <c r="A243" t="s">
        <v>22</v>
      </c>
      <c r="B243" t="s">
        <v>307</v>
      </c>
      <c r="C243">
        <v>1.72151898734177</v>
      </c>
      <c r="D243">
        <v>0.93</v>
      </c>
      <c r="E243">
        <v>1.22</v>
      </c>
    </row>
    <row r="244" spans="1:5" x14ac:dyDescent="0.25">
      <c r="A244" t="s">
        <v>22</v>
      </c>
      <c r="B244" t="s">
        <v>173</v>
      </c>
      <c r="C244">
        <v>1.72151898734177</v>
      </c>
      <c r="D244">
        <v>0.73</v>
      </c>
      <c r="E244">
        <v>1.69</v>
      </c>
    </row>
    <row r="245" spans="1:5" x14ac:dyDescent="0.25">
      <c r="A245" t="s">
        <v>22</v>
      </c>
      <c r="B245" t="s">
        <v>278</v>
      </c>
      <c r="C245">
        <v>1.72151898734177</v>
      </c>
      <c r="D245">
        <v>0.73</v>
      </c>
      <c r="E245">
        <v>1.01</v>
      </c>
    </row>
    <row r="246" spans="1:5" x14ac:dyDescent="0.25">
      <c r="A246" t="s">
        <v>22</v>
      </c>
      <c r="B246" t="s">
        <v>23</v>
      </c>
      <c r="C246">
        <v>1.72151898734177</v>
      </c>
      <c r="D246">
        <v>2.0299999999999998</v>
      </c>
      <c r="E246">
        <v>1.01</v>
      </c>
    </row>
    <row r="247" spans="1:5" x14ac:dyDescent="0.25">
      <c r="A247" t="s">
        <v>22</v>
      </c>
      <c r="B247" t="s">
        <v>273</v>
      </c>
      <c r="C247">
        <v>1.72151898734177</v>
      </c>
      <c r="D247">
        <v>0.77</v>
      </c>
      <c r="E247">
        <v>1.35</v>
      </c>
    </row>
    <row r="248" spans="1:5" x14ac:dyDescent="0.25">
      <c r="A248" t="s">
        <v>22</v>
      </c>
      <c r="B248" t="s">
        <v>281</v>
      </c>
      <c r="C248">
        <v>1.72151898734177</v>
      </c>
      <c r="D248">
        <v>0.73</v>
      </c>
      <c r="E248">
        <v>0.68</v>
      </c>
    </row>
    <row r="249" spans="1:5" x14ac:dyDescent="0.25">
      <c r="A249" t="s">
        <v>22</v>
      </c>
      <c r="B249" t="s">
        <v>279</v>
      </c>
      <c r="C249">
        <v>1.72151898734177</v>
      </c>
      <c r="D249">
        <v>1.02</v>
      </c>
      <c r="E249">
        <v>1.52</v>
      </c>
    </row>
    <row r="250" spans="1:5" x14ac:dyDescent="0.25">
      <c r="A250" t="s">
        <v>22</v>
      </c>
      <c r="B250" t="s">
        <v>276</v>
      </c>
      <c r="C250">
        <v>1.72151898734177</v>
      </c>
      <c r="D250">
        <v>0.28999999999999998</v>
      </c>
      <c r="E250">
        <v>0.51</v>
      </c>
    </row>
    <row r="251" spans="1:5" x14ac:dyDescent="0.25">
      <c r="A251" t="s">
        <v>22</v>
      </c>
      <c r="B251" t="s">
        <v>308</v>
      </c>
      <c r="C251">
        <v>1.72151898734177</v>
      </c>
      <c r="D251">
        <v>1.6</v>
      </c>
      <c r="E251">
        <v>0.51</v>
      </c>
    </row>
    <row r="252" spans="1:5" x14ac:dyDescent="0.25">
      <c r="A252" t="s">
        <v>22</v>
      </c>
      <c r="B252" t="s">
        <v>284</v>
      </c>
      <c r="C252">
        <v>1.72151898734177</v>
      </c>
      <c r="D252">
        <v>0.44</v>
      </c>
      <c r="E252">
        <v>1.18</v>
      </c>
    </row>
    <row r="253" spans="1:5" x14ac:dyDescent="0.25">
      <c r="A253" t="s">
        <v>22</v>
      </c>
      <c r="B253" t="s">
        <v>172</v>
      </c>
      <c r="C253">
        <v>1.72151898734177</v>
      </c>
      <c r="D253">
        <v>0.73</v>
      </c>
      <c r="E253">
        <v>1.18</v>
      </c>
    </row>
    <row r="254" spans="1:5" x14ac:dyDescent="0.25">
      <c r="A254" t="s">
        <v>22</v>
      </c>
      <c r="B254" t="s">
        <v>182</v>
      </c>
      <c r="C254">
        <v>1.72151898734177</v>
      </c>
    </row>
    <row r="255" spans="1:5" x14ac:dyDescent="0.25">
      <c r="A255" t="s">
        <v>25</v>
      </c>
      <c r="B255" t="s">
        <v>27</v>
      </c>
      <c r="C255">
        <v>1.4</v>
      </c>
      <c r="D255">
        <v>0.71</v>
      </c>
      <c r="E255">
        <v>1</v>
      </c>
    </row>
    <row r="256" spans="1:5" x14ac:dyDescent="0.25">
      <c r="A256" t="s">
        <v>25</v>
      </c>
      <c r="B256" t="s">
        <v>181</v>
      </c>
      <c r="C256">
        <v>1.4</v>
      </c>
      <c r="D256">
        <v>0.56999999999999995</v>
      </c>
      <c r="E256">
        <v>2.08</v>
      </c>
    </row>
    <row r="257" spans="1:5" x14ac:dyDescent="0.25">
      <c r="A257" t="s">
        <v>25</v>
      </c>
      <c r="B257" t="s">
        <v>175</v>
      </c>
      <c r="C257">
        <v>1.4</v>
      </c>
      <c r="D257">
        <v>1</v>
      </c>
      <c r="E257">
        <v>0.64</v>
      </c>
    </row>
    <row r="258" spans="1:5" x14ac:dyDescent="0.25">
      <c r="A258" t="s">
        <v>25</v>
      </c>
      <c r="B258" t="s">
        <v>183</v>
      </c>
      <c r="C258">
        <v>1.4</v>
      </c>
      <c r="D258">
        <v>0.89</v>
      </c>
      <c r="E258">
        <v>0.6</v>
      </c>
    </row>
    <row r="259" spans="1:5" x14ac:dyDescent="0.25">
      <c r="A259" t="s">
        <v>25</v>
      </c>
      <c r="B259" t="s">
        <v>764</v>
      </c>
      <c r="C259">
        <v>1.4</v>
      </c>
      <c r="D259">
        <v>0.89</v>
      </c>
      <c r="E259">
        <v>1.4</v>
      </c>
    </row>
    <row r="260" spans="1:5" x14ac:dyDescent="0.25">
      <c r="A260" t="s">
        <v>25</v>
      </c>
      <c r="B260" t="s">
        <v>176</v>
      </c>
      <c r="C260">
        <v>1.4</v>
      </c>
      <c r="D260">
        <v>0.71</v>
      </c>
      <c r="E260">
        <v>1.2</v>
      </c>
    </row>
    <row r="261" spans="1:5" x14ac:dyDescent="0.25">
      <c r="A261" t="s">
        <v>25</v>
      </c>
      <c r="B261" t="s">
        <v>275</v>
      </c>
      <c r="C261">
        <v>1.4</v>
      </c>
      <c r="D261">
        <v>1.43</v>
      </c>
      <c r="E261">
        <v>0.8</v>
      </c>
    </row>
    <row r="262" spans="1:5" x14ac:dyDescent="0.25">
      <c r="A262" t="s">
        <v>25</v>
      </c>
      <c r="B262" t="s">
        <v>282</v>
      </c>
      <c r="C262">
        <v>1.4</v>
      </c>
      <c r="D262">
        <v>1.1399999999999999</v>
      </c>
      <c r="E262">
        <v>0.64</v>
      </c>
    </row>
    <row r="263" spans="1:5" x14ac:dyDescent="0.25">
      <c r="A263" t="s">
        <v>25</v>
      </c>
      <c r="B263" t="s">
        <v>274</v>
      </c>
      <c r="C263">
        <v>1.4</v>
      </c>
      <c r="D263">
        <v>1</v>
      </c>
      <c r="E263">
        <v>1.44</v>
      </c>
    </row>
    <row r="264" spans="1:5" x14ac:dyDescent="0.25">
      <c r="A264" t="s">
        <v>25</v>
      </c>
      <c r="B264" t="s">
        <v>179</v>
      </c>
      <c r="C264">
        <v>1.4</v>
      </c>
      <c r="D264">
        <v>1.25</v>
      </c>
      <c r="E264">
        <v>0.2</v>
      </c>
    </row>
    <row r="265" spans="1:5" x14ac:dyDescent="0.25">
      <c r="A265" t="s">
        <v>25</v>
      </c>
      <c r="B265" t="s">
        <v>180</v>
      </c>
      <c r="C265">
        <v>1.4</v>
      </c>
      <c r="D265">
        <v>2.14</v>
      </c>
      <c r="E265">
        <v>1.87</v>
      </c>
    </row>
    <row r="266" spans="1:5" x14ac:dyDescent="0.25">
      <c r="A266" t="s">
        <v>25</v>
      </c>
      <c r="B266" t="s">
        <v>26</v>
      </c>
      <c r="C266">
        <v>1.4</v>
      </c>
      <c r="D266">
        <v>0.18</v>
      </c>
      <c r="E266">
        <v>1.4</v>
      </c>
    </row>
    <row r="267" spans="1:5" x14ac:dyDescent="0.25">
      <c r="A267" t="s">
        <v>25</v>
      </c>
      <c r="B267" t="s">
        <v>765</v>
      </c>
      <c r="C267">
        <v>1.4</v>
      </c>
      <c r="D267">
        <v>0.89</v>
      </c>
      <c r="E267">
        <v>1</v>
      </c>
    </row>
    <row r="268" spans="1:5" x14ac:dyDescent="0.25">
      <c r="A268" t="s">
        <v>25</v>
      </c>
      <c r="B268" t="s">
        <v>184</v>
      </c>
      <c r="C268">
        <v>1.4</v>
      </c>
      <c r="D268">
        <v>1.67</v>
      </c>
      <c r="E268">
        <v>0.8</v>
      </c>
    </row>
    <row r="269" spans="1:5" x14ac:dyDescent="0.25">
      <c r="A269" t="s">
        <v>25</v>
      </c>
      <c r="B269" t="s">
        <v>177</v>
      </c>
      <c r="C269">
        <v>1.4</v>
      </c>
      <c r="D269">
        <v>1.19</v>
      </c>
      <c r="E269">
        <v>0.53</v>
      </c>
    </row>
    <row r="270" spans="1:5" x14ac:dyDescent="0.25">
      <c r="A270" t="s">
        <v>25</v>
      </c>
      <c r="B270" t="s">
        <v>277</v>
      </c>
      <c r="C270">
        <v>1.4</v>
      </c>
      <c r="D270">
        <v>0.54</v>
      </c>
      <c r="E270">
        <v>0.6</v>
      </c>
    </row>
    <row r="271" spans="1:5" x14ac:dyDescent="0.25">
      <c r="A271" t="s">
        <v>25</v>
      </c>
      <c r="B271" t="s">
        <v>309</v>
      </c>
      <c r="C271">
        <v>1.4</v>
      </c>
      <c r="D271">
        <v>1.96</v>
      </c>
      <c r="E271">
        <v>1</v>
      </c>
    </row>
    <row r="272" spans="1:5" x14ac:dyDescent="0.25">
      <c r="A272" t="s">
        <v>25</v>
      </c>
      <c r="B272" t="s">
        <v>766</v>
      </c>
      <c r="C272">
        <v>1.4</v>
      </c>
      <c r="D272">
        <v>0.71</v>
      </c>
      <c r="E272">
        <v>1.6</v>
      </c>
    </row>
    <row r="273" spans="1:5" x14ac:dyDescent="0.25">
      <c r="A273" t="s">
        <v>25</v>
      </c>
      <c r="B273" t="s">
        <v>767</v>
      </c>
      <c r="C273">
        <v>1.4</v>
      </c>
      <c r="D273">
        <v>0.54</v>
      </c>
      <c r="E273">
        <v>0.8</v>
      </c>
    </row>
    <row r="274" spans="1:5" x14ac:dyDescent="0.25">
      <c r="A274" t="s">
        <v>25</v>
      </c>
      <c r="B274" t="s">
        <v>178</v>
      </c>
      <c r="C274">
        <v>1.4</v>
      </c>
      <c r="D274">
        <v>1.07</v>
      </c>
      <c r="E274">
        <v>0.4</v>
      </c>
    </row>
    <row r="275" spans="1:5" x14ac:dyDescent="0.25">
      <c r="A275" t="s">
        <v>28</v>
      </c>
      <c r="B275" t="s">
        <v>29</v>
      </c>
      <c r="C275">
        <v>1.3611111111111101</v>
      </c>
      <c r="D275">
        <v>1.29</v>
      </c>
      <c r="E275">
        <v>0.21</v>
      </c>
    </row>
    <row r="276" spans="1:5" x14ac:dyDescent="0.25">
      <c r="A276" t="s">
        <v>28</v>
      </c>
      <c r="B276" t="s">
        <v>768</v>
      </c>
      <c r="C276">
        <v>1.3611111111111101</v>
      </c>
      <c r="D276">
        <v>0.92</v>
      </c>
      <c r="E276">
        <v>1.5</v>
      </c>
    </row>
    <row r="277" spans="1:5" x14ac:dyDescent="0.25">
      <c r="A277" t="s">
        <v>28</v>
      </c>
      <c r="B277" t="s">
        <v>292</v>
      </c>
      <c r="C277">
        <v>1.3611111111111101</v>
      </c>
      <c r="D277">
        <v>1.29</v>
      </c>
      <c r="E277">
        <v>1.71</v>
      </c>
    </row>
    <row r="278" spans="1:5" x14ac:dyDescent="0.25">
      <c r="A278" t="s">
        <v>28</v>
      </c>
      <c r="B278" t="s">
        <v>296</v>
      </c>
      <c r="C278">
        <v>1.3611111111111101</v>
      </c>
      <c r="D278">
        <v>0.55000000000000004</v>
      </c>
      <c r="E278">
        <v>1.07</v>
      </c>
    </row>
    <row r="279" spans="1:5" x14ac:dyDescent="0.25">
      <c r="A279" t="s">
        <v>28</v>
      </c>
      <c r="B279" t="s">
        <v>196</v>
      </c>
      <c r="C279">
        <v>1.3611111111111101</v>
      </c>
      <c r="D279">
        <v>0.92</v>
      </c>
      <c r="E279">
        <v>0.86</v>
      </c>
    </row>
    <row r="280" spans="1:5" x14ac:dyDescent="0.25">
      <c r="A280" t="s">
        <v>28</v>
      </c>
      <c r="B280" t="s">
        <v>197</v>
      </c>
      <c r="C280">
        <v>1.3611111111111101</v>
      </c>
      <c r="D280">
        <v>1.29</v>
      </c>
      <c r="E280">
        <v>1.5</v>
      </c>
    </row>
    <row r="281" spans="1:5" x14ac:dyDescent="0.25">
      <c r="A281" t="s">
        <v>28</v>
      </c>
      <c r="B281" t="s">
        <v>30</v>
      </c>
      <c r="C281">
        <v>1.3611111111111101</v>
      </c>
      <c r="D281">
        <v>2.2000000000000002</v>
      </c>
      <c r="E281">
        <v>0.21</v>
      </c>
    </row>
    <row r="282" spans="1:5" x14ac:dyDescent="0.25">
      <c r="A282" t="s">
        <v>28</v>
      </c>
      <c r="B282" t="s">
        <v>194</v>
      </c>
      <c r="C282">
        <v>1.3611111111111101</v>
      </c>
      <c r="D282">
        <v>0.92</v>
      </c>
      <c r="E282">
        <v>1.07</v>
      </c>
    </row>
    <row r="283" spans="1:5" x14ac:dyDescent="0.25">
      <c r="A283" t="s">
        <v>28</v>
      </c>
      <c r="B283" t="s">
        <v>295</v>
      </c>
      <c r="C283">
        <v>1.3611111111111101</v>
      </c>
      <c r="D283">
        <v>1.1000000000000001</v>
      </c>
      <c r="E283">
        <v>1.29</v>
      </c>
    </row>
    <row r="284" spans="1:5" x14ac:dyDescent="0.25">
      <c r="A284" t="s">
        <v>28</v>
      </c>
      <c r="B284" t="s">
        <v>769</v>
      </c>
      <c r="C284">
        <v>1.3611111111111101</v>
      </c>
      <c r="D284">
        <v>0.73</v>
      </c>
      <c r="E284">
        <v>0.86</v>
      </c>
    </row>
    <row r="285" spans="1:5" x14ac:dyDescent="0.25">
      <c r="A285" t="s">
        <v>28</v>
      </c>
      <c r="B285" t="s">
        <v>770</v>
      </c>
      <c r="C285">
        <v>1.3611111111111101</v>
      </c>
      <c r="D285">
        <v>0.92</v>
      </c>
      <c r="E285">
        <v>0.86</v>
      </c>
    </row>
    <row r="286" spans="1:5" x14ac:dyDescent="0.25">
      <c r="A286" t="s">
        <v>28</v>
      </c>
      <c r="B286" t="s">
        <v>31</v>
      </c>
      <c r="C286">
        <v>1.3611111111111101</v>
      </c>
      <c r="D286">
        <v>1.29</v>
      </c>
      <c r="E286">
        <v>0.64</v>
      </c>
    </row>
    <row r="287" spans="1:5" x14ac:dyDescent="0.25">
      <c r="A287" t="s">
        <v>28</v>
      </c>
      <c r="B287" t="s">
        <v>195</v>
      </c>
      <c r="C287">
        <v>1.3611111111111101</v>
      </c>
      <c r="D287">
        <v>1.1000000000000001</v>
      </c>
      <c r="E287">
        <v>1.07</v>
      </c>
    </row>
    <row r="288" spans="1:5" x14ac:dyDescent="0.25">
      <c r="A288" t="s">
        <v>28</v>
      </c>
      <c r="B288" t="s">
        <v>310</v>
      </c>
      <c r="C288">
        <v>1.3611111111111101</v>
      </c>
      <c r="D288">
        <v>0.37</v>
      </c>
      <c r="E288">
        <v>0.64</v>
      </c>
    </row>
    <row r="289" spans="1:5" x14ac:dyDescent="0.25">
      <c r="A289" t="s">
        <v>28</v>
      </c>
      <c r="B289" t="s">
        <v>294</v>
      </c>
      <c r="C289">
        <v>1.3611111111111101</v>
      </c>
      <c r="D289">
        <v>0.55000000000000004</v>
      </c>
      <c r="E289">
        <v>1.07</v>
      </c>
    </row>
    <row r="290" spans="1:5" x14ac:dyDescent="0.25">
      <c r="A290" t="s">
        <v>28</v>
      </c>
      <c r="B290" t="s">
        <v>293</v>
      </c>
      <c r="C290">
        <v>1.3611111111111101</v>
      </c>
      <c r="D290">
        <v>0.73</v>
      </c>
      <c r="E290">
        <v>1.71</v>
      </c>
    </row>
    <row r="291" spans="1:5" x14ac:dyDescent="0.25">
      <c r="A291" t="s">
        <v>28</v>
      </c>
      <c r="B291" t="s">
        <v>198</v>
      </c>
      <c r="C291">
        <v>1.3611111111111101</v>
      </c>
      <c r="D291">
        <v>1.29</v>
      </c>
      <c r="E291">
        <v>0.43</v>
      </c>
    </row>
    <row r="292" spans="1:5" x14ac:dyDescent="0.25">
      <c r="A292" t="s">
        <v>28</v>
      </c>
      <c r="B292" t="s">
        <v>311</v>
      </c>
      <c r="C292">
        <v>1.3611111111111101</v>
      </c>
      <c r="D292">
        <v>0.55000000000000004</v>
      </c>
      <c r="E292">
        <v>1.29</v>
      </c>
    </row>
    <row r="293" spans="1:5" x14ac:dyDescent="0.25">
      <c r="A293" t="s">
        <v>185</v>
      </c>
      <c r="B293" t="s">
        <v>771</v>
      </c>
      <c r="C293">
        <v>1.78481012658228</v>
      </c>
      <c r="D293">
        <v>0.9</v>
      </c>
      <c r="E293">
        <v>0.73</v>
      </c>
    </row>
    <row r="294" spans="1:5" x14ac:dyDescent="0.25">
      <c r="A294" t="s">
        <v>185</v>
      </c>
      <c r="B294" t="s">
        <v>285</v>
      </c>
      <c r="C294">
        <v>1.78481012658228</v>
      </c>
      <c r="D294">
        <v>0.56000000000000005</v>
      </c>
      <c r="E294">
        <v>0.91</v>
      </c>
    </row>
    <row r="295" spans="1:5" x14ac:dyDescent="0.25">
      <c r="A295" t="s">
        <v>185</v>
      </c>
      <c r="B295" t="s">
        <v>190</v>
      </c>
      <c r="C295">
        <v>1.78481012658228</v>
      </c>
      <c r="D295">
        <v>0.78</v>
      </c>
      <c r="E295">
        <v>1.02</v>
      </c>
    </row>
    <row r="296" spans="1:5" x14ac:dyDescent="0.25">
      <c r="A296" t="s">
        <v>185</v>
      </c>
      <c r="B296" t="s">
        <v>192</v>
      </c>
      <c r="C296">
        <v>1.78481012658228</v>
      </c>
      <c r="D296">
        <v>0.67</v>
      </c>
      <c r="E296">
        <v>1.61</v>
      </c>
    </row>
    <row r="297" spans="1:5" x14ac:dyDescent="0.25">
      <c r="A297" t="s">
        <v>185</v>
      </c>
      <c r="B297" t="s">
        <v>290</v>
      </c>
      <c r="C297">
        <v>1.78481012658228</v>
      </c>
      <c r="D297">
        <v>2.4700000000000002</v>
      </c>
      <c r="E297">
        <v>0.15</v>
      </c>
    </row>
    <row r="298" spans="1:5" x14ac:dyDescent="0.25">
      <c r="A298" t="s">
        <v>185</v>
      </c>
      <c r="B298" t="s">
        <v>772</v>
      </c>
      <c r="C298">
        <v>1.78481012658228</v>
      </c>
      <c r="D298">
        <v>1.23</v>
      </c>
      <c r="E298">
        <v>1.17</v>
      </c>
    </row>
    <row r="299" spans="1:5" x14ac:dyDescent="0.25">
      <c r="A299" t="s">
        <v>185</v>
      </c>
      <c r="B299" t="s">
        <v>189</v>
      </c>
      <c r="C299">
        <v>1.78481012658228</v>
      </c>
      <c r="D299">
        <v>1.96</v>
      </c>
      <c r="E299">
        <v>0.73</v>
      </c>
    </row>
    <row r="300" spans="1:5" x14ac:dyDescent="0.25">
      <c r="A300" t="s">
        <v>185</v>
      </c>
      <c r="B300" t="s">
        <v>191</v>
      </c>
      <c r="C300">
        <v>1.78481012658228</v>
      </c>
      <c r="D300">
        <v>0.14000000000000001</v>
      </c>
      <c r="E300">
        <v>0.91</v>
      </c>
    </row>
    <row r="301" spans="1:5" x14ac:dyDescent="0.25">
      <c r="A301" t="s">
        <v>185</v>
      </c>
      <c r="B301" t="s">
        <v>286</v>
      </c>
      <c r="C301">
        <v>1.78481012658228</v>
      </c>
      <c r="D301">
        <v>0.7</v>
      </c>
      <c r="E301">
        <v>1.1000000000000001</v>
      </c>
    </row>
    <row r="302" spans="1:5" x14ac:dyDescent="0.25">
      <c r="A302" t="s">
        <v>185</v>
      </c>
      <c r="B302" t="s">
        <v>773</v>
      </c>
      <c r="C302">
        <v>1.78481012658228</v>
      </c>
      <c r="D302">
        <v>0.28000000000000003</v>
      </c>
      <c r="E302">
        <v>0.73</v>
      </c>
    </row>
    <row r="303" spans="1:5" x14ac:dyDescent="0.25">
      <c r="A303" t="s">
        <v>185</v>
      </c>
      <c r="B303" t="s">
        <v>289</v>
      </c>
      <c r="C303">
        <v>1.78481012658228</v>
      </c>
      <c r="D303">
        <v>0.78</v>
      </c>
      <c r="E303">
        <v>1.46</v>
      </c>
    </row>
    <row r="304" spans="1:5" x14ac:dyDescent="0.25">
      <c r="A304" t="s">
        <v>185</v>
      </c>
      <c r="B304" t="s">
        <v>188</v>
      </c>
      <c r="C304">
        <v>1.78481012658228</v>
      </c>
      <c r="D304">
        <v>1.57</v>
      </c>
      <c r="E304">
        <v>1.32</v>
      </c>
    </row>
    <row r="305" spans="1:5" x14ac:dyDescent="0.25">
      <c r="A305" t="s">
        <v>185</v>
      </c>
      <c r="B305" t="s">
        <v>187</v>
      </c>
      <c r="C305">
        <v>1.78481012658228</v>
      </c>
      <c r="D305">
        <v>0.67</v>
      </c>
      <c r="E305">
        <v>1.17</v>
      </c>
    </row>
    <row r="306" spans="1:5" x14ac:dyDescent="0.25">
      <c r="A306" t="s">
        <v>185</v>
      </c>
      <c r="B306" t="s">
        <v>287</v>
      </c>
      <c r="C306">
        <v>1.78481012658228</v>
      </c>
      <c r="D306">
        <v>0.28000000000000003</v>
      </c>
      <c r="E306">
        <v>0.55000000000000004</v>
      </c>
    </row>
    <row r="307" spans="1:5" x14ac:dyDescent="0.25">
      <c r="A307" t="s">
        <v>185</v>
      </c>
      <c r="B307" t="s">
        <v>288</v>
      </c>
      <c r="C307">
        <v>1.78481012658228</v>
      </c>
      <c r="D307">
        <v>0.84</v>
      </c>
      <c r="E307">
        <v>0.55000000000000004</v>
      </c>
    </row>
    <row r="308" spans="1:5" x14ac:dyDescent="0.25">
      <c r="A308" t="s">
        <v>185</v>
      </c>
      <c r="B308" t="s">
        <v>291</v>
      </c>
      <c r="C308">
        <v>1.78481012658228</v>
      </c>
      <c r="D308">
        <v>1.68</v>
      </c>
      <c r="E308">
        <v>1.1000000000000001</v>
      </c>
    </row>
    <row r="309" spans="1:5" x14ac:dyDescent="0.25">
      <c r="A309" t="s">
        <v>185</v>
      </c>
      <c r="B309" t="s">
        <v>186</v>
      </c>
      <c r="C309">
        <v>1.78481012658228</v>
      </c>
      <c r="D309">
        <v>0.56000000000000005</v>
      </c>
      <c r="E309">
        <v>1.65</v>
      </c>
    </row>
    <row r="310" spans="1:5" x14ac:dyDescent="0.25">
      <c r="A310" t="s">
        <v>185</v>
      </c>
      <c r="B310" t="s">
        <v>193</v>
      </c>
      <c r="C310">
        <v>1.78481012658228</v>
      </c>
      <c r="D310">
        <v>1.87</v>
      </c>
      <c r="E310">
        <v>0.98</v>
      </c>
    </row>
    <row r="311" spans="1:5" x14ac:dyDescent="0.25">
      <c r="A311" t="s">
        <v>10</v>
      </c>
      <c r="B311" t="s">
        <v>229</v>
      </c>
      <c r="C311">
        <v>1.60606060606061</v>
      </c>
      <c r="D311">
        <v>0.73</v>
      </c>
      <c r="E311">
        <v>1.29</v>
      </c>
    </row>
    <row r="312" spans="1:5" x14ac:dyDescent="0.25">
      <c r="A312" t="s">
        <v>10</v>
      </c>
      <c r="B312" t="s">
        <v>233</v>
      </c>
      <c r="C312">
        <v>1.60606060606061</v>
      </c>
      <c r="D312">
        <v>0.62</v>
      </c>
      <c r="E312">
        <v>0.98</v>
      </c>
    </row>
    <row r="313" spans="1:5" x14ac:dyDescent="0.25">
      <c r="A313" t="s">
        <v>10</v>
      </c>
      <c r="B313" t="s">
        <v>38</v>
      </c>
      <c r="C313">
        <v>1.60606060606061</v>
      </c>
      <c r="D313">
        <v>1</v>
      </c>
      <c r="E313">
        <v>0.84</v>
      </c>
    </row>
    <row r="314" spans="1:5" x14ac:dyDescent="0.25">
      <c r="A314" t="s">
        <v>10</v>
      </c>
      <c r="B314" t="s">
        <v>37</v>
      </c>
      <c r="C314">
        <v>1.60606060606061</v>
      </c>
      <c r="D314">
        <v>0.83</v>
      </c>
      <c r="E314">
        <v>1.05</v>
      </c>
    </row>
    <row r="315" spans="1:5" x14ac:dyDescent="0.25">
      <c r="A315" t="s">
        <v>10</v>
      </c>
      <c r="B315" t="s">
        <v>42</v>
      </c>
      <c r="C315">
        <v>1.60606060606061</v>
      </c>
      <c r="D315">
        <v>1.49</v>
      </c>
      <c r="E315">
        <v>0.98</v>
      </c>
    </row>
    <row r="316" spans="1:5" x14ac:dyDescent="0.25">
      <c r="A316" t="s">
        <v>10</v>
      </c>
      <c r="B316" t="s">
        <v>231</v>
      </c>
      <c r="C316">
        <v>1.60606060606061</v>
      </c>
      <c r="D316">
        <v>1.25</v>
      </c>
      <c r="E316">
        <v>0.7</v>
      </c>
    </row>
    <row r="317" spans="1:5" x14ac:dyDescent="0.25">
      <c r="A317" t="s">
        <v>10</v>
      </c>
      <c r="B317" t="s">
        <v>12</v>
      </c>
      <c r="C317">
        <v>1.60606060606061</v>
      </c>
      <c r="D317">
        <v>1.62</v>
      </c>
      <c r="E317">
        <v>0.98</v>
      </c>
    </row>
    <row r="318" spans="1:5" x14ac:dyDescent="0.25">
      <c r="A318" t="s">
        <v>10</v>
      </c>
      <c r="B318" t="s">
        <v>232</v>
      </c>
      <c r="C318">
        <v>1.60606060606061</v>
      </c>
      <c r="D318">
        <v>0.73</v>
      </c>
      <c r="E318">
        <v>1.29</v>
      </c>
    </row>
    <row r="319" spans="1:5" x14ac:dyDescent="0.25">
      <c r="A319" t="s">
        <v>10</v>
      </c>
      <c r="B319" t="s">
        <v>230</v>
      </c>
      <c r="C319">
        <v>1.60606060606061</v>
      </c>
      <c r="D319">
        <v>0</v>
      </c>
      <c r="E319">
        <v>1.17</v>
      </c>
    </row>
    <row r="320" spans="1:5" x14ac:dyDescent="0.25">
      <c r="A320" t="s">
        <v>10</v>
      </c>
      <c r="B320" t="s">
        <v>39</v>
      </c>
      <c r="C320">
        <v>1.60606060606061</v>
      </c>
      <c r="D320">
        <v>1.49</v>
      </c>
      <c r="E320">
        <v>0.7</v>
      </c>
    </row>
    <row r="321" spans="1:5" x14ac:dyDescent="0.25">
      <c r="A321" t="s">
        <v>10</v>
      </c>
      <c r="B321" t="s">
        <v>41</v>
      </c>
      <c r="C321">
        <v>1.60606060606061</v>
      </c>
      <c r="D321">
        <v>0.83</v>
      </c>
      <c r="E321">
        <v>0.7</v>
      </c>
    </row>
    <row r="322" spans="1:5" x14ac:dyDescent="0.25">
      <c r="A322" t="s">
        <v>10</v>
      </c>
      <c r="B322" t="s">
        <v>228</v>
      </c>
      <c r="C322">
        <v>1.60606060606061</v>
      </c>
      <c r="D322">
        <v>0.37</v>
      </c>
      <c r="E322">
        <v>1.26</v>
      </c>
    </row>
    <row r="323" spans="1:5" x14ac:dyDescent="0.25">
      <c r="A323" t="s">
        <v>10</v>
      </c>
      <c r="B323" t="s">
        <v>774</v>
      </c>
      <c r="C323">
        <v>1.60606060606061</v>
      </c>
      <c r="D323">
        <v>1.25</v>
      </c>
      <c r="E323">
        <v>0.84</v>
      </c>
    </row>
    <row r="324" spans="1:5" x14ac:dyDescent="0.25">
      <c r="A324" t="s">
        <v>10</v>
      </c>
      <c r="B324" t="s">
        <v>11</v>
      </c>
      <c r="C324">
        <v>1.60606060606061</v>
      </c>
      <c r="D324">
        <v>0.87</v>
      </c>
      <c r="E324">
        <v>0.98</v>
      </c>
    </row>
    <row r="325" spans="1:5" x14ac:dyDescent="0.25">
      <c r="A325" t="s">
        <v>10</v>
      </c>
      <c r="B325" t="s">
        <v>775</v>
      </c>
      <c r="C325">
        <v>1.60606060606061</v>
      </c>
      <c r="D325">
        <v>1.35</v>
      </c>
      <c r="E325">
        <v>0.7</v>
      </c>
    </row>
    <row r="326" spans="1:5" x14ac:dyDescent="0.25">
      <c r="A326" t="s">
        <v>10</v>
      </c>
      <c r="B326" t="s">
        <v>40</v>
      </c>
      <c r="C326">
        <v>1.60606060606061</v>
      </c>
      <c r="D326">
        <v>0.93</v>
      </c>
      <c r="E326">
        <v>1.76</v>
      </c>
    </row>
    <row r="327" spans="1:5" x14ac:dyDescent="0.25">
      <c r="A327" t="s">
        <v>10</v>
      </c>
      <c r="B327" t="s">
        <v>226</v>
      </c>
      <c r="C327">
        <v>1.60606060606061</v>
      </c>
      <c r="D327">
        <v>1.66</v>
      </c>
      <c r="E327">
        <v>0.82</v>
      </c>
    </row>
    <row r="328" spans="1:5" x14ac:dyDescent="0.25">
      <c r="A328" t="s">
        <v>10</v>
      </c>
      <c r="B328" t="s">
        <v>227</v>
      </c>
      <c r="C328">
        <v>1.60606060606061</v>
      </c>
      <c r="D328">
        <v>1.1200000000000001</v>
      </c>
      <c r="E328">
        <v>0.84</v>
      </c>
    </row>
    <row r="329" spans="1:5" x14ac:dyDescent="0.25">
      <c r="A329" t="s">
        <v>35</v>
      </c>
      <c r="B329" t="s">
        <v>302</v>
      </c>
      <c r="C329">
        <v>1.5681818181818199</v>
      </c>
      <c r="D329">
        <v>1.53</v>
      </c>
      <c r="E329">
        <v>0.72</v>
      </c>
    </row>
    <row r="330" spans="1:5" x14ac:dyDescent="0.25">
      <c r="A330" t="s">
        <v>35</v>
      </c>
      <c r="B330" t="s">
        <v>36</v>
      </c>
      <c r="C330">
        <v>1.5681818181818199</v>
      </c>
      <c r="D330">
        <v>1.59</v>
      </c>
      <c r="E330">
        <v>0.67</v>
      </c>
    </row>
    <row r="331" spans="1:5" x14ac:dyDescent="0.25">
      <c r="A331" t="s">
        <v>35</v>
      </c>
      <c r="B331" t="s">
        <v>776</v>
      </c>
      <c r="C331">
        <v>1.5681818181818199</v>
      </c>
      <c r="D331">
        <v>0.89</v>
      </c>
      <c r="E331">
        <v>0.9</v>
      </c>
    </row>
    <row r="332" spans="1:5" x14ac:dyDescent="0.25">
      <c r="A332" t="s">
        <v>35</v>
      </c>
      <c r="B332" t="s">
        <v>299</v>
      </c>
      <c r="C332">
        <v>1.5681818181818199</v>
      </c>
      <c r="D332">
        <v>1.43</v>
      </c>
      <c r="E332">
        <v>0.9</v>
      </c>
    </row>
    <row r="333" spans="1:5" x14ac:dyDescent="0.25">
      <c r="A333" t="s">
        <v>35</v>
      </c>
      <c r="B333" t="s">
        <v>220</v>
      </c>
      <c r="C333">
        <v>1.5681818181818199</v>
      </c>
      <c r="D333">
        <v>1.02</v>
      </c>
      <c r="E333">
        <v>0.72</v>
      </c>
    </row>
    <row r="334" spans="1:5" x14ac:dyDescent="0.25">
      <c r="A334" t="s">
        <v>35</v>
      </c>
      <c r="B334" t="s">
        <v>777</v>
      </c>
      <c r="C334">
        <v>1.5681818181818199</v>
      </c>
      <c r="D334">
        <v>1.02</v>
      </c>
      <c r="E334">
        <v>0.9</v>
      </c>
    </row>
    <row r="335" spans="1:5" x14ac:dyDescent="0.25">
      <c r="A335" t="s">
        <v>35</v>
      </c>
      <c r="B335" t="s">
        <v>224</v>
      </c>
      <c r="C335">
        <v>1.5681818181818199</v>
      </c>
      <c r="D335">
        <v>1.02</v>
      </c>
      <c r="E335">
        <v>1.44</v>
      </c>
    </row>
    <row r="336" spans="1:5" x14ac:dyDescent="0.25">
      <c r="A336" t="s">
        <v>35</v>
      </c>
      <c r="B336" t="s">
        <v>221</v>
      </c>
      <c r="C336">
        <v>1.5681818181818199</v>
      </c>
      <c r="D336">
        <v>1.1499999999999999</v>
      </c>
      <c r="E336">
        <v>1.08</v>
      </c>
    </row>
    <row r="337" spans="1:5" x14ac:dyDescent="0.25">
      <c r="A337" t="s">
        <v>35</v>
      </c>
      <c r="B337" t="s">
        <v>300</v>
      </c>
      <c r="C337">
        <v>1.5681818181818199</v>
      </c>
      <c r="D337">
        <v>0.77</v>
      </c>
      <c r="E337">
        <v>2.16</v>
      </c>
    </row>
    <row r="338" spans="1:5" x14ac:dyDescent="0.25">
      <c r="A338" t="s">
        <v>35</v>
      </c>
      <c r="B338" t="s">
        <v>778</v>
      </c>
      <c r="C338">
        <v>1.5681818181818199</v>
      </c>
      <c r="D338">
        <v>0.38</v>
      </c>
      <c r="E338">
        <v>0.72</v>
      </c>
    </row>
    <row r="339" spans="1:5" x14ac:dyDescent="0.25">
      <c r="A339" t="s">
        <v>35</v>
      </c>
      <c r="B339" t="s">
        <v>223</v>
      </c>
      <c r="C339">
        <v>1.5681818181818199</v>
      </c>
      <c r="D339">
        <v>1.1200000000000001</v>
      </c>
      <c r="E339">
        <v>0.67</v>
      </c>
    </row>
    <row r="340" spans="1:5" x14ac:dyDescent="0.25">
      <c r="A340" t="s">
        <v>35</v>
      </c>
      <c r="B340" t="s">
        <v>313</v>
      </c>
      <c r="C340">
        <v>1.5681818181818199</v>
      </c>
      <c r="D340">
        <v>0.89</v>
      </c>
      <c r="E340">
        <v>1.26</v>
      </c>
    </row>
    <row r="341" spans="1:5" x14ac:dyDescent="0.25">
      <c r="A341" t="s">
        <v>35</v>
      </c>
      <c r="B341" t="s">
        <v>301</v>
      </c>
      <c r="C341">
        <v>1.5681818181818199</v>
      </c>
      <c r="D341">
        <v>0.48</v>
      </c>
      <c r="E341">
        <v>1.57</v>
      </c>
    </row>
    <row r="342" spans="1:5" x14ac:dyDescent="0.25">
      <c r="A342" t="s">
        <v>35</v>
      </c>
      <c r="B342" t="s">
        <v>317</v>
      </c>
      <c r="C342">
        <v>1.5681818181818199</v>
      </c>
      <c r="D342">
        <v>0.85</v>
      </c>
      <c r="E342">
        <v>1.2</v>
      </c>
    </row>
    <row r="343" spans="1:5" x14ac:dyDescent="0.25">
      <c r="A343" t="s">
        <v>35</v>
      </c>
      <c r="B343" t="s">
        <v>222</v>
      </c>
      <c r="C343">
        <v>1.5681818181818199</v>
      </c>
      <c r="D343">
        <v>1.1200000000000001</v>
      </c>
      <c r="E343">
        <v>0.22</v>
      </c>
    </row>
    <row r="344" spans="1:5" x14ac:dyDescent="0.25">
      <c r="A344" t="s">
        <v>35</v>
      </c>
      <c r="B344" t="s">
        <v>218</v>
      </c>
      <c r="C344">
        <v>1.5681818181818199</v>
      </c>
      <c r="D344">
        <v>1.28</v>
      </c>
      <c r="E344">
        <v>1.1200000000000001</v>
      </c>
    </row>
    <row r="345" spans="1:5" x14ac:dyDescent="0.25">
      <c r="A345" t="s">
        <v>35</v>
      </c>
      <c r="B345" t="s">
        <v>312</v>
      </c>
      <c r="C345">
        <v>1.5681818181818199</v>
      </c>
      <c r="D345">
        <v>1.1200000000000001</v>
      </c>
      <c r="E345">
        <v>0.67</v>
      </c>
    </row>
    <row r="346" spans="1:5" x14ac:dyDescent="0.25">
      <c r="A346" t="s">
        <v>35</v>
      </c>
      <c r="B346" t="s">
        <v>219</v>
      </c>
      <c r="C346">
        <v>1.5681818181818199</v>
      </c>
      <c r="D346">
        <v>0.32</v>
      </c>
      <c r="E346">
        <v>1.1200000000000001</v>
      </c>
    </row>
    <row r="347" spans="1:5" x14ac:dyDescent="0.25">
      <c r="A347" t="s">
        <v>35</v>
      </c>
      <c r="B347" t="s">
        <v>225</v>
      </c>
      <c r="C347">
        <v>1.5681818181818199</v>
      </c>
      <c r="D347">
        <v>1.28</v>
      </c>
      <c r="E347">
        <v>1.1200000000000001</v>
      </c>
    </row>
    <row r="348" spans="1:5" x14ac:dyDescent="0.25">
      <c r="A348" t="s">
        <v>35</v>
      </c>
      <c r="B348" t="s">
        <v>303</v>
      </c>
      <c r="C348">
        <v>1.5681818181818199</v>
      </c>
      <c r="D348">
        <v>0.8</v>
      </c>
      <c r="E348">
        <v>0.67</v>
      </c>
    </row>
    <row r="349" spans="1:5" x14ac:dyDescent="0.25">
      <c r="A349" t="s">
        <v>165</v>
      </c>
      <c r="B349" t="s">
        <v>167</v>
      </c>
      <c r="C349">
        <v>1.3902439024390201</v>
      </c>
      <c r="D349">
        <v>0.54</v>
      </c>
      <c r="E349">
        <v>1.59</v>
      </c>
    </row>
    <row r="350" spans="1:5" x14ac:dyDescent="0.25">
      <c r="A350" t="s">
        <v>165</v>
      </c>
      <c r="B350" t="s">
        <v>269</v>
      </c>
      <c r="C350">
        <v>1.3902439024390201</v>
      </c>
      <c r="D350">
        <v>3.12</v>
      </c>
      <c r="E350">
        <v>0.61</v>
      </c>
    </row>
    <row r="351" spans="1:5" x14ac:dyDescent="0.25">
      <c r="A351" t="s">
        <v>165</v>
      </c>
      <c r="B351" t="s">
        <v>266</v>
      </c>
      <c r="C351">
        <v>1.3902439024390201</v>
      </c>
      <c r="D351">
        <v>1.68</v>
      </c>
      <c r="E351">
        <v>0.61</v>
      </c>
    </row>
    <row r="352" spans="1:5" x14ac:dyDescent="0.25">
      <c r="A352" t="s">
        <v>165</v>
      </c>
      <c r="B352" t="s">
        <v>265</v>
      </c>
      <c r="C352">
        <v>1.3902439024390201</v>
      </c>
      <c r="D352">
        <v>1.44</v>
      </c>
      <c r="E352">
        <v>1.52</v>
      </c>
    </row>
    <row r="353" spans="1:5" x14ac:dyDescent="0.25">
      <c r="A353" t="s">
        <v>165</v>
      </c>
      <c r="B353" t="s">
        <v>270</v>
      </c>
      <c r="C353">
        <v>1.3902439024390201</v>
      </c>
      <c r="D353">
        <v>1.68</v>
      </c>
      <c r="E353">
        <v>0</v>
      </c>
    </row>
    <row r="354" spans="1:5" x14ac:dyDescent="0.25">
      <c r="A354" t="s">
        <v>165</v>
      </c>
      <c r="B354" t="s">
        <v>262</v>
      </c>
      <c r="C354">
        <v>1.3902439024390201</v>
      </c>
      <c r="D354">
        <v>0.96</v>
      </c>
      <c r="E354">
        <v>0.3</v>
      </c>
    </row>
    <row r="355" spans="1:5" x14ac:dyDescent="0.25">
      <c r="A355" t="s">
        <v>165</v>
      </c>
      <c r="B355" t="s">
        <v>268</v>
      </c>
      <c r="C355">
        <v>1.3902439024390201</v>
      </c>
      <c r="D355">
        <v>0.24</v>
      </c>
      <c r="E355">
        <v>0</v>
      </c>
    </row>
    <row r="356" spans="1:5" x14ac:dyDescent="0.25">
      <c r="A356" t="s">
        <v>165</v>
      </c>
      <c r="B356" t="s">
        <v>779</v>
      </c>
      <c r="C356">
        <v>1.3902439024390201</v>
      </c>
    </row>
    <row r="357" spans="1:5" x14ac:dyDescent="0.25">
      <c r="A357" t="s">
        <v>165</v>
      </c>
      <c r="B357" t="s">
        <v>263</v>
      </c>
      <c r="C357">
        <v>1.3902439024390201</v>
      </c>
    </row>
    <row r="358" spans="1:5" x14ac:dyDescent="0.25">
      <c r="A358" t="s">
        <v>165</v>
      </c>
      <c r="B358" t="s">
        <v>168</v>
      </c>
      <c r="C358">
        <v>1.3902439024390201</v>
      </c>
    </row>
    <row r="359" spans="1:5" x14ac:dyDescent="0.25">
      <c r="A359" t="s">
        <v>165</v>
      </c>
      <c r="B359" t="s">
        <v>271</v>
      </c>
      <c r="C359">
        <v>1.3902439024390201</v>
      </c>
    </row>
    <row r="360" spans="1:5" x14ac:dyDescent="0.25">
      <c r="A360" t="s">
        <v>165</v>
      </c>
      <c r="B360" t="s">
        <v>264</v>
      </c>
      <c r="C360">
        <v>1.3902439024390201</v>
      </c>
    </row>
    <row r="361" spans="1:5" x14ac:dyDescent="0.25">
      <c r="A361" t="s">
        <v>165</v>
      </c>
      <c r="B361" t="s">
        <v>166</v>
      </c>
      <c r="C361">
        <v>1.3902439024390201</v>
      </c>
    </row>
    <row r="362" spans="1:5" x14ac:dyDescent="0.25">
      <c r="A362" t="s">
        <v>165</v>
      </c>
      <c r="B362" t="s">
        <v>267</v>
      </c>
      <c r="C362">
        <v>1.3902439024390201</v>
      </c>
    </row>
    <row r="363" spans="1:5" x14ac:dyDescent="0.25">
      <c r="A363" t="s">
        <v>199</v>
      </c>
      <c r="B363" t="s">
        <v>298</v>
      </c>
      <c r="C363">
        <v>1.44444444444444</v>
      </c>
      <c r="D363">
        <v>1.1100000000000001</v>
      </c>
      <c r="E363">
        <v>0.59</v>
      </c>
    </row>
    <row r="364" spans="1:5" x14ac:dyDescent="0.25">
      <c r="A364" t="s">
        <v>199</v>
      </c>
      <c r="B364" t="s">
        <v>212</v>
      </c>
      <c r="C364">
        <v>1.44444444444444</v>
      </c>
      <c r="D364">
        <v>0.83</v>
      </c>
      <c r="E364">
        <v>1.18</v>
      </c>
    </row>
    <row r="365" spans="1:5" x14ac:dyDescent="0.25">
      <c r="A365" t="s">
        <v>199</v>
      </c>
      <c r="B365" t="s">
        <v>206</v>
      </c>
      <c r="C365">
        <v>1.44444444444444</v>
      </c>
      <c r="D365">
        <v>1.04</v>
      </c>
      <c r="E365">
        <v>2.21</v>
      </c>
    </row>
    <row r="366" spans="1:5" x14ac:dyDescent="0.25">
      <c r="A366" t="s">
        <v>199</v>
      </c>
      <c r="B366" t="s">
        <v>211</v>
      </c>
      <c r="C366">
        <v>1.44444444444444</v>
      </c>
      <c r="D366">
        <v>1.1100000000000001</v>
      </c>
      <c r="E366">
        <v>0.39</v>
      </c>
    </row>
    <row r="367" spans="1:5" x14ac:dyDescent="0.25">
      <c r="A367" t="s">
        <v>199</v>
      </c>
      <c r="B367" t="s">
        <v>207</v>
      </c>
      <c r="C367">
        <v>1.44444444444444</v>
      </c>
      <c r="D367">
        <v>0.69</v>
      </c>
      <c r="E367">
        <v>0.98</v>
      </c>
    </row>
    <row r="368" spans="1:5" x14ac:dyDescent="0.25">
      <c r="A368" t="s">
        <v>199</v>
      </c>
      <c r="B368" t="s">
        <v>297</v>
      </c>
      <c r="C368">
        <v>1.44444444444444</v>
      </c>
      <c r="D368">
        <v>0.97</v>
      </c>
      <c r="E368">
        <v>1.18</v>
      </c>
    </row>
    <row r="369" spans="1:5" x14ac:dyDescent="0.25">
      <c r="A369" t="s">
        <v>199</v>
      </c>
      <c r="B369" t="s">
        <v>203</v>
      </c>
      <c r="C369">
        <v>1.44444444444444</v>
      </c>
      <c r="D369">
        <v>0.52</v>
      </c>
      <c r="E369">
        <v>0.49</v>
      </c>
    </row>
    <row r="370" spans="1:5" x14ac:dyDescent="0.25">
      <c r="A370" t="s">
        <v>199</v>
      </c>
      <c r="B370" t="s">
        <v>209</v>
      </c>
      <c r="C370">
        <v>1.44444444444444</v>
      </c>
      <c r="D370">
        <v>0.69</v>
      </c>
      <c r="E370">
        <v>0.98</v>
      </c>
    </row>
    <row r="371" spans="1:5" x14ac:dyDescent="0.25">
      <c r="A371" t="s">
        <v>199</v>
      </c>
      <c r="B371" t="s">
        <v>200</v>
      </c>
      <c r="C371">
        <v>1.44444444444444</v>
      </c>
      <c r="D371">
        <v>2.77</v>
      </c>
      <c r="E371">
        <v>0.25</v>
      </c>
    </row>
    <row r="372" spans="1:5" x14ac:dyDescent="0.25">
      <c r="A372" t="s">
        <v>199</v>
      </c>
      <c r="B372" t="s">
        <v>204</v>
      </c>
      <c r="C372">
        <v>1.44444444444444</v>
      </c>
      <c r="D372">
        <v>1.1100000000000001</v>
      </c>
      <c r="E372">
        <v>0.98</v>
      </c>
    </row>
    <row r="373" spans="1:5" x14ac:dyDescent="0.25">
      <c r="A373" t="s">
        <v>199</v>
      </c>
      <c r="B373" t="s">
        <v>201</v>
      </c>
      <c r="C373">
        <v>1.44444444444444</v>
      </c>
      <c r="D373">
        <v>0.52</v>
      </c>
      <c r="E373">
        <v>1.23</v>
      </c>
    </row>
    <row r="374" spans="1:5" x14ac:dyDescent="0.25">
      <c r="A374" t="s">
        <v>199</v>
      </c>
      <c r="B374" t="s">
        <v>208</v>
      </c>
      <c r="C374">
        <v>1.44444444444444</v>
      </c>
      <c r="D374">
        <v>0.69</v>
      </c>
      <c r="E374">
        <v>1.57</v>
      </c>
    </row>
    <row r="375" spans="1:5" x14ac:dyDescent="0.25">
      <c r="A375" t="s">
        <v>32</v>
      </c>
      <c r="B375" t="s">
        <v>215</v>
      </c>
      <c r="C375">
        <v>1.3333333333333299</v>
      </c>
      <c r="D375">
        <v>1.31</v>
      </c>
      <c r="E375">
        <v>0.38</v>
      </c>
    </row>
    <row r="376" spans="1:5" x14ac:dyDescent="0.25">
      <c r="A376" t="s">
        <v>32</v>
      </c>
      <c r="B376" t="s">
        <v>33</v>
      </c>
      <c r="C376">
        <v>1.3333333333333299</v>
      </c>
      <c r="D376">
        <v>1.1299999999999999</v>
      </c>
      <c r="E376">
        <v>1.5</v>
      </c>
    </row>
    <row r="377" spans="1:5" x14ac:dyDescent="0.25">
      <c r="A377" t="s">
        <v>32</v>
      </c>
      <c r="B377" t="s">
        <v>381</v>
      </c>
      <c r="C377">
        <v>1.3333333333333299</v>
      </c>
      <c r="D377">
        <v>1.88</v>
      </c>
      <c r="E377">
        <v>0.75</v>
      </c>
    </row>
    <row r="378" spans="1:5" x14ac:dyDescent="0.25">
      <c r="A378" t="s">
        <v>32</v>
      </c>
      <c r="B378" t="s">
        <v>216</v>
      </c>
      <c r="C378">
        <v>1.3333333333333299</v>
      </c>
      <c r="D378">
        <v>1.5</v>
      </c>
      <c r="E378">
        <v>1.35</v>
      </c>
    </row>
    <row r="379" spans="1:5" x14ac:dyDescent="0.25">
      <c r="A379" t="s">
        <v>32</v>
      </c>
      <c r="B379" t="s">
        <v>205</v>
      </c>
      <c r="C379">
        <v>1.3333333333333299</v>
      </c>
      <c r="D379">
        <v>0.75</v>
      </c>
      <c r="E379">
        <v>0.75</v>
      </c>
    </row>
    <row r="380" spans="1:5" x14ac:dyDescent="0.25">
      <c r="A380" t="s">
        <v>32</v>
      </c>
      <c r="B380" t="s">
        <v>213</v>
      </c>
      <c r="C380">
        <v>1.3333333333333299</v>
      </c>
      <c r="D380">
        <v>1.05</v>
      </c>
      <c r="E380">
        <v>0.9</v>
      </c>
    </row>
    <row r="381" spans="1:5" x14ac:dyDescent="0.25">
      <c r="A381" t="s">
        <v>32</v>
      </c>
      <c r="B381" t="s">
        <v>34</v>
      </c>
      <c r="C381">
        <v>1.3333333333333299</v>
      </c>
      <c r="D381">
        <v>0.3</v>
      </c>
      <c r="E381">
        <v>1.2</v>
      </c>
    </row>
    <row r="382" spans="1:5" x14ac:dyDescent="0.25">
      <c r="A382" t="s">
        <v>32</v>
      </c>
      <c r="B382" t="s">
        <v>202</v>
      </c>
      <c r="C382">
        <v>1.3333333333333299</v>
      </c>
      <c r="D382">
        <v>0.45</v>
      </c>
      <c r="E382">
        <v>1.8</v>
      </c>
    </row>
    <row r="383" spans="1:5" x14ac:dyDescent="0.25">
      <c r="A383" t="s">
        <v>32</v>
      </c>
      <c r="B383" t="s">
        <v>217</v>
      </c>
      <c r="C383">
        <v>1.3333333333333299</v>
      </c>
      <c r="D383">
        <v>1.35</v>
      </c>
      <c r="E383">
        <v>0.3</v>
      </c>
    </row>
    <row r="384" spans="1:5" x14ac:dyDescent="0.25">
      <c r="A384" t="s">
        <v>32</v>
      </c>
      <c r="B384" t="s">
        <v>214</v>
      </c>
      <c r="C384">
        <v>1.3333333333333299</v>
      </c>
      <c r="D384">
        <v>0.38</v>
      </c>
      <c r="E384">
        <v>0.94</v>
      </c>
    </row>
    <row r="385" spans="1:5" x14ac:dyDescent="0.25">
      <c r="A385" t="s">
        <v>315</v>
      </c>
      <c r="B385" t="s">
        <v>316</v>
      </c>
      <c r="C385">
        <v>1.66</v>
      </c>
      <c r="D385">
        <v>0.96</v>
      </c>
      <c r="E385">
        <v>0.96</v>
      </c>
    </row>
    <row r="386" spans="1:5" x14ac:dyDescent="0.25">
      <c r="A386" t="s">
        <v>315</v>
      </c>
      <c r="B386" t="s">
        <v>342</v>
      </c>
      <c r="C386">
        <v>1.66</v>
      </c>
      <c r="D386">
        <v>0.72</v>
      </c>
      <c r="E386">
        <v>1.64</v>
      </c>
    </row>
    <row r="387" spans="1:5" x14ac:dyDescent="0.25">
      <c r="A387" t="s">
        <v>315</v>
      </c>
      <c r="B387" t="s">
        <v>343</v>
      </c>
      <c r="C387">
        <v>1.66</v>
      </c>
      <c r="D387">
        <v>1.2</v>
      </c>
      <c r="E387">
        <v>0.68</v>
      </c>
    </row>
    <row r="388" spans="1:5" x14ac:dyDescent="0.25">
      <c r="A388" t="s">
        <v>315</v>
      </c>
      <c r="B388" t="s">
        <v>349</v>
      </c>
      <c r="C388">
        <v>1.66</v>
      </c>
      <c r="D388">
        <v>0.96</v>
      </c>
      <c r="E388">
        <v>0.96</v>
      </c>
    </row>
    <row r="389" spans="1:5" x14ac:dyDescent="0.25">
      <c r="A389" t="s">
        <v>315</v>
      </c>
      <c r="B389" t="s">
        <v>382</v>
      </c>
      <c r="C389">
        <v>1.66</v>
      </c>
      <c r="D389">
        <v>1.45</v>
      </c>
      <c r="E389">
        <v>0.82</v>
      </c>
    </row>
    <row r="390" spans="1:5" x14ac:dyDescent="0.25">
      <c r="A390" t="s">
        <v>315</v>
      </c>
      <c r="B390" t="s">
        <v>210</v>
      </c>
      <c r="C390">
        <v>1.66</v>
      </c>
      <c r="D390">
        <v>1.08</v>
      </c>
      <c r="E390">
        <v>1.23</v>
      </c>
    </row>
    <row r="391" spans="1:5" x14ac:dyDescent="0.25">
      <c r="A391" t="s">
        <v>315</v>
      </c>
      <c r="B391" t="s">
        <v>348</v>
      </c>
      <c r="C391">
        <v>1.66</v>
      </c>
      <c r="D391">
        <v>1.08</v>
      </c>
      <c r="E391">
        <v>1.23</v>
      </c>
    </row>
    <row r="392" spans="1:5" x14ac:dyDescent="0.25">
      <c r="A392" t="s">
        <v>315</v>
      </c>
      <c r="B392" t="s">
        <v>357</v>
      </c>
      <c r="C392">
        <v>1.66</v>
      </c>
      <c r="D392">
        <v>0.8</v>
      </c>
      <c r="E392">
        <v>0.91</v>
      </c>
    </row>
    <row r="393" spans="1:5" x14ac:dyDescent="0.25">
      <c r="A393" t="s">
        <v>315</v>
      </c>
      <c r="B393" t="s">
        <v>377</v>
      </c>
      <c r="C393">
        <v>1.66</v>
      </c>
      <c r="D393">
        <v>0.72</v>
      </c>
      <c r="E393">
        <v>1.1000000000000001</v>
      </c>
    </row>
    <row r="394" spans="1:5" x14ac:dyDescent="0.25">
      <c r="A394" t="s">
        <v>315</v>
      </c>
      <c r="B394" t="s">
        <v>385</v>
      </c>
      <c r="C394">
        <v>1.66</v>
      </c>
      <c r="D394">
        <v>1.08</v>
      </c>
      <c r="E394">
        <v>0.41</v>
      </c>
    </row>
    <row r="395" spans="1:5" x14ac:dyDescent="0.25">
      <c r="A395" t="s">
        <v>321</v>
      </c>
      <c r="B395" t="s">
        <v>322</v>
      </c>
      <c r="C395">
        <v>1.3</v>
      </c>
      <c r="D395">
        <v>1.03</v>
      </c>
      <c r="E395">
        <v>0.93</v>
      </c>
    </row>
    <row r="396" spans="1:5" x14ac:dyDescent="0.25">
      <c r="A396" t="s">
        <v>321</v>
      </c>
      <c r="B396" t="s">
        <v>327</v>
      </c>
      <c r="C396">
        <v>1.3</v>
      </c>
      <c r="D396">
        <v>0.96</v>
      </c>
      <c r="E396">
        <v>1.59</v>
      </c>
    </row>
    <row r="397" spans="1:5" x14ac:dyDescent="0.25">
      <c r="A397" t="s">
        <v>321</v>
      </c>
      <c r="B397" t="s">
        <v>354</v>
      </c>
      <c r="C397">
        <v>1.3</v>
      </c>
      <c r="D397">
        <v>0.77</v>
      </c>
      <c r="E397">
        <v>0.95</v>
      </c>
    </row>
    <row r="398" spans="1:5" x14ac:dyDescent="0.25">
      <c r="A398" t="s">
        <v>321</v>
      </c>
      <c r="B398" t="s">
        <v>780</v>
      </c>
      <c r="C398">
        <v>1.3</v>
      </c>
      <c r="D398">
        <v>1.08</v>
      </c>
      <c r="E398">
        <v>0.32</v>
      </c>
    </row>
    <row r="399" spans="1:5" x14ac:dyDescent="0.25">
      <c r="A399" t="s">
        <v>321</v>
      </c>
      <c r="B399" t="s">
        <v>394</v>
      </c>
      <c r="C399">
        <v>1.3</v>
      </c>
      <c r="D399">
        <v>0.62</v>
      </c>
      <c r="E399">
        <v>1.43</v>
      </c>
    </row>
    <row r="400" spans="1:5" x14ac:dyDescent="0.25">
      <c r="A400" t="s">
        <v>321</v>
      </c>
      <c r="B400" t="s">
        <v>345</v>
      </c>
      <c r="C400">
        <v>1.3</v>
      </c>
      <c r="D400">
        <v>0.92</v>
      </c>
      <c r="E400">
        <v>1.43</v>
      </c>
    </row>
    <row r="401" spans="1:5" x14ac:dyDescent="0.25">
      <c r="A401" t="s">
        <v>321</v>
      </c>
      <c r="B401" t="s">
        <v>358</v>
      </c>
      <c r="C401">
        <v>1.3</v>
      </c>
      <c r="D401">
        <v>1.54</v>
      </c>
      <c r="E401">
        <v>0.63</v>
      </c>
    </row>
    <row r="402" spans="1:5" x14ac:dyDescent="0.25">
      <c r="A402" t="s">
        <v>321</v>
      </c>
      <c r="B402" t="s">
        <v>395</v>
      </c>
      <c r="C402">
        <v>1.3</v>
      </c>
      <c r="D402">
        <v>1.38</v>
      </c>
      <c r="E402">
        <v>0.79</v>
      </c>
    </row>
    <row r="403" spans="1:5" x14ac:dyDescent="0.25">
      <c r="A403" t="s">
        <v>321</v>
      </c>
      <c r="B403" t="s">
        <v>397</v>
      </c>
      <c r="C403">
        <v>1.3</v>
      </c>
      <c r="D403">
        <v>0.46</v>
      </c>
      <c r="E403">
        <v>1.1100000000000001</v>
      </c>
    </row>
    <row r="404" spans="1:5" x14ac:dyDescent="0.25">
      <c r="A404" t="s">
        <v>321</v>
      </c>
      <c r="B404" t="s">
        <v>351</v>
      </c>
      <c r="C404">
        <v>1.3</v>
      </c>
      <c r="D404">
        <v>1.23</v>
      </c>
      <c r="E404">
        <v>0.95</v>
      </c>
    </row>
    <row r="405" spans="1:5" x14ac:dyDescent="0.25">
      <c r="A405" t="s">
        <v>466</v>
      </c>
      <c r="B405" t="s">
        <v>467</v>
      </c>
      <c r="C405">
        <v>1.2513000000000001</v>
      </c>
      <c r="D405">
        <v>0.89910000000000001</v>
      </c>
      <c r="E405">
        <v>2.1080999999999999</v>
      </c>
    </row>
    <row r="406" spans="1:5" x14ac:dyDescent="0.25">
      <c r="A406" t="s">
        <v>466</v>
      </c>
      <c r="B406" t="s">
        <v>468</v>
      </c>
      <c r="C406">
        <v>1.2513000000000001</v>
      </c>
      <c r="D406">
        <v>0.9133</v>
      </c>
      <c r="E406">
        <v>0.90349999999999997</v>
      </c>
    </row>
    <row r="407" spans="1:5" x14ac:dyDescent="0.25">
      <c r="A407" t="s">
        <v>466</v>
      </c>
      <c r="B407" t="s">
        <v>469</v>
      </c>
      <c r="C407">
        <v>1.2513000000000001</v>
      </c>
      <c r="D407">
        <v>0.4995</v>
      </c>
      <c r="E407">
        <v>0.79059999999999997</v>
      </c>
    </row>
    <row r="408" spans="1:5" x14ac:dyDescent="0.25">
      <c r="A408" t="s">
        <v>466</v>
      </c>
      <c r="B408" t="s">
        <v>470</v>
      </c>
      <c r="C408">
        <v>1.2513000000000001</v>
      </c>
      <c r="D408">
        <v>0.68500000000000005</v>
      </c>
      <c r="E408">
        <v>0.60229999999999995</v>
      </c>
    </row>
    <row r="409" spans="1:5" x14ac:dyDescent="0.25">
      <c r="A409" t="s">
        <v>466</v>
      </c>
      <c r="B409" t="s">
        <v>471</v>
      </c>
      <c r="C409">
        <v>1.2513000000000001</v>
      </c>
      <c r="D409">
        <v>0.68500000000000005</v>
      </c>
      <c r="E409">
        <v>1.3552</v>
      </c>
    </row>
    <row r="410" spans="1:5" x14ac:dyDescent="0.25">
      <c r="A410" t="s">
        <v>466</v>
      </c>
      <c r="B410" t="s">
        <v>472</v>
      </c>
      <c r="C410">
        <v>1.2513000000000001</v>
      </c>
      <c r="D410">
        <v>0.79920000000000002</v>
      </c>
      <c r="E410">
        <v>0.75290000000000001</v>
      </c>
    </row>
    <row r="411" spans="1:5" x14ac:dyDescent="0.25">
      <c r="A411" t="s">
        <v>466</v>
      </c>
      <c r="B411" t="s">
        <v>473</v>
      </c>
      <c r="C411">
        <v>1.2513000000000001</v>
      </c>
      <c r="D411">
        <v>1.1988000000000001</v>
      </c>
      <c r="E411">
        <v>1.9763999999999999</v>
      </c>
    </row>
    <row r="412" spans="1:5" x14ac:dyDescent="0.25">
      <c r="A412" t="s">
        <v>466</v>
      </c>
      <c r="B412" t="s">
        <v>474</v>
      </c>
      <c r="C412">
        <v>1.2513000000000001</v>
      </c>
      <c r="D412">
        <v>0.68500000000000005</v>
      </c>
      <c r="E412">
        <v>0.90349999999999997</v>
      </c>
    </row>
    <row r="413" spans="1:5" x14ac:dyDescent="0.25">
      <c r="A413" t="s">
        <v>466</v>
      </c>
      <c r="B413" t="s">
        <v>475</v>
      </c>
      <c r="C413">
        <v>1.2513000000000001</v>
      </c>
      <c r="D413">
        <v>1.5983000000000001</v>
      </c>
      <c r="E413">
        <v>1.0541</v>
      </c>
    </row>
    <row r="414" spans="1:5" x14ac:dyDescent="0.25">
      <c r="A414" t="s">
        <v>466</v>
      </c>
      <c r="B414" t="s">
        <v>476</v>
      </c>
      <c r="C414">
        <v>1.2513000000000001</v>
      </c>
      <c r="D414">
        <v>1.2558</v>
      </c>
      <c r="E414">
        <v>0.75290000000000001</v>
      </c>
    </row>
    <row r="415" spans="1:5" x14ac:dyDescent="0.25">
      <c r="A415" t="s">
        <v>466</v>
      </c>
      <c r="B415" t="s">
        <v>477</v>
      </c>
      <c r="C415">
        <v>1.2513000000000001</v>
      </c>
      <c r="D415">
        <v>0.59940000000000004</v>
      </c>
      <c r="E415">
        <v>0.52700000000000002</v>
      </c>
    </row>
    <row r="416" spans="1:5" x14ac:dyDescent="0.25">
      <c r="A416" t="s">
        <v>466</v>
      </c>
      <c r="B416" t="s">
        <v>478</v>
      </c>
      <c r="C416">
        <v>1.2513000000000001</v>
      </c>
      <c r="D416">
        <v>1.3985000000000001</v>
      </c>
      <c r="E416">
        <v>1.3176000000000001</v>
      </c>
    </row>
    <row r="417" spans="1:5" x14ac:dyDescent="0.25">
      <c r="A417" t="s">
        <v>466</v>
      </c>
      <c r="B417" t="s">
        <v>479</v>
      </c>
      <c r="C417">
        <v>1.2513000000000001</v>
      </c>
      <c r="D417">
        <v>0.69930000000000003</v>
      </c>
      <c r="E417">
        <v>0.65880000000000005</v>
      </c>
    </row>
    <row r="418" spans="1:5" x14ac:dyDescent="0.25">
      <c r="A418" t="s">
        <v>466</v>
      </c>
      <c r="B418" t="s">
        <v>480</v>
      </c>
      <c r="C418">
        <v>1.2513000000000001</v>
      </c>
      <c r="D418">
        <v>0.79920000000000002</v>
      </c>
      <c r="E418">
        <v>0.79059999999999997</v>
      </c>
    </row>
    <row r="419" spans="1:5" x14ac:dyDescent="0.25">
      <c r="A419" t="s">
        <v>466</v>
      </c>
      <c r="B419" t="s">
        <v>481</v>
      </c>
      <c r="C419">
        <v>1.2513000000000001</v>
      </c>
      <c r="D419">
        <v>1.3985000000000001</v>
      </c>
      <c r="E419">
        <v>1.4494</v>
      </c>
    </row>
    <row r="420" spans="1:5" x14ac:dyDescent="0.25">
      <c r="A420" t="s">
        <v>466</v>
      </c>
      <c r="B420" t="s">
        <v>482</v>
      </c>
      <c r="C420">
        <v>1.2513000000000001</v>
      </c>
      <c r="D420">
        <v>1.1988000000000001</v>
      </c>
      <c r="E420">
        <v>1.8446</v>
      </c>
    </row>
    <row r="421" spans="1:5" x14ac:dyDescent="0.25">
      <c r="A421" t="s">
        <v>466</v>
      </c>
      <c r="B421" t="s">
        <v>483</v>
      </c>
      <c r="C421">
        <v>1.2513000000000001</v>
      </c>
      <c r="D421">
        <v>0.68500000000000005</v>
      </c>
      <c r="E421">
        <v>0.75290000000000001</v>
      </c>
    </row>
    <row r="422" spans="1:5" x14ac:dyDescent="0.25">
      <c r="A422" t="s">
        <v>466</v>
      </c>
      <c r="B422" t="s">
        <v>484</v>
      </c>
      <c r="C422">
        <v>1.2513000000000001</v>
      </c>
      <c r="D422">
        <v>0.57079999999999997</v>
      </c>
      <c r="E422">
        <v>1.0541</v>
      </c>
    </row>
    <row r="423" spans="1:5" x14ac:dyDescent="0.25">
      <c r="A423" t="s">
        <v>466</v>
      </c>
      <c r="B423" t="s">
        <v>485</v>
      </c>
      <c r="C423">
        <v>1.2513000000000001</v>
      </c>
      <c r="D423">
        <v>0.57079999999999997</v>
      </c>
      <c r="E423">
        <v>0.45169999999999999</v>
      </c>
    </row>
    <row r="424" spans="1:5" x14ac:dyDescent="0.25">
      <c r="A424" t="s">
        <v>466</v>
      </c>
      <c r="B424" t="s">
        <v>486</v>
      </c>
      <c r="C424">
        <v>1.2513000000000001</v>
      </c>
      <c r="D424">
        <v>1.3985000000000001</v>
      </c>
      <c r="E424">
        <v>0.65880000000000005</v>
      </c>
    </row>
    <row r="425" spans="1:5" x14ac:dyDescent="0.25">
      <c r="A425" t="s">
        <v>466</v>
      </c>
      <c r="B425" t="s">
        <v>487</v>
      </c>
      <c r="C425">
        <v>1.2513000000000001</v>
      </c>
      <c r="D425">
        <v>1.0275000000000001</v>
      </c>
      <c r="E425">
        <v>1.0541</v>
      </c>
    </row>
    <row r="426" spans="1:5" x14ac:dyDescent="0.25">
      <c r="A426" t="s">
        <v>466</v>
      </c>
      <c r="B426" t="s">
        <v>488</v>
      </c>
      <c r="C426">
        <v>1.2513000000000001</v>
      </c>
      <c r="D426">
        <v>1.0275000000000001</v>
      </c>
      <c r="E426">
        <v>0.90349999999999997</v>
      </c>
    </row>
    <row r="427" spans="1:5" x14ac:dyDescent="0.25">
      <c r="A427" t="s">
        <v>466</v>
      </c>
      <c r="B427" t="s">
        <v>489</v>
      </c>
      <c r="C427">
        <v>1.2513000000000001</v>
      </c>
      <c r="D427">
        <v>0.89910000000000001</v>
      </c>
      <c r="E427">
        <v>0.79059999999999997</v>
      </c>
    </row>
    <row r="428" spans="1:5" x14ac:dyDescent="0.25">
      <c r="A428" t="s">
        <v>466</v>
      </c>
      <c r="B428" t="s">
        <v>490</v>
      </c>
      <c r="C428">
        <v>1.2513000000000001</v>
      </c>
      <c r="D428">
        <v>1.5983000000000001</v>
      </c>
      <c r="E428">
        <v>0.30120000000000002</v>
      </c>
    </row>
    <row r="429" spans="1:5" x14ac:dyDescent="0.25">
      <c r="A429" t="s">
        <v>466</v>
      </c>
      <c r="B429" t="s">
        <v>491</v>
      </c>
      <c r="C429">
        <v>1.2513000000000001</v>
      </c>
      <c r="D429">
        <v>0.999</v>
      </c>
      <c r="E429">
        <v>1.0541</v>
      </c>
    </row>
    <row r="430" spans="1:5" x14ac:dyDescent="0.25">
      <c r="A430" t="s">
        <v>466</v>
      </c>
      <c r="B430" t="s">
        <v>492</v>
      </c>
      <c r="C430">
        <v>1.2513000000000001</v>
      </c>
      <c r="D430">
        <v>1.7981</v>
      </c>
      <c r="E430">
        <v>0.92230000000000001</v>
      </c>
    </row>
    <row r="431" spans="1:5" x14ac:dyDescent="0.25">
      <c r="A431" t="s">
        <v>493</v>
      </c>
      <c r="B431" t="s">
        <v>494</v>
      </c>
      <c r="C431">
        <v>1.7</v>
      </c>
      <c r="D431">
        <v>1.1765000000000001</v>
      </c>
      <c r="E431">
        <v>1.0974999999999999</v>
      </c>
    </row>
    <row r="432" spans="1:5" x14ac:dyDescent="0.25">
      <c r="A432" t="s">
        <v>493</v>
      </c>
      <c r="B432" t="s">
        <v>495</v>
      </c>
      <c r="C432">
        <v>1.7</v>
      </c>
      <c r="D432">
        <v>0.94120000000000004</v>
      </c>
      <c r="E432">
        <v>0.439</v>
      </c>
    </row>
    <row r="433" spans="1:5" x14ac:dyDescent="0.25">
      <c r="A433" t="s">
        <v>493</v>
      </c>
      <c r="B433" t="s">
        <v>496</v>
      </c>
      <c r="C433">
        <v>1.7</v>
      </c>
      <c r="D433">
        <v>0.47060000000000002</v>
      </c>
      <c r="E433">
        <v>1.3169999999999999</v>
      </c>
    </row>
    <row r="434" spans="1:5" x14ac:dyDescent="0.25">
      <c r="A434" t="s">
        <v>493</v>
      </c>
      <c r="B434" t="s">
        <v>497</v>
      </c>
      <c r="C434">
        <v>1.7</v>
      </c>
      <c r="D434">
        <v>0.44119999999999998</v>
      </c>
      <c r="E434">
        <v>0.54879999999999995</v>
      </c>
    </row>
    <row r="435" spans="1:5" x14ac:dyDescent="0.25">
      <c r="A435" t="s">
        <v>493</v>
      </c>
      <c r="B435" t="s">
        <v>498</v>
      </c>
      <c r="C435">
        <v>1.7</v>
      </c>
      <c r="D435">
        <v>0.94120000000000004</v>
      </c>
      <c r="E435">
        <v>1.4634</v>
      </c>
    </row>
    <row r="436" spans="1:5" x14ac:dyDescent="0.25">
      <c r="A436" t="s">
        <v>493</v>
      </c>
      <c r="B436" t="s">
        <v>499</v>
      </c>
      <c r="C436">
        <v>1.7</v>
      </c>
      <c r="D436">
        <v>0.70589999999999997</v>
      </c>
      <c r="E436">
        <v>1.1707000000000001</v>
      </c>
    </row>
    <row r="437" spans="1:5" x14ac:dyDescent="0.25">
      <c r="A437" t="s">
        <v>493</v>
      </c>
      <c r="B437" t="s">
        <v>500</v>
      </c>
      <c r="C437">
        <v>1.7</v>
      </c>
      <c r="D437">
        <v>1.1765000000000001</v>
      </c>
      <c r="E437">
        <v>1.0974999999999999</v>
      </c>
    </row>
    <row r="438" spans="1:5" x14ac:dyDescent="0.25">
      <c r="A438" t="s">
        <v>493</v>
      </c>
      <c r="B438" t="s">
        <v>501</v>
      </c>
      <c r="C438">
        <v>1.7</v>
      </c>
      <c r="D438">
        <v>1.0588</v>
      </c>
      <c r="E438">
        <v>0.878</v>
      </c>
    </row>
    <row r="439" spans="1:5" x14ac:dyDescent="0.25">
      <c r="A439" t="s">
        <v>493</v>
      </c>
      <c r="B439" t="s">
        <v>502</v>
      </c>
      <c r="C439">
        <v>1.7</v>
      </c>
      <c r="D439">
        <v>1.8824000000000001</v>
      </c>
      <c r="E439">
        <v>0.439</v>
      </c>
    </row>
    <row r="440" spans="1:5" x14ac:dyDescent="0.25">
      <c r="A440" t="s">
        <v>493</v>
      </c>
      <c r="B440" t="s">
        <v>503</v>
      </c>
      <c r="C440">
        <v>1.7</v>
      </c>
      <c r="D440">
        <v>1.5294000000000001</v>
      </c>
      <c r="E440">
        <v>1.0244</v>
      </c>
    </row>
    <row r="441" spans="1:5" x14ac:dyDescent="0.25">
      <c r="A441" t="s">
        <v>493</v>
      </c>
      <c r="B441" t="s">
        <v>504</v>
      </c>
      <c r="C441">
        <v>1.7</v>
      </c>
      <c r="D441">
        <v>0.82350000000000001</v>
      </c>
      <c r="E441">
        <v>1.0244</v>
      </c>
    </row>
    <row r="442" spans="1:5" x14ac:dyDescent="0.25">
      <c r="A442" t="s">
        <v>493</v>
      </c>
      <c r="B442" t="s">
        <v>505</v>
      </c>
      <c r="C442">
        <v>1.7</v>
      </c>
      <c r="D442">
        <v>0.7843</v>
      </c>
      <c r="E442">
        <v>1.3413999999999999</v>
      </c>
    </row>
    <row r="443" spans="1:5" x14ac:dyDescent="0.25">
      <c r="A443" t="s">
        <v>506</v>
      </c>
      <c r="B443" t="s">
        <v>507</v>
      </c>
      <c r="C443">
        <v>1.1861999999999999</v>
      </c>
      <c r="D443">
        <v>0.7782</v>
      </c>
      <c r="E443">
        <v>0.65269999999999995</v>
      </c>
    </row>
    <row r="444" spans="1:5" x14ac:dyDescent="0.25">
      <c r="A444" t="s">
        <v>506</v>
      </c>
      <c r="B444" t="s">
        <v>508</v>
      </c>
      <c r="C444">
        <v>1.1861999999999999</v>
      </c>
      <c r="D444">
        <v>1.2645</v>
      </c>
      <c r="E444">
        <v>1.1785000000000001</v>
      </c>
    </row>
    <row r="445" spans="1:5" x14ac:dyDescent="0.25">
      <c r="A445" t="s">
        <v>506</v>
      </c>
      <c r="B445" t="s">
        <v>509</v>
      </c>
      <c r="C445">
        <v>1.1861999999999999</v>
      </c>
      <c r="D445">
        <v>1.7563</v>
      </c>
      <c r="E445">
        <v>0.47139999999999999</v>
      </c>
    </row>
    <row r="446" spans="1:5" x14ac:dyDescent="0.25">
      <c r="A446" t="s">
        <v>506</v>
      </c>
      <c r="B446" t="s">
        <v>510</v>
      </c>
      <c r="C446">
        <v>1.1861999999999999</v>
      </c>
      <c r="D446">
        <v>0.58360000000000001</v>
      </c>
      <c r="E446">
        <v>0.79769999999999996</v>
      </c>
    </row>
    <row r="447" spans="1:5" x14ac:dyDescent="0.25">
      <c r="A447" t="s">
        <v>506</v>
      </c>
      <c r="B447" t="s">
        <v>511</v>
      </c>
      <c r="C447">
        <v>1.1861999999999999</v>
      </c>
      <c r="D447">
        <v>1.1496</v>
      </c>
      <c r="E447">
        <v>1.4570000000000001</v>
      </c>
    </row>
    <row r="448" spans="1:5" x14ac:dyDescent="0.25">
      <c r="A448" t="s">
        <v>506</v>
      </c>
      <c r="B448" t="s">
        <v>512</v>
      </c>
      <c r="C448">
        <v>1.1861999999999999</v>
      </c>
      <c r="D448">
        <v>1.2645</v>
      </c>
      <c r="E448">
        <v>1.3355999999999999</v>
      </c>
    </row>
    <row r="449" spans="1:5" x14ac:dyDescent="0.25">
      <c r="A449" t="s">
        <v>506</v>
      </c>
      <c r="B449" t="s">
        <v>513</v>
      </c>
      <c r="C449">
        <v>1.1861999999999999</v>
      </c>
      <c r="D449">
        <v>0.97270000000000001</v>
      </c>
      <c r="E449">
        <v>0.72519999999999996</v>
      </c>
    </row>
    <row r="450" spans="1:5" x14ac:dyDescent="0.25">
      <c r="A450" t="s">
        <v>506</v>
      </c>
      <c r="B450" t="s">
        <v>514</v>
      </c>
      <c r="C450">
        <v>1.1861999999999999</v>
      </c>
      <c r="D450">
        <v>0.56200000000000006</v>
      </c>
      <c r="E450">
        <v>1.5712999999999999</v>
      </c>
    </row>
    <row r="451" spans="1:5" x14ac:dyDescent="0.25">
      <c r="A451" t="s">
        <v>506</v>
      </c>
      <c r="B451" t="s">
        <v>515</v>
      </c>
      <c r="C451">
        <v>1.1861999999999999</v>
      </c>
      <c r="D451">
        <v>1.1240000000000001</v>
      </c>
      <c r="E451">
        <v>1.1785000000000001</v>
      </c>
    </row>
    <row r="452" spans="1:5" x14ac:dyDescent="0.25">
      <c r="A452" t="s">
        <v>506</v>
      </c>
      <c r="B452" t="s">
        <v>516</v>
      </c>
      <c r="C452">
        <v>1.1861999999999999</v>
      </c>
      <c r="D452">
        <v>0.84299999999999997</v>
      </c>
      <c r="E452">
        <v>1.2329000000000001</v>
      </c>
    </row>
    <row r="453" spans="1:5" x14ac:dyDescent="0.25">
      <c r="A453" t="s">
        <v>506</v>
      </c>
      <c r="B453" t="s">
        <v>517</v>
      </c>
      <c r="C453">
        <v>1.1861999999999999</v>
      </c>
      <c r="D453">
        <v>1.4560999999999999</v>
      </c>
      <c r="E453">
        <v>1.0285</v>
      </c>
    </row>
    <row r="454" spans="1:5" x14ac:dyDescent="0.25">
      <c r="A454" t="s">
        <v>506</v>
      </c>
      <c r="B454" t="s">
        <v>518</v>
      </c>
      <c r="C454">
        <v>1.1861999999999999</v>
      </c>
      <c r="D454">
        <v>0.7782</v>
      </c>
      <c r="E454">
        <v>0.87029999999999996</v>
      </c>
    </row>
    <row r="455" spans="1:5" x14ac:dyDescent="0.25">
      <c r="A455" t="s">
        <v>506</v>
      </c>
      <c r="B455" t="s">
        <v>519</v>
      </c>
      <c r="C455">
        <v>1.1861999999999999</v>
      </c>
      <c r="D455">
        <v>1.1942999999999999</v>
      </c>
      <c r="E455">
        <v>1.0213000000000001</v>
      </c>
    </row>
    <row r="456" spans="1:5" x14ac:dyDescent="0.25">
      <c r="A456" t="s">
        <v>506</v>
      </c>
      <c r="B456" t="s">
        <v>520</v>
      </c>
      <c r="C456">
        <v>1.1861999999999999</v>
      </c>
      <c r="D456">
        <v>0.84299999999999997</v>
      </c>
      <c r="E456">
        <v>0.86419999999999997</v>
      </c>
    </row>
    <row r="457" spans="1:5" x14ac:dyDescent="0.25">
      <c r="A457" t="s">
        <v>506</v>
      </c>
      <c r="B457" t="s">
        <v>521</v>
      </c>
      <c r="C457">
        <v>1.1861999999999999</v>
      </c>
      <c r="D457">
        <v>1.3348</v>
      </c>
      <c r="E457">
        <v>1.0213000000000001</v>
      </c>
    </row>
    <row r="458" spans="1:5" x14ac:dyDescent="0.25">
      <c r="A458" t="s">
        <v>506</v>
      </c>
      <c r="B458" t="s">
        <v>522</v>
      </c>
      <c r="C458">
        <v>1.1861999999999999</v>
      </c>
      <c r="D458">
        <v>0.90790000000000004</v>
      </c>
      <c r="E458">
        <v>1.0153000000000001</v>
      </c>
    </row>
    <row r="459" spans="1:5" x14ac:dyDescent="0.25">
      <c r="A459" t="s">
        <v>506</v>
      </c>
      <c r="B459" t="s">
        <v>523</v>
      </c>
      <c r="C459">
        <v>1.1861999999999999</v>
      </c>
      <c r="D459">
        <v>1.4915</v>
      </c>
      <c r="E459">
        <v>1.5228999999999999</v>
      </c>
    </row>
    <row r="460" spans="1:5" x14ac:dyDescent="0.25">
      <c r="A460" t="s">
        <v>506</v>
      </c>
      <c r="B460" t="s">
        <v>524</v>
      </c>
      <c r="C460">
        <v>1.1861999999999999</v>
      </c>
      <c r="D460">
        <v>0.84299999999999997</v>
      </c>
      <c r="E460">
        <v>0.70709999999999995</v>
      </c>
    </row>
    <row r="461" spans="1:5" x14ac:dyDescent="0.25">
      <c r="A461" t="s">
        <v>506</v>
      </c>
      <c r="B461" t="s">
        <v>525</v>
      </c>
      <c r="C461">
        <v>1.1861999999999999</v>
      </c>
      <c r="D461">
        <v>0.70250000000000001</v>
      </c>
      <c r="E461">
        <v>0.70709999999999995</v>
      </c>
    </row>
    <row r="462" spans="1:5" x14ac:dyDescent="0.25">
      <c r="A462" t="s">
        <v>506</v>
      </c>
      <c r="B462" t="s">
        <v>526</v>
      </c>
      <c r="C462">
        <v>1.1861999999999999</v>
      </c>
      <c r="D462">
        <v>0.36130000000000001</v>
      </c>
      <c r="E462">
        <v>0.74080000000000001</v>
      </c>
    </row>
    <row r="463" spans="1:5" x14ac:dyDescent="0.25">
      <c r="A463" t="s">
        <v>527</v>
      </c>
      <c r="B463" t="s">
        <v>528</v>
      </c>
      <c r="C463">
        <v>1.4554</v>
      </c>
      <c r="D463">
        <v>1.276</v>
      </c>
      <c r="E463">
        <v>0.69569999999999999</v>
      </c>
    </row>
    <row r="464" spans="1:5" x14ac:dyDescent="0.25">
      <c r="A464" t="s">
        <v>527</v>
      </c>
      <c r="B464" t="s">
        <v>529</v>
      </c>
      <c r="C464">
        <v>1.4554</v>
      </c>
      <c r="D464">
        <v>0.49080000000000001</v>
      </c>
      <c r="E464">
        <v>0.92759999999999998</v>
      </c>
    </row>
    <row r="465" spans="1:5" x14ac:dyDescent="0.25">
      <c r="A465" t="s">
        <v>527</v>
      </c>
      <c r="B465" t="s">
        <v>530</v>
      </c>
      <c r="C465">
        <v>1.4554</v>
      </c>
      <c r="D465">
        <v>1.0797000000000001</v>
      </c>
      <c r="E465">
        <v>0.2319</v>
      </c>
    </row>
    <row r="466" spans="1:5" x14ac:dyDescent="0.25">
      <c r="A466" t="s">
        <v>527</v>
      </c>
      <c r="B466" t="s">
        <v>531</v>
      </c>
      <c r="C466">
        <v>1.4554</v>
      </c>
      <c r="D466">
        <v>1.0797000000000001</v>
      </c>
      <c r="E466">
        <v>1.6232</v>
      </c>
    </row>
    <row r="467" spans="1:5" x14ac:dyDescent="0.25">
      <c r="A467" t="s">
        <v>527</v>
      </c>
      <c r="B467" t="s">
        <v>532</v>
      </c>
      <c r="C467">
        <v>1.4554</v>
      </c>
      <c r="D467">
        <v>0.49080000000000001</v>
      </c>
      <c r="E467">
        <v>1.6232</v>
      </c>
    </row>
    <row r="468" spans="1:5" x14ac:dyDescent="0.25">
      <c r="A468" t="s">
        <v>527</v>
      </c>
      <c r="B468" t="s">
        <v>533</v>
      </c>
      <c r="C468">
        <v>1.4554</v>
      </c>
      <c r="D468">
        <v>1.3742000000000001</v>
      </c>
      <c r="E468">
        <v>1.6232</v>
      </c>
    </row>
    <row r="469" spans="1:5" x14ac:dyDescent="0.25">
      <c r="A469" t="s">
        <v>527</v>
      </c>
      <c r="B469" t="s">
        <v>534</v>
      </c>
      <c r="C469">
        <v>1.4554</v>
      </c>
      <c r="D469">
        <v>2.0613000000000001</v>
      </c>
      <c r="E469">
        <v>0.69569999999999999</v>
      </c>
    </row>
    <row r="470" spans="1:5" x14ac:dyDescent="0.25">
      <c r="A470" t="s">
        <v>527</v>
      </c>
      <c r="B470" t="s">
        <v>535</v>
      </c>
      <c r="C470">
        <v>1.4554</v>
      </c>
      <c r="D470">
        <v>0.7853</v>
      </c>
      <c r="E470">
        <v>0.46379999999999999</v>
      </c>
    </row>
    <row r="471" spans="1:5" x14ac:dyDescent="0.25">
      <c r="A471" t="s">
        <v>527</v>
      </c>
      <c r="B471" t="s">
        <v>536</v>
      </c>
      <c r="C471">
        <v>1.4554</v>
      </c>
      <c r="D471">
        <v>0.88339999999999996</v>
      </c>
      <c r="E471">
        <v>0.69569999999999999</v>
      </c>
    </row>
    <row r="472" spans="1:5" x14ac:dyDescent="0.25">
      <c r="A472" t="s">
        <v>527</v>
      </c>
      <c r="B472" t="s">
        <v>537</v>
      </c>
      <c r="C472">
        <v>1.4554</v>
      </c>
      <c r="D472">
        <v>0.3926</v>
      </c>
      <c r="E472">
        <v>2.0870000000000002</v>
      </c>
    </row>
    <row r="473" spans="1:5" x14ac:dyDescent="0.25">
      <c r="A473" t="s">
        <v>527</v>
      </c>
      <c r="B473" t="s">
        <v>538</v>
      </c>
      <c r="C473">
        <v>1.4554</v>
      </c>
      <c r="D473">
        <v>1.3742000000000001</v>
      </c>
      <c r="E473">
        <v>0.46379999999999999</v>
      </c>
    </row>
    <row r="474" spans="1:5" x14ac:dyDescent="0.25">
      <c r="A474" t="s">
        <v>527</v>
      </c>
      <c r="B474" t="s">
        <v>539</v>
      </c>
      <c r="C474">
        <v>1.4554</v>
      </c>
      <c r="D474">
        <v>1.5705</v>
      </c>
      <c r="E474">
        <v>0.1159</v>
      </c>
    </row>
    <row r="475" spans="1:5" x14ac:dyDescent="0.25">
      <c r="A475" t="s">
        <v>527</v>
      </c>
      <c r="B475" t="s">
        <v>540</v>
      </c>
      <c r="C475">
        <v>1.4554</v>
      </c>
      <c r="D475">
        <v>0.7853</v>
      </c>
      <c r="E475">
        <v>0.69569999999999999</v>
      </c>
    </row>
    <row r="476" spans="1:5" x14ac:dyDescent="0.25">
      <c r="A476" t="s">
        <v>527</v>
      </c>
      <c r="B476" t="s">
        <v>541</v>
      </c>
      <c r="C476">
        <v>1.4554</v>
      </c>
      <c r="D476">
        <v>0.7853</v>
      </c>
      <c r="E476">
        <v>0.69569999999999999</v>
      </c>
    </row>
    <row r="477" spans="1:5" x14ac:dyDescent="0.25">
      <c r="A477" t="s">
        <v>527</v>
      </c>
      <c r="B477" t="s">
        <v>542</v>
      </c>
      <c r="C477">
        <v>1.4554</v>
      </c>
      <c r="D477">
        <v>0.88339999999999996</v>
      </c>
      <c r="E477">
        <v>2.2029999999999998</v>
      </c>
    </row>
    <row r="478" spans="1:5" x14ac:dyDescent="0.25">
      <c r="A478" t="s">
        <v>527</v>
      </c>
      <c r="B478" t="s">
        <v>543</v>
      </c>
      <c r="C478">
        <v>1.4554</v>
      </c>
      <c r="D478">
        <v>0.68710000000000004</v>
      </c>
      <c r="E478">
        <v>1.1595</v>
      </c>
    </row>
    <row r="479" spans="1:5" x14ac:dyDescent="0.25">
      <c r="A479" t="s">
        <v>544</v>
      </c>
      <c r="B479" t="s">
        <v>545</v>
      </c>
      <c r="C479">
        <v>1.4847999999999999</v>
      </c>
      <c r="D479">
        <v>1.347</v>
      </c>
      <c r="E479">
        <v>0.33850000000000002</v>
      </c>
    </row>
    <row r="480" spans="1:5" x14ac:dyDescent="0.25">
      <c r="A480" t="s">
        <v>544</v>
      </c>
      <c r="B480" t="s">
        <v>546</v>
      </c>
      <c r="C480">
        <v>1.4847999999999999</v>
      </c>
      <c r="D480">
        <v>0.78569999999999995</v>
      </c>
      <c r="E480">
        <v>1.1282000000000001</v>
      </c>
    </row>
    <row r="481" spans="1:5" x14ac:dyDescent="0.25">
      <c r="A481" t="s">
        <v>544</v>
      </c>
      <c r="B481" t="s">
        <v>547</v>
      </c>
      <c r="C481">
        <v>1.4847999999999999</v>
      </c>
      <c r="D481">
        <v>0.80820000000000003</v>
      </c>
      <c r="E481">
        <v>0.67689999999999995</v>
      </c>
    </row>
    <row r="482" spans="1:5" x14ac:dyDescent="0.25">
      <c r="A482" t="s">
        <v>544</v>
      </c>
      <c r="B482" t="s">
        <v>548</v>
      </c>
      <c r="C482">
        <v>1.4847999999999999</v>
      </c>
      <c r="D482">
        <v>1.0102</v>
      </c>
      <c r="E482">
        <v>0.84619999999999995</v>
      </c>
    </row>
    <row r="483" spans="1:5" x14ac:dyDescent="0.25">
      <c r="A483" t="s">
        <v>544</v>
      </c>
      <c r="B483" t="s">
        <v>549</v>
      </c>
      <c r="C483">
        <v>1.4847999999999999</v>
      </c>
      <c r="D483">
        <v>1.6837</v>
      </c>
      <c r="E483">
        <v>0.42309999999999998</v>
      </c>
    </row>
    <row r="484" spans="1:5" x14ac:dyDescent="0.25">
      <c r="A484" t="s">
        <v>544</v>
      </c>
      <c r="B484" t="s">
        <v>550</v>
      </c>
      <c r="C484">
        <v>1.4847999999999999</v>
      </c>
      <c r="D484">
        <v>1.0775999999999999</v>
      </c>
      <c r="E484">
        <v>1.5230999999999999</v>
      </c>
    </row>
    <row r="485" spans="1:5" x14ac:dyDescent="0.25">
      <c r="A485" t="s">
        <v>544</v>
      </c>
      <c r="B485" t="s">
        <v>551</v>
      </c>
      <c r="C485">
        <v>1.4847999999999999</v>
      </c>
      <c r="D485">
        <v>1.4817</v>
      </c>
      <c r="E485">
        <v>1.0154000000000001</v>
      </c>
    </row>
    <row r="486" spans="1:5" x14ac:dyDescent="0.25">
      <c r="A486" t="s">
        <v>544</v>
      </c>
      <c r="B486" t="s">
        <v>552</v>
      </c>
      <c r="C486">
        <v>1.4847999999999999</v>
      </c>
      <c r="D486">
        <v>0.78569999999999995</v>
      </c>
      <c r="E486">
        <v>0.98719999999999997</v>
      </c>
    </row>
    <row r="487" spans="1:5" x14ac:dyDescent="0.25">
      <c r="A487" t="s">
        <v>544</v>
      </c>
      <c r="B487" t="s">
        <v>553</v>
      </c>
      <c r="C487">
        <v>1.4847999999999999</v>
      </c>
      <c r="D487">
        <v>1.1225000000000001</v>
      </c>
      <c r="E487">
        <v>0.70509999999999995</v>
      </c>
    </row>
    <row r="488" spans="1:5" x14ac:dyDescent="0.25">
      <c r="A488" t="s">
        <v>544</v>
      </c>
      <c r="B488" t="s">
        <v>554</v>
      </c>
      <c r="C488">
        <v>1.4847999999999999</v>
      </c>
      <c r="D488">
        <v>0.53879999999999995</v>
      </c>
      <c r="E488">
        <v>1.0154000000000001</v>
      </c>
    </row>
    <row r="489" spans="1:5" x14ac:dyDescent="0.25">
      <c r="A489" t="s">
        <v>544</v>
      </c>
      <c r="B489" t="s">
        <v>555</v>
      </c>
      <c r="C489">
        <v>1.4847999999999999</v>
      </c>
      <c r="D489">
        <v>0.56120000000000003</v>
      </c>
      <c r="E489">
        <v>1.9743999999999999</v>
      </c>
    </row>
    <row r="490" spans="1:5" x14ac:dyDescent="0.25">
      <c r="A490" t="s">
        <v>544</v>
      </c>
      <c r="B490" t="s">
        <v>556</v>
      </c>
      <c r="C490">
        <v>1.4847999999999999</v>
      </c>
      <c r="D490">
        <v>0.80820000000000003</v>
      </c>
      <c r="E490">
        <v>1.3539000000000001</v>
      </c>
    </row>
    <row r="491" spans="1:5" x14ac:dyDescent="0.25">
      <c r="A491" t="s">
        <v>557</v>
      </c>
      <c r="B491" t="s">
        <v>558</v>
      </c>
      <c r="C491">
        <v>1.2464</v>
      </c>
      <c r="D491">
        <v>0.58350000000000002</v>
      </c>
      <c r="E491">
        <v>1.1478999999999999</v>
      </c>
    </row>
    <row r="492" spans="1:5" x14ac:dyDescent="0.25">
      <c r="A492" t="s">
        <v>557</v>
      </c>
      <c r="B492" t="s">
        <v>559</v>
      </c>
      <c r="C492">
        <v>1.2464</v>
      </c>
      <c r="D492">
        <v>0.73550000000000004</v>
      </c>
      <c r="E492">
        <v>0.90200000000000002</v>
      </c>
    </row>
    <row r="493" spans="1:5" x14ac:dyDescent="0.25">
      <c r="A493" t="s">
        <v>557</v>
      </c>
      <c r="B493" t="s">
        <v>560</v>
      </c>
      <c r="C493">
        <v>1.2464</v>
      </c>
      <c r="D493">
        <v>0.87519999999999998</v>
      </c>
      <c r="E493">
        <v>1.4759</v>
      </c>
    </row>
    <row r="494" spans="1:5" x14ac:dyDescent="0.25">
      <c r="A494" t="s">
        <v>557</v>
      </c>
      <c r="B494" t="s">
        <v>561</v>
      </c>
      <c r="C494">
        <v>1.2464</v>
      </c>
      <c r="D494">
        <v>1.2703</v>
      </c>
      <c r="E494">
        <v>0.82679999999999998</v>
      </c>
    </row>
    <row r="495" spans="1:5" x14ac:dyDescent="0.25">
      <c r="A495" t="s">
        <v>557</v>
      </c>
      <c r="B495" t="s">
        <v>562</v>
      </c>
      <c r="C495">
        <v>1.2464</v>
      </c>
      <c r="D495">
        <v>0.86919999999999997</v>
      </c>
      <c r="E495">
        <v>1.0523</v>
      </c>
    </row>
    <row r="496" spans="1:5" x14ac:dyDescent="0.25">
      <c r="A496" t="s">
        <v>557</v>
      </c>
      <c r="B496" t="s">
        <v>563</v>
      </c>
      <c r="C496">
        <v>1.2464</v>
      </c>
      <c r="D496">
        <v>0.94820000000000004</v>
      </c>
      <c r="E496">
        <v>0.57399999999999995</v>
      </c>
    </row>
    <row r="497" spans="1:5" x14ac:dyDescent="0.25">
      <c r="A497" t="s">
        <v>557</v>
      </c>
      <c r="B497" t="s">
        <v>564</v>
      </c>
      <c r="C497">
        <v>1.2464</v>
      </c>
      <c r="D497">
        <v>1.4709000000000001</v>
      </c>
      <c r="E497">
        <v>0.67649999999999999</v>
      </c>
    </row>
    <row r="498" spans="1:5" x14ac:dyDescent="0.25">
      <c r="A498" t="s">
        <v>557</v>
      </c>
      <c r="B498" t="s">
        <v>565</v>
      </c>
      <c r="C498">
        <v>1.2464</v>
      </c>
      <c r="D498">
        <v>0.51060000000000005</v>
      </c>
      <c r="E498">
        <v>1.7219</v>
      </c>
    </row>
    <row r="499" spans="1:5" x14ac:dyDescent="0.25">
      <c r="A499" t="s">
        <v>557</v>
      </c>
      <c r="B499" t="s">
        <v>566</v>
      </c>
      <c r="C499">
        <v>1.2464</v>
      </c>
      <c r="D499">
        <v>1.3371999999999999</v>
      </c>
      <c r="E499">
        <v>0.45100000000000001</v>
      </c>
    </row>
    <row r="500" spans="1:5" x14ac:dyDescent="0.25">
      <c r="A500" t="s">
        <v>557</v>
      </c>
      <c r="B500" t="s">
        <v>567</v>
      </c>
      <c r="C500">
        <v>1.2464</v>
      </c>
      <c r="D500">
        <v>1.0697000000000001</v>
      </c>
      <c r="E500">
        <v>0.90200000000000002</v>
      </c>
    </row>
    <row r="501" spans="1:5" x14ac:dyDescent="0.25">
      <c r="A501" t="s">
        <v>557</v>
      </c>
      <c r="B501" t="s">
        <v>568</v>
      </c>
      <c r="C501">
        <v>1.2464</v>
      </c>
      <c r="D501">
        <v>0.65639999999999998</v>
      </c>
      <c r="E501">
        <v>1.3938999999999999</v>
      </c>
    </row>
    <row r="502" spans="1:5" x14ac:dyDescent="0.25">
      <c r="A502" t="s">
        <v>557</v>
      </c>
      <c r="B502" t="s">
        <v>569</v>
      </c>
      <c r="C502">
        <v>1.2464</v>
      </c>
      <c r="D502">
        <v>1.6046</v>
      </c>
      <c r="E502">
        <v>0.98399999999999999</v>
      </c>
    </row>
    <row r="503" spans="1:5" x14ac:dyDescent="0.25">
      <c r="A503" t="s">
        <v>570</v>
      </c>
      <c r="B503" t="s">
        <v>571</v>
      </c>
      <c r="C503">
        <v>1.3654999999999999</v>
      </c>
      <c r="D503">
        <v>1.6215999999999999</v>
      </c>
      <c r="E503">
        <v>1.0119</v>
      </c>
    </row>
    <row r="504" spans="1:5" x14ac:dyDescent="0.25">
      <c r="A504" t="s">
        <v>570</v>
      </c>
      <c r="B504" t="s">
        <v>572</v>
      </c>
      <c r="C504">
        <v>1.3654999999999999</v>
      </c>
      <c r="D504">
        <v>1.0741000000000001</v>
      </c>
      <c r="E504">
        <v>1.0556000000000001</v>
      </c>
    </row>
    <row r="505" spans="1:5" x14ac:dyDescent="0.25">
      <c r="A505" t="s">
        <v>570</v>
      </c>
      <c r="B505" t="s">
        <v>573</v>
      </c>
      <c r="C505">
        <v>1.3654999999999999</v>
      </c>
      <c r="D505">
        <v>0.92759999999999998</v>
      </c>
      <c r="E505">
        <v>0.88890000000000002</v>
      </c>
    </row>
    <row r="506" spans="1:5" x14ac:dyDescent="0.25">
      <c r="A506" t="s">
        <v>570</v>
      </c>
      <c r="B506" t="s">
        <v>574</v>
      </c>
      <c r="C506">
        <v>1.3654999999999999</v>
      </c>
      <c r="D506">
        <v>0.97640000000000005</v>
      </c>
      <c r="E506">
        <v>1.1111</v>
      </c>
    </row>
    <row r="507" spans="1:5" x14ac:dyDescent="0.25">
      <c r="A507" t="s">
        <v>570</v>
      </c>
      <c r="B507" t="s">
        <v>575</v>
      </c>
      <c r="C507">
        <v>1.3654999999999999</v>
      </c>
      <c r="D507">
        <v>0.78459999999999996</v>
      </c>
      <c r="E507">
        <v>1.131</v>
      </c>
    </row>
    <row r="508" spans="1:5" x14ac:dyDescent="0.25">
      <c r="A508" t="s">
        <v>570</v>
      </c>
      <c r="B508" t="s">
        <v>576</v>
      </c>
      <c r="C508">
        <v>1.3654999999999999</v>
      </c>
      <c r="D508">
        <v>0.43940000000000001</v>
      </c>
      <c r="E508">
        <v>1.4443999999999999</v>
      </c>
    </row>
    <row r="509" spans="1:5" x14ac:dyDescent="0.25">
      <c r="A509" t="s">
        <v>570</v>
      </c>
      <c r="B509" t="s">
        <v>577</v>
      </c>
      <c r="C509">
        <v>1.3654999999999999</v>
      </c>
      <c r="D509">
        <v>1.2554000000000001</v>
      </c>
      <c r="E509">
        <v>0.65480000000000005</v>
      </c>
    </row>
    <row r="510" spans="1:5" x14ac:dyDescent="0.25">
      <c r="A510" t="s">
        <v>570</v>
      </c>
      <c r="B510" t="s">
        <v>578</v>
      </c>
      <c r="C510">
        <v>1.3654999999999999</v>
      </c>
      <c r="D510">
        <v>0.97640000000000005</v>
      </c>
      <c r="E510">
        <v>0.66669999999999996</v>
      </c>
    </row>
    <row r="511" spans="1:5" x14ac:dyDescent="0.25">
      <c r="A511" t="s">
        <v>570</v>
      </c>
      <c r="B511" t="s">
        <v>579</v>
      </c>
      <c r="C511">
        <v>1.3654999999999999</v>
      </c>
      <c r="D511">
        <v>1.3077000000000001</v>
      </c>
      <c r="E511">
        <v>0.65480000000000005</v>
      </c>
    </row>
    <row r="512" spans="1:5" x14ac:dyDescent="0.25">
      <c r="A512" t="s">
        <v>570</v>
      </c>
      <c r="B512" t="s">
        <v>580</v>
      </c>
      <c r="C512">
        <v>1.3654999999999999</v>
      </c>
      <c r="D512">
        <v>0.68</v>
      </c>
      <c r="E512">
        <v>1.369</v>
      </c>
    </row>
    <row r="513" spans="1:5" x14ac:dyDescent="0.25">
      <c r="A513" t="s">
        <v>581</v>
      </c>
      <c r="B513" t="s">
        <v>582</v>
      </c>
      <c r="C513">
        <v>1.2939000000000001</v>
      </c>
      <c r="D513">
        <v>1.0627</v>
      </c>
      <c r="E513">
        <v>0.8266</v>
      </c>
    </row>
    <row r="514" spans="1:5" x14ac:dyDescent="0.25">
      <c r="A514" t="s">
        <v>581</v>
      </c>
      <c r="B514" t="s">
        <v>583</v>
      </c>
      <c r="C514">
        <v>1.2939000000000001</v>
      </c>
      <c r="D514">
        <v>1.0144</v>
      </c>
      <c r="E514">
        <v>1.2122999999999999</v>
      </c>
    </row>
    <row r="515" spans="1:5" x14ac:dyDescent="0.25">
      <c r="A515" t="s">
        <v>581</v>
      </c>
      <c r="B515" t="s">
        <v>584</v>
      </c>
      <c r="C515">
        <v>1.2939000000000001</v>
      </c>
      <c r="D515">
        <v>1.2881</v>
      </c>
      <c r="E515">
        <v>1.2930999999999999</v>
      </c>
    </row>
    <row r="516" spans="1:5" x14ac:dyDescent="0.25">
      <c r="A516" t="s">
        <v>581</v>
      </c>
      <c r="B516" t="s">
        <v>585</v>
      </c>
      <c r="C516">
        <v>1.2939000000000001</v>
      </c>
      <c r="D516">
        <v>0.72460000000000002</v>
      </c>
      <c r="E516">
        <v>1.3775999999999999</v>
      </c>
    </row>
    <row r="517" spans="1:5" x14ac:dyDescent="0.25">
      <c r="A517" t="s">
        <v>581</v>
      </c>
      <c r="B517" t="s">
        <v>586</v>
      </c>
      <c r="C517">
        <v>1.2939000000000001</v>
      </c>
      <c r="D517">
        <v>1.111</v>
      </c>
      <c r="E517">
        <v>1.3775999999999999</v>
      </c>
    </row>
    <row r="518" spans="1:5" x14ac:dyDescent="0.25">
      <c r="A518" t="s">
        <v>581</v>
      </c>
      <c r="B518" t="s">
        <v>587</v>
      </c>
      <c r="C518">
        <v>1.2939000000000001</v>
      </c>
      <c r="D518">
        <v>1.4491000000000001</v>
      </c>
      <c r="E518">
        <v>1.1021000000000001</v>
      </c>
    </row>
    <row r="519" spans="1:5" x14ac:dyDescent="0.25">
      <c r="A519" t="s">
        <v>581</v>
      </c>
      <c r="B519" t="s">
        <v>588</v>
      </c>
      <c r="C519">
        <v>1.2939000000000001</v>
      </c>
      <c r="D519">
        <v>0.86950000000000005</v>
      </c>
      <c r="E519">
        <v>1.4327000000000001</v>
      </c>
    </row>
    <row r="520" spans="1:5" x14ac:dyDescent="0.25">
      <c r="A520" t="s">
        <v>581</v>
      </c>
      <c r="B520" t="s">
        <v>589</v>
      </c>
      <c r="C520">
        <v>1.2939000000000001</v>
      </c>
      <c r="D520">
        <v>1.5940000000000001</v>
      </c>
      <c r="E520">
        <v>0.6613</v>
      </c>
    </row>
    <row r="521" spans="1:5" x14ac:dyDescent="0.25">
      <c r="A521" t="s">
        <v>581</v>
      </c>
      <c r="B521" t="s">
        <v>590</v>
      </c>
      <c r="C521">
        <v>1.2939000000000001</v>
      </c>
      <c r="D521">
        <v>0.86950000000000005</v>
      </c>
      <c r="E521">
        <v>0.60619999999999996</v>
      </c>
    </row>
    <row r="522" spans="1:5" x14ac:dyDescent="0.25">
      <c r="A522" t="s">
        <v>581</v>
      </c>
      <c r="B522" t="s">
        <v>591</v>
      </c>
      <c r="C522">
        <v>1.2939000000000001</v>
      </c>
      <c r="D522">
        <v>0.62790000000000001</v>
      </c>
      <c r="E522">
        <v>0.9919</v>
      </c>
    </row>
    <row r="523" spans="1:5" x14ac:dyDescent="0.25">
      <c r="A523" t="s">
        <v>581</v>
      </c>
      <c r="B523" t="s">
        <v>592</v>
      </c>
      <c r="C523">
        <v>1.2939000000000001</v>
      </c>
      <c r="D523">
        <v>1.2881</v>
      </c>
      <c r="E523">
        <v>0.64659999999999995</v>
      </c>
    </row>
    <row r="524" spans="1:5" x14ac:dyDescent="0.25">
      <c r="A524" t="s">
        <v>581</v>
      </c>
      <c r="B524" t="s">
        <v>593</v>
      </c>
      <c r="C524">
        <v>1.2939000000000001</v>
      </c>
      <c r="D524">
        <v>0.77290000000000003</v>
      </c>
      <c r="E524">
        <v>0.88170000000000004</v>
      </c>
    </row>
    <row r="525" spans="1:5" x14ac:dyDescent="0.25">
      <c r="A525" t="s">
        <v>581</v>
      </c>
      <c r="B525" t="s">
        <v>594</v>
      </c>
      <c r="C525">
        <v>1.2939000000000001</v>
      </c>
      <c r="D525">
        <v>0.61829999999999996</v>
      </c>
      <c r="E525">
        <v>1.4107000000000001</v>
      </c>
    </row>
    <row r="526" spans="1:5" x14ac:dyDescent="0.25">
      <c r="A526" t="s">
        <v>581</v>
      </c>
      <c r="B526" t="s">
        <v>595</v>
      </c>
      <c r="C526">
        <v>1.2939000000000001</v>
      </c>
      <c r="D526">
        <v>0.53129999999999999</v>
      </c>
      <c r="E526">
        <v>0.71640000000000004</v>
      </c>
    </row>
    <row r="527" spans="1:5" x14ac:dyDescent="0.25">
      <c r="A527" t="s">
        <v>581</v>
      </c>
      <c r="B527" t="s">
        <v>596</v>
      </c>
      <c r="C527">
        <v>1.2939000000000001</v>
      </c>
      <c r="D527">
        <v>0.72460000000000002</v>
      </c>
      <c r="E527">
        <v>0.9919</v>
      </c>
    </row>
    <row r="528" spans="1:5" x14ac:dyDescent="0.25">
      <c r="A528" t="s">
        <v>581</v>
      </c>
      <c r="B528" t="s">
        <v>597</v>
      </c>
      <c r="C528">
        <v>1.2939000000000001</v>
      </c>
      <c r="D528">
        <v>1.1335</v>
      </c>
      <c r="E528">
        <v>0.7641</v>
      </c>
    </row>
    <row r="529" spans="1:5" x14ac:dyDescent="0.25">
      <c r="A529" t="s">
        <v>581</v>
      </c>
      <c r="B529" t="s">
        <v>598</v>
      </c>
      <c r="C529">
        <v>1.2939000000000001</v>
      </c>
      <c r="D529">
        <v>0.4637</v>
      </c>
      <c r="E529">
        <v>1.1168</v>
      </c>
    </row>
    <row r="530" spans="1:5" x14ac:dyDescent="0.25">
      <c r="A530" t="s">
        <v>581</v>
      </c>
      <c r="B530" t="s">
        <v>599</v>
      </c>
      <c r="C530">
        <v>1.2939000000000001</v>
      </c>
      <c r="D530">
        <v>1.2881</v>
      </c>
      <c r="E530">
        <v>0.58779999999999999</v>
      </c>
    </row>
    <row r="531" spans="1:5" x14ac:dyDescent="0.25">
      <c r="A531" t="s">
        <v>581</v>
      </c>
      <c r="B531" t="s">
        <v>600</v>
      </c>
      <c r="C531">
        <v>1.2939000000000001</v>
      </c>
      <c r="D531">
        <v>1.8032999999999999</v>
      </c>
      <c r="E531">
        <v>0.52900000000000003</v>
      </c>
    </row>
    <row r="532" spans="1:5" x14ac:dyDescent="0.25">
      <c r="A532" t="s">
        <v>581</v>
      </c>
      <c r="B532" t="s">
        <v>601</v>
      </c>
      <c r="C532">
        <v>1.2939000000000001</v>
      </c>
      <c r="D532">
        <v>0.82440000000000002</v>
      </c>
      <c r="E532">
        <v>1.4695</v>
      </c>
    </row>
    <row r="533" spans="1:5" x14ac:dyDescent="0.25">
      <c r="A533" t="s">
        <v>602</v>
      </c>
      <c r="B533" t="s">
        <v>603</v>
      </c>
      <c r="C533">
        <v>1.3976999999999999</v>
      </c>
      <c r="D533">
        <v>0.79959999999999998</v>
      </c>
      <c r="E533">
        <v>1.8339000000000001</v>
      </c>
    </row>
    <row r="534" spans="1:5" x14ac:dyDescent="0.25">
      <c r="A534" t="s">
        <v>602</v>
      </c>
      <c r="B534" t="s">
        <v>604</v>
      </c>
      <c r="C534">
        <v>1.3976999999999999</v>
      </c>
      <c r="D534">
        <v>0.56479999999999997</v>
      </c>
      <c r="E534">
        <v>0.99450000000000005</v>
      </c>
    </row>
    <row r="535" spans="1:5" x14ac:dyDescent="0.25">
      <c r="A535" t="s">
        <v>602</v>
      </c>
      <c r="B535" t="s">
        <v>605</v>
      </c>
      <c r="C535">
        <v>1.3976999999999999</v>
      </c>
      <c r="D535">
        <v>1.4309000000000001</v>
      </c>
      <c r="E535">
        <v>0.89500000000000002</v>
      </c>
    </row>
    <row r="536" spans="1:5" x14ac:dyDescent="0.25">
      <c r="A536" t="s">
        <v>602</v>
      </c>
      <c r="B536" t="s">
        <v>606</v>
      </c>
      <c r="C536">
        <v>1.3976999999999999</v>
      </c>
      <c r="D536">
        <v>1.2264999999999999</v>
      </c>
      <c r="E536">
        <v>0.8548</v>
      </c>
    </row>
    <row r="537" spans="1:5" x14ac:dyDescent="0.25">
      <c r="A537" t="s">
        <v>602</v>
      </c>
      <c r="B537" t="s">
        <v>607</v>
      </c>
      <c r="C537">
        <v>1.3976999999999999</v>
      </c>
      <c r="D537">
        <v>0.8417</v>
      </c>
      <c r="E537">
        <v>1.0003</v>
      </c>
    </row>
    <row r="538" spans="1:5" x14ac:dyDescent="0.25">
      <c r="A538" t="s">
        <v>602</v>
      </c>
      <c r="B538" t="s">
        <v>608</v>
      </c>
      <c r="C538">
        <v>1.3976999999999999</v>
      </c>
      <c r="D538">
        <v>1.2358</v>
      </c>
      <c r="E538">
        <v>0.77300000000000002</v>
      </c>
    </row>
    <row r="539" spans="1:5" x14ac:dyDescent="0.25">
      <c r="A539" t="s">
        <v>602</v>
      </c>
      <c r="B539" t="s">
        <v>609</v>
      </c>
      <c r="C539">
        <v>1.3976999999999999</v>
      </c>
      <c r="D539">
        <v>0.82279999999999998</v>
      </c>
      <c r="E539">
        <v>0.94469999999999998</v>
      </c>
    </row>
    <row r="540" spans="1:5" x14ac:dyDescent="0.25">
      <c r="A540" t="s">
        <v>602</v>
      </c>
      <c r="B540" t="s">
        <v>610</v>
      </c>
      <c r="C540">
        <v>1.3976999999999999</v>
      </c>
      <c r="D540">
        <v>0.58919999999999995</v>
      </c>
      <c r="E540">
        <v>1.0003</v>
      </c>
    </row>
    <row r="541" spans="1:5" x14ac:dyDescent="0.25">
      <c r="A541" t="s">
        <v>602</v>
      </c>
      <c r="B541" t="s">
        <v>611</v>
      </c>
      <c r="C541">
        <v>1.3976999999999999</v>
      </c>
      <c r="D541">
        <v>0.96799999999999997</v>
      </c>
      <c r="E541">
        <v>1.2782</v>
      </c>
    </row>
    <row r="542" spans="1:5" x14ac:dyDescent="0.25">
      <c r="A542" t="s">
        <v>602</v>
      </c>
      <c r="B542" t="s">
        <v>612</v>
      </c>
      <c r="C542">
        <v>1.3976999999999999</v>
      </c>
      <c r="D542">
        <v>0.97909999999999997</v>
      </c>
      <c r="E542">
        <v>0.89500000000000002</v>
      </c>
    </row>
    <row r="543" spans="1:5" x14ac:dyDescent="0.25">
      <c r="A543" t="s">
        <v>602</v>
      </c>
      <c r="B543" t="s">
        <v>613</v>
      </c>
      <c r="C543">
        <v>1.3976999999999999</v>
      </c>
      <c r="D543">
        <v>0.6734</v>
      </c>
      <c r="E543">
        <v>1.2782</v>
      </c>
    </row>
    <row r="544" spans="1:5" x14ac:dyDescent="0.25">
      <c r="A544" t="s">
        <v>602</v>
      </c>
      <c r="B544" t="s">
        <v>614</v>
      </c>
      <c r="C544">
        <v>1.3976999999999999</v>
      </c>
      <c r="D544">
        <v>0.85170000000000001</v>
      </c>
      <c r="E544">
        <v>0.98970000000000002</v>
      </c>
    </row>
    <row r="545" spans="1:5" x14ac:dyDescent="0.25">
      <c r="A545" t="s">
        <v>602</v>
      </c>
      <c r="B545" t="s">
        <v>615</v>
      </c>
      <c r="C545">
        <v>1.3976999999999999</v>
      </c>
      <c r="D545">
        <v>0.93010000000000004</v>
      </c>
      <c r="E545">
        <v>0.89749999999999996</v>
      </c>
    </row>
    <row r="546" spans="1:5" x14ac:dyDescent="0.25">
      <c r="A546" t="s">
        <v>602</v>
      </c>
      <c r="B546" t="s">
        <v>616</v>
      </c>
      <c r="C546">
        <v>1.3976999999999999</v>
      </c>
      <c r="D546">
        <v>1.1783999999999999</v>
      </c>
      <c r="E546">
        <v>0.94469999999999998</v>
      </c>
    </row>
    <row r="547" spans="1:5" x14ac:dyDescent="0.25">
      <c r="A547" t="s">
        <v>602</v>
      </c>
      <c r="B547" t="s">
        <v>617</v>
      </c>
      <c r="C547">
        <v>1.3976999999999999</v>
      </c>
      <c r="D547">
        <v>1.2683</v>
      </c>
      <c r="E547">
        <v>0.73</v>
      </c>
    </row>
    <row r="548" spans="1:5" x14ac:dyDescent="0.25">
      <c r="A548" t="s">
        <v>602</v>
      </c>
      <c r="B548" t="s">
        <v>618</v>
      </c>
      <c r="C548">
        <v>1.3976999999999999</v>
      </c>
      <c r="D548">
        <v>1.3513999999999999</v>
      </c>
      <c r="E548">
        <v>1.1022000000000001</v>
      </c>
    </row>
    <row r="549" spans="1:5" x14ac:dyDescent="0.25">
      <c r="A549" t="s">
        <v>602</v>
      </c>
      <c r="B549" t="s">
        <v>619</v>
      </c>
      <c r="C549">
        <v>1.3976999999999999</v>
      </c>
      <c r="D549">
        <v>1.0544</v>
      </c>
      <c r="E549">
        <v>1.1933</v>
      </c>
    </row>
    <row r="550" spans="1:5" x14ac:dyDescent="0.25">
      <c r="A550" t="s">
        <v>602</v>
      </c>
      <c r="B550" t="s">
        <v>620</v>
      </c>
      <c r="C550">
        <v>1.3976999999999999</v>
      </c>
      <c r="D550">
        <v>1.0731999999999999</v>
      </c>
      <c r="E550">
        <v>0.6613</v>
      </c>
    </row>
    <row r="551" spans="1:5" x14ac:dyDescent="0.25">
      <c r="A551" t="s">
        <v>621</v>
      </c>
      <c r="B551" t="s">
        <v>622</v>
      </c>
      <c r="C551">
        <v>1.8332999999999999</v>
      </c>
      <c r="D551">
        <v>1.3389</v>
      </c>
      <c r="E551">
        <v>0.7238</v>
      </c>
    </row>
    <row r="552" spans="1:5" x14ac:dyDescent="0.25">
      <c r="A552" t="s">
        <v>621</v>
      </c>
      <c r="B552" t="s">
        <v>623</v>
      </c>
      <c r="C552">
        <v>1.8332999999999999</v>
      </c>
      <c r="D552">
        <v>0.81820000000000004</v>
      </c>
      <c r="E552">
        <v>1.3534999999999999</v>
      </c>
    </row>
    <row r="553" spans="1:5" x14ac:dyDescent="0.25">
      <c r="A553" t="s">
        <v>621</v>
      </c>
      <c r="B553" t="s">
        <v>624</v>
      </c>
      <c r="C553">
        <v>1.8332999999999999</v>
      </c>
      <c r="D553">
        <v>1.0364</v>
      </c>
      <c r="E553">
        <v>0.87580000000000002</v>
      </c>
    </row>
    <row r="554" spans="1:5" x14ac:dyDescent="0.25">
      <c r="A554" t="s">
        <v>621</v>
      </c>
      <c r="B554" t="s">
        <v>625</v>
      </c>
      <c r="C554">
        <v>1.8332999999999999</v>
      </c>
      <c r="D554">
        <v>1.0412999999999999</v>
      </c>
      <c r="E554">
        <v>0.57899999999999996</v>
      </c>
    </row>
    <row r="555" spans="1:5" x14ac:dyDescent="0.25">
      <c r="A555" t="s">
        <v>621</v>
      </c>
      <c r="B555" t="s">
        <v>626</v>
      </c>
      <c r="C555">
        <v>1.8332999999999999</v>
      </c>
      <c r="D555">
        <v>0.76370000000000005</v>
      </c>
      <c r="E555">
        <v>0.95540000000000003</v>
      </c>
    </row>
    <row r="556" spans="1:5" x14ac:dyDescent="0.25">
      <c r="A556" t="s">
        <v>621</v>
      </c>
      <c r="B556" t="s">
        <v>627</v>
      </c>
      <c r="C556">
        <v>1.8332999999999999</v>
      </c>
      <c r="D556">
        <v>0.64459999999999995</v>
      </c>
      <c r="E556">
        <v>1.0857000000000001</v>
      </c>
    </row>
    <row r="557" spans="1:5" x14ac:dyDescent="0.25">
      <c r="A557" t="s">
        <v>621</v>
      </c>
      <c r="B557" t="s">
        <v>628</v>
      </c>
      <c r="C557">
        <v>1.8332999999999999</v>
      </c>
      <c r="D557">
        <v>1.8</v>
      </c>
      <c r="E557">
        <v>0.87580000000000002</v>
      </c>
    </row>
    <row r="558" spans="1:5" x14ac:dyDescent="0.25">
      <c r="A558" t="s">
        <v>621</v>
      </c>
      <c r="B558" t="s">
        <v>629</v>
      </c>
      <c r="C558">
        <v>1.8332999999999999</v>
      </c>
      <c r="D558">
        <v>1.0364</v>
      </c>
      <c r="E558">
        <v>1.3534999999999999</v>
      </c>
    </row>
    <row r="559" spans="1:5" x14ac:dyDescent="0.25">
      <c r="A559" t="s">
        <v>621</v>
      </c>
      <c r="B559" t="s">
        <v>630</v>
      </c>
      <c r="C559">
        <v>1.8332999999999999</v>
      </c>
      <c r="D559">
        <v>1.4181999999999999</v>
      </c>
      <c r="E559">
        <v>0.87580000000000002</v>
      </c>
    </row>
    <row r="560" spans="1:5" x14ac:dyDescent="0.25">
      <c r="A560" t="s">
        <v>621</v>
      </c>
      <c r="B560" t="s">
        <v>631</v>
      </c>
      <c r="C560">
        <v>1.8332999999999999</v>
      </c>
      <c r="D560">
        <v>0.69420000000000004</v>
      </c>
      <c r="E560">
        <v>1.0133000000000001</v>
      </c>
    </row>
    <row r="561" spans="1:5" x14ac:dyDescent="0.25">
      <c r="A561" t="s">
        <v>621</v>
      </c>
      <c r="B561" t="s">
        <v>632</v>
      </c>
      <c r="C561">
        <v>1.8332999999999999</v>
      </c>
      <c r="D561">
        <v>0.69420000000000004</v>
      </c>
      <c r="E561">
        <v>0.7238</v>
      </c>
    </row>
    <row r="562" spans="1:5" x14ac:dyDescent="0.25">
      <c r="A562" t="s">
        <v>621</v>
      </c>
      <c r="B562" t="s">
        <v>633</v>
      </c>
      <c r="C562">
        <v>1.8332999999999999</v>
      </c>
      <c r="D562">
        <v>0.54549999999999998</v>
      </c>
      <c r="E562">
        <v>1.4476</v>
      </c>
    </row>
    <row r="563" spans="1:5" x14ac:dyDescent="0.25">
      <c r="A563" t="s">
        <v>621</v>
      </c>
      <c r="B563" t="s">
        <v>634</v>
      </c>
      <c r="C563">
        <v>1.8332999999999999</v>
      </c>
      <c r="D563">
        <v>1.3636999999999999</v>
      </c>
      <c r="E563">
        <v>0.63690000000000002</v>
      </c>
    </row>
    <row r="564" spans="1:5" x14ac:dyDescent="0.25">
      <c r="A564" t="s">
        <v>621</v>
      </c>
      <c r="B564" t="s">
        <v>635</v>
      </c>
      <c r="C564">
        <v>1.8332999999999999</v>
      </c>
      <c r="D564">
        <v>0.65459999999999996</v>
      </c>
      <c r="E564">
        <v>1.4331</v>
      </c>
    </row>
    <row r="565" spans="1:5" x14ac:dyDescent="0.25">
      <c r="A565" t="s">
        <v>621</v>
      </c>
      <c r="B565" t="s">
        <v>636</v>
      </c>
      <c r="C565">
        <v>1.8332999999999999</v>
      </c>
      <c r="D565">
        <v>1.0412999999999999</v>
      </c>
      <c r="E565">
        <v>0.86860000000000004</v>
      </c>
    </row>
    <row r="566" spans="1:5" x14ac:dyDescent="0.25">
      <c r="A566" t="s">
        <v>621</v>
      </c>
      <c r="B566" t="s">
        <v>637</v>
      </c>
      <c r="C566">
        <v>1.8332999999999999</v>
      </c>
      <c r="D566">
        <v>1.1900999999999999</v>
      </c>
      <c r="E566">
        <v>1.2304999999999999</v>
      </c>
    </row>
    <row r="567" spans="1:5" x14ac:dyDescent="0.25">
      <c r="A567" t="s">
        <v>638</v>
      </c>
      <c r="B567" t="s">
        <v>639</v>
      </c>
      <c r="C567">
        <v>1.6092</v>
      </c>
      <c r="D567">
        <v>1.2428999999999999</v>
      </c>
      <c r="E567">
        <v>1.7228000000000001</v>
      </c>
    </row>
    <row r="568" spans="1:5" x14ac:dyDescent="0.25">
      <c r="A568" t="s">
        <v>638</v>
      </c>
      <c r="B568" t="s">
        <v>640</v>
      </c>
      <c r="C568">
        <v>1.6092</v>
      </c>
      <c r="D568">
        <v>0.87</v>
      </c>
      <c r="E568">
        <v>1.0337000000000001</v>
      </c>
    </row>
    <row r="569" spans="1:5" x14ac:dyDescent="0.25">
      <c r="A569" t="s">
        <v>638</v>
      </c>
      <c r="B569" t="s">
        <v>641</v>
      </c>
      <c r="C569">
        <v>1.6092</v>
      </c>
      <c r="D569">
        <v>0.8286</v>
      </c>
      <c r="E569">
        <v>0.71779999999999999</v>
      </c>
    </row>
    <row r="570" spans="1:5" x14ac:dyDescent="0.25">
      <c r="A570" t="s">
        <v>638</v>
      </c>
      <c r="B570" t="s">
        <v>642</v>
      </c>
      <c r="C570">
        <v>1.6092</v>
      </c>
      <c r="D570">
        <v>1.45</v>
      </c>
      <c r="E570">
        <v>0.14360000000000001</v>
      </c>
    </row>
    <row r="571" spans="1:5" x14ac:dyDescent="0.25">
      <c r="A571" t="s">
        <v>638</v>
      </c>
      <c r="B571" t="s">
        <v>643</v>
      </c>
      <c r="C571">
        <v>1.6092</v>
      </c>
      <c r="D571">
        <v>1.2428999999999999</v>
      </c>
      <c r="E571">
        <v>0.51680000000000004</v>
      </c>
    </row>
    <row r="572" spans="1:5" x14ac:dyDescent="0.25">
      <c r="A572" t="s">
        <v>638</v>
      </c>
      <c r="B572" t="s">
        <v>644</v>
      </c>
      <c r="C572">
        <v>1.6092</v>
      </c>
      <c r="D572">
        <v>0.62139999999999995</v>
      </c>
      <c r="E572">
        <v>2.4119000000000002</v>
      </c>
    </row>
    <row r="573" spans="1:5" x14ac:dyDescent="0.25">
      <c r="A573" t="s">
        <v>638</v>
      </c>
      <c r="B573" t="s">
        <v>645</v>
      </c>
      <c r="C573">
        <v>1.6092</v>
      </c>
      <c r="D573">
        <v>1.2428999999999999</v>
      </c>
      <c r="E573">
        <v>1.1485000000000001</v>
      </c>
    </row>
    <row r="574" spans="1:5" x14ac:dyDescent="0.25">
      <c r="A574" t="s">
        <v>638</v>
      </c>
      <c r="B574" t="s">
        <v>646</v>
      </c>
      <c r="C574">
        <v>1.6092</v>
      </c>
      <c r="D574">
        <v>1.0357000000000001</v>
      </c>
      <c r="E574">
        <v>1.7228000000000001</v>
      </c>
    </row>
    <row r="575" spans="1:5" x14ac:dyDescent="0.25">
      <c r="A575" t="s">
        <v>638</v>
      </c>
      <c r="B575" t="s">
        <v>647</v>
      </c>
      <c r="C575">
        <v>1.6092</v>
      </c>
      <c r="D575">
        <v>1.4914000000000001</v>
      </c>
      <c r="E575">
        <v>0.51680000000000004</v>
      </c>
    </row>
    <row r="576" spans="1:5" x14ac:dyDescent="0.25">
      <c r="A576" t="s">
        <v>638</v>
      </c>
      <c r="B576" t="s">
        <v>648</v>
      </c>
      <c r="C576">
        <v>1.6092</v>
      </c>
      <c r="D576">
        <v>0.87</v>
      </c>
      <c r="E576">
        <v>0.68910000000000005</v>
      </c>
    </row>
    <row r="577" spans="1:5" x14ac:dyDescent="0.25">
      <c r="A577" t="s">
        <v>638</v>
      </c>
      <c r="B577" t="s">
        <v>649</v>
      </c>
      <c r="C577">
        <v>1.6092</v>
      </c>
      <c r="D577">
        <v>1.45</v>
      </c>
      <c r="E577">
        <v>1.1485000000000001</v>
      </c>
    </row>
    <row r="578" spans="1:5" x14ac:dyDescent="0.25">
      <c r="A578" t="s">
        <v>638</v>
      </c>
      <c r="B578" t="s">
        <v>650</v>
      </c>
      <c r="C578">
        <v>1.6092</v>
      </c>
      <c r="D578">
        <v>0.87</v>
      </c>
      <c r="E578">
        <v>0.68910000000000005</v>
      </c>
    </row>
    <row r="579" spans="1:5" x14ac:dyDescent="0.25">
      <c r="A579" t="s">
        <v>638</v>
      </c>
      <c r="B579" t="s">
        <v>651</v>
      </c>
      <c r="C579">
        <v>1.6092</v>
      </c>
      <c r="D579">
        <v>0.62139999999999995</v>
      </c>
      <c r="E579">
        <v>1.0337000000000001</v>
      </c>
    </row>
    <row r="580" spans="1:5" x14ac:dyDescent="0.25">
      <c r="A580" t="s">
        <v>638</v>
      </c>
      <c r="B580" t="s">
        <v>652</v>
      </c>
      <c r="C580">
        <v>1.6092</v>
      </c>
      <c r="D580">
        <v>0.99429999999999996</v>
      </c>
      <c r="E580">
        <v>1.5505</v>
      </c>
    </row>
    <row r="581" spans="1:5" x14ac:dyDescent="0.25">
      <c r="A581" t="s">
        <v>638</v>
      </c>
      <c r="B581" t="s">
        <v>653</v>
      </c>
      <c r="C581">
        <v>1.6092</v>
      </c>
      <c r="D581">
        <v>0.24859999999999999</v>
      </c>
      <c r="E581">
        <v>1.0337000000000001</v>
      </c>
    </row>
    <row r="582" spans="1:5" x14ac:dyDescent="0.25">
      <c r="A582" t="s">
        <v>638</v>
      </c>
      <c r="B582" t="s">
        <v>654</v>
      </c>
      <c r="C582">
        <v>1.6092</v>
      </c>
      <c r="D582">
        <v>0.87</v>
      </c>
      <c r="E582">
        <v>0.86140000000000005</v>
      </c>
    </row>
    <row r="583" spans="1:5" x14ac:dyDescent="0.25">
      <c r="A583" t="s">
        <v>638</v>
      </c>
      <c r="B583" t="s">
        <v>655</v>
      </c>
      <c r="C583">
        <v>1.6092</v>
      </c>
      <c r="D583">
        <v>1.3982000000000001</v>
      </c>
      <c r="E583">
        <v>0.21540000000000001</v>
      </c>
    </row>
    <row r="584" spans="1:5" x14ac:dyDescent="0.25">
      <c r="A584" t="s">
        <v>638</v>
      </c>
      <c r="B584" t="s">
        <v>656</v>
      </c>
      <c r="C584">
        <v>1.6092</v>
      </c>
      <c r="D584">
        <v>0.99429999999999996</v>
      </c>
      <c r="E584">
        <v>1.0337000000000001</v>
      </c>
    </row>
    <row r="585" spans="1:5" x14ac:dyDescent="0.25">
      <c r="A585" t="s">
        <v>657</v>
      </c>
      <c r="B585" t="s">
        <v>658</v>
      </c>
      <c r="C585">
        <v>1.25</v>
      </c>
      <c r="D585">
        <v>0.64</v>
      </c>
      <c r="E585">
        <v>1.6649</v>
      </c>
    </row>
    <row r="586" spans="1:5" x14ac:dyDescent="0.25">
      <c r="A586" t="s">
        <v>657</v>
      </c>
      <c r="B586" t="s">
        <v>659</v>
      </c>
      <c r="C586">
        <v>1.25</v>
      </c>
      <c r="D586">
        <v>1.6</v>
      </c>
      <c r="E586">
        <v>0.79279999999999995</v>
      </c>
    </row>
    <row r="587" spans="1:5" x14ac:dyDescent="0.25">
      <c r="A587" t="s">
        <v>657</v>
      </c>
      <c r="B587" t="s">
        <v>660</v>
      </c>
      <c r="C587">
        <v>1.25</v>
      </c>
      <c r="D587">
        <v>0.96</v>
      </c>
      <c r="E587">
        <v>0.95140000000000002</v>
      </c>
    </row>
    <row r="588" spans="1:5" x14ac:dyDescent="0.25">
      <c r="A588" t="s">
        <v>657</v>
      </c>
      <c r="B588" t="s">
        <v>661</v>
      </c>
      <c r="C588">
        <v>1.25</v>
      </c>
      <c r="D588">
        <v>1.2</v>
      </c>
      <c r="E588">
        <v>1.982</v>
      </c>
    </row>
    <row r="589" spans="1:5" x14ac:dyDescent="0.25">
      <c r="A589" t="s">
        <v>657</v>
      </c>
      <c r="B589" t="s">
        <v>662</v>
      </c>
      <c r="C589">
        <v>1.25</v>
      </c>
      <c r="D589">
        <v>2.08</v>
      </c>
      <c r="E589">
        <v>0.23780000000000001</v>
      </c>
    </row>
    <row r="590" spans="1:5" x14ac:dyDescent="0.25">
      <c r="A590" t="s">
        <v>657</v>
      </c>
      <c r="B590" t="s">
        <v>663</v>
      </c>
      <c r="C590">
        <v>1.25</v>
      </c>
      <c r="D590">
        <v>0.16</v>
      </c>
      <c r="E590">
        <v>0.71350000000000002</v>
      </c>
    </row>
    <row r="591" spans="1:5" x14ac:dyDescent="0.25">
      <c r="A591" t="s">
        <v>657</v>
      </c>
      <c r="B591" t="s">
        <v>664</v>
      </c>
      <c r="C591">
        <v>1.25</v>
      </c>
      <c r="D591">
        <v>0.64</v>
      </c>
      <c r="E591">
        <v>0.95140000000000002</v>
      </c>
    </row>
    <row r="592" spans="1:5" x14ac:dyDescent="0.25">
      <c r="A592" t="s">
        <v>657</v>
      </c>
      <c r="B592" t="s">
        <v>665</v>
      </c>
      <c r="C592">
        <v>1.25</v>
      </c>
      <c r="D592">
        <v>0.5333</v>
      </c>
      <c r="E592">
        <v>0.99099999999999999</v>
      </c>
    </row>
    <row r="593" spans="1:5" x14ac:dyDescent="0.25">
      <c r="A593" t="s">
        <v>657</v>
      </c>
      <c r="B593" t="s">
        <v>666</v>
      </c>
      <c r="C593">
        <v>1.25</v>
      </c>
      <c r="D593">
        <v>2.56</v>
      </c>
      <c r="E593">
        <v>1.1892</v>
      </c>
    </row>
    <row r="594" spans="1:5" x14ac:dyDescent="0.25">
      <c r="A594" t="s">
        <v>657</v>
      </c>
      <c r="B594" t="s">
        <v>667</v>
      </c>
      <c r="C594">
        <v>1.25</v>
      </c>
      <c r="D594">
        <v>1.3332999999999999</v>
      </c>
      <c r="E594">
        <v>0.59460000000000002</v>
      </c>
    </row>
    <row r="595" spans="1:5" x14ac:dyDescent="0.25">
      <c r="A595" t="s">
        <v>657</v>
      </c>
      <c r="B595" t="s">
        <v>668</v>
      </c>
      <c r="C595">
        <v>1.25</v>
      </c>
      <c r="D595">
        <v>0.5333</v>
      </c>
      <c r="E595">
        <v>1.1892</v>
      </c>
    </row>
    <row r="596" spans="1:5" x14ac:dyDescent="0.25">
      <c r="A596" t="s">
        <v>657</v>
      </c>
      <c r="B596" t="s">
        <v>669</v>
      </c>
      <c r="C596">
        <v>1.25</v>
      </c>
      <c r="D596">
        <v>0.16</v>
      </c>
      <c r="E596">
        <v>0.95140000000000002</v>
      </c>
    </row>
    <row r="597" spans="1:5" x14ac:dyDescent="0.25">
      <c r="A597" t="s">
        <v>657</v>
      </c>
      <c r="B597" t="s">
        <v>670</v>
      </c>
      <c r="C597">
        <v>1.25</v>
      </c>
      <c r="D597">
        <v>0.8</v>
      </c>
      <c r="E597">
        <v>1.3874</v>
      </c>
    </row>
    <row r="598" spans="1:5" x14ac:dyDescent="0.25">
      <c r="A598" t="s">
        <v>657</v>
      </c>
      <c r="B598" t="s">
        <v>671</v>
      </c>
      <c r="C598">
        <v>1.25</v>
      </c>
      <c r="D598">
        <v>0.32</v>
      </c>
      <c r="E598">
        <v>0.95140000000000002</v>
      </c>
    </row>
    <row r="599" spans="1:5" x14ac:dyDescent="0.25">
      <c r="A599" t="s">
        <v>657</v>
      </c>
      <c r="B599" t="s">
        <v>672</v>
      </c>
      <c r="C599">
        <v>1.25</v>
      </c>
      <c r="D599">
        <v>1.6</v>
      </c>
      <c r="E599">
        <v>0.59460000000000002</v>
      </c>
    </row>
    <row r="600" spans="1:5" x14ac:dyDescent="0.25">
      <c r="A600" t="s">
        <v>657</v>
      </c>
      <c r="B600" t="s">
        <v>673</v>
      </c>
      <c r="C600">
        <v>1.25</v>
      </c>
      <c r="D600">
        <v>0.8</v>
      </c>
      <c r="E600">
        <v>0.79279999999999995</v>
      </c>
    </row>
    <row r="601" spans="1:5" x14ac:dyDescent="0.25">
      <c r="A601" t="s">
        <v>674</v>
      </c>
      <c r="B601" t="s">
        <v>675</v>
      </c>
      <c r="C601">
        <v>1.3125</v>
      </c>
      <c r="D601">
        <v>0.76190000000000002</v>
      </c>
      <c r="E601">
        <v>1.1667000000000001</v>
      </c>
    </row>
    <row r="602" spans="1:5" x14ac:dyDescent="0.25">
      <c r="A602" t="s">
        <v>674</v>
      </c>
      <c r="B602" t="s">
        <v>676</v>
      </c>
      <c r="C602">
        <v>1.3125</v>
      </c>
      <c r="D602">
        <v>0.76190000000000002</v>
      </c>
      <c r="E602">
        <v>1.1667000000000001</v>
      </c>
    </row>
    <row r="603" spans="1:5" x14ac:dyDescent="0.25">
      <c r="A603" t="s">
        <v>674</v>
      </c>
      <c r="B603" t="s">
        <v>677</v>
      </c>
      <c r="C603">
        <v>1.3125</v>
      </c>
      <c r="D603">
        <v>0.76190000000000002</v>
      </c>
      <c r="E603">
        <v>0.33329999999999999</v>
      </c>
    </row>
    <row r="604" spans="1:5" x14ac:dyDescent="0.25">
      <c r="A604" t="s">
        <v>674</v>
      </c>
      <c r="B604" t="s">
        <v>678</v>
      </c>
      <c r="C604">
        <v>1.3125</v>
      </c>
      <c r="D604">
        <v>0.9143</v>
      </c>
      <c r="E604">
        <v>0.83330000000000004</v>
      </c>
    </row>
    <row r="605" spans="1:5" x14ac:dyDescent="0.25">
      <c r="A605" t="s">
        <v>674</v>
      </c>
      <c r="B605" t="s">
        <v>679</v>
      </c>
      <c r="C605">
        <v>1.3125</v>
      </c>
      <c r="D605">
        <v>1.1429</v>
      </c>
      <c r="E605">
        <v>1.0417000000000001</v>
      </c>
    </row>
    <row r="606" spans="1:5" x14ac:dyDescent="0.25">
      <c r="A606" t="s">
        <v>674</v>
      </c>
      <c r="B606" t="s">
        <v>680</v>
      </c>
      <c r="C606">
        <v>1.3125</v>
      </c>
      <c r="D606">
        <v>0.76190000000000002</v>
      </c>
      <c r="E606">
        <v>2</v>
      </c>
    </row>
    <row r="607" spans="1:5" x14ac:dyDescent="0.25">
      <c r="A607" t="s">
        <v>674</v>
      </c>
      <c r="B607" t="s">
        <v>681</v>
      </c>
      <c r="C607">
        <v>1.3125</v>
      </c>
      <c r="D607">
        <v>0.60950000000000004</v>
      </c>
      <c r="E607">
        <v>1</v>
      </c>
    </row>
    <row r="608" spans="1:5" x14ac:dyDescent="0.25">
      <c r="A608" t="s">
        <v>674</v>
      </c>
      <c r="B608" t="s">
        <v>682</v>
      </c>
      <c r="C608">
        <v>1.3125</v>
      </c>
      <c r="D608">
        <v>1.5238</v>
      </c>
      <c r="E608">
        <v>0.625</v>
      </c>
    </row>
    <row r="609" spans="1:5" x14ac:dyDescent="0.25">
      <c r="A609" t="s">
        <v>674</v>
      </c>
      <c r="B609" t="s">
        <v>683</v>
      </c>
      <c r="C609">
        <v>1.3125</v>
      </c>
      <c r="D609">
        <v>1.3714</v>
      </c>
      <c r="E609">
        <v>0.83330000000000004</v>
      </c>
    </row>
    <row r="610" spans="1:5" x14ac:dyDescent="0.25">
      <c r="A610" t="s">
        <v>674</v>
      </c>
      <c r="B610" t="s">
        <v>684</v>
      </c>
      <c r="C610">
        <v>1.3125</v>
      </c>
      <c r="D610">
        <v>0.76190000000000002</v>
      </c>
      <c r="E610">
        <v>1.5</v>
      </c>
    </row>
    <row r="611" spans="1:5" x14ac:dyDescent="0.25">
      <c r="A611" t="s">
        <v>674</v>
      </c>
      <c r="B611" t="s">
        <v>685</v>
      </c>
      <c r="C611">
        <v>1.3125</v>
      </c>
      <c r="D611">
        <v>1.1429</v>
      </c>
      <c r="E611">
        <v>0.83330000000000004</v>
      </c>
    </row>
    <row r="612" spans="1:5" x14ac:dyDescent="0.25">
      <c r="A612" t="s">
        <v>674</v>
      </c>
      <c r="B612" t="s">
        <v>686</v>
      </c>
      <c r="C612">
        <v>1.3125</v>
      </c>
      <c r="D612">
        <v>1.5238</v>
      </c>
      <c r="E612">
        <v>0.41670000000000001</v>
      </c>
    </row>
    <row r="613" spans="1:5" x14ac:dyDescent="0.25">
      <c r="A613" t="s">
        <v>674</v>
      </c>
      <c r="B613" t="s">
        <v>687</v>
      </c>
      <c r="C613">
        <v>1.3125</v>
      </c>
      <c r="D613">
        <v>1.2190000000000001</v>
      </c>
      <c r="E613">
        <v>0.83330000000000004</v>
      </c>
    </row>
    <row r="614" spans="1:5" x14ac:dyDescent="0.25">
      <c r="A614" t="s">
        <v>674</v>
      </c>
      <c r="B614" t="s">
        <v>688</v>
      </c>
      <c r="C614">
        <v>1.3125</v>
      </c>
      <c r="D614">
        <v>1.0159</v>
      </c>
      <c r="E614">
        <v>1.3889</v>
      </c>
    </row>
    <row r="615" spans="1:5" x14ac:dyDescent="0.25">
      <c r="A615" t="s">
        <v>674</v>
      </c>
      <c r="B615" t="s">
        <v>689</v>
      </c>
      <c r="C615">
        <v>1.3125</v>
      </c>
      <c r="D615">
        <v>0.50790000000000002</v>
      </c>
      <c r="E615">
        <v>0.83330000000000004</v>
      </c>
    </row>
    <row r="616" spans="1:5" x14ac:dyDescent="0.25">
      <c r="A616" t="s">
        <v>674</v>
      </c>
      <c r="B616" t="s">
        <v>690</v>
      </c>
      <c r="C616">
        <v>1.3125</v>
      </c>
      <c r="D616">
        <v>1.5238</v>
      </c>
      <c r="E616">
        <v>1</v>
      </c>
    </row>
    <row r="617" spans="1:5" x14ac:dyDescent="0.25">
      <c r="A617" t="s">
        <v>691</v>
      </c>
      <c r="B617" t="s">
        <v>692</v>
      </c>
      <c r="C617">
        <v>1.4943</v>
      </c>
      <c r="D617">
        <v>1.1711</v>
      </c>
      <c r="E617">
        <v>0.47820000000000001</v>
      </c>
    </row>
    <row r="618" spans="1:5" x14ac:dyDescent="0.25">
      <c r="A618" t="s">
        <v>691</v>
      </c>
      <c r="B618" t="s">
        <v>693</v>
      </c>
      <c r="C618">
        <v>1.4943</v>
      </c>
      <c r="D618">
        <v>1.0038</v>
      </c>
      <c r="E618">
        <v>1.2434000000000001</v>
      </c>
    </row>
    <row r="619" spans="1:5" x14ac:dyDescent="0.25">
      <c r="A619" t="s">
        <v>691</v>
      </c>
      <c r="B619" t="s">
        <v>694</v>
      </c>
      <c r="C619">
        <v>1.4943</v>
      </c>
      <c r="D619">
        <v>1.4601</v>
      </c>
      <c r="E619">
        <v>0.86950000000000005</v>
      </c>
    </row>
    <row r="620" spans="1:5" x14ac:dyDescent="0.25">
      <c r="A620" t="s">
        <v>691</v>
      </c>
      <c r="B620" t="s">
        <v>695</v>
      </c>
      <c r="C620">
        <v>1.4943</v>
      </c>
      <c r="D620">
        <v>1.1711</v>
      </c>
      <c r="E620">
        <v>1.0362</v>
      </c>
    </row>
    <row r="621" spans="1:5" x14ac:dyDescent="0.25">
      <c r="A621" t="s">
        <v>691</v>
      </c>
      <c r="B621" t="s">
        <v>696</v>
      </c>
      <c r="C621">
        <v>1.4943</v>
      </c>
      <c r="D621">
        <v>0.85170000000000001</v>
      </c>
      <c r="E621">
        <v>1.3043</v>
      </c>
    </row>
    <row r="622" spans="1:5" x14ac:dyDescent="0.25">
      <c r="A622" t="s">
        <v>691</v>
      </c>
      <c r="B622" t="s">
        <v>697</v>
      </c>
      <c r="C622">
        <v>1.4943</v>
      </c>
      <c r="D622">
        <v>1.2715000000000001</v>
      </c>
      <c r="E622">
        <v>1.2434000000000001</v>
      </c>
    </row>
    <row r="623" spans="1:5" x14ac:dyDescent="0.25">
      <c r="A623" t="s">
        <v>691</v>
      </c>
      <c r="B623" t="s">
        <v>698</v>
      </c>
      <c r="C623">
        <v>1.4943</v>
      </c>
      <c r="D623">
        <v>0.48670000000000002</v>
      </c>
      <c r="E623">
        <v>0.60870000000000002</v>
      </c>
    </row>
    <row r="624" spans="1:5" x14ac:dyDescent="0.25">
      <c r="A624" t="s">
        <v>691</v>
      </c>
      <c r="B624" t="s">
        <v>699</v>
      </c>
      <c r="C624">
        <v>1.4943</v>
      </c>
      <c r="D624">
        <v>1.3384</v>
      </c>
      <c r="E624">
        <v>0.95650000000000002</v>
      </c>
    </row>
    <row r="625" spans="1:5" x14ac:dyDescent="0.25">
      <c r="A625" t="s">
        <v>691</v>
      </c>
      <c r="B625" t="s">
        <v>700</v>
      </c>
      <c r="C625">
        <v>1.4943</v>
      </c>
      <c r="D625">
        <v>0.83650000000000002</v>
      </c>
      <c r="E625">
        <v>0.95650000000000002</v>
      </c>
    </row>
    <row r="626" spans="1:5" x14ac:dyDescent="0.25">
      <c r="A626" t="s">
        <v>691</v>
      </c>
      <c r="B626" t="s">
        <v>701</v>
      </c>
      <c r="C626">
        <v>1.4943</v>
      </c>
      <c r="D626">
        <v>1.5615000000000001</v>
      </c>
      <c r="E626">
        <v>1.1158999999999999</v>
      </c>
    </row>
    <row r="627" spans="1:5" x14ac:dyDescent="0.25">
      <c r="A627" t="s">
        <v>691</v>
      </c>
      <c r="B627" t="s">
        <v>702</v>
      </c>
      <c r="C627">
        <v>1.4943</v>
      </c>
      <c r="D627">
        <v>0.46839999999999998</v>
      </c>
      <c r="E627">
        <v>0.47820000000000001</v>
      </c>
    </row>
    <row r="628" spans="1:5" x14ac:dyDescent="0.25">
      <c r="A628" t="s">
        <v>691</v>
      </c>
      <c r="B628" t="s">
        <v>703</v>
      </c>
      <c r="C628">
        <v>1.4943</v>
      </c>
      <c r="D628">
        <v>1.2776000000000001</v>
      </c>
      <c r="E628">
        <v>0.86950000000000005</v>
      </c>
    </row>
    <row r="629" spans="1:5" x14ac:dyDescent="0.25">
      <c r="A629" t="s">
        <v>691</v>
      </c>
      <c r="B629" t="s">
        <v>704</v>
      </c>
      <c r="C629">
        <v>1.4943</v>
      </c>
      <c r="D629">
        <v>0.54749999999999999</v>
      </c>
      <c r="E629">
        <v>1.3912</v>
      </c>
    </row>
    <row r="630" spans="1:5" x14ac:dyDescent="0.25">
      <c r="A630" t="s">
        <v>691</v>
      </c>
      <c r="B630" t="s">
        <v>705</v>
      </c>
      <c r="C630">
        <v>1.4943</v>
      </c>
      <c r="D630">
        <v>1.0342</v>
      </c>
      <c r="E630">
        <v>1.3912</v>
      </c>
    </row>
    <row r="631" spans="1:5" x14ac:dyDescent="0.25">
      <c r="A631" t="s">
        <v>691</v>
      </c>
      <c r="B631" t="s">
        <v>706</v>
      </c>
      <c r="C631">
        <v>1.4943</v>
      </c>
      <c r="D631">
        <v>0.73609999999999998</v>
      </c>
      <c r="E631">
        <v>1.0521</v>
      </c>
    </row>
    <row r="632" spans="1:5" x14ac:dyDescent="0.25">
      <c r="A632" t="s">
        <v>691</v>
      </c>
      <c r="B632" t="s">
        <v>707</v>
      </c>
      <c r="C632">
        <v>1.4943</v>
      </c>
      <c r="D632">
        <v>0.66920000000000002</v>
      </c>
      <c r="E632">
        <v>1.0434000000000001</v>
      </c>
    </row>
    <row r="633" spans="1:5" x14ac:dyDescent="0.25">
      <c r="A633" t="s">
        <v>708</v>
      </c>
      <c r="B633" t="s">
        <v>709</v>
      </c>
      <c r="C633">
        <v>1.6236999999999999</v>
      </c>
      <c r="D633">
        <v>0.92379999999999995</v>
      </c>
      <c r="E633">
        <v>0.69599999999999995</v>
      </c>
    </row>
    <row r="634" spans="1:5" x14ac:dyDescent="0.25">
      <c r="A634" t="s">
        <v>708</v>
      </c>
      <c r="B634" t="s">
        <v>710</v>
      </c>
      <c r="C634">
        <v>1.6236999999999999</v>
      </c>
      <c r="D634">
        <v>0.96779999999999999</v>
      </c>
      <c r="E634">
        <v>1.3919999999999999</v>
      </c>
    </row>
    <row r="635" spans="1:5" x14ac:dyDescent="0.25">
      <c r="A635" t="s">
        <v>708</v>
      </c>
      <c r="B635" t="s">
        <v>711</v>
      </c>
      <c r="C635">
        <v>1.6236999999999999</v>
      </c>
      <c r="D635">
        <v>0.8468</v>
      </c>
      <c r="E635">
        <v>0.99650000000000005</v>
      </c>
    </row>
    <row r="636" spans="1:5" x14ac:dyDescent="0.25">
      <c r="A636" t="s">
        <v>708</v>
      </c>
      <c r="B636" t="s">
        <v>712</v>
      </c>
      <c r="C636">
        <v>1.6236999999999999</v>
      </c>
      <c r="D636">
        <v>1.0998000000000001</v>
      </c>
      <c r="E636">
        <v>1.2021999999999999</v>
      </c>
    </row>
    <row r="637" spans="1:5" x14ac:dyDescent="0.25">
      <c r="A637" t="s">
        <v>708</v>
      </c>
      <c r="B637" t="s">
        <v>713</v>
      </c>
      <c r="C637">
        <v>1.6236999999999999</v>
      </c>
      <c r="D637">
        <v>1.0118</v>
      </c>
      <c r="E637">
        <v>0.69599999999999995</v>
      </c>
    </row>
    <row r="638" spans="1:5" x14ac:dyDescent="0.25">
      <c r="A638" t="s">
        <v>708</v>
      </c>
      <c r="B638" t="s">
        <v>714</v>
      </c>
      <c r="C638">
        <v>1.6236999999999999</v>
      </c>
      <c r="D638">
        <v>1.0895999999999999</v>
      </c>
      <c r="E638">
        <v>1.2264999999999999</v>
      </c>
    </row>
    <row r="639" spans="1:5" x14ac:dyDescent="0.25">
      <c r="A639" t="s">
        <v>708</v>
      </c>
      <c r="B639" t="s">
        <v>715</v>
      </c>
      <c r="C639">
        <v>1.6236999999999999</v>
      </c>
      <c r="D639">
        <v>1.3265</v>
      </c>
      <c r="E639">
        <v>0.74950000000000006</v>
      </c>
    </row>
    <row r="640" spans="1:5" x14ac:dyDescent="0.25">
      <c r="A640" t="s">
        <v>708</v>
      </c>
      <c r="B640" t="s">
        <v>716</v>
      </c>
      <c r="C640">
        <v>1.6236999999999999</v>
      </c>
      <c r="D640">
        <v>0.4738</v>
      </c>
      <c r="E640">
        <v>1.0902000000000001</v>
      </c>
    </row>
    <row r="641" spans="1:5" x14ac:dyDescent="0.25">
      <c r="A641" t="s">
        <v>708</v>
      </c>
      <c r="B641" t="s">
        <v>717</v>
      </c>
      <c r="C641">
        <v>1.6236999999999999</v>
      </c>
      <c r="D641">
        <v>0.87980000000000003</v>
      </c>
      <c r="E641">
        <v>0.94910000000000005</v>
      </c>
    </row>
    <row r="642" spans="1:5" x14ac:dyDescent="0.25">
      <c r="A642" t="s">
        <v>708</v>
      </c>
      <c r="B642" t="s">
        <v>718</v>
      </c>
      <c r="C642">
        <v>1.6236999999999999</v>
      </c>
      <c r="D642">
        <v>0.83579999999999999</v>
      </c>
      <c r="E642">
        <v>1.0755999999999999</v>
      </c>
    </row>
    <row r="643" spans="1:5" x14ac:dyDescent="0.25">
      <c r="A643" t="s">
        <v>708</v>
      </c>
      <c r="B643" t="s">
        <v>719</v>
      </c>
      <c r="C643">
        <v>1.6236999999999999</v>
      </c>
      <c r="D643">
        <v>0.74790000000000001</v>
      </c>
      <c r="E643">
        <v>1.9615</v>
      </c>
    </row>
    <row r="644" spans="1:5" x14ac:dyDescent="0.25">
      <c r="A644" t="s">
        <v>708</v>
      </c>
      <c r="B644" t="s">
        <v>720</v>
      </c>
      <c r="C644">
        <v>1.6236999999999999</v>
      </c>
      <c r="D644">
        <v>1.1878</v>
      </c>
      <c r="E644">
        <v>1.3287</v>
      </c>
    </row>
    <row r="645" spans="1:5" x14ac:dyDescent="0.25">
      <c r="A645" t="s">
        <v>708</v>
      </c>
      <c r="B645" t="s">
        <v>721</v>
      </c>
      <c r="C645">
        <v>1.6236999999999999</v>
      </c>
      <c r="D645">
        <v>0.96779999999999999</v>
      </c>
      <c r="E645">
        <v>1.0124</v>
      </c>
    </row>
    <row r="646" spans="1:5" x14ac:dyDescent="0.25">
      <c r="A646" t="s">
        <v>708</v>
      </c>
      <c r="B646" t="s">
        <v>722</v>
      </c>
      <c r="C646">
        <v>1.6236999999999999</v>
      </c>
      <c r="D646">
        <v>0.79179999999999995</v>
      </c>
      <c r="E646">
        <v>0.63270000000000004</v>
      </c>
    </row>
    <row r="647" spans="1:5" x14ac:dyDescent="0.25">
      <c r="A647" t="s">
        <v>708</v>
      </c>
      <c r="B647" t="s">
        <v>723</v>
      </c>
      <c r="C647">
        <v>1.6236999999999999</v>
      </c>
      <c r="D647">
        <v>1.3549</v>
      </c>
      <c r="E647">
        <v>0.94489999999999996</v>
      </c>
    </row>
    <row r="648" spans="1:5" x14ac:dyDescent="0.25">
      <c r="A648" t="s">
        <v>708</v>
      </c>
      <c r="B648" t="s">
        <v>724</v>
      </c>
      <c r="C648">
        <v>1.6236999999999999</v>
      </c>
      <c r="D648">
        <v>1.2318</v>
      </c>
      <c r="E648">
        <v>0.94910000000000005</v>
      </c>
    </row>
    <row r="649" spans="1:5" x14ac:dyDescent="0.25">
      <c r="A649" t="s">
        <v>708</v>
      </c>
      <c r="B649" t="s">
        <v>725</v>
      </c>
      <c r="C649">
        <v>1.6236999999999999</v>
      </c>
      <c r="D649">
        <v>1.2757000000000001</v>
      </c>
      <c r="E649">
        <v>0.75929999999999997</v>
      </c>
    </row>
    <row r="650" spans="1:5" x14ac:dyDescent="0.25">
      <c r="A650" t="s">
        <v>708</v>
      </c>
      <c r="B650" t="s">
        <v>726</v>
      </c>
      <c r="C650">
        <v>1.6236999999999999</v>
      </c>
      <c r="D650">
        <v>0.74790000000000001</v>
      </c>
      <c r="E650">
        <v>0.69599999999999995</v>
      </c>
    </row>
    <row r="651" spans="1:5" x14ac:dyDescent="0.25">
      <c r="A651" t="s">
        <v>708</v>
      </c>
      <c r="B651" t="s">
        <v>727</v>
      </c>
      <c r="C651">
        <v>1.6236999999999999</v>
      </c>
      <c r="D651">
        <v>1.0998000000000001</v>
      </c>
      <c r="E651">
        <v>0.88580000000000003</v>
      </c>
    </row>
    <row r="652" spans="1:5" x14ac:dyDescent="0.25">
      <c r="A652" t="s">
        <v>708</v>
      </c>
      <c r="B652" t="s">
        <v>728</v>
      </c>
      <c r="C652">
        <v>1.6236999999999999</v>
      </c>
      <c r="D652">
        <v>0.90329999999999999</v>
      </c>
      <c r="E652">
        <v>0.59050000000000002</v>
      </c>
    </row>
    <row r="653" spans="1:5" x14ac:dyDescent="0.25">
      <c r="A653" t="s">
        <v>708</v>
      </c>
      <c r="B653" t="s">
        <v>729</v>
      </c>
      <c r="C653">
        <v>1.6236999999999999</v>
      </c>
      <c r="D653">
        <v>1.2318</v>
      </c>
      <c r="E653">
        <v>1.2021999999999999</v>
      </c>
    </row>
    <row r="654" spans="1:5" x14ac:dyDescent="0.25">
      <c r="A654" t="s">
        <v>708</v>
      </c>
      <c r="B654" t="s">
        <v>730</v>
      </c>
      <c r="C654">
        <v>1.6236999999999999</v>
      </c>
      <c r="D654">
        <v>1.0118</v>
      </c>
      <c r="E654">
        <v>0.82250000000000001</v>
      </c>
    </row>
    <row r="655" spans="1:5" x14ac:dyDescent="0.25">
      <c r="A655" t="s">
        <v>708</v>
      </c>
      <c r="B655" t="s">
        <v>731</v>
      </c>
      <c r="C655">
        <v>1.6236999999999999</v>
      </c>
      <c r="D655">
        <v>0.83579999999999999</v>
      </c>
      <c r="E655">
        <v>1.3919999999999999</v>
      </c>
    </row>
    <row r="656" spans="1:5" x14ac:dyDescent="0.25">
      <c r="A656" t="s">
        <v>708</v>
      </c>
      <c r="B656" t="s">
        <v>732</v>
      </c>
      <c r="C656">
        <v>1.6236999999999999</v>
      </c>
      <c r="D656">
        <v>1.0674999999999999</v>
      </c>
      <c r="E656">
        <v>0.7087</v>
      </c>
    </row>
    <row r="657" spans="1:5" x14ac:dyDescent="0.25">
      <c r="A657" t="s">
        <v>708</v>
      </c>
      <c r="B657" t="s">
        <v>733</v>
      </c>
      <c r="C657">
        <v>1.6236999999999999</v>
      </c>
      <c r="D657">
        <v>1.2318</v>
      </c>
      <c r="E657">
        <v>0.94489999999999996</v>
      </c>
    </row>
    <row r="658" spans="1:5" x14ac:dyDescent="0.25">
      <c r="A658" t="s">
        <v>708</v>
      </c>
      <c r="B658" t="s">
        <v>734</v>
      </c>
      <c r="C658">
        <v>1.6236999999999999</v>
      </c>
      <c r="D658">
        <v>0.94750000000000001</v>
      </c>
      <c r="E658">
        <v>1.2947</v>
      </c>
    </row>
    <row r="659" spans="1:5" x14ac:dyDescent="0.25">
      <c r="A659" t="s">
        <v>708</v>
      </c>
      <c r="B659" t="s">
        <v>735</v>
      </c>
      <c r="C659">
        <v>1.6236999999999999</v>
      </c>
      <c r="D659">
        <v>0.87980000000000003</v>
      </c>
      <c r="E659">
        <v>0.88580000000000003</v>
      </c>
    </row>
    <row r="660" spans="1:5" x14ac:dyDescent="0.25">
      <c r="A660" t="s">
        <v>736</v>
      </c>
      <c r="B660" t="s">
        <v>737</v>
      </c>
      <c r="C660">
        <v>2</v>
      </c>
      <c r="D660">
        <v>1.6</v>
      </c>
      <c r="E660">
        <v>0.61970000000000003</v>
      </c>
    </row>
    <row r="661" spans="1:5" x14ac:dyDescent="0.25">
      <c r="A661" t="s">
        <v>736</v>
      </c>
      <c r="B661" t="s">
        <v>738</v>
      </c>
      <c r="C661">
        <v>2</v>
      </c>
      <c r="D661">
        <v>1.2</v>
      </c>
      <c r="E661">
        <v>0.86760000000000004</v>
      </c>
    </row>
    <row r="662" spans="1:5" x14ac:dyDescent="0.25">
      <c r="A662" t="s">
        <v>736</v>
      </c>
      <c r="B662" t="s">
        <v>739</v>
      </c>
      <c r="C662">
        <v>2</v>
      </c>
      <c r="D662">
        <v>0.625</v>
      </c>
      <c r="E662">
        <v>1.7042999999999999</v>
      </c>
    </row>
    <row r="663" spans="1:5" x14ac:dyDescent="0.25">
      <c r="A663" t="s">
        <v>736</v>
      </c>
      <c r="B663" t="s">
        <v>740</v>
      </c>
      <c r="C663">
        <v>2</v>
      </c>
      <c r="D663">
        <v>0.6</v>
      </c>
      <c r="E663">
        <v>0.61970000000000003</v>
      </c>
    </row>
    <row r="664" spans="1:5" x14ac:dyDescent="0.25">
      <c r="A664" t="s">
        <v>736</v>
      </c>
      <c r="B664" t="s">
        <v>741</v>
      </c>
      <c r="C664">
        <v>2</v>
      </c>
      <c r="D664">
        <v>0.8</v>
      </c>
      <c r="E664">
        <v>1.4874000000000001</v>
      </c>
    </row>
    <row r="665" spans="1:5" x14ac:dyDescent="0.25">
      <c r="A665" t="s">
        <v>736</v>
      </c>
      <c r="B665" t="s">
        <v>742</v>
      </c>
      <c r="C665">
        <v>2</v>
      </c>
      <c r="D665">
        <v>1</v>
      </c>
      <c r="E665">
        <v>1.3633999999999999</v>
      </c>
    </row>
    <row r="666" spans="1:5" x14ac:dyDescent="0.25">
      <c r="A666" t="s">
        <v>736</v>
      </c>
      <c r="B666" t="s">
        <v>743</v>
      </c>
      <c r="C666">
        <v>2</v>
      </c>
      <c r="D666">
        <v>0.75</v>
      </c>
      <c r="E666">
        <v>0.77470000000000006</v>
      </c>
    </row>
    <row r="667" spans="1:5" x14ac:dyDescent="0.25">
      <c r="A667" t="s">
        <v>736</v>
      </c>
      <c r="B667" t="s">
        <v>744</v>
      </c>
      <c r="C667">
        <v>2</v>
      </c>
      <c r="D667">
        <v>0.75</v>
      </c>
      <c r="E667">
        <v>1.2395</v>
      </c>
    </row>
    <row r="668" spans="1:5" x14ac:dyDescent="0.25">
      <c r="A668" t="s">
        <v>736</v>
      </c>
      <c r="B668" t="s">
        <v>745</v>
      </c>
      <c r="C668">
        <v>2</v>
      </c>
      <c r="D668">
        <v>1</v>
      </c>
      <c r="E668">
        <v>0.20660000000000001</v>
      </c>
    </row>
    <row r="669" spans="1:5" x14ac:dyDescent="0.25">
      <c r="A669" t="s">
        <v>736</v>
      </c>
      <c r="B669" t="s">
        <v>746</v>
      </c>
      <c r="C669">
        <v>2</v>
      </c>
      <c r="D669">
        <v>1.625</v>
      </c>
      <c r="E669">
        <v>0.92959999999999998</v>
      </c>
    </row>
    <row r="670" spans="1:5" x14ac:dyDescent="0.25">
      <c r="A670" t="s">
        <v>736</v>
      </c>
      <c r="B670" t="s">
        <v>746</v>
      </c>
      <c r="C670">
        <v>1.9167000000000001</v>
      </c>
      <c r="D670">
        <v>1.3043</v>
      </c>
      <c r="E670">
        <v>0.64859999999999995</v>
      </c>
    </row>
  </sheetData>
  <sortState ref="A2:E405">
    <sortCondition ref="A2:A405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70"/>
  <sheetViews>
    <sheetView zoomScale="80" zoomScaleNormal="80" workbookViewId="0">
      <selection activeCell="A2" sqref="A2:E669"/>
    </sheetView>
  </sheetViews>
  <sheetFormatPr defaultRowHeight="15" x14ac:dyDescent="0.25"/>
  <sheetData>
    <row r="1" spans="1:5" x14ac:dyDescent="0.25">
      <c r="A1" t="s">
        <v>314</v>
      </c>
      <c r="B1" t="s">
        <v>2</v>
      </c>
      <c r="C1" t="s">
        <v>6</v>
      </c>
      <c r="D1" t="s">
        <v>410</v>
      </c>
      <c r="E1" t="s">
        <v>5</v>
      </c>
    </row>
    <row r="2" spans="1:5" x14ac:dyDescent="0.25">
      <c r="A2" t="s">
        <v>61</v>
      </c>
      <c r="B2" t="s">
        <v>305</v>
      </c>
      <c r="C2">
        <v>1.16455696202532</v>
      </c>
      <c r="D2">
        <v>0.17</v>
      </c>
      <c r="E2">
        <v>1.19</v>
      </c>
    </row>
    <row r="3" spans="1:5" x14ac:dyDescent="0.25">
      <c r="A3" t="s">
        <v>61</v>
      </c>
      <c r="B3" t="s">
        <v>64</v>
      </c>
      <c r="C3">
        <v>1.16455696202532</v>
      </c>
      <c r="D3">
        <v>0.51</v>
      </c>
      <c r="E3">
        <v>1.36</v>
      </c>
    </row>
    <row r="4" spans="1:5" x14ac:dyDescent="0.25">
      <c r="A4" t="s">
        <v>61</v>
      </c>
      <c r="B4" t="s">
        <v>65</v>
      </c>
      <c r="C4">
        <v>1.16455696202532</v>
      </c>
      <c r="D4">
        <v>0.68</v>
      </c>
      <c r="E4">
        <v>0.34</v>
      </c>
    </row>
    <row r="5" spans="1:5" x14ac:dyDescent="0.25">
      <c r="A5" t="s">
        <v>61</v>
      </c>
      <c r="B5" t="s">
        <v>249</v>
      </c>
      <c r="C5">
        <v>1.16455696202532</v>
      </c>
      <c r="D5">
        <v>0.45</v>
      </c>
      <c r="E5">
        <v>1.82</v>
      </c>
    </row>
    <row r="6" spans="1:5" x14ac:dyDescent="0.25">
      <c r="A6" t="s">
        <v>61</v>
      </c>
      <c r="B6" t="s">
        <v>71</v>
      </c>
      <c r="C6">
        <v>1.16455696202532</v>
      </c>
      <c r="D6">
        <v>0.68</v>
      </c>
      <c r="E6">
        <v>1.36</v>
      </c>
    </row>
    <row r="7" spans="1:5" x14ac:dyDescent="0.25">
      <c r="A7" t="s">
        <v>61</v>
      </c>
      <c r="B7" t="s">
        <v>62</v>
      </c>
      <c r="C7">
        <v>1.16455696202532</v>
      </c>
      <c r="D7">
        <v>1.02</v>
      </c>
      <c r="E7">
        <v>0.51</v>
      </c>
    </row>
    <row r="8" spans="1:5" x14ac:dyDescent="0.25">
      <c r="A8" t="s">
        <v>61</v>
      </c>
      <c r="B8" t="s">
        <v>328</v>
      </c>
      <c r="C8">
        <v>1.16455696202532</v>
      </c>
      <c r="D8">
        <v>0.68</v>
      </c>
      <c r="E8">
        <v>1.36</v>
      </c>
    </row>
    <row r="9" spans="1:5" x14ac:dyDescent="0.25">
      <c r="A9" t="s">
        <v>61</v>
      </c>
      <c r="B9" t="s">
        <v>246</v>
      </c>
      <c r="C9">
        <v>1.16455696202532</v>
      </c>
      <c r="D9">
        <v>2.38</v>
      </c>
      <c r="E9">
        <v>0.51</v>
      </c>
    </row>
    <row r="10" spans="1:5" x14ac:dyDescent="0.25">
      <c r="A10" t="s">
        <v>61</v>
      </c>
      <c r="B10" t="s">
        <v>66</v>
      </c>
      <c r="C10">
        <v>1.16455696202532</v>
      </c>
      <c r="D10">
        <v>1.19</v>
      </c>
      <c r="E10">
        <v>0.51</v>
      </c>
    </row>
    <row r="11" spans="1:5" x14ac:dyDescent="0.25">
      <c r="A11" t="s">
        <v>61</v>
      </c>
      <c r="B11" t="s">
        <v>248</v>
      </c>
      <c r="C11">
        <v>1.16455696202532</v>
      </c>
      <c r="D11">
        <v>0.68</v>
      </c>
      <c r="E11">
        <v>0.51</v>
      </c>
    </row>
    <row r="12" spans="1:5" x14ac:dyDescent="0.25">
      <c r="A12" t="s">
        <v>61</v>
      </c>
      <c r="B12" t="s">
        <v>67</v>
      </c>
      <c r="C12">
        <v>1.16455696202532</v>
      </c>
      <c r="D12">
        <v>0.51</v>
      </c>
      <c r="E12">
        <v>1.53</v>
      </c>
    </row>
    <row r="13" spans="1:5" x14ac:dyDescent="0.25">
      <c r="A13" t="s">
        <v>61</v>
      </c>
      <c r="B13" t="s">
        <v>306</v>
      </c>
      <c r="C13">
        <v>1.16455696202532</v>
      </c>
      <c r="D13">
        <v>0.51</v>
      </c>
      <c r="E13">
        <v>1.53</v>
      </c>
    </row>
    <row r="14" spans="1:5" x14ac:dyDescent="0.25">
      <c r="A14" t="s">
        <v>61</v>
      </c>
      <c r="B14" t="s">
        <v>335</v>
      </c>
      <c r="C14">
        <v>1.16455696202532</v>
      </c>
      <c r="D14">
        <v>0.85</v>
      </c>
      <c r="E14">
        <v>0.34</v>
      </c>
    </row>
    <row r="15" spans="1:5" x14ac:dyDescent="0.25">
      <c r="A15" t="s">
        <v>61</v>
      </c>
      <c r="B15" t="s">
        <v>356</v>
      </c>
      <c r="C15">
        <v>1.16455696202532</v>
      </c>
      <c r="D15">
        <v>0.85</v>
      </c>
      <c r="E15">
        <v>1.02</v>
      </c>
    </row>
    <row r="16" spans="1:5" x14ac:dyDescent="0.25">
      <c r="A16" t="s">
        <v>61</v>
      </c>
      <c r="B16" t="s">
        <v>82</v>
      </c>
      <c r="C16">
        <v>1.16455696202532</v>
      </c>
      <c r="D16">
        <v>0</v>
      </c>
      <c r="E16">
        <v>1.36</v>
      </c>
    </row>
    <row r="17" spans="1:5" x14ac:dyDescent="0.25">
      <c r="A17" t="s">
        <v>61</v>
      </c>
      <c r="B17" t="s">
        <v>87</v>
      </c>
      <c r="C17">
        <v>1.16455696202532</v>
      </c>
      <c r="D17">
        <v>0.51</v>
      </c>
      <c r="E17">
        <v>0.85</v>
      </c>
    </row>
    <row r="18" spans="1:5" x14ac:dyDescent="0.25">
      <c r="A18" t="s">
        <v>61</v>
      </c>
      <c r="B18" t="s">
        <v>247</v>
      </c>
      <c r="C18">
        <v>1.16455696202532</v>
      </c>
      <c r="D18">
        <v>1.02</v>
      </c>
      <c r="E18">
        <v>1.02</v>
      </c>
    </row>
    <row r="19" spans="1:5" x14ac:dyDescent="0.25">
      <c r="A19" t="s">
        <v>61</v>
      </c>
      <c r="B19" t="s">
        <v>245</v>
      </c>
      <c r="C19">
        <v>1.16455696202532</v>
      </c>
      <c r="D19">
        <v>0.85</v>
      </c>
      <c r="E19">
        <v>1.36</v>
      </c>
    </row>
    <row r="20" spans="1:5" x14ac:dyDescent="0.25">
      <c r="A20" t="s">
        <v>61</v>
      </c>
      <c r="B20" t="s">
        <v>69</v>
      </c>
      <c r="C20">
        <v>1.16455696202532</v>
      </c>
      <c r="D20">
        <v>1.19</v>
      </c>
      <c r="E20">
        <v>0.17</v>
      </c>
    </row>
    <row r="21" spans="1:5" x14ac:dyDescent="0.25">
      <c r="A21" t="s">
        <v>61</v>
      </c>
      <c r="B21" t="s">
        <v>70</v>
      </c>
      <c r="C21">
        <v>1.16455696202532</v>
      </c>
      <c r="D21">
        <v>1.02</v>
      </c>
      <c r="E21">
        <v>1.53</v>
      </c>
    </row>
    <row r="22" spans="1:5" x14ac:dyDescent="0.25">
      <c r="A22" t="s">
        <v>72</v>
      </c>
      <c r="B22" t="s">
        <v>63</v>
      </c>
      <c r="C22">
        <v>1.11805555555556</v>
      </c>
      <c r="D22">
        <v>1.18</v>
      </c>
      <c r="E22">
        <v>0.59</v>
      </c>
    </row>
    <row r="23" spans="1:5" x14ac:dyDescent="0.25">
      <c r="A23" t="s">
        <v>72</v>
      </c>
      <c r="B23" t="s">
        <v>90</v>
      </c>
      <c r="C23">
        <v>1.11805555555556</v>
      </c>
      <c r="D23">
        <v>0.83</v>
      </c>
      <c r="E23">
        <v>1.3</v>
      </c>
    </row>
    <row r="24" spans="1:5" x14ac:dyDescent="0.25">
      <c r="A24" t="s">
        <v>72</v>
      </c>
      <c r="B24" t="s">
        <v>103</v>
      </c>
      <c r="C24">
        <v>1.11805555555556</v>
      </c>
      <c r="D24">
        <v>0.95</v>
      </c>
      <c r="E24">
        <v>1.06</v>
      </c>
    </row>
    <row r="25" spans="1:5" x14ac:dyDescent="0.25">
      <c r="A25" t="s">
        <v>72</v>
      </c>
      <c r="B25" t="s">
        <v>89</v>
      </c>
      <c r="C25">
        <v>1.11805555555556</v>
      </c>
      <c r="D25">
        <v>0.47</v>
      </c>
      <c r="E25">
        <v>1.06</v>
      </c>
    </row>
    <row r="26" spans="1:5" x14ac:dyDescent="0.25">
      <c r="A26" t="s">
        <v>72</v>
      </c>
      <c r="B26" t="s">
        <v>88</v>
      </c>
      <c r="C26">
        <v>1.11805555555556</v>
      </c>
      <c r="D26">
        <v>0.83</v>
      </c>
      <c r="E26">
        <v>0.59</v>
      </c>
    </row>
    <row r="27" spans="1:5" x14ac:dyDescent="0.25">
      <c r="A27" t="s">
        <v>72</v>
      </c>
      <c r="B27" t="s">
        <v>106</v>
      </c>
      <c r="C27">
        <v>1.11805555555556</v>
      </c>
      <c r="D27">
        <v>0.35</v>
      </c>
      <c r="E27">
        <v>2.13</v>
      </c>
    </row>
    <row r="28" spans="1:5" x14ac:dyDescent="0.25">
      <c r="A28" t="s">
        <v>72</v>
      </c>
      <c r="B28" t="s">
        <v>102</v>
      </c>
      <c r="C28">
        <v>1.11805555555556</v>
      </c>
      <c r="D28">
        <v>0.47</v>
      </c>
      <c r="E28">
        <v>1.06</v>
      </c>
    </row>
    <row r="29" spans="1:5" x14ac:dyDescent="0.25">
      <c r="A29" t="s">
        <v>72</v>
      </c>
      <c r="B29" t="s">
        <v>86</v>
      </c>
      <c r="C29">
        <v>1.11805555555556</v>
      </c>
      <c r="D29">
        <v>0.59</v>
      </c>
      <c r="E29">
        <v>0.71</v>
      </c>
    </row>
    <row r="30" spans="1:5" x14ac:dyDescent="0.25">
      <c r="A30" t="s">
        <v>72</v>
      </c>
      <c r="B30" t="s">
        <v>386</v>
      </c>
      <c r="C30">
        <v>1.11805555555556</v>
      </c>
      <c r="D30">
        <v>0.71</v>
      </c>
      <c r="E30">
        <v>1.3</v>
      </c>
    </row>
    <row r="31" spans="1:5" x14ac:dyDescent="0.25">
      <c r="A31" t="s">
        <v>72</v>
      </c>
      <c r="B31" t="s">
        <v>74</v>
      </c>
      <c r="C31">
        <v>1.11805555555556</v>
      </c>
      <c r="D31">
        <v>0.83</v>
      </c>
      <c r="E31">
        <v>0.83</v>
      </c>
    </row>
    <row r="32" spans="1:5" x14ac:dyDescent="0.25">
      <c r="A32" t="s">
        <v>72</v>
      </c>
      <c r="B32" t="s">
        <v>73</v>
      </c>
      <c r="C32">
        <v>1.11805555555556</v>
      </c>
      <c r="D32">
        <v>0.35</v>
      </c>
      <c r="E32">
        <v>0.71</v>
      </c>
    </row>
    <row r="33" spans="1:5" x14ac:dyDescent="0.25">
      <c r="A33" t="s">
        <v>72</v>
      </c>
      <c r="B33" t="s">
        <v>85</v>
      </c>
      <c r="C33">
        <v>1.11805555555556</v>
      </c>
      <c r="D33">
        <v>1.18</v>
      </c>
      <c r="E33">
        <v>0.59</v>
      </c>
    </row>
    <row r="34" spans="1:5" x14ac:dyDescent="0.25">
      <c r="A34" t="s">
        <v>72</v>
      </c>
      <c r="B34" t="s">
        <v>83</v>
      </c>
      <c r="C34">
        <v>1.11805555555556</v>
      </c>
      <c r="D34">
        <v>0.24</v>
      </c>
      <c r="E34">
        <v>0.59</v>
      </c>
    </row>
    <row r="35" spans="1:5" x14ac:dyDescent="0.25">
      <c r="A35" t="s">
        <v>72</v>
      </c>
      <c r="B35" t="s">
        <v>344</v>
      </c>
      <c r="C35">
        <v>1.11805555555556</v>
      </c>
      <c r="D35">
        <v>0.47</v>
      </c>
      <c r="E35">
        <v>1.3</v>
      </c>
    </row>
    <row r="36" spans="1:5" x14ac:dyDescent="0.25">
      <c r="A36" t="s">
        <v>72</v>
      </c>
      <c r="B36" t="s">
        <v>76</v>
      </c>
      <c r="C36">
        <v>1.11805555555556</v>
      </c>
      <c r="D36">
        <v>0.71</v>
      </c>
      <c r="E36">
        <v>1.06</v>
      </c>
    </row>
    <row r="37" spans="1:5" x14ac:dyDescent="0.25">
      <c r="A37" t="s">
        <v>72</v>
      </c>
      <c r="B37" t="s">
        <v>81</v>
      </c>
      <c r="C37">
        <v>1.11805555555556</v>
      </c>
      <c r="D37">
        <v>0.83</v>
      </c>
      <c r="E37">
        <v>1.42</v>
      </c>
    </row>
    <row r="38" spans="1:5" x14ac:dyDescent="0.25">
      <c r="A38" t="s">
        <v>72</v>
      </c>
      <c r="B38" t="s">
        <v>68</v>
      </c>
      <c r="C38">
        <v>1.11805555555556</v>
      </c>
      <c r="D38">
        <v>1.54</v>
      </c>
      <c r="E38">
        <v>1.06</v>
      </c>
    </row>
    <row r="39" spans="1:5" x14ac:dyDescent="0.25">
      <c r="A39" t="s">
        <v>72</v>
      </c>
      <c r="B39" t="s">
        <v>384</v>
      </c>
      <c r="C39">
        <v>1.11805555555556</v>
      </c>
      <c r="D39">
        <v>1.42</v>
      </c>
      <c r="E39">
        <v>1.54</v>
      </c>
    </row>
    <row r="40" spans="1:5" x14ac:dyDescent="0.25">
      <c r="A40" t="s">
        <v>72</v>
      </c>
      <c r="B40" t="s">
        <v>79</v>
      </c>
      <c r="C40">
        <v>1.11805555555556</v>
      </c>
      <c r="D40">
        <v>1.3</v>
      </c>
      <c r="E40">
        <v>1.06</v>
      </c>
    </row>
    <row r="41" spans="1:5" x14ac:dyDescent="0.25">
      <c r="A41" t="s">
        <v>72</v>
      </c>
      <c r="B41" t="s">
        <v>75</v>
      </c>
      <c r="C41">
        <v>1.11805555555556</v>
      </c>
      <c r="D41">
        <v>0.83</v>
      </c>
      <c r="E41">
        <v>0.95</v>
      </c>
    </row>
    <row r="42" spans="1:5" x14ac:dyDescent="0.25">
      <c r="A42" t="s">
        <v>72</v>
      </c>
      <c r="B42" t="s">
        <v>77</v>
      </c>
      <c r="C42">
        <v>1.11805555555556</v>
      </c>
      <c r="D42">
        <v>0.83</v>
      </c>
      <c r="E42">
        <v>0.12</v>
      </c>
    </row>
    <row r="43" spans="1:5" x14ac:dyDescent="0.25">
      <c r="A43" t="s">
        <v>72</v>
      </c>
      <c r="B43" t="s">
        <v>80</v>
      </c>
      <c r="C43">
        <v>1.11805555555556</v>
      </c>
      <c r="D43">
        <v>0.59</v>
      </c>
      <c r="E43">
        <v>0.95</v>
      </c>
    </row>
    <row r="44" spans="1:5" x14ac:dyDescent="0.25">
      <c r="A44" t="s">
        <v>72</v>
      </c>
      <c r="B44" t="s">
        <v>78</v>
      </c>
      <c r="C44">
        <v>1.11805555555556</v>
      </c>
      <c r="D44">
        <v>1.06</v>
      </c>
      <c r="E44">
        <v>0.95</v>
      </c>
    </row>
    <row r="45" spans="1:5" x14ac:dyDescent="0.25">
      <c r="A45" t="s">
        <v>72</v>
      </c>
      <c r="B45" t="s">
        <v>244</v>
      </c>
      <c r="C45">
        <v>1.11805555555556</v>
      </c>
      <c r="D45">
        <v>0.47</v>
      </c>
      <c r="E45">
        <v>1.06</v>
      </c>
    </row>
    <row r="46" spans="1:5" x14ac:dyDescent="0.25">
      <c r="A46" t="s">
        <v>91</v>
      </c>
      <c r="B46" t="s">
        <v>107</v>
      </c>
      <c r="C46">
        <v>1.2152777777777799</v>
      </c>
      <c r="D46">
        <v>1.19</v>
      </c>
      <c r="E46">
        <v>1.0900000000000001</v>
      </c>
    </row>
    <row r="47" spans="1:5" x14ac:dyDescent="0.25">
      <c r="A47" t="s">
        <v>91</v>
      </c>
      <c r="B47" t="s">
        <v>105</v>
      </c>
      <c r="C47">
        <v>1.2152777777777799</v>
      </c>
      <c r="D47">
        <v>0.65</v>
      </c>
      <c r="E47">
        <v>1.04</v>
      </c>
    </row>
    <row r="48" spans="1:5" x14ac:dyDescent="0.25">
      <c r="A48" t="s">
        <v>91</v>
      </c>
      <c r="B48" t="s">
        <v>118</v>
      </c>
      <c r="C48">
        <v>1.2152777777777799</v>
      </c>
      <c r="D48">
        <v>0.65</v>
      </c>
      <c r="E48">
        <v>1.41</v>
      </c>
    </row>
    <row r="49" spans="1:5" x14ac:dyDescent="0.25">
      <c r="A49" t="s">
        <v>91</v>
      </c>
      <c r="B49" t="s">
        <v>92</v>
      </c>
      <c r="C49">
        <v>1.2152777777777799</v>
      </c>
      <c r="D49">
        <v>0.98</v>
      </c>
      <c r="E49">
        <v>1.3</v>
      </c>
    </row>
    <row r="50" spans="1:5" x14ac:dyDescent="0.25">
      <c r="A50" t="s">
        <v>91</v>
      </c>
      <c r="B50" t="s">
        <v>101</v>
      </c>
      <c r="C50">
        <v>1.2152777777777799</v>
      </c>
      <c r="D50">
        <v>0.47</v>
      </c>
      <c r="E50">
        <v>0.93</v>
      </c>
    </row>
    <row r="51" spans="1:5" x14ac:dyDescent="0.25">
      <c r="A51" t="s">
        <v>91</v>
      </c>
      <c r="B51" t="s">
        <v>370</v>
      </c>
      <c r="C51">
        <v>1.2152777777777799</v>
      </c>
      <c r="D51">
        <v>0.98</v>
      </c>
      <c r="E51">
        <v>0.98</v>
      </c>
    </row>
    <row r="52" spans="1:5" x14ac:dyDescent="0.25">
      <c r="A52" t="s">
        <v>91</v>
      </c>
      <c r="B52" t="s">
        <v>130</v>
      </c>
      <c r="C52">
        <v>1.2152777777777799</v>
      </c>
      <c r="D52">
        <v>1.19</v>
      </c>
      <c r="E52">
        <v>1.41</v>
      </c>
    </row>
    <row r="53" spans="1:5" x14ac:dyDescent="0.25">
      <c r="A53" t="s">
        <v>91</v>
      </c>
      <c r="B53" t="s">
        <v>108</v>
      </c>
      <c r="C53">
        <v>1.2152777777777799</v>
      </c>
      <c r="D53">
        <v>1.19</v>
      </c>
      <c r="E53">
        <v>0.76</v>
      </c>
    </row>
    <row r="54" spans="1:5" x14ac:dyDescent="0.25">
      <c r="A54" t="s">
        <v>91</v>
      </c>
      <c r="B54" t="s">
        <v>98</v>
      </c>
      <c r="C54">
        <v>1.2152777777777799</v>
      </c>
      <c r="D54">
        <v>0.33</v>
      </c>
      <c r="E54">
        <v>0.87</v>
      </c>
    </row>
    <row r="55" spans="1:5" x14ac:dyDescent="0.25">
      <c r="A55" t="s">
        <v>91</v>
      </c>
      <c r="B55" t="s">
        <v>111</v>
      </c>
      <c r="C55">
        <v>1.2152777777777799</v>
      </c>
      <c r="D55">
        <v>1.69</v>
      </c>
      <c r="E55">
        <v>0.39</v>
      </c>
    </row>
    <row r="56" spans="1:5" x14ac:dyDescent="0.25">
      <c r="A56" t="s">
        <v>91</v>
      </c>
      <c r="B56" t="s">
        <v>94</v>
      </c>
      <c r="C56">
        <v>1.2152777777777799</v>
      </c>
      <c r="D56">
        <v>0.65</v>
      </c>
      <c r="E56">
        <v>1.4</v>
      </c>
    </row>
    <row r="57" spans="1:5" x14ac:dyDescent="0.25">
      <c r="A57" t="s">
        <v>91</v>
      </c>
      <c r="B57" t="s">
        <v>389</v>
      </c>
      <c r="C57">
        <v>1.2152777777777799</v>
      </c>
      <c r="D57">
        <v>0.65</v>
      </c>
      <c r="E57">
        <v>0.74</v>
      </c>
    </row>
    <row r="58" spans="1:5" x14ac:dyDescent="0.25">
      <c r="A58" t="s">
        <v>91</v>
      </c>
      <c r="B58" t="s">
        <v>122</v>
      </c>
      <c r="C58">
        <v>1.2152777777777799</v>
      </c>
      <c r="D58">
        <v>0.98</v>
      </c>
      <c r="E58">
        <v>0.98</v>
      </c>
    </row>
    <row r="59" spans="1:5" x14ac:dyDescent="0.25">
      <c r="A59" t="s">
        <v>91</v>
      </c>
      <c r="B59" t="s">
        <v>117</v>
      </c>
      <c r="C59">
        <v>1.2152777777777799</v>
      </c>
      <c r="D59">
        <v>1.21</v>
      </c>
      <c r="E59">
        <v>0.84</v>
      </c>
    </row>
    <row r="60" spans="1:5" x14ac:dyDescent="0.25">
      <c r="A60" t="s">
        <v>91</v>
      </c>
      <c r="B60" t="s">
        <v>99</v>
      </c>
      <c r="C60">
        <v>1.2152777777777799</v>
      </c>
      <c r="D60">
        <v>0.78</v>
      </c>
      <c r="E60">
        <v>1.04</v>
      </c>
    </row>
    <row r="61" spans="1:5" x14ac:dyDescent="0.25">
      <c r="A61" t="s">
        <v>91</v>
      </c>
      <c r="B61" t="s">
        <v>408</v>
      </c>
      <c r="C61">
        <v>1.2152777777777799</v>
      </c>
      <c r="D61">
        <v>0.84</v>
      </c>
      <c r="E61">
        <v>0.65</v>
      </c>
    </row>
    <row r="62" spans="1:5" x14ac:dyDescent="0.25">
      <c r="A62" t="s">
        <v>91</v>
      </c>
      <c r="B62" t="s">
        <v>100</v>
      </c>
      <c r="C62">
        <v>1.2152777777777799</v>
      </c>
      <c r="D62">
        <v>1.19</v>
      </c>
      <c r="E62">
        <v>1.19</v>
      </c>
    </row>
    <row r="63" spans="1:5" x14ac:dyDescent="0.25">
      <c r="A63" t="s">
        <v>91</v>
      </c>
      <c r="B63" t="s">
        <v>93</v>
      </c>
      <c r="C63">
        <v>1.2152777777777799</v>
      </c>
      <c r="D63">
        <v>0.78</v>
      </c>
      <c r="E63">
        <v>1.17</v>
      </c>
    </row>
    <row r="64" spans="1:5" x14ac:dyDescent="0.25">
      <c r="A64" t="s">
        <v>91</v>
      </c>
      <c r="B64" t="s">
        <v>390</v>
      </c>
      <c r="C64">
        <v>1.2152777777777799</v>
      </c>
      <c r="D64">
        <v>0.33</v>
      </c>
      <c r="E64">
        <v>0.98</v>
      </c>
    </row>
    <row r="65" spans="1:5" x14ac:dyDescent="0.25">
      <c r="A65" t="s">
        <v>91</v>
      </c>
      <c r="B65" t="s">
        <v>97</v>
      </c>
      <c r="C65">
        <v>1.2152777777777799</v>
      </c>
      <c r="D65">
        <v>0.76</v>
      </c>
      <c r="E65">
        <v>1.0900000000000001</v>
      </c>
    </row>
    <row r="66" spans="1:5" x14ac:dyDescent="0.25">
      <c r="A66" t="s">
        <v>91</v>
      </c>
      <c r="B66" t="s">
        <v>95</v>
      </c>
      <c r="C66">
        <v>1.2152777777777799</v>
      </c>
      <c r="D66">
        <v>0.56000000000000005</v>
      </c>
      <c r="E66">
        <v>0.74</v>
      </c>
    </row>
    <row r="67" spans="1:5" x14ac:dyDescent="0.25">
      <c r="A67" t="s">
        <v>91</v>
      </c>
      <c r="B67" t="s">
        <v>109</v>
      </c>
      <c r="C67">
        <v>1.2152777777777799</v>
      </c>
      <c r="D67">
        <v>0.28000000000000003</v>
      </c>
      <c r="E67">
        <v>1.02</v>
      </c>
    </row>
    <row r="68" spans="1:5" x14ac:dyDescent="0.25">
      <c r="A68" t="s">
        <v>91</v>
      </c>
      <c r="B68" t="s">
        <v>113</v>
      </c>
      <c r="C68">
        <v>1.2152777777777799</v>
      </c>
      <c r="D68">
        <v>0.22</v>
      </c>
      <c r="E68">
        <v>1.63</v>
      </c>
    </row>
    <row r="69" spans="1:5" x14ac:dyDescent="0.25">
      <c r="A69" t="s">
        <v>91</v>
      </c>
      <c r="B69" t="s">
        <v>84</v>
      </c>
      <c r="C69">
        <v>1.2152777777777799</v>
      </c>
      <c r="D69">
        <v>0.78</v>
      </c>
      <c r="E69">
        <v>0.26</v>
      </c>
    </row>
    <row r="70" spans="1:5" x14ac:dyDescent="0.25">
      <c r="A70" t="s">
        <v>114</v>
      </c>
      <c r="B70" t="s">
        <v>121</v>
      </c>
      <c r="C70">
        <v>1.0419580419580401</v>
      </c>
      <c r="D70">
        <v>0.76</v>
      </c>
      <c r="E70">
        <v>0.76</v>
      </c>
    </row>
    <row r="71" spans="1:5" x14ac:dyDescent="0.25">
      <c r="A71" t="s">
        <v>114</v>
      </c>
      <c r="B71" t="s">
        <v>119</v>
      </c>
      <c r="C71">
        <v>1.0419580419580401</v>
      </c>
      <c r="D71">
        <v>0.51</v>
      </c>
      <c r="E71">
        <v>0.89</v>
      </c>
    </row>
    <row r="72" spans="1:5" x14ac:dyDescent="0.25">
      <c r="A72" t="s">
        <v>114</v>
      </c>
      <c r="B72" t="s">
        <v>398</v>
      </c>
      <c r="C72">
        <v>1.0419580419580401</v>
      </c>
      <c r="D72">
        <v>0.64</v>
      </c>
      <c r="E72">
        <v>0.64</v>
      </c>
    </row>
    <row r="73" spans="1:5" x14ac:dyDescent="0.25">
      <c r="A73" t="s">
        <v>114</v>
      </c>
      <c r="B73" t="s">
        <v>110</v>
      </c>
      <c r="C73">
        <v>1.0419580419580401</v>
      </c>
      <c r="D73">
        <v>1.4</v>
      </c>
      <c r="E73">
        <v>1.4</v>
      </c>
    </row>
    <row r="74" spans="1:5" x14ac:dyDescent="0.25">
      <c r="A74" t="s">
        <v>114</v>
      </c>
      <c r="B74" t="s">
        <v>120</v>
      </c>
      <c r="C74">
        <v>1.0419580419580401</v>
      </c>
      <c r="D74">
        <v>0.76</v>
      </c>
      <c r="E74">
        <v>1.27</v>
      </c>
    </row>
    <row r="75" spans="1:5" x14ac:dyDescent="0.25">
      <c r="A75" t="s">
        <v>114</v>
      </c>
      <c r="B75" t="s">
        <v>96</v>
      </c>
      <c r="C75">
        <v>1.0419580419580401</v>
      </c>
      <c r="D75">
        <v>0.89</v>
      </c>
      <c r="E75">
        <v>1.4</v>
      </c>
    </row>
    <row r="76" spans="1:5" x14ac:dyDescent="0.25">
      <c r="A76" t="s">
        <v>114</v>
      </c>
      <c r="B76" t="s">
        <v>124</v>
      </c>
      <c r="C76">
        <v>1.0419580419580401</v>
      </c>
      <c r="D76">
        <v>1.1499999999999999</v>
      </c>
      <c r="E76">
        <v>0.89</v>
      </c>
    </row>
    <row r="77" spans="1:5" x14ac:dyDescent="0.25">
      <c r="A77" t="s">
        <v>114</v>
      </c>
      <c r="B77" t="s">
        <v>131</v>
      </c>
      <c r="C77">
        <v>1.0419580419580401</v>
      </c>
      <c r="D77">
        <v>0.87</v>
      </c>
      <c r="E77">
        <v>1.2</v>
      </c>
    </row>
    <row r="78" spans="1:5" x14ac:dyDescent="0.25">
      <c r="A78" t="s">
        <v>114</v>
      </c>
      <c r="B78" t="s">
        <v>129</v>
      </c>
      <c r="C78">
        <v>1.0419580419580401</v>
      </c>
      <c r="D78">
        <v>1.27</v>
      </c>
      <c r="E78">
        <v>1.1499999999999999</v>
      </c>
    </row>
    <row r="79" spans="1:5" x14ac:dyDescent="0.25">
      <c r="A79" t="s">
        <v>114</v>
      </c>
      <c r="B79" t="s">
        <v>112</v>
      </c>
      <c r="C79">
        <v>1.0419580419580401</v>
      </c>
      <c r="D79">
        <v>1.4</v>
      </c>
      <c r="E79">
        <v>0.51</v>
      </c>
    </row>
    <row r="80" spans="1:5" x14ac:dyDescent="0.25">
      <c r="A80" t="s">
        <v>114</v>
      </c>
      <c r="B80" t="s">
        <v>115</v>
      </c>
      <c r="C80">
        <v>1.0419580419580401</v>
      </c>
      <c r="D80">
        <v>0.89</v>
      </c>
      <c r="E80">
        <v>0.89</v>
      </c>
    </row>
    <row r="81" spans="1:5" x14ac:dyDescent="0.25">
      <c r="A81" t="s">
        <v>114</v>
      </c>
      <c r="B81" t="s">
        <v>135</v>
      </c>
      <c r="C81">
        <v>1.0419580419580401</v>
      </c>
      <c r="D81">
        <v>0.51</v>
      </c>
      <c r="E81">
        <v>1.02</v>
      </c>
    </row>
    <row r="82" spans="1:5" x14ac:dyDescent="0.25">
      <c r="A82" t="s">
        <v>114</v>
      </c>
      <c r="B82" t="s">
        <v>364</v>
      </c>
      <c r="C82">
        <v>1.0419580419580401</v>
      </c>
      <c r="D82">
        <v>0.25</v>
      </c>
      <c r="E82">
        <v>1.1499999999999999</v>
      </c>
    </row>
    <row r="83" spans="1:5" x14ac:dyDescent="0.25">
      <c r="A83" t="s">
        <v>114</v>
      </c>
      <c r="B83" t="s">
        <v>136</v>
      </c>
      <c r="C83">
        <v>1.0419580419580401</v>
      </c>
      <c r="D83">
        <v>0.51</v>
      </c>
      <c r="E83">
        <v>1.02</v>
      </c>
    </row>
    <row r="84" spans="1:5" x14ac:dyDescent="0.25">
      <c r="A84" t="s">
        <v>114</v>
      </c>
      <c r="B84" t="s">
        <v>133</v>
      </c>
      <c r="C84">
        <v>1.0419580419580401</v>
      </c>
      <c r="D84">
        <v>0.51</v>
      </c>
      <c r="E84">
        <v>1.27</v>
      </c>
    </row>
    <row r="85" spans="1:5" x14ac:dyDescent="0.25">
      <c r="A85" t="s">
        <v>114</v>
      </c>
      <c r="B85" t="s">
        <v>104</v>
      </c>
      <c r="C85">
        <v>1.0419580419580401</v>
      </c>
      <c r="D85">
        <v>0.64</v>
      </c>
      <c r="E85">
        <v>0.64</v>
      </c>
    </row>
    <row r="86" spans="1:5" x14ac:dyDescent="0.25">
      <c r="A86" t="s">
        <v>114</v>
      </c>
      <c r="B86" t="s">
        <v>128</v>
      </c>
      <c r="C86">
        <v>1.0419580419580401</v>
      </c>
      <c r="D86">
        <v>1.02</v>
      </c>
      <c r="E86">
        <v>0.89</v>
      </c>
    </row>
    <row r="87" spans="1:5" x14ac:dyDescent="0.25">
      <c r="A87" t="s">
        <v>114</v>
      </c>
      <c r="B87" t="s">
        <v>134</v>
      </c>
      <c r="C87">
        <v>1.0419580419580401</v>
      </c>
      <c r="D87">
        <v>0.13</v>
      </c>
      <c r="E87">
        <v>0.25</v>
      </c>
    </row>
    <row r="88" spans="1:5" x14ac:dyDescent="0.25">
      <c r="A88" t="s">
        <v>114</v>
      </c>
      <c r="B88" t="s">
        <v>116</v>
      </c>
      <c r="C88">
        <v>1.0419580419580401</v>
      </c>
      <c r="D88">
        <v>0.51</v>
      </c>
      <c r="E88">
        <v>1.78</v>
      </c>
    </row>
    <row r="89" spans="1:5" x14ac:dyDescent="0.25">
      <c r="A89" t="s">
        <v>114</v>
      </c>
      <c r="B89" t="s">
        <v>338</v>
      </c>
      <c r="C89">
        <v>1.0419580419580401</v>
      </c>
      <c r="D89">
        <v>0.51</v>
      </c>
      <c r="E89">
        <v>1.53</v>
      </c>
    </row>
    <row r="90" spans="1:5" x14ac:dyDescent="0.25">
      <c r="A90" t="s">
        <v>114</v>
      </c>
      <c r="B90" t="s">
        <v>123</v>
      </c>
      <c r="C90">
        <v>1.0419580419580401</v>
      </c>
      <c r="D90">
        <v>1.66</v>
      </c>
      <c r="E90">
        <v>0.25</v>
      </c>
    </row>
    <row r="91" spans="1:5" x14ac:dyDescent="0.25">
      <c r="A91" t="s">
        <v>114</v>
      </c>
      <c r="B91" t="s">
        <v>375</v>
      </c>
      <c r="C91">
        <v>1.0419580419580401</v>
      </c>
      <c r="D91">
        <v>0.31</v>
      </c>
      <c r="E91">
        <v>1.07</v>
      </c>
    </row>
    <row r="92" spans="1:5" x14ac:dyDescent="0.25">
      <c r="A92" t="s">
        <v>114</v>
      </c>
      <c r="B92" t="s">
        <v>132</v>
      </c>
      <c r="C92">
        <v>1.0419580419580401</v>
      </c>
      <c r="D92">
        <v>0.76</v>
      </c>
      <c r="E92">
        <v>1.22</v>
      </c>
    </row>
    <row r="93" spans="1:5" x14ac:dyDescent="0.25">
      <c r="A93" t="s">
        <v>114</v>
      </c>
      <c r="B93" t="s">
        <v>127</v>
      </c>
      <c r="C93">
        <v>1.0419580419580401</v>
      </c>
      <c r="D93">
        <v>1.1499999999999999</v>
      </c>
      <c r="E93">
        <v>0.89</v>
      </c>
    </row>
    <row r="94" spans="1:5" x14ac:dyDescent="0.25">
      <c r="A94" t="s">
        <v>137</v>
      </c>
      <c r="B94" t="s">
        <v>341</v>
      </c>
      <c r="C94">
        <v>1.3361344537815101</v>
      </c>
      <c r="D94">
        <v>1.1000000000000001</v>
      </c>
      <c r="E94">
        <v>0.37</v>
      </c>
    </row>
    <row r="95" spans="1:5" x14ac:dyDescent="0.25">
      <c r="A95" t="s">
        <v>137</v>
      </c>
      <c r="B95" t="s">
        <v>378</v>
      </c>
      <c r="C95">
        <v>1.3361344537815101</v>
      </c>
      <c r="D95">
        <v>1.18</v>
      </c>
      <c r="E95">
        <v>0.64</v>
      </c>
    </row>
    <row r="96" spans="1:5" x14ac:dyDescent="0.25">
      <c r="A96" t="s">
        <v>137</v>
      </c>
      <c r="B96" t="s">
        <v>138</v>
      </c>
      <c r="C96">
        <v>1.3361344537815101</v>
      </c>
      <c r="D96">
        <v>0.39</v>
      </c>
      <c r="E96">
        <v>0.9</v>
      </c>
    </row>
    <row r="97" spans="1:5" x14ac:dyDescent="0.25">
      <c r="A97" t="s">
        <v>137</v>
      </c>
      <c r="B97" t="s">
        <v>126</v>
      </c>
      <c r="C97">
        <v>1.3361344537815101</v>
      </c>
      <c r="D97">
        <v>0.26</v>
      </c>
      <c r="E97">
        <v>0.77</v>
      </c>
    </row>
    <row r="98" spans="1:5" x14ac:dyDescent="0.25">
      <c r="A98" t="s">
        <v>137</v>
      </c>
      <c r="B98" t="s">
        <v>140</v>
      </c>
      <c r="C98">
        <v>1.3361344537815101</v>
      </c>
      <c r="D98">
        <v>1.03</v>
      </c>
      <c r="E98">
        <v>1.1599999999999999</v>
      </c>
    </row>
    <row r="99" spans="1:5" x14ac:dyDescent="0.25">
      <c r="A99" t="s">
        <v>137</v>
      </c>
      <c r="B99" t="s">
        <v>346</v>
      </c>
      <c r="C99">
        <v>1.3361344537815101</v>
      </c>
      <c r="D99">
        <v>0.75</v>
      </c>
      <c r="E99">
        <v>0.64</v>
      </c>
    </row>
    <row r="100" spans="1:5" x14ac:dyDescent="0.25">
      <c r="A100" t="s">
        <v>137</v>
      </c>
      <c r="B100" t="s">
        <v>326</v>
      </c>
      <c r="C100">
        <v>1.3361344537815101</v>
      </c>
      <c r="D100">
        <v>0.9</v>
      </c>
      <c r="E100">
        <v>0.9</v>
      </c>
    </row>
    <row r="101" spans="1:5" x14ac:dyDescent="0.25">
      <c r="A101" t="s">
        <v>137</v>
      </c>
      <c r="B101" t="s">
        <v>407</v>
      </c>
      <c r="C101">
        <v>1.3361344537815101</v>
      </c>
      <c r="D101">
        <v>1.54</v>
      </c>
      <c r="E101">
        <v>0.77</v>
      </c>
    </row>
    <row r="102" spans="1:5" x14ac:dyDescent="0.25">
      <c r="A102" t="s">
        <v>137</v>
      </c>
      <c r="B102" t="s">
        <v>334</v>
      </c>
      <c r="C102">
        <v>1.3361344537815101</v>
      </c>
      <c r="D102">
        <v>1.03</v>
      </c>
      <c r="E102">
        <v>0.77</v>
      </c>
    </row>
    <row r="103" spans="1:5" x14ac:dyDescent="0.25">
      <c r="A103" t="s">
        <v>137</v>
      </c>
      <c r="B103" t="s">
        <v>324</v>
      </c>
      <c r="C103">
        <v>1.3361344537815101</v>
      </c>
      <c r="D103">
        <v>0.96</v>
      </c>
      <c r="E103">
        <v>1.07</v>
      </c>
    </row>
    <row r="104" spans="1:5" x14ac:dyDescent="0.25">
      <c r="A104" t="s">
        <v>137</v>
      </c>
      <c r="B104" t="s">
        <v>405</v>
      </c>
      <c r="C104">
        <v>1.3361344537815101</v>
      </c>
      <c r="D104">
        <v>0.64</v>
      </c>
      <c r="E104">
        <v>1.54</v>
      </c>
    </row>
    <row r="105" spans="1:5" x14ac:dyDescent="0.25">
      <c r="A105" t="s">
        <v>137</v>
      </c>
      <c r="B105" t="s">
        <v>336</v>
      </c>
      <c r="C105">
        <v>1.3361344537815101</v>
      </c>
      <c r="D105">
        <v>1.07</v>
      </c>
      <c r="E105">
        <v>1.29</v>
      </c>
    </row>
    <row r="106" spans="1:5" x14ac:dyDescent="0.25">
      <c r="A106" t="s">
        <v>137</v>
      </c>
      <c r="B106" t="s">
        <v>406</v>
      </c>
      <c r="C106">
        <v>1.3361344537815101</v>
      </c>
      <c r="D106">
        <v>0.75</v>
      </c>
      <c r="E106">
        <v>1.72</v>
      </c>
    </row>
    <row r="107" spans="1:5" x14ac:dyDescent="0.25">
      <c r="A107" t="s">
        <v>137</v>
      </c>
      <c r="B107" t="s">
        <v>141</v>
      </c>
      <c r="C107">
        <v>1.3361344537815101</v>
      </c>
      <c r="D107">
        <v>0.51</v>
      </c>
      <c r="E107">
        <v>2.06</v>
      </c>
    </row>
    <row r="108" spans="1:5" x14ac:dyDescent="0.25">
      <c r="A108" t="s">
        <v>137</v>
      </c>
      <c r="B108" t="s">
        <v>400</v>
      </c>
      <c r="C108">
        <v>1.3361344537815101</v>
      </c>
      <c r="D108">
        <v>0.86</v>
      </c>
      <c r="E108">
        <v>1.29</v>
      </c>
    </row>
    <row r="109" spans="1:5" x14ac:dyDescent="0.25">
      <c r="A109" t="s">
        <v>137</v>
      </c>
      <c r="B109" t="s">
        <v>332</v>
      </c>
      <c r="C109">
        <v>1.3361344537815101</v>
      </c>
      <c r="D109">
        <v>0.96</v>
      </c>
      <c r="E109">
        <v>1.39</v>
      </c>
    </row>
    <row r="110" spans="1:5" x14ac:dyDescent="0.25">
      <c r="A110" t="s">
        <v>137</v>
      </c>
      <c r="B110" t="s">
        <v>363</v>
      </c>
      <c r="C110">
        <v>1.3361344537815101</v>
      </c>
      <c r="D110">
        <v>0.77</v>
      </c>
      <c r="E110">
        <v>0.64</v>
      </c>
    </row>
    <row r="111" spans="1:5" x14ac:dyDescent="0.25">
      <c r="A111" t="s">
        <v>137</v>
      </c>
      <c r="B111" t="s">
        <v>366</v>
      </c>
      <c r="C111">
        <v>1.3361344537815101</v>
      </c>
      <c r="D111">
        <v>1.45</v>
      </c>
      <c r="E111">
        <v>1.61</v>
      </c>
    </row>
    <row r="112" spans="1:5" x14ac:dyDescent="0.25">
      <c r="A112" t="s">
        <v>137</v>
      </c>
      <c r="B112" t="s">
        <v>396</v>
      </c>
      <c r="C112">
        <v>1.3361344537815101</v>
      </c>
      <c r="D112">
        <v>0.64</v>
      </c>
      <c r="E112">
        <v>0.51</v>
      </c>
    </row>
    <row r="113" spans="1:5" x14ac:dyDescent="0.25">
      <c r="A113" t="s">
        <v>137</v>
      </c>
      <c r="B113" t="s">
        <v>139</v>
      </c>
      <c r="C113">
        <v>1.3361344537815101</v>
      </c>
      <c r="D113">
        <v>1.29</v>
      </c>
      <c r="E113">
        <v>0.64</v>
      </c>
    </row>
    <row r="114" spans="1:5" x14ac:dyDescent="0.25">
      <c r="A114" t="s">
        <v>137</v>
      </c>
      <c r="B114" t="s">
        <v>350</v>
      </c>
      <c r="C114">
        <v>1.3361344537815101</v>
      </c>
      <c r="D114">
        <v>0.39</v>
      </c>
      <c r="E114">
        <v>1.03</v>
      </c>
    </row>
    <row r="115" spans="1:5" x14ac:dyDescent="0.25">
      <c r="A115" t="s">
        <v>137</v>
      </c>
      <c r="B115" t="s">
        <v>125</v>
      </c>
      <c r="C115">
        <v>1.3361344537815101</v>
      </c>
      <c r="D115">
        <v>0.96</v>
      </c>
      <c r="E115">
        <v>0.75</v>
      </c>
    </row>
    <row r="116" spans="1:5" x14ac:dyDescent="0.25">
      <c r="A116" t="s">
        <v>137</v>
      </c>
      <c r="B116" t="s">
        <v>392</v>
      </c>
      <c r="C116">
        <v>1.3361344537815101</v>
      </c>
      <c r="D116">
        <v>0.51</v>
      </c>
      <c r="E116">
        <v>0.77</v>
      </c>
    </row>
    <row r="117" spans="1:5" x14ac:dyDescent="0.25">
      <c r="A117" t="s">
        <v>318</v>
      </c>
      <c r="B117" t="s">
        <v>360</v>
      </c>
      <c r="C117">
        <v>0.92857142857142905</v>
      </c>
      <c r="D117">
        <v>0.15</v>
      </c>
      <c r="E117">
        <v>1.22</v>
      </c>
    </row>
    <row r="118" spans="1:5" x14ac:dyDescent="0.25">
      <c r="A118" t="s">
        <v>318</v>
      </c>
      <c r="B118" t="s">
        <v>369</v>
      </c>
      <c r="C118">
        <v>0.92857142857142905</v>
      </c>
      <c r="D118">
        <v>0.31</v>
      </c>
      <c r="E118">
        <v>1.07</v>
      </c>
    </row>
    <row r="119" spans="1:5" x14ac:dyDescent="0.25">
      <c r="A119" t="s">
        <v>318</v>
      </c>
      <c r="B119" t="s">
        <v>333</v>
      </c>
      <c r="C119">
        <v>0.92857142857142905</v>
      </c>
      <c r="D119">
        <v>1.1499999999999999</v>
      </c>
      <c r="E119">
        <v>0.95</v>
      </c>
    </row>
    <row r="120" spans="1:5" x14ac:dyDescent="0.25">
      <c r="A120" t="s">
        <v>318</v>
      </c>
      <c r="B120" t="s">
        <v>387</v>
      </c>
      <c r="C120">
        <v>0.92857142857142905</v>
      </c>
      <c r="D120">
        <v>1.68</v>
      </c>
      <c r="E120">
        <v>1.07</v>
      </c>
    </row>
    <row r="121" spans="1:5" x14ac:dyDescent="0.25">
      <c r="A121" t="s">
        <v>318</v>
      </c>
      <c r="B121" t="s">
        <v>355</v>
      </c>
      <c r="C121">
        <v>0.92857142857142905</v>
      </c>
      <c r="D121">
        <v>0.38</v>
      </c>
      <c r="E121">
        <v>0.95</v>
      </c>
    </row>
    <row r="122" spans="1:5" x14ac:dyDescent="0.25">
      <c r="A122" t="s">
        <v>318</v>
      </c>
      <c r="B122" t="s">
        <v>330</v>
      </c>
      <c r="C122">
        <v>0.92857142857142905</v>
      </c>
      <c r="D122">
        <v>1.1499999999999999</v>
      </c>
      <c r="E122">
        <v>0.76</v>
      </c>
    </row>
    <row r="123" spans="1:5" x14ac:dyDescent="0.25">
      <c r="A123" t="s">
        <v>318</v>
      </c>
      <c r="B123" t="s">
        <v>391</v>
      </c>
      <c r="C123">
        <v>0.92857142857142905</v>
      </c>
      <c r="D123">
        <v>1.53</v>
      </c>
      <c r="E123">
        <v>1.34</v>
      </c>
    </row>
    <row r="124" spans="1:5" x14ac:dyDescent="0.25">
      <c r="A124" t="s">
        <v>318</v>
      </c>
      <c r="B124" t="s">
        <v>403</v>
      </c>
      <c r="C124">
        <v>0.92857142857142905</v>
      </c>
      <c r="D124">
        <v>0.46</v>
      </c>
      <c r="E124">
        <v>1.07</v>
      </c>
    </row>
    <row r="125" spans="1:5" x14ac:dyDescent="0.25">
      <c r="A125" t="s">
        <v>318</v>
      </c>
      <c r="B125" t="s">
        <v>362</v>
      </c>
      <c r="C125">
        <v>0.92857142857142905</v>
      </c>
      <c r="D125">
        <v>0.19</v>
      </c>
      <c r="E125">
        <v>1.1499999999999999</v>
      </c>
    </row>
    <row r="126" spans="1:5" x14ac:dyDescent="0.25">
      <c r="A126" t="s">
        <v>318</v>
      </c>
      <c r="B126" t="s">
        <v>329</v>
      </c>
      <c r="C126">
        <v>0.92857142857142905</v>
      </c>
      <c r="D126">
        <v>0.38</v>
      </c>
      <c r="E126">
        <v>0.19</v>
      </c>
    </row>
    <row r="127" spans="1:5" x14ac:dyDescent="0.25">
      <c r="A127" t="s">
        <v>318</v>
      </c>
      <c r="B127" t="s">
        <v>337</v>
      </c>
      <c r="C127">
        <v>0.92857142857142905</v>
      </c>
      <c r="D127">
        <v>1.02</v>
      </c>
      <c r="E127">
        <v>1.27</v>
      </c>
    </row>
    <row r="128" spans="1:5" x14ac:dyDescent="0.25">
      <c r="A128" t="s">
        <v>318</v>
      </c>
      <c r="B128" t="s">
        <v>374</v>
      </c>
      <c r="C128">
        <v>0.92857142857142905</v>
      </c>
      <c r="D128">
        <v>0.38</v>
      </c>
      <c r="E128">
        <v>1.72</v>
      </c>
    </row>
    <row r="129" spans="1:5" x14ac:dyDescent="0.25">
      <c r="A129" t="s">
        <v>318</v>
      </c>
      <c r="B129" t="s">
        <v>404</v>
      </c>
      <c r="C129">
        <v>0.92857142857142905</v>
      </c>
      <c r="D129">
        <v>0.38</v>
      </c>
      <c r="E129">
        <v>0.38</v>
      </c>
    </row>
    <row r="130" spans="1:5" x14ac:dyDescent="0.25">
      <c r="A130" t="s">
        <v>318</v>
      </c>
      <c r="B130" t="s">
        <v>401</v>
      </c>
      <c r="C130">
        <v>0.92857142857142905</v>
      </c>
      <c r="D130">
        <v>1.07</v>
      </c>
      <c r="E130">
        <v>1.22</v>
      </c>
    </row>
    <row r="131" spans="1:5" x14ac:dyDescent="0.25">
      <c r="A131" t="s">
        <v>318</v>
      </c>
      <c r="B131" t="s">
        <v>331</v>
      </c>
      <c r="C131">
        <v>0.92857142857142905</v>
      </c>
      <c r="D131">
        <v>0.25</v>
      </c>
      <c r="E131">
        <v>0.76</v>
      </c>
    </row>
    <row r="132" spans="1:5" x14ac:dyDescent="0.25">
      <c r="A132" t="s">
        <v>318</v>
      </c>
      <c r="B132" t="s">
        <v>353</v>
      </c>
      <c r="C132">
        <v>0.92857142857142905</v>
      </c>
      <c r="D132">
        <v>0.46</v>
      </c>
      <c r="E132">
        <v>1.22</v>
      </c>
    </row>
    <row r="133" spans="1:5" x14ac:dyDescent="0.25">
      <c r="A133" t="s">
        <v>318</v>
      </c>
      <c r="B133" t="s">
        <v>388</v>
      </c>
      <c r="C133">
        <v>0.92857142857142905</v>
      </c>
      <c r="D133">
        <v>0.46</v>
      </c>
      <c r="E133">
        <v>0.31</v>
      </c>
    </row>
    <row r="134" spans="1:5" x14ac:dyDescent="0.25">
      <c r="A134" t="s">
        <v>318</v>
      </c>
      <c r="B134" t="s">
        <v>340</v>
      </c>
      <c r="C134">
        <v>0.92857142857142905</v>
      </c>
      <c r="D134">
        <v>0.76</v>
      </c>
      <c r="E134">
        <v>1.1499999999999999</v>
      </c>
    </row>
    <row r="135" spans="1:5" x14ac:dyDescent="0.25">
      <c r="A135" t="s">
        <v>318</v>
      </c>
      <c r="B135" t="s">
        <v>319</v>
      </c>
      <c r="C135">
        <v>0.92857142857142905</v>
      </c>
      <c r="D135">
        <v>0</v>
      </c>
      <c r="E135">
        <v>1.27</v>
      </c>
    </row>
    <row r="136" spans="1:5" x14ac:dyDescent="0.25">
      <c r="A136" t="s">
        <v>318</v>
      </c>
      <c r="B136" t="s">
        <v>379</v>
      </c>
      <c r="C136">
        <v>0.92857142857142905</v>
      </c>
      <c r="D136">
        <v>1.91</v>
      </c>
      <c r="E136">
        <v>0.95</v>
      </c>
    </row>
    <row r="137" spans="1:5" x14ac:dyDescent="0.25">
      <c r="A137" t="s">
        <v>320</v>
      </c>
      <c r="B137" t="s">
        <v>352</v>
      </c>
      <c r="C137">
        <v>0.99090909090909096</v>
      </c>
      <c r="D137">
        <v>1.25</v>
      </c>
      <c r="E137">
        <v>1.25</v>
      </c>
    </row>
    <row r="138" spans="1:5" x14ac:dyDescent="0.25">
      <c r="A138" t="s">
        <v>320</v>
      </c>
      <c r="B138" t="s">
        <v>756</v>
      </c>
      <c r="C138">
        <v>0.99090909090909096</v>
      </c>
      <c r="D138">
        <v>0.78</v>
      </c>
      <c r="E138">
        <v>1.56</v>
      </c>
    </row>
    <row r="139" spans="1:5" x14ac:dyDescent="0.25">
      <c r="A139" t="s">
        <v>320</v>
      </c>
      <c r="B139" t="s">
        <v>368</v>
      </c>
      <c r="C139">
        <v>0.99090909090909096</v>
      </c>
      <c r="D139">
        <v>0.78</v>
      </c>
      <c r="E139">
        <v>1.0900000000000001</v>
      </c>
    </row>
    <row r="140" spans="1:5" x14ac:dyDescent="0.25">
      <c r="A140" t="s">
        <v>320</v>
      </c>
      <c r="B140" t="s">
        <v>757</v>
      </c>
      <c r="C140">
        <v>0.99090909090909096</v>
      </c>
      <c r="D140">
        <v>0.31</v>
      </c>
      <c r="E140">
        <v>1.25</v>
      </c>
    </row>
    <row r="141" spans="1:5" x14ac:dyDescent="0.25">
      <c r="A141" t="s">
        <v>320</v>
      </c>
      <c r="B141" t="s">
        <v>323</v>
      </c>
      <c r="C141">
        <v>0.99090909090909096</v>
      </c>
      <c r="D141">
        <v>0.47</v>
      </c>
      <c r="E141">
        <v>0.94</v>
      </c>
    </row>
    <row r="142" spans="1:5" x14ac:dyDescent="0.25">
      <c r="A142" t="s">
        <v>320</v>
      </c>
      <c r="B142" t="s">
        <v>758</v>
      </c>
      <c r="C142">
        <v>0.99090909090909096</v>
      </c>
      <c r="D142">
        <v>0.31</v>
      </c>
      <c r="E142">
        <v>0.94</v>
      </c>
    </row>
    <row r="143" spans="1:5" x14ac:dyDescent="0.25">
      <c r="A143" t="s">
        <v>320</v>
      </c>
      <c r="B143" t="s">
        <v>372</v>
      </c>
      <c r="C143">
        <v>0.99090909090909096</v>
      </c>
      <c r="D143">
        <v>0.94</v>
      </c>
      <c r="E143">
        <v>1.0900000000000001</v>
      </c>
    </row>
    <row r="144" spans="1:5" x14ac:dyDescent="0.25">
      <c r="A144" t="s">
        <v>320</v>
      </c>
      <c r="B144" t="s">
        <v>399</v>
      </c>
      <c r="C144">
        <v>0.99090909090909096</v>
      </c>
      <c r="D144">
        <v>1.04</v>
      </c>
      <c r="E144">
        <v>0.91</v>
      </c>
    </row>
    <row r="145" spans="1:5" x14ac:dyDescent="0.25">
      <c r="A145" t="s">
        <v>320</v>
      </c>
      <c r="B145" t="s">
        <v>402</v>
      </c>
      <c r="C145">
        <v>0.99090909090909096</v>
      </c>
      <c r="D145">
        <v>0.91</v>
      </c>
      <c r="E145">
        <v>0.91</v>
      </c>
    </row>
    <row r="146" spans="1:5" x14ac:dyDescent="0.25">
      <c r="A146" t="s">
        <v>320</v>
      </c>
      <c r="B146" t="s">
        <v>376</v>
      </c>
      <c r="C146">
        <v>0.99090909090909096</v>
      </c>
      <c r="D146">
        <v>0.78</v>
      </c>
      <c r="E146">
        <v>0.62</v>
      </c>
    </row>
    <row r="147" spans="1:5" x14ac:dyDescent="0.25">
      <c r="A147" t="s">
        <v>320</v>
      </c>
      <c r="B147" t="s">
        <v>325</v>
      </c>
      <c r="C147">
        <v>0.99090909090909096</v>
      </c>
      <c r="D147">
        <v>1.3</v>
      </c>
      <c r="E147">
        <v>0.78</v>
      </c>
    </row>
    <row r="148" spans="1:5" x14ac:dyDescent="0.25">
      <c r="A148" t="s">
        <v>320</v>
      </c>
      <c r="B148" t="s">
        <v>409</v>
      </c>
      <c r="C148">
        <v>0.99090909090909096</v>
      </c>
      <c r="D148">
        <v>0.78</v>
      </c>
      <c r="E148">
        <v>0.94</v>
      </c>
    </row>
    <row r="149" spans="1:5" x14ac:dyDescent="0.25">
      <c r="A149" t="s">
        <v>320</v>
      </c>
      <c r="B149" t="s">
        <v>380</v>
      </c>
      <c r="C149">
        <v>0.99090909090909096</v>
      </c>
      <c r="D149">
        <v>0.78</v>
      </c>
      <c r="E149">
        <v>0.78</v>
      </c>
    </row>
    <row r="150" spans="1:5" x14ac:dyDescent="0.25">
      <c r="A150" t="s">
        <v>320</v>
      </c>
      <c r="B150" t="s">
        <v>755</v>
      </c>
      <c r="C150">
        <v>0.99090909090909096</v>
      </c>
      <c r="D150">
        <v>0.98</v>
      </c>
      <c r="E150">
        <v>0.59</v>
      </c>
    </row>
    <row r="151" spans="1:5" x14ac:dyDescent="0.25">
      <c r="A151" t="s">
        <v>320</v>
      </c>
      <c r="B151" t="s">
        <v>393</v>
      </c>
      <c r="C151">
        <v>0.99090909090909096</v>
      </c>
      <c r="D151">
        <v>0.94</v>
      </c>
      <c r="E151">
        <v>0.94</v>
      </c>
    </row>
    <row r="152" spans="1:5" x14ac:dyDescent="0.25">
      <c r="A152" t="s">
        <v>320</v>
      </c>
      <c r="B152" t="s">
        <v>359</v>
      </c>
      <c r="C152">
        <v>0.99090909090909096</v>
      </c>
      <c r="D152">
        <v>0.31</v>
      </c>
      <c r="E152">
        <v>0.16</v>
      </c>
    </row>
    <row r="153" spans="1:5" x14ac:dyDescent="0.25">
      <c r="A153" t="s">
        <v>320</v>
      </c>
      <c r="B153" t="s">
        <v>373</v>
      </c>
      <c r="C153">
        <v>0.99090909090909096</v>
      </c>
      <c r="D153">
        <v>0.62</v>
      </c>
      <c r="E153">
        <v>1.72</v>
      </c>
    </row>
    <row r="154" spans="1:5" x14ac:dyDescent="0.25">
      <c r="A154" t="s">
        <v>320</v>
      </c>
      <c r="B154" t="s">
        <v>383</v>
      </c>
      <c r="C154">
        <v>0.99090909090909096</v>
      </c>
      <c r="D154">
        <v>0.59</v>
      </c>
      <c r="E154">
        <v>0.98</v>
      </c>
    </row>
    <row r="155" spans="1:5" x14ac:dyDescent="0.25">
      <c r="A155" t="s">
        <v>320</v>
      </c>
      <c r="B155" t="s">
        <v>367</v>
      </c>
      <c r="C155">
        <v>0.99090909090909096</v>
      </c>
      <c r="D155">
        <v>0.59</v>
      </c>
      <c r="E155">
        <v>0.98</v>
      </c>
    </row>
    <row r="156" spans="1:5" x14ac:dyDescent="0.25">
      <c r="A156" t="s">
        <v>320</v>
      </c>
      <c r="B156" t="s">
        <v>339</v>
      </c>
      <c r="C156">
        <v>0.99090909090909096</v>
      </c>
      <c r="D156">
        <v>0.78</v>
      </c>
      <c r="E156">
        <v>1.56</v>
      </c>
    </row>
    <row r="157" spans="1:5" x14ac:dyDescent="0.25">
      <c r="A157" t="s">
        <v>320</v>
      </c>
      <c r="B157" t="s">
        <v>365</v>
      </c>
      <c r="C157">
        <v>0.99090909090909096</v>
      </c>
      <c r="D157">
        <v>1.25</v>
      </c>
      <c r="E157">
        <v>0.94</v>
      </c>
    </row>
    <row r="158" spans="1:5" x14ac:dyDescent="0.25">
      <c r="A158" t="s">
        <v>320</v>
      </c>
      <c r="B158" t="s">
        <v>361</v>
      </c>
      <c r="C158">
        <v>0.99090909090909096</v>
      </c>
      <c r="D158">
        <v>0.2</v>
      </c>
      <c r="E158">
        <v>0.98</v>
      </c>
    </row>
    <row r="159" spans="1:5" x14ac:dyDescent="0.25">
      <c r="A159" t="s">
        <v>13</v>
      </c>
      <c r="B159" t="s">
        <v>234</v>
      </c>
      <c r="C159">
        <v>1.2361111111111101</v>
      </c>
      <c r="D159">
        <v>1.8</v>
      </c>
      <c r="E159">
        <v>0.55000000000000004</v>
      </c>
    </row>
    <row r="160" spans="1:5" x14ac:dyDescent="0.25">
      <c r="A160" t="s">
        <v>13</v>
      </c>
      <c r="B160" t="s">
        <v>47</v>
      </c>
      <c r="C160">
        <v>1.2361111111111101</v>
      </c>
      <c r="D160">
        <v>0.97</v>
      </c>
      <c r="E160">
        <v>0.83</v>
      </c>
    </row>
    <row r="161" spans="1:5" x14ac:dyDescent="0.25">
      <c r="A161" t="s">
        <v>13</v>
      </c>
      <c r="B161" t="s">
        <v>235</v>
      </c>
      <c r="C161">
        <v>1.2361111111111101</v>
      </c>
      <c r="D161">
        <v>0.69</v>
      </c>
      <c r="E161">
        <v>0.42</v>
      </c>
    </row>
    <row r="162" spans="1:5" x14ac:dyDescent="0.25">
      <c r="A162" t="s">
        <v>13</v>
      </c>
      <c r="B162" t="s">
        <v>17</v>
      </c>
      <c r="C162">
        <v>1.2361111111111101</v>
      </c>
      <c r="D162">
        <v>0.42</v>
      </c>
      <c r="E162">
        <v>1.8</v>
      </c>
    </row>
    <row r="163" spans="1:5" x14ac:dyDescent="0.25">
      <c r="A163" t="s">
        <v>13</v>
      </c>
      <c r="B163" t="s">
        <v>15</v>
      </c>
      <c r="C163">
        <v>1.2361111111111101</v>
      </c>
      <c r="D163">
        <v>1.66</v>
      </c>
      <c r="E163">
        <v>0.42</v>
      </c>
    </row>
    <row r="164" spans="1:5" x14ac:dyDescent="0.25">
      <c r="A164" t="s">
        <v>13</v>
      </c>
      <c r="B164" t="s">
        <v>55</v>
      </c>
      <c r="C164">
        <v>1.2361111111111101</v>
      </c>
      <c r="D164">
        <v>0.22</v>
      </c>
      <c r="E164">
        <v>1.44</v>
      </c>
    </row>
    <row r="165" spans="1:5" x14ac:dyDescent="0.25">
      <c r="A165" t="s">
        <v>13</v>
      </c>
      <c r="B165" t="s">
        <v>236</v>
      </c>
      <c r="C165">
        <v>1.2361111111111101</v>
      </c>
      <c r="D165">
        <v>0.83</v>
      </c>
      <c r="E165">
        <v>1.1100000000000001</v>
      </c>
    </row>
    <row r="166" spans="1:5" x14ac:dyDescent="0.25">
      <c r="A166" t="s">
        <v>13</v>
      </c>
      <c r="B166" t="s">
        <v>52</v>
      </c>
      <c r="C166">
        <v>1.2361111111111101</v>
      </c>
      <c r="D166">
        <v>0.28000000000000003</v>
      </c>
      <c r="E166">
        <v>0.55000000000000004</v>
      </c>
    </row>
    <row r="167" spans="1:5" x14ac:dyDescent="0.25">
      <c r="A167" t="s">
        <v>13</v>
      </c>
      <c r="B167" t="s">
        <v>46</v>
      </c>
      <c r="C167">
        <v>1.2361111111111101</v>
      </c>
      <c r="D167">
        <v>0.66</v>
      </c>
      <c r="E167">
        <v>1.77</v>
      </c>
    </row>
    <row r="168" spans="1:5" x14ac:dyDescent="0.25">
      <c r="A168" t="s">
        <v>13</v>
      </c>
      <c r="B168" t="s">
        <v>53</v>
      </c>
      <c r="C168">
        <v>1.2361111111111101</v>
      </c>
      <c r="D168">
        <v>0.28000000000000003</v>
      </c>
      <c r="E168">
        <v>0.83</v>
      </c>
    </row>
    <row r="169" spans="1:5" x14ac:dyDescent="0.25">
      <c r="A169" t="s">
        <v>13</v>
      </c>
      <c r="B169" t="s">
        <v>44</v>
      </c>
      <c r="C169">
        <v>1.2361111111111101</v>
      </c>
      <c r="D169">
        <v>0.42</v>
      </c>
      <c r="E169">
        <v>0.83</v>
      </c>
    </row>
    <row r="170" spans="1:5" x14ac:dyDescent="0.25">
      <c r="A170" t="s">
        <v>13</v>
      </c>
      <c r="B170" t="s">
        <v>50</v>
      </c>
      <c r="C170">
        <v>1.2361111111111101</v>
      </c>
      <c r="D170">
        <v>0.14000000000000001</v>
      </c>
      <c r="E170">
        <v>0.69</v>
      </c>
    </row>
    <row r="171" spans="1:5" x14ac:dyDescent="0.25">
      <c r="A171" t="s">
        <v>13</v>
      </c>
      <c r="B171" t="s">
        <v>43</v>
      </c>
      <c r="C171">
        <v>1.2361111111111101</v>
      </c>
      <c r="D171">
        <v>0.92</v>
      </c>
      <c r="E171">
        <v>1.1100000000000001</v>
      </c>
    </row>
    <row r="172" spans="1:5" x14ac:dyDescent="0.25">
      <c r="A172" t="s">
        <v>13</v>
      </c>
      <c r="B172" t="s">
        <v>48</v>
      </c>
      <c r="C172">
        <v>1.2361111111111101</v>
      </c>
      <c r="D172">
        <v>0.42</v>
      </c>
      <c r="E172">
        <v>0.83</v>
      </c>
    </row>
    <row r="173" spans="1:5" x14ac:dyDescent="0.25">
      <c r="A173" t="s">
        <v>13</v>
      </c>
      <c r="B173" t="s">
        <v>51</v>
      </c>
      <c r="C173">
        <v>1.2361111111111101</v>
      </c>
      <c r="D173">
        <v>0.69</v>
      </c>
      <c r="E173">
        <v>0.83</v>
      </c>
    </row>
    <row r="174" spans="1:5" x14ac:dyDescent="0.25">
      <c r="A174" t="s">
        <v>13</v>
      </c>
      <c r="B174" t="s">
        <v>54</v>
      </c>
      <c r="C174">
        <v>1.2361111111111101</v>
      </c>
      <c r="D174">
        <v>0.55000000000000004</v>
      </c>
      <c r="E174">
        <v>1.1100000000000001</v>
      </c>
    </row>
    <row r="175" spans="1:5" x14ac:dyDescent="0.25">
      <c r="A175" t="s">
        <v>13</v>
      </c>
      <c r="B175" t="s">
        <v>14</v>
      </c>
      <c r="C175">
        <v>1.2361111111111101</v>
      </c>
      <c r="D175">
        <v>1.1100000000000001</v>
      </c>
      <c r="E175">
        <v>1.29</v>
      </c>
    </row>
    <row r="176" spans="1:5" x14ac:dyDescent="0.25">
      <c r="A176" t="s">
        <v>13</v>
      </c>
      <c r="B176" t="s">
        <v>45</v>
      </c>
      <c r="C176">
        <v>1.2361111111111101</v>
      </c>
      <c r="D176">
        <v>0.55000000000000004</v>
      </c>
      <c r="E176">
        <v>1.38</v>
      </c>
    </row>
    <row r="177" spans="1:5" x14ac:dyDescent="0.25">
      <c r="A177" t="s">
        <v>16</v>
      </c>
      <c r="B177" t="s">
        <v>304</v>
      </c>
      <c r="C177">
        <v>1.3888888888888899</v>
      </c>
      <c r="D177">
        <v>1.1200000000000001</v>
      </c>
      <c r="E177">
        <v>0.7</v>
      </c>
    </row>
    <row r="178" spans="1:5" x14ac:dyDescent="0.25">
      <c r="A178" t="s">
        <v>16</v>
      </c>
      <c r="B178" t="s">
        <v>242</v>
      </c>
      <c r="C178">
        <v>1.3888888888888899</v>
      </c>
      <c r="D178">
        <v>0.98</v>
      </c>
      <c r="E178">
        <v>0.56000000000000005</v>
      </c>
    </row>
    <row r="179" spans="1:5" x14ac:dyDescent="0.25">
      <c r="A179" t="s">
        <v>16</v>
      </c>
      <c r="B179" t="s">
        <v>761</v>
      </c>
      <c r="C179">
        <v>1.3888888888888899</v>
      </c>
      <c r="D179">
        <v>0.56000000000000005</v>
      </c>
      <c r="E179">
        <v>2.23</v>
      </c>
    </row>
    <row r="180" spans="1:5" x14ac:dyDescent="0.25">
      <c r="A180" t="s">
        <v>16</v>
      </c>
      <c r="B180" t="s">
        <v>241</v>
      </c>
      <c r="C180">
        <v>1.3888888888888899</v>
      </c>
      <c r="D180">
        <v>1.1200000000000001</v>
      </c>
      <c r="E180">
        <v>0.84</v>
      </c>
    </row>
    <row r="181" spans="1:5" x14ac:dyDescent="0.25">
      <c r="A181" t="s">
        <v>16</v>
      </c>
      <c r="B181" t="s">
        <v>18</v>
      </c>
      <c r="C181">
        <v>1.3888888888888899</v>
      </c>
      <c r="D181">
        <v>1.95</v>
      </c>
      <c r="E181">
        <v>0.56000000000000005</v>
      </c>
    </row>
    <row r="182" spans="1:5" x14ac:dyDescent="0.25">
      <c r="A182" t="s">
        <v>16</v>
      </c>
      <c r="B182" t="s">
        <v>59</v>
      </c>
      <c r="C182">
        <v>1.3888888888888899</v>
      </c>
      <c r="D182">
        <v>0.56000000000000005</v>
      </c>
      <c r="E182">
        <v>0.98</v>
      </c>
    </row>
    <row r="183" spans="1:5" x14ac:dyDescent="0.25">
      <c r="A183" t="s">
        <v>16</v>
      </c>
      <c r="B183" t="s">
        <v>57</v>
      </c>
      <c r="C183">
        <v>1.3888888888888899</v>
      </c>
      <c r="D183">
        <v>0.56000000000000005</v>
      </c>
      <c r="E183">
        <v>1.26</v>
      </c>
    </row>
    <row r="184" spans="1:5" x14ac:dyDescent="0.25">
      <c r="A184" t="s">
        <v>16</v>
      </c>
      <c r="B184" t="s">
        <v>58</v>
      </c>
      <c r="C184">
        <v>1.3888888888888899</v>
      </c>
      <c r="D184">
        <v>0.81</v>
      </c>
      <c r="E184">
        <v>0.81</v>
      </c>
    </row>
    <row r="185" spans="1:5" x14ac:dyDescent="0.25">
      <c r="A185" t="s">
        <v>16</v>
      </c>
      <c r="B185" t="s">
        <v>240</v>
      </c>
      <c r="C185">
        <v>1.3888888888888899</v>
      </c>
      <c r="D185">
        <v>0.98</v>
      </c>
      <c r="E185">
        <v>1.26</v>
      </c>
    </row>
    <row r="186" spans="1:5" x14ac:dyDescent="0.25">
      <c r="A186" t="s">
        <v>16</v>
      </c>
      <c r="B186" t="s">
        <v>239</v>
      </c>
      <c r="C186">
        <v>1.3888888888888899</v>
      </c>
      <c r="D186">
        <v>1.4</v>
      </c>
      <c r="E186">
        <v>1.4</v>
      </c>
    </row>
    <row r="187" spans="1:5" x14ac:dyDescent="0.25">
      <c r="A187" t="s">
        <v>16</v>
      </c>
      <c r="B187" t="s">
        <v>56</v>
      </c>
      <c r="C187">
        <v>1.3888888888888899</v>
      </c>
      <c r="D187">
        <v>0.98</v>
      </c>
      <c r="E187">
        <v>0.84</v>
      </c>
    </row>
    <row r="188" spans="1:5" x14ac:dyDescent="0.25">
      <c r="A188" t="s">
        <v>16</v>
      </c>
      <c r="B188" t="s">
        <v>760</v>
      </c>
      <c r="C188">
        <v>1.3888888888888899</v>
      </c>
      <c r="D188">
        <v>0.84</v>
      </c>
      <c r="E188">
        <v>0.7</v>
      </c>
    </row>
    <row r="189" spans="1:5" x14ac:dyDescent="0.25">
      <c r="A189" t="s">
        <v>16</v>
      </c>
      <c r="B189" t="s">
        <v>238</v>
      </c>
      <c r="C189">
        <v>1.3888888888888899</v>
      </c>
      <c r="D189">
        <v>0.87</v>
      </c>
      <c r="E189">
        <v>1.05</v>
      </c>
    </row>
    <row r="190" spans="1:5" x14ac:dyDescent="0.25">
      <c r="A190" t="s">
        <v>16</v>
      </c>
      <c r="B190" t="s">
        <v>243</v>
      </c>
      <c r="C190">
        <v>1.3888888888888899</v>
      </c>
      <c r="D190">
        <v>0.98</v>
      </c>
      <c r="E190">
        <v>1.1200000000000001</v>
      </c>
    </row>
    <row r="191" spans="1:5" x14ac:dyDescent="0.25">
      <c r="A191" t="s">
        <v>16</v>
      </c>
      <c r="B191" t="s">
        <v>49</v>
      </c>
      <c r="C191">
        <v>1.3888888888888899</v>
      </c>
      <c r="D191">
        <v>0.84</v>
      </c>
      <c r="E191">
        <v>1.1200000000000001</v>
      </c>
    </row>
    <row r="192" spans="1:5" x14ac:dyDescent="0.25">
      <c r="A192" t="s">
        <v>16</v>
      </c>
      <c r="B192" t="s">
        <v>60</v>
      </c>
      <c r="C192">
        <v>1.3888888888888899</v>
      </c>
      <c r="D192">
        <v>1.1200000000000001</v>
      </c>
      <c r="E192">
        <v>0.98</v>
      </c>
    </row>
    <row r="193" spans="1:5" x14ac:dyDescent="0.25">
      <c r="A193" t="s">
        <v>16</v>
      </c>
      <c r="B193" t="s">
        <v>759</v>
      </c>
      <c r="C193">
        <v>1.3888888888888899</v>
      </c>
      <c r="D193">
        <v>0.7</v>
      </c>
      <c r="E193">
        <v>1.1200000000000001</v>
      </c>
    </row>
    <row r="194" spans="1:5" x14ac:dyDescent="0.25">
      <c r="A194" t="s">
        <v>16</v>
      </c>
      <c r="B194" t="s">
        <v>237</v>
      </c>
      <c r="C194">
        <v>1.3888888888888899</v>
      </c>
      <c r="D194">
        <v>1.1200000000000001</v>
      </c>
      <c r="E194">
        <v>0.56000000000000005</v>
      </c>
    </row>
    <row r="195" spans="1:5" x14ac:dyDescent="0.25">
      <c r="A195" t="s">
        <v>19</v>
      </c>
      <c r="B195" t="s">
        <v>252</v>
      </c>
      <c r="C195">
        <v>1.23232323232323</v>
      </c>
      <c r="D195">
        <v>0.86</v>
      </c>
      <c r="E195">
        <v>0.86</v>
      </c>
    </row>
    <row r="196" spans="1:5" x14ac:dyDescent="0.25">
      <c r="A196" t="s">
        <v>19</v>
      </c>
      <c r="B196" t="s">
        <v>250</v>
      </c>
      <c r="C196">
        <v>1.23232323232323</v>
      </c>
      <c r="D196">
        <v>0.61</v>
      </c>
      <c r="E196">
        <v>1.22</v>
      </c>
    </row>
    <row r="197" spans="1:5" x14ac:dyDescent="0.25">
      <c r="A197" t="s">
        <v>19</v>
      </c>
      <c r="B197" t="s">
        <v>145</v>
      </c>
      <c r="C197">
        <v>1.23232323232323</v>
      </c>
      <c r="D197">
        <v>1.22</v>
      </c>
      <c r="E197">
        <v>0.73</v>
      </c>
    </row>
    <row r="198" spans="1:5" x14ac:dyDescent="0.25">
      <c r="A198" t="s">
        <v>19</v>
      </c>
      <c r="B198" t="s">
        <v>253</v>
      </c>
      <c r="C198">
        <v>1.23232323232323</v>
      </c>
      <c r="D198">
        <v>1.1000000000000001</v>
      </c>
      <c r="E198">
        <v>0.73</v>
      </c>
    </row>
    <row r="199" spans="1:5" x14ac:dyDescent="0.25">
      <c r="A199" t="s">
        <v>19</v>
      </c>
      <c r="B199" t="s">
        <v>157</v>
      </c>
      <c r="C199">
        <v>1.23232323232323</v>
      </c>
      <c r="D199">
        <v>0.73</v>
      </c>
      <c r="E199">
        <v>1.71</v>
      </c>
    </row>
    <row r="200" spans="1:5" x14ac:dyDescent="0.25">
      <c r="A200" t="s">
        <v>19</v>
      </c>
      <c r="B200" t="s">
        <v>259</v>
      </c>
      <c r="C200">
        <v>1.23232323232323</v>
      </c>
      <c r="D200">
        <v>0.51</v>
      </c>
      <c r="E200">
        <v>0.61</v>
      </c>
    </row>
    <row r="201" spans="1:5" x14ac:dyDescent="0.25">
      <c r="A201" t="s">
        <v>19</v>
      </c>
      <c r="B201" t="s">
        <v>371</v>
      </c>
      <c r="C201">
        <v>1.23232323232323</v>
      </c>
      <c r="D201">
        <v>0.61</v>
      </c>
      <c r="E201">
        <v>1.1200000000000001</v>
      </c>
    </row>
    <row r="202" spans="1:5" x14ac:dyDescent="0.25">
      <c r="A202" t="s">
        <v>19</v>
      </c>
      <c r="B202" t="s">
        <v>144</v>
      </c>
      <c r="C202">
        <v>1.23232323232323</v>
      </c>
      <c r="D202">
        <v>0.73</v>
      </c>
      <c r="E202">
        <v>0.61</v>
      </c>
    </row>
    <row r="203" spans="1:5" x14ac:dyDescent="0.25">
      <c r="A203" t="s">
        <v>19</v>
      </c>
      <c r="B203" t="s">
        <v>258</v>
      </c>
      <c r="C203">
        <v>1.23232323232323</v>
      </c>
      <c r="D203">
        <v>0.71</v>
      </c>
      <c r="E203">
        <v>0.92</v>
      </c>
    </row>
    <row r="204" spans="1:5" x14ac:dyDescent="0.25">
      <c r="A204" t="s">
        <v>19</v>
      </c>
      <c r="B204" t="s">
        <v>142</v>
      </c>
      <c r="C204">
        <v>1.23232323232323</v>
      </c>
      <c r="D204">
        <v>0.76</v>
      </c>
      <c r="E204">
        <v>0.61</v>
      </c>
    </row>
    <row r="205" spans="1:5" x14ac:dyDescent="0.25">
      <c r="A205" t="s">
        <v>19</v>
      </c>
      <c r="B205" t="s">
        <v>21</v>
      </c>
      <c r="C205">
        <v>1.23232323232323</v>
      </c>
      <c r="D205">
        <v>0.86</v>
      </c>
      <c r="E205">
        <v>0.86</v>
      </c>
    </row>
    <row r="206" spans="1:5" x14ac:dyDescent="0.25">
      <c r="A206" t="s">
        <v>19</v>
      </c>
      <c r="B206" t="s">
        <v>254</v>
      </c>
      <c r="C206">
        <v>1.23232323232323</v>
      </c>
      <c r="D206">
        <v>1.1000000000000001</v>
      </c>
      <c r="E206">
        <v>0.24</v>
      </c>
    </row>
    <row r="207" spans="1:5" x14ac:dyDescent="0.25">
      <c r="A207" t="s">
        <v>19</v>
      </c>
      <c r="B207" t="s">
        <v>256</v>
      </c>
      <c r="C207">
        <v>1.23232323232323</v>
      </c>
      <c r="D207">
        <v>0.76</v>
      </c>
      <c r="E207">
        <v>1.22</v>
      </c>
    </row>
    <row r="208" spans="1:5" x14ac:dyDescent="0.25">
      <c r="A208" t="s">
        <v>19</v>
      </c>
      <c r="B208" t="s">
        <v>260</v>
      </c>
      <c r="C208">
        <v>1.23232323232323</v>
      </c>
      <c r="D208">
        <v>0.46</v>
      </c>
      <c r="E208">
        <v>0.92</v>
      </c>
    </row>
    <row r="209" spans="1:5" x14ac:dyDescent="0.25">
      <c r="A209" t="s">
        <v>19</v>
      </c>
      <c r="B209" t="s">
        <v>251</v>
      </c>
      <c r="C209">
        <v>1.23232323232323</v>
      </c>
      <c r="D209">
        <v>0.61</v>
      </c>
      <c r="E209">
        <v>0.73</v>
      </c>
    </row>
    <row r="210" spans="1:5" x14ac:dyDescent="0.25">
      <c r="A210" t="s">
        <v>19</v>
      </c>
      <c r="B210" t="s">
        <v>149</v>
      </c>
      <c r="C210">
        <v>1.23232323232323</v>
      </c>
      <c r="D210">
        <v>0.49</v>
      </c>
      <c r="E210">
        <v>0.98</v>
      </c>
    </row>
    <row r="211" spans="1:5" x14ac:dyDescent="0.25">
      <c r="A211" t="s">
        <v>19</v>
      </c>
      <c r="B211" t="s">
        <v>261</v>
      </c>
      <c r="C211">
        <v>1.23232323232323</v>
      </c>
      <c r="D211">
        <v>0.73</v>
      </c>
      <c r="E211">
        <v>1.34</v>
      </c>
    </row>
    <row r="212" spans="1:5" x14ac:dyDescent="0.25">
      <c r="A212" t="s">
        <v>19</v>
      </c>
      <c r="B212" t="s">
        <v>20</v>
      </c>
      <c r="C212">
        <v>1.23232323232323</v>
      </c>
      <c r="D212">
        <v>0.76</v>
      </c>
      <c r="E212">
        <v>1.22</v>
      </c>
    </row>
    <row r="213" spans="1:5" x14ac:dyDescent="0.25">
      <c r="A213" t="s">
        <v>19</v>
      </c>
      <c r="B213" t="s">
        <v>257</v>
      </c>
      <c r="C213">
        <v>1.23232323232323</v>
      </c>
      <c r="D213">
        <v>0.61</v>
      </c>
      <c r="E213">
        <v>1.83</v>
      </c>
    </row>
    <row r="214" spans="1:5" x14ac:dyDescent="0.25">
      <c r="A214" t="s">
        <v>19</v>
      </c>
      <c r="B214" t="s">
        <v>255</v>
      </c>
      <c r="C214">
        <v>1.23232323232323</v>
      </c>
      <c r="D214">
        <v>0.86</v>
      </c>
      <c r="E214">
        <v>1.59</v>
      </c>
    </row>
    <row r="215" spans="1:5" x14ac:dyDescent="0.25">
      <c r="A215" t="s">
        <v>146</v>
      </c>
      <c r="B215" t="s">
        <v>143</v>
      </c>
      <c r="C215">
        <v>1.04201680672269</v>
      </c>
      <c r="D215">
        <v>1.28</v>
      </c>
      <c r="E215">
        <v>1</v>
      </c>
    </row>
    <row r="216" spans="1:5" x14ac:dyDescent="0.25">
      <c r="A216" t="s">
        <v>146</v>
      </c>
      <c r="B216" t="s">
        <v>155</v>
      </c>
      <c r="C216">
        <v>1.04201680672269</v>
      </c>
      <c r="D216">
        <v>1</v>
      </c>
      <c r="E216">
        <v>1.28</v>
      </c>
    </row>
    <row r="217" spans="1:5" x14ac:dyDescent="0.25">
      <c r="A217" t="s">
        <v>146</v>
      </c>
      <c r="B217" t="s">
        <v>161</v>
      </c>
      <c r="C217">
        <v>1.04201680672269</v>
      </c>
      <c r="D217">
        <v>1</v>
      </c>
      <c r="E217">
        <v>1.28</v>
      </c>
    </row>
    <row r="218" spans="1:5" x14ac:dyDescent="0.25">
      <c r="A218" t="s">
        <v>146</v>
      </c>
      <c r="B218" t="s">
        <v>763</v>
      </c>
      <c r="C218">
        <v>1.04201680672269</v>
      </c>
      <c r="D218">
        <v>1</v>
      </c>
      <c r="E218">
        <v>0.86</v>
      </c>
    </row>
    <row r="219" spans="1:5" x14ac:dyDescent="0.25">
      <c r="A219" t="s">
        <v>146</v>
      </c>
      <c r="B219" t="s">
        <v>164</v>
      </c>
      <c r="C219">
        <v>1.04201680672269</v>
      </c>
      <c r="D219">
        <v>0.98</v>
      </c>
      <c r="E219">
        <v>1.1000000000000001</v>
      </c>
    </row>
    <row r="220" spans="1:5" x14ac:dyDescent="0.25">
      <c r="A220" t="s">
        <v>146</v>
      </c>
      <c r="B220" t="s">
        <v>159</v>
      </c>
      <c r="C220">
        <v>1.04201680672269</v>
      </c>
      <c r="D220">
        <v>0.73</v>
      </c>
      <c r="E220">
        <v>0.86</v>
      </c>
    </row>
    <row r="221" spans="1:5" x14ac:dyDescent="0.25">
      <c r="A221" t="s">
        <v>146</v>
      </c>
      <c r="B221" t="s">
        <v>160</v>
      </c>
      <c r="C221">
        <v>1.04201680672269</v>
      </c>
      <c r="D221">
        <v>0.56999999999999995</v>
      </c>
      <c r="E221">
        <v>1.28</v>
      </c>
    </row>
    <row r="222" spans="1:5" x14ac:dyDescent="0.25">
      <c r="A222" t="s">
        <v>146</v>
      </c>
      <c r="B222" t="s">
        <v>151</v>
      </c>
      <c r="C222">
        <v>1.04201680672269</v>
      </c>
      <c r="D222">
        <v>0.86</v>
      </c>
      <c r="E222">
        <v>0.86</v>
      </c>
    </row>
    <row r="223" spans="1:5" x14ac:dyDescent="0.25">
      <c r="A223" t="s">
        <v>146</v>
      </c>
      <c r="B223" t="s">
        <v>156</v>
      </c>
      <c r="C223">
        <v>1.04201680672269</v>
      </c>
      <c r="D223">
        <v>0.73</v>
      </c>
      <c r="E223">
        <v>0.98</v>
      </c>
    </row>
    <row r="224" spans="1:5" x14ac:dyDescent="0.25">
      <c r="A224" t="s">
        <v>146</v>
      </c>
      <c r="B224" t="s">
        <v>150</v>
      </c>
      <c r="C224">
        <v>1.04201680672269</v>
      </c>
      <c r="D224">
        <v>1.1399999999999999</v>
      </c>
      <c r="E224">
        <v>0.56999999999999995</v>
      </c>
    </row>
    <row r="225" spans="1:5" x14ac:dyDescent="0.25">
      <c r="A225" t="s">
        <v>146</v>
      </c>
      <c r="B225" t="s">
        <v>347</v>
      </c>
      <c r="C225">
        <v>1.04201680672269</v>
      </c>
      <c r="D225">
        <v>0.51</v>
      </c>
      <c r="E225">
        <v>1.37</v>
      </c>
    </row>
    <row r="226" spans="1:5" x14ac:dyDescent="0.25">
      <c r="A226" t="s">
        <v>146</v>
      </c>
      <c r="B226" t="s">
        <v>153</v>
      </c>
      <c r="C226">
        <v>1.04201680672269</v>
      </c>
      <c r="D226">
        <v>1</v>
      </c>
      <c r="E226">
        <v>1.1399999999999999</v>
      </c>
    </row>
    <row r="227" spans="1:5" x14ac:dyDescent="0.25">
      <c r="A227" t="s">
        <v>146</v>
      </c>
      <c r="B227" t="s">
        <v>163</v>
      </c>
      <c r="C227">
        <v>1.04201680672269</v>
      </c>
      <c r="D227">
        <v>0.86</v>
      </c>
      <c r="E227">
        <v>0.56999999999999995</v>
      </c>
    </row>
    <row r="228" spans="1:5" x14ac:dyDescent="0.25">
      <c r="A228" t="s">
        <v>146</v>
      </c>
      <c r="B228" t="s">
        <v>147</v>
      </c>
      <c r="C228">
        <v>1.04201680672269</v>
      </c>
      <c r="D228">
        <v>1.71</v>
      </c>
      <c r="E228">
        <v>0.43</v>
      </c>
    </row>
    <row r="229" spans="1:5" x14ac:dyDescent="0.25">
      <c r="A229" t="s">
        <v>146</v>
      </c>
      <c r="B229" t="s">
        <v>152</v>
      </c>
      <c r="C229">
        <v>1.04201680672269</v>
      </c>
      <c r="D229">
        <v>0.86</v>
      </c>
      <c r="E229">
        <v>0.86</v>
      </c>
    </row>
    <row r="230" spans="1:5" x14ac:dyDescent="0.25">
      <c r="A230" t="s">
        <v>146</v>
      </c>
      <c r="B230" t="s">
        <v>158</v>
      </c>
      <c r="C230">
        <v>1.04201680672269</v>
      </c>
      <c r="D230">
        <v>1.1399999999999999</v>
      </c>
      <c r="E230">
        <v>1.28</v>
      </c>
    </row>
    <row r="231" spans="1:5" x14ac:dyDescent="0.25">
      <c r="A231" t="s">
        <v>146</v>
      </c>
      <c r="B231" t="s">
        <v>162</v>
      </c>
      <c r="C231">
        <v>1.04201680672269</v>
      </c>
      <c r="D231">
        <v>0.68</v>
      </c>
      <c r="E231">
        <v>1.03</v>
      </c>
    </row>
    <row r="232" spans="1:5" x14ac:dyDescent="0.25">
      <c r="A232" t="s">
        <v>146</v>
      </c>
      <c r="B232" t="s">
        <v>154</v>
      </c>
      <c r="C232">
        <v>1.04201680672269</v>
      </c>
      <c r="D232">
        <v>0.86</v>
      </c>
      <c r="E232">
        <v>0.43</v>
      </c>
    </row>
    <row r="233" spans="1:5" x14ac:dyDescent="0.25">
      <c r="A233" t="s">
        <v>146</v>
      </c>
      <c r="B233" t="s">
        <v>148</v>
      </c>
      <c r="C233">
        <v>1.04201680672269</v>
      </c>
      <c r="D233">
        <v>0.28999999999999998</v>
      </c>
      <c r="E233">
        <v>1.43</v>
      </c>
    </row>
    <row r="234" spans="1:5" x14ac:dyDescent="0.25">
      <c r="A234" t="s">
        <v>146</v>
      </c>
      <c r="B234" t="s">
        <v>762</v>
      </c>
      <c r="C234">
        <v>1.04201680672269</v>
      </c>
      <c r="D234">
        <v>0.56999999999999995</v>
      </c>
      <c r="E234">
        <v>1.43</v>
      </c>
    </row>
    <row r="235" spans="1:5" x14ac:dyDescent="0.25">
      <c r="A235" t="s">
        <v>22</v>
      </c>
      <c r="B235" t="s">
        <v>279</v>
      </c>
      <c r="C235">
        <v>1.48101265822785</v>
      </c>
      <c r="D235">
        <v>0.73</v>
      </c>
      <c r="E235">
        <v>1.31</v>
      </c>
    </row>
    <row r="236" spans="1:5" x14ac:dyDescent="0.25">
      <c r="A236" t="s">
        <v>22</v>
      </c>
      <c r="B236" t="s">
        <v>276</v>
      </c>
      <c r="C236">
        <v>1.48101265822785</v>
      </c>
      <c r="D236">
        <v>1.02</v>
      </c>
      <c r="E236">
        <v>1.1599999999999999</v>
      </c>
    </row>
    <row r="237" spans="1:5" x14ac:dyDescent="0.25">
      <c r="A237" t="s">
        <v>22</v>
      </c>
      <c r="B237" t="s">
        <v>23</v>
      </c>
      <c r="C237">
        <v>1.48101265822785</v>
      </c>
      <c r="D237">
        <v>0.57999999999999996</v>
      </c>
      <c r="E237">
        <v>1.02</v>
      </c>
    </row>
    <row r="238" spans="1:5" x14ac:dyDescent="0.25">
      <c r="A238" t="s">
        <v>22</v>
      </c>
      <c r="B238" t="s">
        <v>278</v>
      </c>
      <c r="C238">
        <v>1.48101265822785</v>
      </c>
      <c r="D238">
        <v>1.31</v>
      </c>
      <c r="E238">
        <v>0.57999999999999996</v>
      </c>
    </row>
    <row r="239" spans="1:5" x14ac:dyDescent="0.25">
      <c r="A239" t="s">
        <v>22</v>
      </c>
      <c r="B239" t="s">
        <v>284</v>
      </c>
      <c r="C239">
        <v>1.48101265822785</v>
      </c>
      <c r="D239">
        <v>0.44</v>
      </c>
      <c r="E239">
        <v>1.45</v>
      </c>
    </row>
    <row r="240" spans="1:5" x14ac:dyDescent="0.25">
      <c r="A240" t="s">
        <v>22</v>
      </c>
      <c r="B240" t="s">
        <v>281</v>
      </c>
      <c r="C240">
        <v>1.48101265822785</v>
      </c>
      <c r="D240">
        <v>1.02</v>
      </c>
      <c r="E240">
        <v>0.87</v>
      </c>
    </row>
    <row r="241" spans="1:5" x14ac:dyDescent="0.25">
      <c r="A241" t="s">
        <v>22</v>
      </c>
      <c r="B241" t="s">
        <v>182</v>
      </c>
      <c r="C241">
        <v>1.48101265822785</v>
      </c>
    </row>
    <row r="242" spans="1:5" x14ac:dyDescent="0.25">
      <c r="A242" t="s">
        <v>22</v>
      </c>
      <c r="B242" t="s">
        <v>273</v>
      </c>
      <c r="C242">
        <v>1.48101265822785</v>
      </c>
      <c r="D242">
        <v>0.87</v>
      </c>
      <c r="E242">
        <v>0.73</v>
      </c>
    </row>
    <row r="243" spans="1:5" x14ac:dyDescent="0.25">
      <c r="A243" t="s">
        <v>22</v>
      </c>
      <c r="B243" t="s">
        <v>172</v>
      </c>
      <c r="C243">
        <v>1.48101265822785</v>
      </c>
      <c r="D243">
        <v>0.73</v>
      </c>
      <c r="E243">
        <v>1.89</v>
      </c>
    </row>
    <row r="244" spans="1:5" x14ac:dyDescent="0.25">
      <c r="A244" t="s">
        <v>22</v>
      </c>
      <c r="B244" t="s">
        <v>308</v>
      </c>
      <c r="C244">
        <v>1.48101265822785</v>
      </c>
      <c r="D244">
        <v>1.02</v>
      </c>
      <c r="E244">
        <v>0.57999999999999996</v>
      </c>
    </row>
    <row r="245" spans="1:5" x14ac:dyDescent="0.25">
      <c r="A245" t="s">
        <v>22</v>
      </c>
      <c r="B245" t="s">
        <v>280</v>
      </c>
      <c r="C245">
        <v>1.48101265822785</v>
      </c>
      <c r="D245">
        <v>1.28</v>
      </c>
      <c r="E245">
        <v>0.93</v>
      </c>
    </row>
    <row r="246" spans="1:5" x14ac:dyDescent="0.25">
      <c r="A246" t="s">
        <v>22</v>
      </c>
      <c r="B246" t="s">
        <v>169</v>
      </c>
      <c r="C246">
        <v>1.48101265822785</v>
      </c>
      <c r="D246">
        <v>0.57999999999999996</v>
      </c>
      <c r="E246">
        <v>1.6</v>
      </c>
    </row>
    <row r="247" spans="1:5" x14ac:dyDescent="0.25">
      <c r="A247" t="s">
        <v>22</v>
      </c>
      <c r="B247" t="s">
        <v>171</v>
      </c>
      <c r="C247">
        <v>1.48101265822785</v>
      </c>
      <c r="D247">
        <v>0.44</v>
      </c>
      <c r="E247">
        <v>0.57999999999999996</v>
      </c>
    </row>
    <row r="248" spans="1:5" x14ac:dyDescent="0.25">
      <c r="A248" t="s">
        <v>22</v>
      </c>
      <c r="B248" t="s">
        <v>283</v>
      </c>
      <c r="C248">
        <v>1.48101265822785</v>
      </c>
      <c r="D248">
        <v>0.57999999999999996</v>
      </c>
      <c r="E248">
        <v>0.39</v>
      </c>
    </row>
    <row r="249" spans="1:5" x14ac:dyDescent="0.25">
      <c r="A249" t="s">
        <v>22</v>
      </c>
      <c r="B249" t="s">
        <v>272</v>
      </c>
      <c r="C249">
        <v>1.48101265822785</v>
      </c>
      <c r="D249">
        <v>1.74</v>
      </c>
      <c r="E249">
        <v>0.28999999999999998</v>
      </c>
    </row>
    <row r="250" spans="1:5" x14ac:dyDescent="0.25">
      <c r="A250" t="s">
        <v>22</v>
      </c>
      <c r="B250" t="s">
        <v>173</v>
      </c>
      <c r="C250">
        <v>1.48101265822785</v>
      </c>
      <c r="D250">
        <v>0.87</v>
      </c>
      <c r="E250">
        <v>0.87</v>
      </c>
    </row>
    <row r="251" spans="1:5" x14ac:dyDescent="0.25">
      <c r="A251" t="s">
        <v>22</v>
      </c>
      <c r="B251" t="s">
        <v>307</v>
      </c>
      <c r="C251">
        <v>1.48101265822785</v>
      </c>
      <c r="D251">
        <v>0.57999999999999996</v>
      </c>
      <c r="E251">
        <v>1.55</v>
      </c>
    </row>
    <row r="252" spans="1:5" x14ac:dyDescent="0.25">
      <c r="A252" t="s">
        <v>22</v>
      </c>
      <c r="B252" t="s">
        <v>24</v>
      </c>
      <c r="C252">
        <v>1.48101265822785</v>
      </c>
      <c r="D252">
        <v>1.1599999999999999</v>
      </c>
      <c r="E252">
        <v>1.02</v>
      </c>
    </row>
    <row r="253" spans="1:5" x14ac:dyDescent="0.25">
      <c r="A253" t="s">
        <v>22</v>
      </c>
      <c r="B253" t="s">
        <v>174</v>
      </c>
      <c r="C253">
        <v>1.48101265822785</v>
      </c>
      <c r="D253">
        <v>0.77</v>
      </c>
      <c r="E253">
        <v>0.77</v>
      </c>
    </row>
    <row r="254" spans="1:5" x14ac:dyDescent="0.25">
      <c r="A254" t="s">
        <v>22</v>
      </c>
      <c r="B254" t="s">
        <v>170</v>
      </c>
      <c r="C254">
        <v>1.48101265822785</v>
      </c>
      <c r="D254">
        <v>1.02</v>
      </c>
      <c r="E254">
        <v>1.31</v>
      </c>
    </row>
    <row r="255" spans="1:5" x14ac:dyDescent="0.25">
      <c r="A255" t="s">
        <v>25</v>
      </c>
      <c r="B255" t="s">
        <v>277</v>
      </c>
      <c r="C255">
        <v>1.25</v>
      </c>
      <c r="D255">
        <v>1.61</v>
      </c>
      <c r="E255">
        <v>1.25</v>
      </c>
    </row>
    <row r="256" spans="1:5" x14ac:dyDescent="0.25">
      <c r="A256" t="s">
        <v>25</v>
      </c>
      <c r="B256" t="s">
        <v>765</v>
      </c>
      <c r="C256">
        <v>1.25</v>
      </c>
      <c r="D256">
        <v>0.71</v>
      </c>
      <c r="E256">
        <v>0</v>
      </c>
    </row>
    <row r="257" spans="1:5" x14ac:dyDescent="0.25">
      <c r="A257" t="s">
        <v>25</v>
      </c>
      <c r="B257" t="s">
        <v>26</v>
      </c>
      <c r="C257">
        <v>1.25</v>
      </c>
      <c r="D257">
        <v>1.25</v>
      </c>
      <c r="E257">
        <v>1.43</v>
      </c>
    </row>
    <row r="258" spans="1:5" x14ac:dyDescent="0.25">
      <c r="A258" t="s">
        <v>25</v>
      </c>
      <c r="B258" t="s">
        <v>177</v>
      </c>
      <c r="C258">
        <v>1.25</v>
      </c>
      <c r="D258">
        <v>0.28999999999999998</v>
      </c>
      <c r="E258">
        <v>0.86</v>
      </c>
    </row>
    <row r="259" spans="1:5" x14ac:dyDescent="0.25">
      <c r="A259" t="s">
        <v>25</v>
      </c>
      <c r="B259" t="s">
        <v>180</v>
      </c>
      <c r="C259">
        <v>1.25</v>
      </c>
      <c r="D259">
        <v>1.43</v>
      </c>
      <c r="E259">
        <v>0.86</v>
      </c>
    </row>
    <row r="260" spans="1:5" x14ac:dyDescent="0.25">
      <c r="A260" t="s">
        <v>25</v>
      </c>
      <c r="B260" t="s">
        <v>178</v>
      </c>
      <c r="C260">
        <v>1.25</v>
      </c>
      <c r="D260">
        <v>0.36</v>
      </c>
      <c r="E260">
        <v>1.43</v>
      </c>
    </row>
    <row r="261" spans="1:5" x14ac:dyDescent="0.25">
      <c r="A261" t="s">
        <v>25</v>
      </c>
      <c r="B261" t="s">
        <v>766</v>
      </c>
      <c r="C261">
        <v>1.25</v>
      </c>
      <c r="D261">
        <v>0.86</v>
      </c>
      <c r="E261">
        <v>1.71</v>
      </c>
    </row>
    <row r="262" spans="1:5" x14ac:dyDescent="0.25">
      <c r="A262" t="s">
        <v>25</v>
      </c>
      <c r="B262" t="s">
        <v>184</v>
      </c>
      <c r="C262">
        <v>1.25</v>
      </c>
      <c r="D262">
        <v>0.86</v>
      </c>
      <c r="E262">
        <v>0.71</v>
      </c>
    </row>
    <row r="263" spans="1:5" x14ac:dyDescent="0.25">
      <c r="A263" t="s">
        <v>25</v>
      </c>
      <c r="B263" t="s">
        <v>767</v>
      </c>
      <c r="C263">
        <v>1.25</v>
      </c>
      <c r="D263">
        <v>1.25</v>
      </c>
      <c r="E263">
        <v>1.25</v>
      </c>
    </row>
    <row r="264" spans="1:5" x14ac:dyDescent="0.25">
      <c r="A264" t="s">
        <v>25</v>
      </c>
      <c r="B264" t="s">
        <v>309</v>
      </c>
      <c r="C264">
        <v>1.25</v>
      </c>
      <c r="D264">
        <v>0.18</v>
      </c>
      <c r="E264">
        <v>0.71</v>
      </c>
    </row>
    <row r="265" spans="1:5" x14ac:dyDescent="0.25">
      <c r="A265" t="s">
        <v>25</v>
      </c>
      <c r="B265" t="s">
        <v>27</v>
      </c>
      <c r="C265">
        <v>1.25</v>
      </c>
      <c r="D265">
        <v>0.89</v>
      </c>
      <c r="E265">
        <v>0.18</v>
      </c>
    </row>
    <row r="266" spans="1:5" x14ac:dyDescent="0.25">
      <c r="A266" t="s">
        <v>25</v>
      </c>
      <c r="B266" t="s">
        <v>176</v>
      </c>
      <c r="C266">
        <v>1.25</v>
      </c>
      <c r="D266">
        <v>1.61</v>
      </c>
      <c r="E266">
        <v>0.89</v>
      </c>
    </row>
    <row r="267" spans="1:5" x14ac:dyDescent="0.25">
      <c r="A267" t="s">
        <v>25</v>
      </c>
      <c r="B267" t="s">
        <v>274</v>
      </c>
      <c r="C267">
        <v>1.25</v>
      </c>
      <c r="D267">
        <v>0.95</v>
      </c>
      <c r="E267">
        <v>1.67</v>
      </c>
    </row>
    <row r="268" spans="1:5" x14ac:dyDescent="0.25">
      <c r="A268" t="s">
        <v>25</v>
      </c>
      <c r="B268" t="s">
        <v>282</v>
      </c>
      <c r="C268">
        <v>1.25</v>
      </c>
      <c r="D268">
        <v>0.71</v>
      </c>
      <c r="E268">
        <v>0.48</v>
      </c>
    </row>
    <row r="269" spans="1:5" x14ac:dyDescent="0.25">
      <c r="A269" t="s">
        <v>25</v>
      </c>
      <c r="B269" t="s">
        <v>275</v>
      </c>
      <c r="C269">
        <v>1.25</v>
      </c>
      <c r="D269">
        <v>0.71</v>
      </c>
      <c r="E269">
        <v>0.54</v>
      </c>
    </row>
    <row r="270" spans="1:5" x14ac:dyDescent="0.25">
      <c r="A270" t="s">
        <v>25</v>
      </c>
      <c r="B270" t="s">
        <v>764</v>
      </c>
      <c r="C270">
        <v>1.25</v>
      </c>
      <c r="D270">
        <v>1.07</v>
      </c>
      <c r="E270">
        <v>1.25</v>
      </c>
    </row>
    <row r="271" spans="1:5" x14ac:dyDescent="0.25">
      <c r="A271" t="s">
        <v>25</v>
      </c>
      <c r="B271" t="s">
        <v>181</v>
      </c>
      <c r="C271">
        <v>1.25</v>
      </c>
      <c r="D271">
        <v>0.24</v>
      </c>
      <c r="E271">
        <v>2.14</v>
      </c>
    </row>
    <row r="272" spans="1:5" x14ac:dyDescent="0.25">
      <c r="A272" t="s">
        <v>25</v>
      </c>
      <c r="B272" t="s">
        <v>179</v>
      </c>
      <c r="C272">
        <v>1.25</v>
      </c>
      <c r="D272">
        <v>1.61</v>
      </c>
      <c r="E272">
        <v>0.89</v>
      </c>
    </row>
    <row r="273" spans="1:5" x14ac:dyDescent="0.25">
      <c r="A273" t="s">
        <v>25</v>
      </c>
      <c r="B273" t="s">
        <v>183</v>
      </c>
      <c r="C273">
        <v>1.25</v>
      </c>
      <c r="D273">
        <v>0.54</v>
      </c>
      <c r="E273">
        <v>0.71</v>
      </c>
    </row>
    <row r="274" spans="1:5" x14ac:dyDescent="0.25">
      <c r="A274" t="s">
        <v>25</v>
      </c>
      <c r="B274" t="s">
        <v>175</v>
      </c>
      <c r="C274">
        <v>1.25</v>
      </c>
      <c r="D274">
        <v>0.48</v>
      </c>
      <c r="E274">
        <v>1.43</v>
      </c>
    </row>
    <row r="275" spans="1:5" x14ac:dyDescent="0.25">
      <c r="A275" t="s">
        <v>28</v>
      </c>
      <c r="B275" t="s">
        <v>770</v>
      </c>
      <c r="C275">
        <v>1.1666666666666701</v>
      </c>
      <c r="D275">
        <v>0.37</v>
      </c>
      <c r="E275">
        <v>1.65</v>
      </c>
    </row>
    <row r="276" spans="1:5" x14ac:dyDescent="0.25">
      <c r="A276" t="s">
        <v>28</v>
      </c>
      <c r="B276" t="s">
        <v>769</v>
      </c>
      <c r="C276">
        <v>1.1666666666666701</v>
      </c>
      <c r="D276">
        <v>1.47</v>
      </c>
      <c r="E276">
        <v>0.55000000000000004</v>
      </c>
    </row>
    <row r="277" spans="1:5" x14ac:dyDescent="0.25">
      <c r="A277" t="s">
        <v>28</v>
      </c>
      <c r="B277" t="s">
        <v>31</v>
      </c>
      <c r="C277">
        <v>1.1666666666666701</v>
      </c>
      <c r="D277">
        <v>2.2000000000000002</v>
      </c>
      <c r="E277">
        <v>0.37</v>
      </c>
    </row>
    <row r="278" spans="1:5" x14ac:dyDescent="0.25">
      <c r="A278" t="s">
        <v>28</v>
      </c>
      <c r="B278" t="s">
        <v>195</v>
      </c>
      <c r="C278">
        <v>1.1666666666666701</v>
      </c>
      <c r="D278">
        <v>1.1000000000000001</v>
      </c>
      <c r="E278">
        <v>0.55000000000000004</v>
      </c>
    </row>
    <row r="279" spans="1:5" x14ac:dyDescent="0.25">
      <c r="A279" t="s">
        <v>28</v>
      </c>
      <c r="B279" t="s">
        <v>310</v>
      </c>
      <c r="C279">
        <v>1.1666666666666701</v>
      </c>
      <c r="D279">
        <v>1.1000000000000001</v>
      </c>
      <c r="E279">
        <v>0.18</v>
      </c>
    </row>
    <row r="280" spans="1:5" x14ac:dyDescent="0.25">
      <c r="A280" t="s">
        <v>28</v>
      </c>
      <c r="B280" t="s">
        <v>293</v>
      </c>
      <c r="C280">
        <v>1.1666666666666701</v>
      </c>
      <c r="D280">
        <v>0.37</v>
      </c>
      <c r="E280">
        <v>1.47</v>
      </c>
    </row>
    <row r="281" spans="1:5" x14ac:dyDescent="0.25">
      <c r="A281" t="s">
        <v>28</v>
      </c>
      <c r="B281" t="s">
        <v>311</v>
      </c>
      <c r="C281">
        <v>1.1666666666666701</v>
      </c>
      <c r="D281">
        <v>0.37</v>
      </c>
      <c r="E281">
        <v>1.1000000000000001</v>
      </c>
    </row>
    <row r="282" spans="1:5" x14ac:dyDescent="0.25">
      <c r="A282" t="s">
        <v>28</v>
      </c>
      <c r="B282" t="s">
        <v>294</v>
      </c>
      <c r="C282">
        <v>1.1666666666666701</v>
      </c>
      <c r="D282">
        <v>0.92</v>
      </c>
      <c r="E282">
        <v>1.65</v>
      </c>
    </row>
    <row r="283" spans="1:5" x14ac:dyDescent="0.25">
      <c r="A283" t="s">
        <v>28</v>
      </c>
      <c r="B283" t="s">
        <v>198</v>
      </c>
      <c r="C283">
        <v>1.1666666666666701</v>
      </c>
      <c r="D283">
        <v>0.73</v>
      </c>
      <c r="E283">
        <v>1.65</v>
      </c>
    </row>
    <row r="284" spans="1:5" x14ac:dyDescent="0.25">
      <c r="A284" t="s">
        <v>28</v>
      </c>
      <c r="B284" t="s">
        <v>196</v>
      </c>
      <c r="C284">
        <v>1.1666666666666701</v>
      </c>
      <c r="D284">
        <v>0.73</v>
      </c>
      <c r="E284">
        <v>0.55000000000000004</v>
      </c>
    </row>
    <row r="285" spans="1:5" x14ac:dyDescent="0.25">
      <c r="A285" t="s">
        <v>28</v>
      </c>
      <c r="B285" t="s">
        <v>197</v>
      </c>
      <c r="C285">
        <v>1.1666666666666701</v>
      </c>
      <c r="D285">
        <v>0.92</v>
      </c>
      <c r="E285">
        <v>1.29</v>
      </c>
    </row>
    <row r="286" spans="1:5" x14ac:dyDescent="0.25">
      <c r="A286" t="s">
        <v>28</v>
      </c>
      <c r="B286" t="s">
        <v>768</v>
      </c>
      <c r="C286">
        <v>1.1666666666666701</v>
      </c>
      <c r="D286">
        <v>0.55000000000000004</v>
      </c>
      <c r="E286">
        <v>1.65</v>
      </c>
    </row>
    <row r="287" spans="1:5" x14ac:dyDescent="0.25">
      <c r="A287" t="s">
        <v>28</v>
      </c>
      <c r="B287" t="s">
        <v>29</v>
      </c>
      <c r="C287">
        <v>1.1666666666666701</v>
      </c>
      <c r="D287">
        <v>1.1000000000000001</v>
      </c>
      <c r="E287">
        <v>0.55000000000000004</v>
      </c>
    </row>
    <row r="288" spans="1:5" x14ac:dyDescent="0.25">
      <c r="A288" t="s">
        <v>28</v>
      </c>
      <c r="B288" t="s">
        <v>295</v>
      </c>
      <c r="C288">
        <v>1.1666666666666701</v>
      </c>
      <c r="D288">
        <v>0.73</v>
      </c>
      <c r="E288">
        <v>0.73</v>
      </c>
    </row>
    <row r="289" spans="1:5" x14ac:dyDescent="0.25">
      <c r="A289" t="s">
        <v>28</v>
      </c>
      <c r="B289" t="s">
        <v>30</v>
      </c>
      <c r="C289">
        <v>1.1666666666666701</v>
      </c>
      <c r="D289">
        <v>1.1000000000000001</v>
      </c>
      <c r="E289">
        <v>0.73</v>
      </c>
    </row>
    <row r="290" spans="1:5" x14ac:dyDescent="0.25">
      <c r="A290" t="s">
        <v>28</v>
      </c>
      <c r="B290" t="s">
        <v>292</v>
      </c>
      <c r="C290">
        <v>1.1666666666666701</v>
      </c>
      <c r="D290">
        <v>0.55000000000000004</v>
      </c>
      <c r="E290">
        <v>1.47</v>
      </c>
    </row>
    <row r="291" spans="1:5" x14ac:dyDescent="0.25">
      <c r="A291" t="s">
        <v>28</v>
      </c>
      <c r="B291" t="s">
        <v>194</v>
      </c>
      <c r="C291">
        <v>1.1666666666666701</v>
      </c>
      <c r="D291">
        <v>0.55000000000000004</v>
      </c>
      <c r="E291">
        <v>1.1000000000000001</v>
      </c>
    </row>
    <row r="292" spans="1:5" x14ac:dyDescent="0.25">
      <c r="A292" t="s">
        <v>28</v>
      </c>
      <c r="B292" t="s">
        <v>296</v>
      </c>
      <c r="C292">
        <v>1.1666666666666701</v>
      </c>
      <c r="D292">
        <v>0.55000000000000004</v>
      </c>
      <c r="E292">
        <v>0.73</v>
      </c>
    </row>
    <row r="293" spans="1:5" x14ac:dyDescent="0.25">
      <c r="A293" t="s">
        <v>185</v>
      </c>
      <c r="B293" t="s">
        <v>289</v>
      </c>
      <c r="C293">
        <v>1.36708860759494</v>
      </c>
      <c r="D293">
        <v>0.56000000000000005</v>
      </c>
      <c r="E293">
        <v>0.56000000000000005</v>
      </c>
    </row>
    <row r="294" spans="1:5" x14ac:dyDescent="0.25">
      <c r="A294" t="s">
        <v>185</v>
      </c>
      <c r="B294" t="s">
        <v>193</v>
      </c>
      <c r="C294">
        <v>1.36708860759494</v>
      </c>
      <c r="D294">
        <v>1.01</v>
      </c>
      <c r="E294">
        <v>1.01</v>
      </c>
    </row>
    <row r="295" spans="1:5" x14ac:dyDescent="0.25">
      <c r="A295" t="s">
        <v>185</v>
      </c>
      <c r="B295" t="s">
        <v>188</v>
      </c>
      <c r="C295">
        <v>1.36708860759494</v>
      </c>
      <c r="D295">
        <v>1.1200000000000001</v>
      </c>
      <c r="E295">
        <v>0.42</v>
      </c>
    </row>
    <row r="296" spans="1:5" x14ac:dyDescent="0.25">
      <c r="A296" t="s">
        <v>185</v>
      </c>
      <c r="B296" t="s">
        <v>288</v>
      </c>
      <c r="C296">
        <v>1.36708860759494</v>
      </c>
      <c r="D296">
        <v>1.01</v>
      </c>
      <c r="E296">
        <v>0.9</v>
      </c>
    </row>
    <row r="297" spans="1:5" x14ac:dyDescent="0.25">
      <c r="A297" t="s">
        <v>185</v>
      </c>
      <c r="B297" t="s">
        <v>773</v>
      </c>
      <c r="C297">
        <v>1.36708860759494</v>
      </c>
      <c r="D297">
        <v>0.9</v>
      </c>
      <c r="E297">
        <v>1.34</v>
      </c>
    </row>
    <row r="298" spans="1:5" x14ac:dyDescent="0.25">
      <c r="A298" t="s">
        <v>185</v>
      </c>
      <c r="B298" t="s">
        <v>287</v>
      </c>
      <c r="C298">
        <v>1.36708860759494</v>
      </c>
      <c r="D298">
        <v>0.67</v>
      </c>
      <c r="E298">
        <v>1.34</v>
      </c>
    </row>
    <row r="299" spans="1:5" x14ac:dyDescent="0.25">
      <c r="A299" t="s">
        <v>185</v>
      </c>
      <c r="B299" t="s">
        <v>187</v>
      </c>
      <c r="C299">
        <v>1.36708860759494</v>
      </c>
      <c r="D299">
        <v>0.28000000000000003</v>
      </c>
      <c r="E299">
        <v>1.26</v>
      </c>
    </row>
    <row r="300" spans="1:5" x14ac:dyDescent="0.25">
      <c r="A300" t="s">
        <v>185</v>
      </c>
      <c r="B300" t="s">
        <v>186</v>
      </c>
      <c r="C300">
        <v>1.36708860759494</v>
      </c>
      <c r="D300">
        <v>0.56000000000000005</v>
      </c>
      <c r="E300">
        <v>0.67</v>
      </c>
    </row>
    <row r="301" spans="1:5" x14ac:dyDescent="0.25">
      <c r="A301" t="s">
        <v>185</v>
      </c>
      <c r="B301" t="s">
        <v>291</v>
      </c>
      <c r="C301">
        <v>1.36708860759494</v>
      </c>
      <c r="D301">
        <v>1.4</v>
      </c>
      <c r="E301">
        <v>0.7</v>
      </c>
    </row>
    <row r="302" spans="1:5" x14ac:dyDescent="0.25">
      <c r="A302" t="s">
        <v>185</v>
      </c>
      <c r="B302" t="s">
        <v>191</v>
      </c>
      <c r="C302">
        <v>1.36708860759494</v>
      </c>
      <c r="D302">
        <v>0.22</v>
      </c>
      <c r="E302">
        <v>1.34</v>
      </c>
    </row>
    <row r="303" spans="1:5" x14ac:dyDescent="0.25">
      <c r="A303" t="s">
        <v>185</v>
      </c>
      <c r="B303" t="s">
        <v>285</v>
      </c>
      <c r="C303">
        <v>1.36708860759494</v>
      </c>
      <c r="D303">
        <v>0.9</v>
      </c>
      <c r="E303">
        <v>1.1200000000000001</v>
      </c>
    </row>
    <row r="304" spans="1:5" x14ac:dyDescent="0.25">
      <c r="A304" t="s">
        <v>185</v>
      </c>
      <c r="B304" t="s">
        <v>772</v>
      </c>
      <c r="C304">
        <v>1.36708860759494</v>
      </c>
      <c r="D304">
        <v>0.7</v>
      </c>
      <c r="E304">
        <v>1.96</v>
      </c>
    </row>
    <row r="305" spans="1:5" x14ac:dyDescent="0.25">
      <c r="A305" t="s">
        <v>185</v>
      </c>
      <c r="B305" t="s">
        <v>190</v>
      </c>
      <c r="C305">
        <v>1.36708860759494</v>
      </c>
      <c r="D305">
        <v>0.75</v>
      </c>
      <c r="E305">
        <v>1.31</v>
      </c>
    </row>
    <row r="306" spans="1:5" x14ac:dyDescent="0.25">
      <c r="A306" t="s">
        <v>185</v>
      </c>
      <c r="B306" t="s">
        <v>189</v>
      </c>
      <c r="C306">
        <v>1.36708860759494</v>
      </c>
      <c r="D306">
        <v>0.56000000000000005</v>
      </c>
      <c r="E306">
        <v>0.67</v>
      </c>
    </row>
    <row r="307" spans="1:5" x14ac:dyDescent="0.25">
      <c r="A307" t="s">
        <v>185</v>
      </c>
      <c r="B307" t="s">
        <v>290</v>
      </c>
      <c r="C307">
        <v>1.36708860759494</v>
      </c>
      <c r="D307">
        <v>1.4</v>
      </c>
      <c r="E307">
        <v>0.14000000000000001</v>
      </c>
    </row>
    <row r="308" spans="1:5" x14ac:dyDescent="0.25">
      <c r="A308" t="s">
        <v>185</v>
      </c>
      <c r="B308" t="s">
        <v>771</v>
      </c>
      <c r="C308">
        <v>1.36708860759494</v>
      </c>
      <c r="D308">
        <v>0.42</v>
      </c>
      <c r="E308">
        <v>1.82</v>
      </c>
    </row>
    <row r="309" spans="1:5" x14ac:dyDescent="0.25">
      <c r="A309" t="s">
        <v>185</v>
      </c>
      <c r="B309" t="s">
        <v>286</v>
      </c>
      <c r="C309">
        <v>1.36708860759494</v>
      </c>
      <c r="D309">
        <v>0.9</v>
      </c>
      <c r="E309">
        <v>0.56000000000000005</v>
      </c>
    </row>
    <row r="310" spans="1:5" x14ac:dyDescent="0.25">
      <c r="A310" t="s">
        <v>185</v>
      </c>
      <c r="B310" t="s">
        <v>192</v>
      </c>
      <c r="C310">
        <v>1.36708860759494</v>
      </c>
      <c r="D310">
        <v>0.37</v>
      </c>
      <c r="E310">
        <v>0.93</v>
      </c>
    </row>
    <row r="311" spans="1:5" x14ac:dyDescent="0.25">
      <c r="A311" t="s">
        <v>10</v>
      </c>
      <c r="B311" t="s">
        <v>39</v>
      </c>
      <c r="C311">
        <v>1.4242424242424201</v>
      </c>
      <c r="D311">
        <v>0.93</v>
      </c>
      <c r="E311">
        <v>1.25</v>
      </c>
    </row>
    <row r="312" spans="1:5" x14ac:dyDescent="0.25">
      <c r="A312" t="s">
        <v>10</v>
      </c>
      <c r="B312" t="s">
        <v>40</v>
      </c>
      <c r="C312">
        <v>1.4242424242424201</v>
      </c>
      <c r="D312">
        <v>1</v>
      </c>
      <c r="E312">
        <v>1.1200000000000001</v>
      </c>
    </row>
    <row r="313" spans="1:5" x14ac:dyDescent="0.25">
      <c r="A313" t="s">
        <v>10</v>
      </c>
      <c r="B313" t="s">
        <v>774</v>
      </c>
      <c r="C313">
        <v>1.4242424242424201</v>
      </c>
      <c r="D313">
        <v>0.52</v>
      </c>
      <c r="E313">
        <v>1.56</v>
      </c>
    </row>
    <row r="314" spans="1:5" x14ac:dyDescent="0.25">
      <c r="A314" t="s">
        <v>10</v>
      </c>
      <c r="B314" t="s">
        <v>41</v>
      </c>
      <c r="C314">
        <v>1.4242424242424201</v>
      </c>
      <c r="D314">
        <v>1.37</v>
      </c>
      <c r="E314">
        <v>0.87</v>
      </c>
    </row>
    <row r="315" spans="1:5" x14ac:dyDescent="0.25">
      <c r="A315" t="s">
        <v>10</v>
      </c>
      <c r="B315" t="s">
        <v>227</v>
      </c>
      <c r="C315">
        <v>1.4242424242424201</v>
      </c>
      <c r="D315">
        <v>1.25</v>
      </c>
      <c r="E315">
        <v>0.93</v>
      </c>
    </row>
    <row r="316" spans="1:5" x14ac:dyDescent="0.25">
      <c r="A316" t="s">
        <v>10</v>
      </c>
      <c r="B316" t="s">
        <v>11</v>
      </c>
      <c r="C316">
        <v>1.4242424242424201</v>
      </c>
      <c r="D316">
        <v>1.45</v>
      </c>
      <c r="E316">
        <v>0.73</v>
      </c>
    </row>
    <row r="317" spans="1:5" x14ac:dyDescent="0.25">
      <c r="A317" t="s">
        <v>10</v>
      </c>
      <c r="B317" t="s">
        <v>775</v>
      </c>
      <c r="C317">
        <v>1.4242424242424201</v>
      </c>
      <c r="D317">
        <v>1.37</v>
      </c>
      <c r="E317">
        <v>0.62</v>
      </c>
    </row>
    <row r="318" spans="1:5" x14ac:dyDescent="0.25">
      <c r="A318" t="s">
        <v>10</v>
      </c>
      <c r="B318" t="s">
        <v>226</v>
      </c>
      <c r="C318">
        <v>1.4242424242424201</v>
      </c>
      <c r="D318">
        <v>0.25</v>
      </c>
      <c r="E318">
        <v>0.75</v>
      </c>
    </row>
    <row r="319" spans="1:5" x14ac:dyDescent="0.25">
      <c r="A319" t="s">
        <v>10</v>
      </c>
      <c r="B319" t="s">
        <v>228</v>
      </c>
      <c r="C319">
        <v>1.4242424242424201</v>
      </c>
      <c r="D319">
        <v>0.93</v>
      </c>
      <c r="E319">
        <v>0.93</v>
      </c>
    </row>
    <row r="320" spans="1:5" x14ac:dyDescent="0.25">
      <c r="A320" t="s">
        <v>10</v>
      </c>
      <c r="B320" t="s">
        <v>37</v>
      </c>
      <c r="C320">
        <v>1.4242424242424201</v>
      </c>
      <c r="D320">
        <v>1</v>
      </c>
      <c r="E320">
        <v>1.25</v>
      </c>
    </row>
    <row r="321" spans="1:5" x14ac:dyDescent="0.25">
      <c r="A321" t="s">
        <v>10</v>
      </c>
      <c r="B321" t="s">
        <v>232</v>
      </c>
      <c r="C321">
        <v>1.4242424242424201</v>
      </c>
      <c r="D321">
        <v>0.62</v>
      </c>
      <c r="E321">
        <v>0.37</v>
      </c>
    </row>
    <row r="322" spans="1:5" x14ac:dyDescent="0.25">
      <c r="A322" t="s">
        <v>10</v>
      </c>
      <c r="B322" t="s">
        <v>233</v>
      </c>
      <c r="C322">
        <v>1.4242424242424201</v>
      </c>
      <c r="D322">
        <v>0.62</v>
      </c>
      <c r="E322">
        <v>1.25</v>
      </c>
    </row>
    <row r="323" spans="1:5" x14ac:dyDescent="0.25">
      <c r="A323" t="s">
        <v>10</v>
      </c>
      <c r="B323" t="s">
        <v>42</v>
      </c>
      <c r="C323">
        <v>1.4242424242424201</v>
      </c>
      <c r="D323">
        <v>0.73</v>
      </c>
      <c r="E323">
        <v>1.25</v>
      </c>
    </row>
    <row r="324" spans="1:5" x14ac:dyDescent="0.25">
      <c r="A324" t="s">
        <v>10</v>
      </c>
      <c r="B324" t="s">
        <v>12</v>
      </c>
      <c r="C324">
        <v>1.4242424242424201</v>
      </c>
      <c r="D324">
        <v>0.83</v>
      </c>
      <c r="E324">
        <v>0.73</v>
      </c>
    </row>
    <row r="325" spans="1:5" x14ac:dyDescent="0.25">
      <c r="A325" t="s">
        <v>10</v>
      </c>
      <c r="B325" t="s">
        <v>231</v>
      </c>
      <c r="C325">
        <v>1.4242424242424201</v>
      </c>
      <c r="D325">
        <v>1</v>
      </c>
      <c r="E325">
        <v>0.87</v>
      </c>
    </row>
    <row r="326" spans="1:5" x14ac:dyDescent="0.25">
      <c r="A326" t="s">
        <v>10</v>
      </c>
      <c r="B326" t="s">
        <v>229</v>
      </c>
      <c r="C326">
        <v>1.4242424242424201</v>
      </c>
      <c r="D326">
        <v>0.62</v>
      </c>
      <c r="E326">
        <v>1</v>
      </c>
    </row>
    <row r="327" spans="1:5" x14ac:dyDescent="0.25">
      <c r="A327" t="s">
        <v>10</v>
      </c>
      <c r="B327" t="s">
        <v>230</v>
      </c>
      <c r="C327">
        <v>1.4242424242424201</v>
      </c>
      <c r="D327">
        <v>0.87</v>
      </c>
      <c r="E327">
        <v>1.62</v>
      </c>
    </row>
    <row r="328" spans="1:5" x14ac:dyDescent="0.25">
      <c r="A328" t="s">
        <v>10</v>
      </c>
      <c r="B328" t="s">
        <v>38</v>
      </c>
      <c r="C328">
        <v>1.4242424242424201</v>
      </c>
      <c r="D328">
        <v>0.62</v>
      </c>
      <c r="E328">
        <v>0.83</v>
      </c>
    </row>
    <row r="329" spans="1:5" x14ac:dyDescent="0.25">
      <c r="A329" t="s">
        <v>35</v>
      </c>
      <c r="B329" t="s">
        <v>301</v>
      </c>
      <c r="C329">
        <v>1.11363636363636</v>
      </c>
      <c r="D329">
        <v>0.38</v>
      </c>
      <c r="E329">
        <v>1.79</v>
      </c>
    </row>
    <row r="330" spans="1:5" x14ac:dyDescent="0.25">
      <c r="A330" t="s">
        <v>35</v>
      </c>
      <c r="B330" t="s">
        <v>222</v>
      </c>
      <c r="C330">
        <v>1.11363636363636</v>
      </c>
      <c r="D330">
        <v>0.48</v>
      </c>
      <c r="E330">
        <v>1.59</v>
      </c>
    </row>
    <row r="331" spans="1:5" x14ac:dyDescent="0.25">
      <c r="A331" t="s">
        <v>35</v>
      </c>
      <c r="B331" t="s">
        <v>223</v>
      </c>
      <c r="C331">
        <v>1.11363636363636</v>
      </c>
      <c r="D331">
        <v>0.48</v>
      </c>
      <c r="E331">
        <v>0.96</v>
      </c>
    </row>
    <row r="332" spans="1:5" x14ac:dyDescent="0.25">
      <c r="A332" t="s">
        <v>35</v>
      </c>
      <c r="B332" t="s">
        <v>313</v>
      </c>
      <c r="C332">
        <v>1.11363636363636</v>
      </c>
      <c r="D332">
        <v>0.32</v>
      </c>
      <c r="E332">
        <v>1.1200000000000001</v>
      </c>
    </row>
    <row r="333" spans="1:5" x14ac:dyDescent="0.25">
      <c r="A333" t="s">
        <v>35</v>
      </c>
      <c r="B333" t="s">
        <v>317</v>
      </c>
      <c r="C333">
        <v>1.11363636363636</v>
      </c>
      <c r="D333">
        <v>0.51</v>
      </c>
      <c r="E333">
        <v>0.89</v>
      </c>
    </row>
    <row r="334" spans="1:5" x14ac:dyDescent="0.25">
      <c r="A334" t="s">
        <v>35</v>
      </c>
      <c r="B334" t="s">
        <v>312</v>
      </c>
      <c r="C334">
        <v>1.11363636363636</v>
      </c>
      <c r="D334">
        <v>0.77</v>
      </c>
      <c r="E334">
        <v>0.77</v>
      </c>
    </row>
    <row r="335" spans="1:5" x14ac:dyDescent="0.25">
      <c r="A335" t="s">
        <v>35</v>
      </c>
      <c r="B335" t="s">
        <v>219</v>
      </c>
      <c r="C335">
        <v>1.11363636363636</v>
      </c>
      <c r="D335">
        <v>0.89</v>
      </c>
      <c r="E335">
        <v>1.02</v>
      </c>
    </row>
    <row r="336" spans="1:5" x14ac:dyDescent="0.25">
      <c r="A336" t="s">
        <v>35</v>
      </c>
      <c r="B336" t="s">
        <v>218</v>
      </c>
      <c r="C336">
        <v>1.11363636363636</v>
      </c>
      <c r="D336">
        <v>0.51</v>
      </c>
      <c r="E336">
        <v>0.51</v>
      </c>
    </row>
    <row r="337" spans="1:5" x14ac:dyDescent="0.25">
      <c r="A337" t="s">
        <v>35</v>
      </c>
      <c r="B337" t="s">
        <v>225</v>
      </c>
      <c r="C337">
        <v>1.11363636363636</v>
      </c>
      <c r="D337">
        <v>1.4</v>
      </c>
      <c r="E337">
        <v>0.51</v>
      </c>
    </row>
    <row r="338" spans="1:5" x14ac:dyDescent="0.25">
      <c r="A338" t="s">
        <v>35</v>
      </c>
      <c r="B338" t="s">
        <v>303</v>
      </c>
      <c r="C338">
        <v>1.11363636363636</v>
      </c>
      <c r="D338">
        <v>1.1499999999999999</v>
      </c>
      <c r="E338">
        <v>1.1499999999999999</v>
      </c>
    </row>
    <row r="339" spans="1:5" x14ac:dyDescent="0.25">
      <c r="A339" t="s">
        <v>35</v>
      </c>
      <c r="B339" t="s">
        <v>777</v>
      </c>
      <c r="C339">
        <v>1.11363636363636</v>
      </c>
      <c r="D339">
        <v>0.96</v>
      </c>
      <c r="E339">
        <v>1.43</v>
      </c>
    </row>
    <row r="340" spans="1:5" x14ac:dyDescent="0.25">
      <c r="A340" t="s">
        <v>35</v>
      </c>
      <c r="B340" t="s">
        <v>778</v>
      </c>
      <c r="C340">
        <v>1.11363636363636</v>
      </c>
      <c r="D340">
        <v>0.32</v>
      </c>
      <c r="E340">
        <v>0.8</v>
      </c>
    </row>
    <row r="341" spans="1:5" x14ac:dyDescent="0.25">
      <c r="A341" t="s">
        <v>35</v>
      </c>
      <c r="B341" t="s">
        <v>36</v>
      </c>
      <c r="C341">
        <v>1.11363636363636</v>
      </c>
      <c r="D341">
        <v>0.64</v>
      </c>
      <c r="E341">
        <v>1.02</v>
      </c>
    </row>
    <row r="342" spans="1:5" x14ac:dyDescent="0.25">
      <c r="A342" t="s">
        <v>35</v>
      </c>
      <c r="B342" t="s">
        <v>776</v>
      </c>
      <c r="C342">
        <v>1.11363636363636</v>
      </c>
      <c r="D342">
        <v>1.28</v>
      </c>
      <c r="E342">
        <v>1.43</v>
      </c>
    </row>
    <row r="343" spans="1:5" x14ac:dyDescent="0.25">
      <c r="A343" t="s">
        <v>35</v>
      </c>
      <c r="B343" t="s">
        <v>302</v>
      </c>
      <c r="C343">
        <v>1.11363636363636</v>
      </c>
      <c r="D343">
        <v>0.96</v>
      </c>
      <c r="E343">
        <v>1.1200000000000001</v>
      </c>
    </row>
    <row r="344" spans="1:5" x14ac:dyDescent="0.25">
      <c r="A344" t="s">
        <v>35</v>
      </c>
      <c r="B344" t="s">
        <v>220</v>
      </c>
      <c r="C344">
        <v>1.11363636363636</v>
      </c>
      <c r="D344">
        <v>0.48</v>
      </c>
      <c r="E344">
        <v>1.28</v>
      </c>
    </row>
    <row r="345" spans="1:5" x14ac:dyDescent="0.25">
      <c r="A345" t="s">
        <v>35</v>
      </c>
      <c r="B345" t="s">
        <v>224</v>
      </c>
      <c r="C345">
        <v>1.11363636363636</v>
      </c>
      <c r="D345">
        <v>0.32</v>
      </c>
      <c r="E345">
        <v>0.96</v>
      </c>
    </row>
    <row r="346" spans="1:5" x14ac:dyDescent="0.25">
      <c r="A346" t="s">
        <v>35</v>
      </c>
      <c r="B346" t="s">
        <v>300</v>
      </c>
      <c r="C346">
        <v>1.11363636363636</v>
      </c>
      <c r="D346">
        <v>0.48</v>
      </c>
      <c r="E346">
        <v>0.64</v>
      </c>
    </row>
    <row r="347" spans="1:5" x14ac:dyDescent="0.25">
      <c r="A347" t="s">
        <v>35</v>
      </c>
      <c r="B347" t="s">
        <v>221</v>
      </c>
      <c r="C347">
        <v>1.11363636363636</v>
      </c>
      <c r="D347">
        <v>0.64</v>
      </c>
      <c r="E347">
        <v>0.8</v>
      </c>
    </row>
    <row r="348" spans="1:5" x14ac:dyDescent="0.25">
      <c r="A348" t="s">
        <v>35</v>
      </c>
      <c r="B348" t="s">
        <v>299</v>
      </c>
      <c r="C348">
        <v>1.11363636363636</v>
      </c>
      <c r="D348">
        <v>1.1200000000000001</v>
      </c>
      <c r="E348">
        <v>0.32</v>
      </c>
    </row>
    <row r="349" spans="1:5" x14ac:dyDescent="0.25">
      <c r="A349" t="s">
        <v>165</v>
      </c>
      <c r="B349" t="s">
        <v>166</v>
      </c>
      <c r="C349">
        <v>1.09756097560976</v>
      </c>
    </row>
    <row r="350" spans="1:5" x14ac:dyDescent="0.25">
      <c r="A350" t="s">
        <v>165</v>
      </c>
      <c r="B350" t="s">
        <v>168</v>
      </c>
      <c r="C350">
        <v>1.09756097560976</v>
      </c>
    </row>
    <row r="351" spans="1:5" x14ac:dyDescent="0.25">
      <c r="A351" t="s">
        <v>165</v>
      </c>
      <c r="B351" t="s">
        <v>267</v>
      </c>
      <c r="C351">
        <v>1.09756097560976</v>
      </c>
    </row>
    <row r="352" spans="1:5" x14ac:dyDescent="0.25">
      <c r="A352" t="s">
        <v>165</v>
      </c>
      <c r="B352" t="s">
        <v>263</v>
      </c>
      <c r="C352">
        <v>1.09756097560976</v>
      </c>
    </row>
    <row r="353" spans="1:5" x14ac:dyDescent="0.25">
      <c r="A353" t="s">
        <v>165</v>
      </c>
      <c r="B353" t="s">
        <v>779</v>
      </c>
      <c r="C353">
        <v>1.09756097560976</v>
      </c>
    </row>
    <row r="354" spans="1:5" x14ac:dyDescent="0.25">
      <c r="A354" t="s">
        <v>165</v>
      </c>
      <c r="B354" t="s">
        <v>271</v>
      </c>
      <c r="C354">
        <v>1.09756097560976</v>
      </c>
    </row>
    <row r="355" spans="1:5" x14ac:dyDescent="0.25">
      <c r="A355" t="s">
        <v>165</v>
      </c>
      <c r="B355" t="s">
        <v>264</v>
      </c>
      <c r="C355">
        <v>1.09756097560976</v>
      </c>
    </row>
    <row r="356" spans="1:5" x14ac:dyDescent="0.25">
      <c r="A356" t="s">
        <v>165</v>
      </c>
      <c r="B356" t="s">
        <v>268</v>
      </c>
      <c r="C356">
        <v>1.09756097560976</v>
      </c>
      <c r="D356">
        <v>1.08</v>
      </c>
      <c r="E356">
        <v>0.72</v>
      </c>
    </row>
    <row r="357" spans="1:5" x14ac:dyDescent="0.25">
      <c r="A357" t="s">
        <v>165</v>
      </c>
      <c r="B357" t="s">
        <v>269</v>
      </c>
      <c r="C357">
        <v>1.09756097560976</v>
      </c>
      <c r="D357">
        <v>0</v>
      </c>
      <c r="E357">
        <v>0.48</v>
      </c>
    </row>
    <row r="358" spans="1:5" x14ac:dyDescent="0.25">
      <c r="A358" t="s">
        <v>165</v>
      </c>
      <c r="B358" t="s">
        <v>266</v>
      </c>
      <c r="C358">
        <v>1.09756097560976</v>
      </c>
      <c r="D358">
        <v>1.92</v>
      </c>
      <c r="E358">
        <v>2.4</v>
      </c>
    </row>
    <row r="359" spans="1:5" x14ac:dyDescent="0.25">
      <c r="A359" t="s">
        <v>165</v>
      </c>
      <c r="B359" t="s">
        <v>167</v>
      </c>
      <c r="C359">
        <v>1.09756097560976</v>
      </c>
      <c r="D359">
        <v>1.44</v>
      </c>
      <c r="E359">
        <v>1.08</v>
      </c>
    </row>
    <row r="360" spans="1:5" x14ac:dyDescent="0.25">
      <c r="A360" t="s">
        <v>165</v>
      </c>
      <c r="B360" t="s">
        <v>270</v>
      </c>
      <c r="C360">
        <v>1.09756097560976</v>
      </c>
      <c r="D360">
        <v>1.44</v>
      </c>
      <c r="E360">
        <v>1.44</v>
      </c>
    </row>
    <row r="361" spans="1:5" x14ac:dyDescent="0.25">
      <c r="A361" t="s">
        <v>165</v>
      </c>
      <c r="B361" t="s">
        <v>265</v>
      </c>
      <c r="C361">
        <v>1.09756097560976</v>
      </c>
      <c r="D361">
        <v>1.44</v>
      </c>
      <c r="E361">
        <v>0.48</v>
      </c>
    </row>
    <row r="362" spans="1:5" x14ac:dyDescent="0.25">
      <c r="A362" t="s">
        <v>165</v>
      </c>
      <c r="B362" t="s">
        <v>262</v>
      </c>
      <c r="C362">
        <v>1.09756097560976</v>
      </c>
      <c r="D362">
        <v>1.44</v>
      </c>
      <c r="E362">
        <v>0.48</v>
      </c>
    </row>
    <row r="363" spans="1:5" x14ac:dyDescent="0.25">
      <c r="A363" t="s">
        <v>199</v>
      </c>
      <c r="B363" t="s">
        <v>201</v>
      </c>
      <c r="C363">
        <v>1.0185185185185199</v>
      </c>
      <c r="D363">
        <v>0.42</v>
      </c>
      <c r="E363">
        <v>1.1100000000000001</v>
      </c>
    </row>
    <row r="364" spans="1:5" x14ac:dyDescent="0.25">
      <c r="A364" t="s">
        <v>199</v>
      </c>
      <c r="B364" t="s">
        <v>209</v>
      </c>
      <c r="C364">
        <v>1.0185185185185199</v>
      </c>
      <c r="D364">
        <v>1.1100000000000001</v>
      </c>
      <c r="E364">
        <v>1.66</v>
      </c>
    </row>
    <row r="365" spans="1:5" x14ac:dyDescent="0.25">
      <c r="A365" t="s">
        <v>199</v>
      </c>
      <c r="B365" t="s">
        <v>208</v>
      </c>
      <c r="C365">
        <v>1.0185185185185199</v>
      </c>
      <c r="D365">
        <v>0.17</v>
      </c>
      <c r="E365">
        <v>0.17</v>
      </c>
    </row>
    <row r="366" spans="1:5" x14ac:dyDescent="0.25">
      <c r="A366" t="s">
        <v>199</v>
      </c>
      <c r="B366" t="s">
        <v>200</v>
      </c>
      <c r="C366">
        <v>1.0185185185185199</v>
      </c>
      <c r="D366">
        <v>0.69</v>
      </c>
      <c r="E366">
        <v>0.69</v>
      </c>
    </row>
    <row r="367" spans="1:5" x14ac:dyDescent="0.25">
      <c r="A367" t="s">
        <v>199</v>
      </c>
      <c r="B367" t="s">
        <v>203</v>
      </c>
      <c r="C367">
        <v>1.0185185185185199</v>
      </c>
      <c r="D367">
        <v>0.69</v>
      </c>
      <c r="E367">
        <v>0.42</v>
      </c>
    </row>
    <row r="368" spans="1:5" x14ac:dyDescent="0.25">
      <c r="A368" t="s">
        <v>199</v>
      </c>
      <c r="B368" t="s">
        <v>204</v>
      </c>
      <c r="C368">
        <v>1.0185185185185199</v>
      </c>
      <c r="D368">
        <v>1.04</v>
      </c>
      <c r="E368">
        <v>1.04</v>
      </c>
    </row>
    <row r="369" spans="1:5" x14ac:dyDescent="0.25">
      <c r="A369" t="s">
        <v>199</v>
      </c>
      <c r="B369" t="s">
        <v>298</v>
      </c>
      <c r="C369">
        <v>1.0185185185185199</v>
      </c>
      <c r="D369">
        <v>1.21</v>
      </c>
      <c r="E369">
        <v>0.69</v>
      </c>
    </row>
    <row r="370" spans="1:5" x14ac:dyDescent="0.25">
      <c r="A370" t="s">
        <v>199</v>
      </c>
      <c r="B370" t="s">
        <v>211</v>
      </c>
      <c r="C370">
        <v>1.0185185185185199</v>
      </c>
      <c r="D370">
        <v>1.21</v>
      </c>
      <c r="E370">
        <v>0.69</v>
      </c>
    </row>
    <row r="371" spans="1:5" x14ac:dyDescent="0.25">
      <c r="A371" t="s">
        <v>199</v>
      </c>
      <c r="B371" t="s">
        <v>212</v>
      </c>
      <c r="C371">
        <v>1.0185185185185199</v>
      </c>
      <c r="D371">
        <v>0.17</v>
      </c>
      <c r="E371">
        <v>1.9</v>
      </c>
    </row>
    <row r="372" spans="1:5" x14ac:dyDescent="0.25">
      <c r="A372" t="s">
        <v>199</v>
      </c>
      <c r="B372" t="s">
        <v>206</v>
      </c>
      <c r="C372">
        <v>1.0185185185185199</v>
      </c>
      <c r="D372">
        <v>0.28000000000000003</v>
      </c>
      <c r="E372">
        <v>1.38</v>
      </c>
    </row>
    <row r="373" spans="1:5" x14ac:dyDescent="0.25">
      <c r="A373" t="s">
        <v>199</v>
      </c>
      <c r="B373" t="s">
        <v>207</v>
      </c>
      <c r="C373">
        <v>1.0185185185185199</v>
      </c>
      <c r="D373">
        <v>0.83</v>
      </c>
      <c r="E373">
        <v>1.25</v>
      </c>
    </row>
    <row r="374" spans="1:5" x14ac:dyDescent="0.25">
      <c r="A374" t="s">
        <v>199</v>
      </c>
      <c r="B374" t="s">
        <v>297</v>
      </c>
      <c r="C374">
        <v>1.0185185185185199</v>
      </c>
      <c r="D374">
        <v>0.69</v>
      </c>
      <c r="E374">
        <v>0.87</v>
      </c>
    </row>
    <row r="375" spans="1:5" x14ac:dyDescent="0.25">
      <c r="A375" t="s">
        <v>32</v>
      </c>
      <c r="B375" t="s">
        <v>217</v>
      </c>
      <c r="C375">
        <v>1.3333333333333299</v>
      </c>
      <c r="D375">
        <v>0.56000000000000005</v>
      </c>
      <c r="E375">
        <v>0.38</v>
      </c>
    </row>
    <row r="376" spans="1:5" x14ac:dyDescent="0.25">
      <c r="A376" t="s">
        <v>32</v>
      </c>
      <c r="B376" t="s">
        <v>34</v>
      </c>
      <c r="C376">
        <v>1.3333333333333299</v>
      </c>
      <c r="D376">
        <v>0.75</v>
      </c>
      <c r="E376">
        <v>1.31</v>
      </c>
    </row>
    <row r="377" spans="1:5" x14ac:dyDescent="0.25">
      <c r="A377" t="s">
        <v>32</v>
      </c>
      <c r="B377" t="s">
        <v>214</v>
      </c>
      <c r="C377">
        <v>1.3333333333333299</v>
      </c>
      <c r="D377">
        <v>1.2</v>
      </c>
      <c r="E377">
        <v>1.35</v>
      </c>
    </row>
    <row r="378" spans="1:5" x14ac:dyDescent="0.25">
      <c r="A378" t="s">
        <v>32</v>
      </c>
      <c r="B378" t="s">
        <v>202</v>
      </c>
      <c r="C378">
        <v>1.3333333333333299</v>
      </c>
      <c r="D378">
        <v>1.1299999999999999</v>
      </c>
      <c r="E378">
        <v>1.69</v>
      </c>
    </row>
    <row r="379" spans="1:5" x14ac:dyDescent="0.25">
      <c r="A379" t="s">
        <v>32</v>
      </c>
      <c r="B379" t="s">
        <v>213</v>
      </c>
      <c r="C379">
        <v>1.3333333333333299</v>
      </c>
      <c r="D379">
        <v>0.38</v>
      </c>
      <c r="E379">
        <v>1.31</v>
      </c>
    </row>
    <row r="380" spans="1:5" x14ac:dyDescent="0.25">
      <c r="A380" t="s">
        <v>32</v>
      </c>
      <c r="B380" t="s">
        <v>215</v>
      </c>
      <c r="C380">
        <v>1.3333333333333299</v>
      </c>
      <c r="D380">
        <v>1.5</v>
      </c>
      <c r="E380">
        <v>0.9</v>
      </c>
    </row>
    <row r="381" spans="1:5" x14ac:dyDescent="0.25">
      <c r="A381" t="s">
        <v>32</v>
      </c>
      <c r="B381" t="s">
        <v>381</v>
      </c>
      <c r="C381">
        <v>1.3333333333333299</v>
      </c>
      <c r="D381">
        <v>1.95</v>
      </c>
      <c r="E381">
        <v>1.5</v>
      </c>
    </row>
    <row r="382" spans="1:5" x14ac:dyDescent="0.25">
      <c r="A382" t="s">
        <v>32</v>
      </c>
      <c r="B382" t="s">
        <v>33</v>
      </c>
      <c r="C382">
        <v>1.3333333333333299</v>
      </c>
      <c r="D382">
        <v>0.15</v>
      </c>
      <c r="E382">
        <v>0.9</v>
      </c>
    </row>
    <row r="383" spans="1:5" x14ac:dyDescent="0.25">
      <c r="A383" t="s">
        <v>32</v>
      </c>
      <c r="B383" t="s">
        <v>216</v>
      </c>
      <c r="C383">
        <v>1.3333333333333299</v>
      </c>
      <c r="D383">
        <v>1.1299999999999999</v>
      </c>
      <c r="E383">
        <v>0.38</v>
      </c>
    </row>
    <row r="384" spans="1:5" x14ac:dyDescent="0.25">
      <c r="A384" t="s">
        <v>32</v>
      </c>
      <c r="B384" t="s">
        <v>205</v>
      </c>
      <c r="C384">
        <v>1.3333333333333299</v>
      </c>
      <c r="D384">
        <v>1.05</v>
      </c>
      <c r="E384">
        <v>0.3</v>
      </c>
    </row>
    <row r="385" spans="1:5" x14ac:dyDescent="0.25">
      <c r="A385" t="s">
        <v>315</v>
      </c>
      <c r="B385" t="s">
        <v>377</v>
      </c>
      <c r="C385">
        <v>1.46</v>
      </c>
      <c r="D385">
        <v>1.45</v>
      </c>
      <c r="E385">
        <v>0.24</v>
      </c>
    </row>
    <row r="386" spans="1:5" x14ac:dyDescent="0.25">
      <c r="A386" t="s">
        <v>315</v>
      </c>
      <c r="B386" t="s">
        <v>348</v>
      </c>
      <c r="C386">
        <v>1.46</v>
      </c>
      <c r="D386">
        <v>0.84</v>
      </c>
      <c r="E386">
        <v>1.2</v>
      </c>
    </row>
    <row r="387" spans="1:5" x14ac:dyDescent="0.25">
      <c r="A387" t="s">
        <v>315</v>
      </c>
      <c r="B387" t="s">
        <v>357</v>
      </c>
      <c r="C387">
        <v>1.46</v>
      </c>
      <c r="D387">
        <v>0.75</v>
      </c>
      <c r="E387">
        <v>0.9</v>
      </c>
    </row>
    <row r="388" spans="1:5" x14ac:dyDescent="0.25">
      <c r="A388" t="s">
        <v>315</v>
      </c>
      <c r="B388" t="s">
        <v>385</v>
      </c>
      <c r="C388">
        <v>1.46</v>
      </c>
      <c r="D388">
        <v>0.96</v>
      </c>
      <c r="E388">
        <v>0.48</v>
      </c>
    </row>
    <row r="389" spans="1:5" x14ac:dyDescent="0.25">
      <c r="A389" t="s">
        <v>315</v>
      </c>
      <c r="B389" t="s">
        <v>210</v>
      </c>
      <c r="C389">
        <v>1.46</v>
      </c>
      <c r="D389">
        <v>0.6</v>
      </c>
      <c r="E389">
        <v>0.84</v>
      </c>
    </row>
    <row r="390" spans="1:5" x14ac:dyDescent="0.25">
      <c r="A390" t="s">
        <v>315</v>
      </c>
      <c r="B390" t="s">
        <v>349</v>
      </c>
      <c r="C390">
        <v>1.46</v>
      </c>
      <c r="D390">
        <v>0.48</v>
      </c>
      <c r="E390">
        <v>2.17</v>
      </c>
    </row>
    <row r="391" spans="1:5" x14ac:dyDescent="0.25">
      <c r="A391" t="s">
        <v>315</v>
      </c>
      <c r="B391" t="s">
        <v>316</v>
      </c>
      <c r="C391">
        <v>1.46</v>
      </c>
      <c r="D391">
        <v>0.96</v>
      </c>
      <c r="E391">
        <v>0.6</v>
      </c>
    </row>
    <row r="392" spans="1:5" x14ac:dyDescent="0.25">
      <c r="A392" t="s">
        <v>315</v>
      </c>
      <c r="B392" t="s">
        <v>382</v>
      </c>
      <c r="C392">
        <v>1.46</v>
      </c>
      <c r="D392">
        <v>0.84</v>
      </c>
      <c r="E392">
        <v>1.33</v>
      </c>
    </row>
    <row r="393" spans="1:5" x14ac:dyDescent="0.25">
      <c r="A393" t="s">
        <v>315</v>
      </c>
      <c r="B393" t="s">
        <v>342</v>
      </c>
      <c r="C393">
        <v>1.46</v>
      </c>
      <c r="D393">
        <v>0.84</v>
      </c>
      <c r="E393">
        <v>1.2</v>
      </c>
    </row>
    <row r="394" spans="1:5" x14ac:dyDescent="0.25">
      <c r="A394" t="s">
        <v>315</v>
      </c>
      <c r="B394" t="s">
        <v>343</v>
      </c>
      <c r="C394">
        <v>1.46</v>
      </c>
      <c r="D394">
        <v>1</v>
      </c>
      <c r="E394">
        <v>1</v>
      </c>
    </row>
    <row r="395" spans="1:5" x14ac:dyDescent="0.25">
      <c r="A395" t="s">
        <v>321</v>
      </c>
      <c r="B395" t="s">
        <v>351</v>
      </c>
      <c r="C395">
        <v>1.26</v>
      </c>
      <c r="D395">
        <v>0.62</v>
      </c>
      <c r="E395">
        <v>0.92</v>
      </c>
    </row>
    <row r="396" spans="1:5" x14ac:dyDescent="0.25">
      <c r="A396" t="s">
        <v>321</v>
      </c>
      <c r="B396" t="s">
        <v>358</v>
      </c>
      <c r="C396">
        <v>1.26</v>
      </c>
      <c r="D396">
        <v>0.77</v>
      </c>
      <c r="E396">
        <v>0.62</v>
      </c>
    </row>
    <row r="397" spans="1:5" x14ac:dyDescent="0.25">
      <c r="A397" t="s">
        <v>321</v>
      </c>
      <c r="B397" t="s">
        <v>397</v>
      </c>
      <c r="C397">
        <v>1.26</v>
      </c>
      <c r="D397">
        <v>0.77</v>
      </c>
      <c r="E397">
        <v>0.77</v>
      </c>
    </row>
    <row r="398" spans="1:5" x14ac:dyDescent="0.25">
      <c r="A398" t="s">
        <v>321</v>
      </c>
      <c r="B398" t="s">
        <v>345</v>
      </c>
      <c r="C398">
        <v>1.26</v>
      </c>
      <c r="D398">
        <v>0.46</v>
      </c>
      <c r="E398">
        <v>1.54</v>
      </c>
    </row>
    <row r="399" spans="1:5" x14ac:dyDescent="0.25">
      <c r="A399" t="s">
        <v>321</v>
      </c>
      <c r="B399" t="s">
        <v>395</v>
      </c>
      <c r="C399">
        <v>1.26</v>
      </c>
      <c r="D399">
        <v>1.38</v>
      </c>
      <c r="E399">
        <v>0.77</v>
      </c>
    </row>
    <row r="400" spans="1:5" x14ac:dyDescent="0.25">
      <c r="A400" t="s">
        <v>321</v>
      </c>
      <c r="B400" t="s">
        <v>394</v>
      </c>
      <c r="C400">
        <v>1.26</v>
      </c>
      <c r="D400">
        <v>0.92</v>
      </c>
      <c r="E400">
        <v>0.92</v>
      </c>
    </row>
    <row r="401" spans="1:5" x14ac:dyDescent="0.25">
      <c r="A401" t="s">
        <v>321</v>
      </c>
      <c r="B401" t="s">
        <v>354</v>
      </c>
      <c r="C401">
        <v>1.26</v>
      </c>
      <c r="D401">
        <v>0.62</v>
      </c>
      <c r="E401">
        <v>1.38</v>
      </c>
    </row>
    <row r="402" spans="1:5" x14ac:dyDescent="0.25">
      <c r="A402" t="s">
        <v>321</v>
      </c>
      <c r="B402" t="s">
        <v>780</v>
      </c>
      <c r="C402">
        <v>1.26</v>
      </c>
      <c r="D402">
        <v>2.31</v>
      </c>
      <c r="E402">
        <v>0.92</v>
      </c>
    </row>
    <row r="403" spans="1:5" x14ac:dyDescent="0.25">
      <c r="A403" t="s">
        <v>321</v>
      </c>
      <c r="B403" t="s">
        <v>327</v>
      </c>
      <c r="C403">
        <v>1.26</v>
      </c>
      <c r="D403">
        <v>1.28</v>
      </c>
      <c r="E403">
        <v>0.64</v>
      </c>
    </row>
    <row r="404" spans="1:5" x14ac:dyDescent="0.25">
      <c r="A404" t="s">
        <v>321</v>
      </c>
      <c r="B404" t="s">
        <v>322</v>
      </c>
      <c r="C404">
        <v>1.26</v>
      </c>
      <c r="D404">
        <v>0.38</v>
      </c>
      <c r="E404">
        <v>1.73</v>
      </c>
    </row>
    <row r="405" spans="1:5" x14ac:dyDescent="0.25">
      <c r="A405" t="s">
        <v>466</v>
      </c>
      <c r="B405" t="s">
        <v>467</v>
      </c>
      <c r="C405">
        <v>0.94869999999999999</v>
      </c>
      <c r="D405">
        <v>1.0541</v>
      </c>
      <c r="E405">
        <v>1.4842</v>
      </c>
    </row>
    <row r="406" spans="1:5" x14ac:dyDescent="0.25">
      <c r="A406" t="s">
        <v>466</v>
      </c>
      <c r="B406" t="s">
        <v>468</v>
      </c>
      <c r="C406">
        <v>0.94869999999999999</v>
      </c>
      <c r="D406">
        <v>0.52700000000000002</v>
      </c>
      <c r="E406">
        <v>0.39960000000000001</v>
      </c>
    </row>
    <row r="407" spans="1:5" x14ac:dyDescent="0.25">
      <c r="A407" t="s">
        <v>466</v>
      </c>
      <c r="B407" t="s">
        <v>469</v>
      </c>
      <c r="C407">
        <v>0.94869999999999999</v>
      </c>
      <c r="D407">
        <v>0.15060000000000001</v>
      </c>
      <c r="E407">
        <v>1.5983000000000001</v>
      </c>
    </row>
    <row r="408" spans="1:5" x14ac:dyDescent="0.25">
      <c r="A408" t="s">
        <v>466</v>
      </c>
      <c r="B408" t="s">
        <v>470</v>
      </c>
      <c r="C408">
        <v>0.94869999999999999</v>
      </c>
      <c r="D408">
        <v>0.79059999999999997</v>
      </c>
      <c r="E408">
        <v>1.5983000000000001</v>
      </c>
    </row>
    <row r="409" spans="1:5" x14ac:dyDescent="0.25">
      <c r="A409" t="s">
        <v>466</v>
      </c>
      <c r="B409" t="s">
        <v>471</v>
      </c>
      <c r="C409">
        <v>0.94869999999999999</v>
      </c>
      <c r="D409">
        <v>0.52700000000000002</v>
      </c>
      <c r="E409">
        <v>0.4995</v>
      </c>
    </row>
    <row r="410" spans="1:5" x14ac:dyDescent="0.25">
      <c r="A410" t="s">
        <v>466</v>
      </c>
      <c r="B410" t="s">
        <v>472</v>
      </c>
      <c r="C410">
        <v>0.94869999999999999</v>
      </c>
      <c r="D410">
        <v>1.1858</v>
      </c>
      <c r="E410">
        <v>0.69930000000000003</v>
      </c>
    </row>
    <row r="411" spans="1:5" x14ac:dyDescent="0.25">
      <c r="A411" t="s">
        <v>466</v>
      </c>
      <c r="B411" t="s">
        <v>473</v>
      </c>
      <c r="C411">
        <v>0.94869999999999999</v>
      </c>
      <c r="D411">
        <v>0.45169999999999999</v>
      </c>
      <c r="E411">
        <v>0.79920000000000002</v>
      </c>
    </row>
    <row r="412" spans="1:5" x14ac:dyDescent="0.25">
      <c r="A412" t="s">
        <v>466</v>
      </c>
      <c r="B412" t="s">
        <v>474</v>
      </c>
      <c r="C412">
        <v>0.94869999999999999</v>
      </c>
      <c r="D412">
        <v>0.79059999999999997</v>
      </c>
      <c r="E412">
        <v>0.999</v>
      </c>
    </row>
    <row r="413" spans="1:5" x14ac:dyDescent="0.25">
      <c r="A413" t="s">
        <v>466</v>
      </c>
      <c r="B413" t="s">
        <v>475</v>
      </c>
      <c r="C413">
        <v>0.94869999999999999</v>
      </c>
      <c r="D413">
        <v>0.52700000000000002</v>
      </c>
      <c r="E413">
        <v>0.4995</v>
      </c>
    </row>
    <row r="414" spans="1:5" x14ac:dyDescent="0.25">
      <c r="A414" t="s">
        <v>466</v>
      </c>
      <c r="B414" t="s">
        <v>476</v>
      </c>
      <c r="C414">
        <v>0.94869999999999999</v>
      </c>
      <c r="D414">
        <v>1.7129000000000001</v>
      </c>
      <c r="E414">
        <v>0.999</v>
      </c>
    </row>
    <row r="415" spans="1:5" x14ac:dyDescent="0.25">
      <c r="A415" t="s">
        <v>466</v>
      </c>
      <c r="B415" t="s">
        <v>477</v>
      </c>
      <c r="C415">
        <v>0.94869999999999999</v>
      </c>
      <c r="D415">
        <v>0.90349999999999997</v>
      </c>
      <c r="E415">
        <v>1.37</v>
      </c>
    </row>
    <row r="416" spans="1:5" x14ac:dyDescent="0.25">
      <c r="A416" t="s">
        <v>466</v>
      </c>
      <c r="B416" t="s">
        <v>478</v>
      </c>
      <c r="C416">
        <v>0.94869999999999999</v>
      </c>
      <c r="D416">
        <v>1.6564000000000001</v>
      </c>
      <c r="E416">
        <v>1.1416999999999999</v>
      </c>
    </row>
    <row r="417" spans="1:5" x14ac:dyDescent="0.25">
      <c r="A417" t="s">
        <v>466</v>
      </c>
      <c r="B417" t="s">
        <v>479</v>
      </c>
      <c r="C417">
        <v>0.94869999999999999</v>
      </c>
      <c r="D417">
        <v>0.75290000000000001</v>
      </c>
      <c r="E417">
        <v>0.45669999999999999</v>
      </c>
    </row>
    <row r="418" spans="1:5" x14ac:dyDescent="0.25">
      <c r="A418" t="s">
        <v>466</v>
      </c>
      <c r="B418" t="s">
        <v>480</v>
      </c>
      <c r="C418">
        <v>0.94869999999999999</v>
      </c>
      <c r="D418">
        <v>1.3552</v>
      </c>
      <c r="E418">
        <v>0.9133</v>
      </c>
    </row>
    <row r="419" spans="1:5" x14ac:dyDescent="0.25">
      <c r="A419" t="s">
        <v>466</v>
      </c>
      <c r="B419" t="s">
        <v>481</v>
      </c>
      <c r="C419">
        <v>0.94869999999999999</v>
      </c>
      <c r="D419">
        <v>1.8069999999999999</v>
      </c>
      <c r="E419">
        <v>1.4842</v>
      </c>
    </row>
    <row r="420" spans="1:5" x14ac:dyDescent="0.25">
      <c r="A420" t="s">
        <v>466</v>
      </c>
      <c r="B420" t="s">
        <v>482</v>
      </c>
      <c r="C420">
        <v>0.94869999999999999</v>
      </c>
      <c r="D420">
        <v>0.75290000000000001</v>
      </c>
      <c r="E420">
        <v>1.0275000000000001</v>
      </c>
    </row>
    <row r="421" spans="1:5" x14ac:dyDescent="0.25">
      <c r="A421" t="s">
        <v>466</v>
      </c>
      <c r="B421" t="s">
        <v>483</v>
      </c>
      <c r="C421">
        <v>0.94869999999999999</v>
      </c>
      <c r="D421">
        <v>0.65880000000000005</v>
      </c>
      <c r="E421">
        <v>1.0989</v>
      </c>
    </row>
    <row r="422" spans="1:5" x14ac:dyDescent="0.25">
      <c r="A422" t="s">
        <v>466</v>
      </c>
      <c r="B422" t="s">
        <v>484</v>
      </c>
      <c r="C422">
        <v>0.94869999999999999</v>
      </c>
      <c r="D422">
        <v>1.5810999999999999</v>
      </c>
      <c r="E422">
        <v>1.1988000000000001</v>
      </c>
    </row>
    <row r="423" spans="1:5" x14ac:dyDescent="0.25">
      <c r="A423" t="s">
        <v>466</v>
      </c>
      <c r="B423" t="s">
        <v>485</v>
      </c>
      <c r="C423">
        <v>0.94869999999999999</v>
      </c>
      <c r="D423">
        <v>1.0541</v>
      </c>
      <c r="E423">
        <v>0.4995</v>
      </c>
    </row>
    <row r="424" spans="1:5" x14ac:dyDescent="0.25">
      <c r="A424" t="s">
        <v>466</v>
      </c>
      <c r="B424" t="s">
        <v>486</v>
      </c>
      <c r="C424">
        <v>0.94869999999999999</v>
      </c>
      <c r="D424">
        <v>2.2587000000000002</v>
      </c>
      <c r="E424">
        <v>0.68500000000000005</v>
      </c>
    </row>
    <row r="425" spans="1:5" x14ac:dyDescent="0.25">
      <c r="A425" t="s">
        <v>466</v>
      </c>
      <c r="B425" t="s">
        <v>487</v>
      </c>
      <c r="C425">
        <v>0.94869999999999999</v>
      </c>
      <c r="D425">
        <v>1.4494</v>
      </c>
      <c r="E425">
        <v>1.3985000000000001</v>
      </c>
    </row>
    <row r="426" spans="1:5" x14ac:dyDescent="0.25">
      <c r="A426" t="s">
        <v>466</v>
      </c>
      <c r="B426" t="s">
        <v>488</v>
      </c>
      <c r="C426">
        <v>0.94869999999999999</v>
      </c>
      <c r="D426">
        <v>0.52700000000000002</v>
      </c>
      <c r="E426">
        <v>1.0989</v>
      </c>
    </row>
    <row r="427" spans="1:5" x14ac:dyDescent="0.25">
      <c r="A427" t="s">
        <v>466</v>
      </c>
      <c r="B427" t="s">
        <v>489</v>
      </c>
      <c r="C427">
        <v>0.94869999999999999</v>
      </c>
      <c r="D427">
        <v>0.90349999999999997</v>
      </c>
      <c r="E427">
        <v>1.1416999999999999</v>
      </c>
    </row>
    <row r="428" spans="1:5" x14ac:dyDescent="0.25">
      <c r="A428" t="s">
        <v>466</v>
      </c>
      <c r="B428" t="s">
        <v>490</v>
      </c>
      <c r="C428">
        <v>0.94869999999999999</v>
      </c>
      <c r="D428">
        <v>1.3176000000000001</v>
      </c>
      <c r="E428">
        <v>1.0989</v>
      </c>
    </row>
    <row r="429" spans="1:5" x14ac:dyDescent="0.25">
      <c r="A429" t="s">
        <v>466</v>
      </c>
      <c r="B429" t="s">
        <v>491</v>
      </c>
      <c r="C429">
        <v>0.94869999999999999</v>
      </c>
      <c r="D429">
        <v>0.75290000000000001</v>
      </c>
      <c r="E429">
        <v>1.37</v>
      </c>
    </row>
    <row r="430" spans="1:5" x14ac:dyDescent="0.25">
      <c r="A430" t="s">
        <v>466</v>
      </c>
      <c r="B430" t="s">
        <v>492</v>
      </c>
      <c r="C430">
        <v>0.94869999999999999</v>
      </c>
      <c r="D430">
        <v>0.60229999999999995</v>
      </c>
      <c r="E430">
        <v>0.57079999999999997</v>
      </c>
    </row>
    <row r="431" spans="1:5" x14ac:dyDescent="0.25">
      <c r="A431" t="s">
        <v>493</v>
      </c>
      <c r="B431" t="s">
        <v>494</v>
      </c>
      <c r="C431">
        <v>1.3667</v>
      </c>
      <c r="D431">
        <v>0.97560000000000002</v>
      </c>
      <c r="E431">
        <v>1.0784</v>
      </c>
    </row>
    <row r="432" spans="1:5" x14ac:dyDescent="0.25">
      <c r="A432" t="s">
        <v>493</v>
      </c>
      <c r="B432" t="s">
        <v>495</v>
      </c>
      <c r="C432">
        <v>1.3667</v>
      </c>
      <c r="D432">
        <v>0.73170000000000002</v>
      </c>
      <c r="E432">
        <v>1.1765000000000001</v>
      </c>
    </row>
    <row r="433" spans="1:5" x14ac:dyDescent="0.25">
      <c r="A433" t="s">
        <v>493</v>
      </c>
      <c r="B433" t="s">
        <v>496</v>
      </c>
      <c r="C433">
        <v>1.3667</v>
      </c>
      <c r="D433">
        <v>0.439</v>
      </c>
      <c r="E433">
        <v>0.70589999999999997</v>
      </c>
    </row>
    <row r="434" spans="1:5" x14ac:dyDescent="0.25">
      <c r="A434" t="s">
        <v>493</v>
      </c>
      <c r="B434" t="s">
        <v>497</v>
      </c>
      <c r="C434">
        <v>1.3667</v>
      </c>
      <c r="D434">
        <v>1.0974999999999999</v>
      </c>
      <c r="E434">
        <v>0.88239999999999996</v>
      </c>
    </row>
    <row r="435" spans="1:5" x14ac:dyDescent="0.25">
      <c r="A435" t="s">
        <v>493</v>
      </c>
      <c r="B435" t="s">
        <v>498</v>
      </c>
      <c r="C435">
        <v>1.3667</v>
      </c>
      <c r="D435">
        <v>1.4634</v>
      </c>
      <c r="E435">
        <v>0.82350000000000001</v>
      </c>
    </row>
    <row r="436" spans="1:5" x14ac:dyDescent="0.25">
      <c r="A436" t="s">
        <v>493</v>
      </c>
      <c r="B436" t="s">
        <v>499</v>
      </c>
      <c r="C436">
        <v>1.3667</v>
      </c>
      <c r="D436">
        <v>0.58540000000000003</v>
      </c>
      <c r="E436">
        <v>0.70589999999999997</v>
      </c>
    </row>
    <row r="437" spans="1:5" x14ac:dyDescent="0.25">
      <c r="A437" t="s">
        <v>493</v>
      </c>
      <c r="B437" t="s">
        <v>500</v>
      </c>
      <c r="C437">
        <v>1.3667</v>
      </c>
      <c r="D437">
        <v>0.54879999999999995</v>
      </c>
      <c r="E437">
        <v>0.88239999999999996</v>
      </c>
    </row>
    <row r="438" spans="1:5" x14ac:dyDescent="0.25">
      <c r="A438" t="s">
        <v>493</v>
      </c>
      <c r="B438" t="s">
        <v>501</v>
      </c>
      <c r="C438">
        <v>1.3667</v>
      </c>
      <c r="D438">
        <v>0.73170000000000002</v>
      </c>
      <c r="E438">
        <v>1.8824000000000001</v>
      </c>
    </row>
    <row r="439" spans="1:5" x14ac:dyDescent="0.25">
      <c r="A439" t="s">
        <v>493</v>
      </c>
      <c r="B439" t="s">
        <v>502</v>
      </c>
      <c r="C439">
        <v>1.3667</v>
      </c>
      <c r="D439">
        <v>1.4634</v>
      </c>
      <c r="E439">
        <v>0.23530000000000001</v>
      </c>
    </row>
    <row r="440" spans="1:5" x14ac:dyDescent="0.25">
      <c r="A440" t="s">
        <v>493</v>
      </c>
      <c r="B440" t="s">
        <v>503</v>
      </c>
      <c r="C440">
        <v>1.3667</v>
      </c>
      <c r="D440">
        <v>1.9024000000000001</v>
      </c>
      <c r="E440">
        <v>0.70589999999999997</v>
      </c>
    </row>
    <row r="441" spans="1:5" x14ac:dyDescent="0.25">
      <c r="A441" t="s">
        <v>493</v>
      </c>
      <c r="B441" t="s">
        <v>504</v>
      </c>
      <c r="C441">
        <v>1.3667</v>
      </c>
      <c r="D441">
        <v>0.878</v>
      </c>
      <c r="E441">
        <v>1.7646999999999999</v>
      </c>
    </row>
    <row r="442" spans="1:5" x14ac:dyDescent="0.25">
      <c r="A442" t="s">
        <v>493</v>
      </c>
      <c r="B442" t="s">
        <v>505</v>
      </c>
      <c r="C442">
        <v>1.3667</v>
      </c>
      <c r="D442">
        <v>1.0974999999999999</v>
      </c>
      <c r="E442">
        <v>1.1765000000000001</v>
      </c>
    </row>
    <row r="443" spans="1:5" x14ac:dyDescent="0.25">
      <c r="A443" t="s">
        <v>506</v>
      </c>
      <c r="B443" t="s">
        <v>507</v>
      </c>
      <c r="C443">
        <v>1.0607</v>
      </c>
      <c r="D443">
        <v>0.94279999999999997</v>
      </c>
      <c r="E443">
        <v>1.1942999999999999</v>
      </c>
    </row>
    <row r="444" spans="1:5" x14ac:dyDescent="0.25">
      <c r="A444" t="s">
        <v>506</v>
      </c>
      <c r="B444" t="s">
        <v>508</v>
      </c>
      <c r="C444">
        <v>1.0607</v>
      </c>
      <c r="D444">
        <v>1.0878000000000001</v>
      </c>
      <c r="E444">
        <v>1.0376000000000001</v>
      </c>
    </row>
    <row r="445" spans="1:5" x14ac:dyDescent="0.25">
      <c r="A445" t="s">
        <v>506</v>
      </c>
      <c r="B445" t="s">
        <v>509</v>
      </c>
      <c r="C445">
        <v>1.0607</v>
      </c>
      <c r="D445">
        <v>1.0878000000000001</v>
      </c>
      <c r="E445">
        <v>0.64849999999999997</v>
      </c>
    </row>
    <row r="446" spans="1:5" x14ac:dyDescent="0.25">
      <c r="A446" t="s">
        <v>506</v>
      </c>
      <c r="B446" t="s">
        <v>510</v>
      </c>
      <c r="C446">
        <v>1.0607</v>
      </c>
      <c r="D446">
        <v>1.0213000000000001</v>
      </c>
      <c r="E446">
        <v>0.84299999999999997</v>
      </c>
    </row>
    <row r="447" spans="1:5" x14ac:dyDescent="0.25">
      <c r="A447" t="s">
        <v>506</v>
      </c>
      <c r="B447" t="s">
        <v>511</v>
      </c>
      <c r="C447">
        <v>1.0607</v>
      </c>
      <c r="D447">
        <v>0.94279999999999997</v>
      </c>
      <c r="E447">
        <v>1.3617999999999999</v>
      </c>
    </row>
    <row r="448" spans="1:5" x14ac:dyDescent="0.25">
      <c r="A448" t="s">
        <v>506</v>
      </c>
      <c r="B448" t="s">
        <v>512</v>
      </c>
      <c r="C448">
        <v>1.0607</v>
      </c>
      <c r="D448">
        <v>1.5954999999999999</v>
      </c>
      <c r="E448">
        <v>0.90790000000000004</v>
      </c>
    </row>
    <row r="449" spans="1:5" x14ac:dyDescent="0.25">
      <c r="A449" t="s">
        <v>506</v>
      </c>
      <c r="B449" t="s">
        <v>513</v>
      </c>
      <c r="C449">
        <v>1.0607</v>
      </c>
      <c r="D449">
        <v>0.51419999999999999</v>
      </c>
      <c r="E449">
        <v>1.2262</v>
      </c>
    </row>
    <row r="450" spans="1:5" x14ac:dyDescent="0.25">
      <c r="A450" t="s">
        <v>506</v>
      </c>
      <c r="B450" t="s">
        <v>514</v>
      </c>
      <c r="C450">
        <v>1.0607</v>
      </c>
      <c r="D450">
        <v>1.0153000000000001</v>
      </c>
      <c r="E450">
        <v>1.4915</v>
      </c>
    </row>
    <row r="451" spans="1:5" x14ac:dyDescent="0.25">
      <c r="A451" t="s">
        <v>506</v>
      </c>
      <c r="B451" t="s">
        <v>515</v>
      </c>
      <c r="C451">
        <v>1.0607</v>
      </c>
      <c r="D451">
        <v>0.79769999999999996</v>
      </c>
      <c r="E451">
        <v>0.51880000000000004</v>
      </c>
    </row>
    <row r="452" spans="1:5" x14ac:dyDescent="0.25">
      <c r="A452" t="s">
        <v>506</v>
      </c>
      <c r="B452" t="s">
        <v>516</v>
      </c>
      <c r="C452">
        <v>1.0607</v>
      </c>
      <c r="D452">
        <v>0.94279999999999997</v>
      </c>
      <c r="E452">
        <v>0.63229999999999997</v>
      </c>
    </row>
    <row r="453" spans="1:5" x14ac:dyDescent="0.25">
      <c r="A453" t="s">
        <v>506</v>
      </c>
      <c r="B453" t="s">
        <v>517</v>
      </c>
      <c r="C453">
        <v>1.0607</v>
      </c>
      <c r="D453">
        <v>2.1212</v>
      </c>
      <c r="E453">
        <v>0.56200000000000006</v>
      </c>
    </row>
    <row r="454" spans="1:5" x14ac:dyDescent="0.25">
      <c r="A454" t="s">
        <v>506</v>
      </c>
      <c r="B454" t="s">
        <v>518</v>
      </c>
      <c r="C454">
        <v>1.0607</v>
      </c>
      <c r="D454">
        <v>1.0285</v>
      </c>
      <c r="E454">
        <v>1.0729</v>
      </c>
    </row>
    <row r="455" spans="1:5" x14ac:dyDescent="0.25">
      <c r="A455" t="s">
        <v>506</v>
      </c>
      <c r="B455" t="s">
        <v>519</v>
      </c>
      <c r="C455">
        <v>1.0607</v>
      </c>
      <c r="D455">
        <v>1.0101</v>
      </c>
      <c r="E455">
        <v>1.0839000000000001</v>
      </c>
    </row>
    <row r="456" spans="1:5" x14ac:dyDescent="0.25">
      <c r="A456" t="s">
        <v>506</v>
      </c>
      <c r="B456" t="s">
        <v>520</v>
      </c>
      <c r="C456">
        <v>1.0607</v>
      </c>
      <c r="D456">
        <v>0.68569999999999998</v>
      </c>
      <c r="E456">
        <v>1.2262</v>
      </c>
    </row>
    <row r="457" spans="1:5" x14ac:dyDescent="0.25">
      <c r="A457" t="s">
        <v>506</v>
      </c>
      <c r="B457" t="s">
        <v>521</v>
      </c>
      <c r="C457">
        <v>1.0607</v>
      </c>
      <c r="D457">
        <v>1.0153000000000001</v>
      </c>
      <c r="E457">
        <v>0.84299999999999997</v>
      </c>
    </row>
    <row r="458" spans="1:5" x14ac:dyDescent="0.25">
      <c r="A458" t="s">
        <v>506</v>
      </c>
      <c r="B458" t="s">
        <v>522</v>
      </c>
      <c r="C458">
        <v>1.0607</v>
      </c>
      <c r="D458">
        <v>0.78559999999999997</v>
      </c>
      <c r="E458">
        <v>1.1240000000000001</v>
      </c>
    </row>
    <row r="459" spans="1:5" x14ac:dyDescent="0.25">
      <c r="A459" t="s">
        <v>506</v>
      </c>
      <c r="B459" t="s">
        <v>523</v>
      </c>
      <c r="C459">
        <v>1.0607</v>
      </c>
      <c r="D459">
        <v>1.1999</v>
      </c>
      <c r="E459">
        <v>0.84299999999999997</v>
      </c>
    </row>
    <row r="460" spans="1:5" x14ac:dyDescent="0.25">
      <c r="A460" t="s">
        <v>506</v>
      </c>
      <c r="B460" t="s">
        <v>524</v>
      </c>
      <c r="C460">
        <v>1.0607</v>
      </c>
      <c r="D460">
        <v>0.78559999999999997</v>
      </c>
      <c r="E460">
        <v>1.405</v>
      </c>
    </row>
    <row r="461" spans="1:5" x14ac:dyDescent="0.25">
      <c r="A461" t="s">
        <v>506</v>
      </c>
      <c r="B461" t="s">
        <v>525</v>
      </c>
      <c r="C461">
        <v>1.0607</v>
      </c>
      <c r="D461">
        <v>0.74080000000000001</v>
      </c>
      <c r="E461">
        <v>1.0839000000000001</v>
      </c>
    </row>
    <row r="462" spans="1:5" x14ac:dyDescent="0.25">
      <c r="A462" t="s">
        <v>506</v>
      </c>
      <c r="B462" t="s">
        <v>526</v>
      </c>
      <c r="C462">
        <v>1.0607</v>
      </c>
      <c r="D462">
        <v>0.62849999999999995</v>
      </c>
      <c r="E462">
        <v>0.9133</v>
      </c>
    </row>
    <row r="463" spans="1:5" x14ac:dyDescent="0.25">
      <c r="A463" t="s">
        <v>527</v>
      </c>
      <c r="B463" t="s">
        <v>528</v>
      </c>
      <c r="C463">
        <v>1.2321</v>
      </c>
      <c r="D463">
        <v>0.69569999999999999</v>
      </c>
      <c r="E463">
        <v>0.98160000000000003</v>
      </c>
    </row>
    <row r="464" spans="1:5" x14ac:dyDescent="0.25">
      <c r="A464" t="s">
        <v>527</v>
      </c>
      <c r="B464" t="s">
        <v>529</v>
      </c>
      <c r="C464">
        <v>1.2321</v>
      </c>
      <c r="D464">
        <v>0.92759999999999998</v>
      </c>
      <c r="E464">
        <v>1.4722999999999999</v>
      </c>
    </row>
    <row r="465" spans="1:5" x14ac:dyDescent="0.25">
      <c r="A465" t="s">
        <v>527</v>
      </c>
      <c r="B465" t="s">
        <v>530</v>
      </c>
      <c r="C465">
        <v>1.2321</v>
      </c>
      <c r="D465">
        <v>1.3914</v>
      </c>
      <c r="E465">
        <v>0.88339999999999996</v>
      </c>
    </row>
    <row r="466" spans="1:5" x14ac:dyDescent="0.25">
      <c r="A466" t="s">
        <v>527</v>
      </c>
      <c r="B466" t="s">
        <v>531</v>
      </c>
      <c r="C466">
        <v>1.2321</v>
      </c>
      <c r="D466">
        <v>0.57969999999999999</v>
      </c>
      <c r="E466">
        <v>1.3742000000000001</v>
      </c>
    </row>
    <row r="467" spans="1:5" x14ac:dyDescent="0.25">
      <c r="A467" t="s">
        <v>527</v>
      </c>
      <c r="B467" t="s">
        <v>532</v>
      </c>
      <c r="C467">
        <v>1.2321</v>
      </c>
      <c r="D467">
        <v>0.81159999999999999</v>
      </c>
      <c r="E467">
        <v>1.4722999999999999</v>
      </c>
    </row>
    <row r="468" spans="1:5" x14ac:dyDescent="0.25">
      <c r="A468" t="s">
        <v>527</v>
      </c>
      <c r="B468" t="s">
        <v>533</v>
      </c>
      <c r="C468">
        <v>1.2321</v>
      </c>
      <c r="D468">
        <v>0.81159999999999999</v>
      </c>
      <c r="E468">
        <v>0.68710000000000004</v>
      </c>
    </row>
    <row r="469" spans="1:5" x14ac:dyDescent="0.25">
      <c r="A469" t="s">
        <v>527</v>
      </c>
      <c r="B469" t="s">
        <v>534</v>
      </c>
      <c r="C469">
        <v>1.2321</v>
      </c>
      <c r="D469">
        <v>2.0870000000000002</v>
      </c>
      <c r="E469">
        <v>0.7853</v>
      </c>
    </row>
    <row r="470" spans="1:5" x14ac:dyDescent="0.25">
      <c r="A470" t="s">
        <v>527</v>
      </c>
      <c r="B470" t="s">
        <v>535</v>
      </c>
      <c r="C470">
        <v>1.2321</v>
      </c>
      <c r="D470">
        <v>0.46379999999999999</v>
      </c>
      <c r="E470">
        <v>0.68710000000000004</v>
      </c>
    </row>
    <row r="471" spans="1:5" x14ac:dyDescent="0.25">
      <c r="A471" t="s">
        <v>527</v>
      </c>
      <c r="B471" t="s">
        <v>536</v>
      </c>
      <c r="C471">
        <v>1.2321</v>
      </c>
      <c r="D471">
        <v>0.46379999999999999</v>
      </c>
      <c r="E471">
        <v>0.7853</v>
      </c>
    </row>
    <row r="472" spans="1:5" x14ac:dyDescent="0.25">
      <c r="A472" t="s">
        <v>527</v>
      </c>
      <c r="B472" t="s">
        <v>537</v>
      </c>
      <c r="C472">
        <v>1.2321</v>
      </c>
      <c r="D472">
        <v>0.2319</v>
      </c>
      <c r="E472">
        <v>1.5705</v>
      </c>
    </row>
    <row r="473" spans="1:5" x14ac:dyDescent="0.25">
      <c r="A473" t="s">
        <v>527</v>
      </c>
      <c r="B473" t="s">
        <v>538</v>
      </c>
      <c r="C473">
        <v>1.2321</v>
      </c>
      <c r="D473">
        <v>1.8551</v>
      </c>
      <c r="E473">
        <v>0.58889999999999998</v>
      </c>
    </row>
    <row r="474" spans="1:5" x14ac:dyDescent="0.25">
      <c r="A474" t="s">
        <v>527</v>
      </c>
      <c r="B474" t="s">
        <v>539</v>
      </c>
      <c r="C474">
        <v>1.2321</v>
      </c>
      <c r="D474">
        <v>1.6232</v>
      </c>
      <c r="E474">
        <v>0.58889999999999998</v>
      </c>
    </row>
    <row r="475" spans="1:5" x14ac:dyDescent="0.25">
      <c r="A475" t="s">
        <v>527</v>
      </c>
      <c r="B475" t="s">
        <v>540</v>
      </c>
      <c r="C475">
        <v>1.2321</v>
      </c>
      <c r="D475">
        <v>1.5073000000000001</v>
      </c>
      <c r="E475">
        <v>1.0797000000000001</v>
      </c>
    </row>
    <row r="476" spans="1:5" x14ac:dyDescent="0.25">
      <c r="A476" t="s">
        <v>527</v>
      </c>
      <c r="B476" t="s">
        <v>541</v>
      </c>
      <c r="C476">
        <v>1.2321</v>
      </c>
      <c r="D476">
        <v>1.8551</v>
      </c>
      <c r="E476">
        <v>1.1778999999999999</v>
      </c>
    </row>
    <row r="477" spans="1:5" x14ac:dyDescent="0.25">
      <c r="A477" t="s">
        <v>527</v>
      </c>
      <c r="B477" t="s">
        <v>542</v>
      </c>
      <c r="C477">
        <v>1.2321</v>
      </c>
      <c r="D477">
        <v>0.2319</v>
      </c>
      <c r="E477">
        <v>0.98160000000000003</v>
      </c>
    </row>
    <row r="478" spans="1:5" x14ac:dyDescent="0.25">
      <c r="A478" t="s">
        <v>527</v>
      </c>
      <c r="B478" t="s">
        <v>543</v>
      </c>
      <c r="C478">
        <v>1.2321</v>
      </c>
      <c r="D478">
        <v>0.46379999999999999</v>
      </c>
      <c r="E478">
        <v>0.88339999999999996</v>
      </c>
    </row>
    <row r="479" spans="1:5" x14ac:dyDescent="0.25">
      <c r="A479" t="s">
        <v>544</v>
      </c>
      <c r="B479" t="s">
        <v>545</v>
      </c>
      <c r="C479">
        <v>1.1818</v>
      </c>
      <c r="D479">
        <v>1.1282000000000001</v>
      </c>
      <c r="E479">
        <v>0.78569999999999995</v>
      </c>
    </row>
    <row r="480" spans="1:5" x14ac:dyDescent="0.25">
      <c r="A480" t="s">
        <v>544</v>
      </c>
      <c r="B480" t="s">
        <v>546</v>
      </c>
      <c r="C480">
        <v>1.1818</v>
      </c>
      <c r="D480">
        <v>0.33850000000000002</v>
      </c>
      <c r="E480">
        <v>1.0775999999999999</v>
      </c>
    </row>
    <row r="481" spans="1:5" x14ac:dyDescent="0.25">
      <c r="A481" t="s">
        <v>544</v>
      </c>
      <c r="B481" t="s">
        <v>547</v>
      </c>
      <c r="C481">
        <v>1.1818</v>
      </c>
      <c r="D481">
        <v>1.1282000000000001</v>
      </c>
      <c r="E481">
        <v>1.2346999999999999</v>
      </c>
    </row>
    <row r="482" spans="1:5" x14ac:dyDescent="0.25">
      <c r="A482" t="s">
        <v>544</v>
      </c>
      <c r="B482" t="s">
        <v>548</v>
      </c>
      <c r="C482">
        <v>1.1818</v>
      </c>
      <c r="D482">
        <v>2.7077</v>
      </c>
      <c r="E482">
        <v>0.26939999999999997</v>
      </c>
    </row>
    <row r="483" spans="1:5" x14ac:dyDescent="0.25">
      <c r="A483" t="s">
        <v>544</v>
      </c>
      <c r="B483" t="s">
        <v>549</v>
      </c>
      <c r="C483">
        <v>1.1818</v>
      </c>
      <c r="D483">
        <v>1.0154000000000001</v>
      </c>
      <c r="E483">
        <v>0.26939999999999997</v>
      </c>
    </row>
    <row r="484" spans="1:5" x14ac:dyDescent="0.25">
      <c r="A484" t="s">
        <v>544</v>
      </c>
      <c r="B484" t="s">
        <v>550</v>
      </c>
      <c r="C484">
        <v>1.1818</v>
      </c>
      <c r="D484">
        <v>0.98719999999999997</v>
      </c>
      <c r="E484">
        <v>1.2346999999999999</v>
      </c>
    </row>
    <row r="485" spans="1:5" x14ac:dyDescent="0.25">
      <c r="A485" t="s">
        <v>544</v>
      </c>
      <c r="B485" t="s">
        <v>551</v>
      </c>
      <c r="C485">
        <v>1.1818</v>
      </c>
      <c r="D485">
        <v>0.98719999999999997</v>
      </c>
      <c r="E485">
        <v>1.1225000000000001</v>
      </c>
    </row>
    <row r="486" spans="1:5" x14ac:dyDescent="0.25">
      <c r="A486" t="s">
        <v>544</v>
      </c>
      <c r="B486" t="s">
        <v>552</v>
      </c>
      <c r="C486">
        <v>1.1818</v>
      </c>
      <c r="D486">
        <v>1.1846000000000001</v>
      </c>
      <c r="E486">
        <v>0.67349999999999999</v>
      </c>
    </row>
    <row r="487" spans="1:5" x14ac:dyDescent="0.25">
      <c r="A487" t="s">
        <v>544</v>
      </c>
      <c r="B487" t="s">
        <v>553</v>
      </c>
      <c r="C487">
        <v>1.1818</v>
      </c>
      <c r="D487">
        <v>1.0154000000000001</v>
      </c>
      <c r="E487">
        <v>0.94289999999999996</v>
      </c>
    </row>
    <row r="488" spans="1:5" x14ac:dyDescent="0.25">
      <c r="A488" t="s">
        <v>544</v>
      </c>
      <c r="B488" t="s">
        <v>554</v>
      </c>
      <c r="C488">
        <v>1.1818</v>
      </c>
      <c r="D488">
        <v>0.14099999999999999</v>
      </c>
      <c r="E488">
        <v>1.1225000000000001</v>
      </c>
    </row>
    <row r="489" spans="1:5" x14ac:dyDescent="0.25">
      <c r="A489" t="s">
        <v>544</v>
      </c>
      <c r="B489" t="s">
        <v>555</v>
      </c>
      <c r="C489">
        <v>1.1818</v>
      </c>
      <c r="D489">
        <v>0.33850000000000002</v>
      </c>
      <c r="E489">
        <v>2.0205000000000002</v>
      </c>
    </row>
    <row r="490" spans="1:5" x14ac:dyDescent="0.25">
      <c r="A490" t="s">
        <v>544</v>
      </c>
      <c r="B490" t="s">
        <v>556</v>
      </c>
      <c r="C490">
        <v>1.1818</v>
      </c>
      <c r="D490">
        <v>1.1282000000000001</v>
      </c>
      <c r="E490">
        <v>1.1225000000000001</v>
      </c>
    </row>
    <row r="491" spans="1:5" x14ac:dyDescent="0.25">
      <c r="A491" t="s">
        <v>557</v>
      </c>
      <c r="B491" t="s">
        <v>558</v>
      </c>
      <c r="C491">
        <v>1.1087</v>
      </c>
      <c r="D491">
        <v>0.67649999999999999</v>
      </c>
      <c r="E491">
        <v>1.4039999999999999</v>
      </c>
    </row>
    <row r="492" spans="1:5" x14ac:dyDescent="0.25">
      <c r="A492" t="s">
        <v>557</v>
      </c>
      <c r="B492" t="s">
        <v>559</v>
      </c>
      <c r="C492">
        <v>1.1087</v>
      </c>
      <c r="D492">
        <v>0.82</v>
      </c>
      <c r="E492">
        <v>1.0210999999999999</v>
      </c>
    </row>
    <row r="493" spans="1:5" x14ac:dyDescent="0.25">
      <c r="A493" t="s">
        <v>557</v>
      </c>
      <c r="B493" t="s">
        <v>560</v>
      </c>
      <c r="C493">
        <v>1.1087</v>
      </c>
      <c r="D493">
        <v>0.82679999999999998</v>
      </c>
      <c r="E493">
        <v>0.46800000000000003</v>
      </c>
    </row>
    <row r="494" spans="1:5" x14ac:dyDescent="0.25">
      <c r="A494" t="s">
        <v>557</v>
      </c>
      <c r="B494" t="s">
        <v>561</v>
      </c>
      <c r="C494">
        <v>1.1087</v>
      </c>
      <c r="D494">
        <v>1.2299</v>
      </c>
      <c r="E494">
        <v>0.29170000000000001</v>
      </c>
    </row>
    <row r="495" spans="1:5" x14ac:dyDescent="0.25">
      <c r="A495" t="s">
        <v>557</v>
      </c>
      <c r="B495" t="s">
        <v>562</v>
      </c>
      <c r="C495">
        <v>1.1087</v>
      </c>
      <c r="D495">
        <v>1.3119000000000001</v>
      </c>
      <c r="E495">
        <v>1.167</v>
      </c>
    </row>
    <row r="496" spans="1:5" x14ac:dyDescent="0.25">
      <c r="A496" t="s">
        <v>557</v>
      </c>
      <c r="B496" t="s">
        <v>563</v>
      </c>
      <c r="C496">
        <v>1.1087</v>
      </c>
      <c r="D496">
        <v>0.67649999999999999</v>
      </c>
      <c r="E496">
        <v>1.2035</v>
      </c>
    </row>
    <row r="497" spans="1:5" x14ac:dyDescent="0.25">
      <c r="A497" t="s">
        <v>557</v>
      </c>
      <c r="B497" t="s">
        <v>564</v>
      </c>
      <c r="C497">
        <v>1.1087</v>
      </c>
      <c r="D497">
        <v>1.3119000000000001</v>
      </c>
      <c r="E497">
        <v>0.94820000000000004</v>
      </c>
    </row>
    <row r="498" spans="1:5" x14ac:dyDescent="0.25">
      <c r="A498" t="s">
        <v>557</v>
      </c>
      <c r="B498" t="s">
        <v>565</v>
      </c>
      <c r="C498">
        <v>1.1087</v>
      </c>
      <c r="D498">
        <v>0.90200000000000002</v>
      </c>
      <c r="E498">
        <v>1.7383</v>
      </c>
    </row>
    <row r="499" spans="1:5" x14ac:dyDescent="0.25">
      <c r="A499" t="s">
        <v>557</v>
      </c>
      <c r="B499" t="s">
        <v>566</v>
      </c>
      <c r="C499">
        <v>1.1087</v>
      </c>
      <c r="D499">
        <v>1.6398999999999999</v>
      </c>
      <c r="E499">
        <v>0.65639999999999998</v>
      </c>
    </row>
    <row r="500" spans="1:5" x14ac:dyDescent="0.25">
      <c r="A500" t="s">
        <v>557</v>
      </c>
      <c r="B500" t="s">
        <v>567</v>
      </c>
      <c r="C500">
        <v>1.1087</v>
      </c>
      <c r="D500">
        <v>1.0659000000000001</v>
      </c>
      <c r="E500">
        <v>1.0210999999999999</v>
      </c>
    </row>
    <row r="501" spans="1:5" x14ac:dyDescent="0.25">
      <c r="A501" t="s">
        <v>557</v>
      </c>
      <c r="B501" t="s">
        <v>568</v>
      </c>
      <c r="C501">
        <v>1.1087</v>
      </c>
      <c r="D501">
        <v>0.90200000000000002</v>
      </c>
      <c r="E501">
        <v>1.0697000000000001</v>
      </c>
    </row>
    <row r="502" spans="1:5" x14ac:dyDescent="0.25">
      <c r="A502" t="s">
        <v>557</v>
      </c>
      <c r="B502" t="s">
        <v>569</v>
      </c>
      <c r="C502">
        <v>1.1087</v>
      </c>
      <c r="D502">
        <v>0.75160000000000005</v>
      </c>
      <c r="E502">
        <v>0.93600000000000005</v>
      </c>
    </row>
    <row r="503" spans="1:5" x14ac:dyDescent="0.25">
      <c r="A503" t="s">
        <v>570</v>
      </c>
      <c r="B503" t="s">
        <v>571</v>
      </c>
      <c r="C503">
        <v>1.2</v>
      </c>
      <c r="D503">
        <v>1.0119</v>
      </c>
      <c r="E503">
        <v>0.99390000000000001</v>
      </c>
    </row>
    <row r="504" spans="1:5" x14ac:dyDescent="0.25">
      <c r="A504" t="s">
        <v>570</v>
      </c>
      <c r="B504" t="s">
        <v>572</v>
      </c>
      <c r="C504">
        <v>1.2</v>
      </c>
      <c r="D504">
        <v>1.0713999999999999</v>
      </c>
      <c r="E504">
        <v>0.88929999999999998</v>
      </c>
    </row>
    <row r="505" spans="1:5" x14ac:dyDescent="0.25">
      <c r="A505" t="s">
        <v>570</v>
      </c>
      <c r="B505" t="s">
        <v>573</v>
      </c>
      <c r="C505">
        <v>1.2</v>
      </c>
      <c r="D505">
        <v>1.25</v>
      </c>
      <c r="E505">
        <v>1.0462</v>
      </c>
    </row>
    <row r="506" spans="1:5" x14ac:dyDescent="0.25">
      <c r="A506" t="s">
        <v>570</v>
      </c>
      <c r="B506" t="s">
        <v>574</v>
      </c>
      <c r="C506">
        <v>1.2</v>
      </c>
      <c r="D506">
        <v>1</v>
      </c>
      <c r="E506">
        <v>1.0741000000000001</v>
      </c>
    </row>
    <row r="507" spans="1:5" x14ac:dyDescent="0.25">
      <c r="A507" t="s">
        <v>570</v>
      </c>
      <c r="B507" t="s">
        <v>575</v>
      </c>
      <c r="C507">
        <v>1.2</v>
      </c>
      <c r="D507">
        <v>1</v>
      </c>
      <c r="E507">
        <v>1.0253000000000001</v>
      </c>
    </row>
    <row r="508" spans="1:5" x14ac:dyDescent="0.25">
      <c r="A508" t="s">
        <v>570</v>
      </c>
      <c r="B508" t="s">
        <v>576</v>
      </c>
      <c r="C508">
        <v>1.2</v>
      </c>
      <c r="D508">
        <v>0.65480000000000005</v>
      </c>
      <c r="E508">
        <v>1.5169999999999999</v>
      </c>
    </row>
    <row r="509" spans="1:5" x14ac:dyDescent="0.25">
      <c r="A509" t="s">
        <v>570</v>
      </c>
      <c r="B509" t="s">
        <v>577</v>
      </c>
      <c r="C509">
        <v>1.2</v>
      </c>
      <c r="D509">
        <v>1.2222</v>
      </c>
      <c r="E509">
        <v>0.53700000000000003</v>
      </c>
    </row>
    <row r="510" spans="1:5" x14ac:dyDescent="0.25">
      <c r="A510" t="s">
        <v>570</v>
      </c>
      <c r="B510" t="s">
        <v>578</v>
      </c>
      <c r="C510">
        <v>1.2</v>
      </c>
      <c r="D510">
        <v>0.83330000000000004</v>
      </c>
      <c r="E510">
        <v>0.68</v>
      </c>
    </row>
    <row r="511" spans="1:5" x14ac:dyDescent="0.25">
      <c r="A511" t="s">
        <v>570</v>
      </c>
      <c r="B511" t="s">
        <v>579</v>
      </c>
      <c r="C511">
        <v>1.2</v>
      </c>
      <c r="D511">
        <v>1.2222</v>
      </c>
      <c r="E511">
        <v>1.0741000000000001</v>
      </c>
    </row>
    <row r="512" spans="1:5" x14ac:dyDescent="0.25">
      <c r="A512" t="s">
        <v>570</v>
      </c>
      <c r="B512" t="s">
        <v>580</v>
      </c>
      <c r="C512">
        <v>1.2</v>
      </c>
      <c r="D512">
        <v>0.72219999999999995</v>
      </c>
      <c r="E512">
        <v>1.1717</v>
      </c>
    </row>
    <row r="513" spans="1:5" x14ac:dyDescent="0.25">
      <c r="A513" t="s">
        <v>581</v>
      </c>
      <c r="B513" t="s">
        <v>582</v>
      </c>
      <c r="C513">
        <v>1.1342000000000001</v>
      </c>
      <c r="D513">
        <v>0.9405</v>
      </c>
      <c r="E513">
        <v>0.9274</v>
      </c>
    </row>
    <row r="514" spans="1:5" x14ac:dyDescent="0.25">
      <c r="A514" t="s">
        <v>581</v>
      </c>
      <c r="B514" t="s">
        <v>583</v>
      </c>
      <c r="C514">
        <v>1.1342000000000001</v>
      </c>
      <c r="D514">
        <v>1.0469999999999999</v>
      </c>
      <c r="E514">
        <v>0.96609999999999996</v>
      </c>
    </row>
    <row r="515" spans="1:5" x14ac:dyDescent="0.25">
      <c r="A515" t="s">
        <v>581</v>
      </c>
      <c r="B515" t="s">
        <v>584</v>
      </c>
      <c r="C515">
        <v>1.1342000000000001</v>
      </c>
      <c r="D515">
        <v>0.88170000000000004</v>
      </c>
      <c r="E515">
        <v>0.81830000000000003</v>
      </c>
    </row>
    <row r="516" spans="1:5" x14ac:dyDescent="0.25">
      <c r="A516" t="s">
        <v>581</v>
      </c>
      <c r="B516" t="s">
        <v>585</v>
      </c>
      <c r="C516">
        <v>1.1342000000000001</v>
      </c>
      <c r="D516">
        <v>0.58779999999999999</v>
      </c>
      <c r="E516">
        <v>0.72130000000000005</v>
      </c>
    </row>
    <row r="517" spans="1:5" x14ac:dyDescent="0.25">
      <c r="A517" t="s">
        <v>581</v>
      </c>
      <c r="B517" t="s">
        <v>586</v>
      </c>
      <c r="C517">
        <v>1.1342000000000001</v>
      </c>
      <c r="D517">
        <v>0.99919999999999998</v>
      </c>
      <c r="E517">
        <v>0.9274</v>
      </c>
    </row>
    <row r="518" spans="1:5" x14ac:dyDescent="0.25">
      <c r="A518" t="s">
        <v>581</v>
      </c>
      <c r="B518" t="s">
        <v>587</v>
      </c>
      <c r="C518">
        <v>1.1342000000000001</v>
      </c>
      <c r="D518">
        <v>1.2674000000000001</v>
      </c>
      <c r="E518">
        <v>0.67630000000000001</v>
      </c>
    </row>
    <row r="519" spans="1:5" x14ac:dyDescent="0.25">
      <c r="A519" t="s">
        <v>581</v>
      </c>
      <c r="B519" t="s">
        <v>588</v>
      </c>
      <c r="C519">
        <v>1.1342000000000001</v>
      </c>
      <c r="D519">
        <v>0.7641</v>
      </c>
      <c r="E519">
        <v>0.87590000000000001</v>
      </c>
    </row>
    <row r="520" spans="1:5" x14ac:dyDescent="0.25">
      <c r="A520" t="s">
        <v>581</v>
      </c>
      <c r="B520" t="s">
        <v>589</v>
      </c>
      <c r="C520">
        <v>1.1342000000000001</v>
      </c>
      <c r="D520">
        <v>1.9838</v>
      </c>
      <c r="E520">
        <v>0.43469999999999998</v>
      </c>
    </row>
    <row r="521" spans="1:5" x14ac:dyDescent="0.25">
      <c r="A521" t="s">
        <v>581</v>
      </c>
      <c r="B521" t="s">
        <v>590</v>
      </c>
      <c r="C521">
        <v>1.1342000000000001</v>
      </c>
      <c r="D521">
        <v>0.93679999999999997</v>
      </c>
      <c r="E521">
        <v>0.62790000000000001</v>
      </c>
    </row>
    <row r="522" spans="1:5" x14ac:dyDescent="0.25">
      <c r="A522" t="s">
        <v>581</v>
      </c>
      <c r="B522" t="s">
        <v>591</v>
      </c>
      <c r="C522">
        <v>1.1342000000000001</v>
      </c>
      <c r="D522">
        <v>0.47020000000000001</v>
      </c>
      <c r="E522">
        <v>1.5457000000000001</v>
      </c>
    </row>
    <row r="523" spans="1:5" x14ac:dyDescent="0.25">
      <c r="A523" t="s">
        <v>581</v>
      </c>
      <c r="B523" t="s">
        <v>592</v>
      </c>
      <c r="C523">
        <v>1.1342000000000001</v>
      </c>
      <c r="D523">
        <v>0.71640000000000004</v>
      </c>
      <c r="E523">
        <v>0.86950000000000005</v>
      </c>
    </row>
    <row r="524" spans="1:5" x14ac:dyDescent="0.25">
      <c r="A524" t="s">
        <v>581</v>
      </c>
      <c r="B524" t="s">
        <v>593</v>
      </c>
      <c r="C524">
        <v>1.1342000000000001</v>
      </c>
      <c r="D524">
        <v>1.2343999999999999</v>
      </c>
      <c r="E524">
        <v>0.72130000000000005</v>
      </c>
    </row>
    <row r="525" spans="1:5" x14ac:dyDescent="0.25">
      <c r="A525" t="s">
        <v>581</v>
      </c>
      <c r="B525" t="s">
        <v>594</v>
      </c>
      <c r="C525">
        <v>1.1342000000000001</v>
      </c>
      <c r="D525">
        <v>1.0469999999999999</v>
      </c>
      <c r="E525">
        <v>1.0144</v>
      </c>
    </row>
    <row r="526" spans="1:5" x14ac:dyDescent="0.25">
      <c r="A526" t="s">
        <v>581</v>
      </c>
      <c r="B526" t="s">
        <v>595</v>
      </c>
      <c r="C526">
        <v>1.1342000000000001</v>
      </c>
      <c r="D526">
        <v>1.1168</v>
      </c>
      <c r="E526">
        <v>1.3395999999999999</v>
      </c>
    </row>
    <row r="527" spans="1:5" x14ac:dyDescent="0.25">
      <c r="A527" t="s">
        <v>581</v>
      </c>
      <c r="B527" t="s">
        <v>596</v>
      </c>
      <c r="C527">
        <v>1.1342000000000001</v>
      </c>
      <c r="D527">
        <v>0.58779999999999999</v>
      </c>
      <c r="E527">
        <v>1.2881</v>
      </c>
    </row>
    <row r="528" spans="1:5" x14ac:dyDescent="0.25">
      <c r="A528" t="s">
        <v>581</v>
      </c>
      <c r="B528" t="s">
        <v>597</v>
      </c>
      <c r="C528">
        <v>1.1342000000000001</v>
      </c>
      <c r="D528">
        <v>0.88170000000000004</v>
      </c>
      <c r="E528">
        <v>0.91779999999999995</v>
      </c>
    </row>
    <row r="529" spans="1:5" x14ac:dyDescent="0.25">
      <c r="A529" t="s">
        <v>581</v>
      </c>
      <c r="B529" t="s">
        <v>598</v>
      </c>
      <c r="C529">
        <v>1.1342000000000001</v>
      </c>
      <c r="D529">
        <v>0.8266</v>
      </c>
      <c r="E529">
        <v>1.4974000000000001</v>
      </c>
    </row>
    <row r="530" spans="1:5" x14ac:dyDescent="0.25">
      <c r="A530" t="s">
        <v>581</v>
      </c>
      <c r="B530" t="s">
        <v>599</v>
      </c>
      <c r="C530">
        <v>1.1342000000000001</v>
      </c>
      <c r="D530">
        <v>1.3775999999999999</v>
      </c>
      <c r="E530">
        <v>0.96609999999999996</v>
      </c>
    </row>
    <row r="531" spans="1:5" x14ac:dyDescent="0.25">
      <c r="A531" t="s">
        <v>581</v>
      </c>
      <c r="B531" t="s">
        <v>600</v>
      </c>
      <c r="C531">
        <v>1.1342000000000001</v>
      </c>
      <c r="D531">
        <v>1.7634000000000001</v>
      </c>
      <c r="E531">
        <v>0.91779999999999995</v>
      </c>
    </row>
    <row r="532" spans="1:5" x14ac:dyDescent="0.25">
      <c r="A532" t="s">
        <v>581</v>
      </c>
      <c r="B532" t="s">
        <v>601</v>
      </c>
      <c r="C532">
        <v>1.1342000000000001</v>
      </c>
      <c r="D532">
        <v>0.49590000000000001</v>
      </c>
      <c r="E532">
        <v>1.9803999999999999</v>
      </c>
    </row>
    <row r="533" spans="1:5" x14ac:dyDescent="0.25">
      <c r="A533" t="s">
        <v>602</v>
      </c>
      <c r="B533" t="s">
        <v>603</v>
      </c>
      <c r="C533">
        <v>1.0585</v>
      </c>
      <c r="D533">
        <v>0.94469999999999998</v>
      </c>
      <c r="E533">
        <v>1.4730000000000001</v>
      </c>
    </row>
    <row r="534" spans="1:5" x14ac:dyDescent="0.25">
      <c r="A534" t="s">
        <v>602</v>
      </c>
      <c r="B534" t="s">
        <v>604</v>
      </c>
      <c r="C534">
        <v>1.0585</v>
      </c>
      <c r="D534">
        <v>0.89219999999999999</v>
      </c>
      <c r="E534">
        <v>0.71550000000000002</v>
      </c>
    </row>
    <row r="535" spans="1:5" x14ac:dyDescent="0.25">
      <c r="A535" t="s">
        <v>602</v>
      </c>
      <c r="B535" t="s">
        <v>605</v>
      </c>
      <c r="C535">
        <v>1.0585</v>
      </c>
      <c r="D535">
        <v>1.3425</v>
      </c>
      <c r="E535">
        <v>0.86609999999999998</v>
      </c>
    </row>
    <row r="536" spans="1:5" x14ac:dyDescent="0.25">
      <c r="A536" t="s">
        <v>602</v>
      </c>
      <c r="B536" t="s">
        <v>606</v>
      </c>
      <c r="C536">
        <v>1.0585</v>
      </c>
      <c r="D536">
        <v>1.2282</v>
      </c>
      <c r="E536">
        <v>0.85860000000000003</v>
      </c>
    </row>
    <row r="537" spans="1:5" x14ac:dyDescent="0.25">
      <c r="A537" t="s">
        <v>602</v>
      </c>
      <c r="B537" t="s">
        <v>607</v>
      </c>
      <c r="C537">
        <v>1.0585</v>
      </c>
      <c r="D537">
        <v>0.61129999999999995</v>
      </c>
      <c r="E537">
        <v>1.2625999999999999</v>
      </c>
    </row>
    <row r="538" spans="1:5" x14ac:dyDescent="0.25">
      <c r="A538" t="s">
        <v>602</v>
      </c>
      <c r="B538" t="s">
        <v>608</v>
      </c>
      <c r="C538">
        <v>1.0585</v>
      </c>
      <c r="D538">
        <v>1.0736000000000001</v>
      </c>
      <c r="E538">
        <v>0.6179</v>
      </c>
    </row>
    <row r="539" spans="1:5" x14ac:dyDescent="0.25">
      <c r="A539" t="s">
        <v>602</v>
      </c>
      <c r="B539" t="s">
        <v>609</v>
      </c>
      <c r="C539">
        <v>1.0585</v>
      </c>
      <c r="D539">
        <v>1.1809000000000001</v>
      </c>
      <c r="E539">
        <v>0.89429999999999998</v>
      </c>
    </row>
    <row r="540" spans="1:5" x14ac:dyDescent="0.25">
      <c r="A540" t="s">
        <v>602</v>
      </c>
      <c r="B540" t="s">
        <v>610</v>
      </c>
      <c r="C540">
        <v>1.0585</v>
      </c>
      <c r="D540">
        <v>0.83360000000000001</v>
      </c>
      <c r="E540">
        <v>1.2625999999999999</v>
      </c>
    </row>
    <row r="541" spans="1:5" x14ac:dyDescent="0.25">
      <c r="A541" t="s">
        <v>602</v>
      </c>
      <c r="B541" t="s">
        <v>611</v>
      </c>
      <c r="C541">
        <v>1.0585</v>
      </c>
      <c r="D541">
        <v>1.1114999999999999</v>
      </c>
      <c r="E541">
        <v>1.4309000000000001</v>
      </c>
    </row>
    <row r="542" spans="1:5" x14ac:dyDescent="0.25">
      <c r="A542" t="s">
        <v>602</v>
      </c>
      <c r="B542" t="s">
        <v>612</v>
      </c>
      <c r="C542">
        <v>1.0585</v>
      </c>
      <c r="D542">
        <v>1.3646</v>
      </c>
      <c r="E542">
        <v>0.8347</v>
      </c>
    </row>
    <row r="543" spans="1:5" x14ac:dyDescent="0.25">
      <c r="A543" t="s">
        <v>602</v>
      </c>
      <c r="B543" t="s">
        <v>613</v>
      </c>
      <c r="C543">
        <v>1.0585</v>
      </c>
      <c r="D543">
        <v>0.73480000000000001</v>
      </c>
      <c r="E543">
        <v>1.0731999999999999</v>
      </c>
    </row>
    <row r="544" spans="1:5" x14ac:dyDescent="0.25">
      <c r="A544" t="s">
        <v>602</v>
      </c>
      <c r="B544" t="s">
        <v>614</v>
      </c>
      <c r="C544">
        <v>1.0585</v>
      </c>
      <c r="D544">
        <v>1.1247</v>
      </c>
      <c r="E544">
        <v>0.68140000000000001</v>
      </c>
    </row>
    <row r="545" spans="1:5" x14ac:dyDescent="0.25">
      <c r="A545" t="s">
        <v>602</v>
      </c>
      <c r="B545" t="s">
        <v>615</v>
      </c>
      <c r="C545">
        <v>1.0585</v>
      </c>
      <c r="D545">
        <v>1.2146999999999999</v>
      </c>
      <c r="E545">
        <v>0.98799999999999999</v>
      </c>
    </row>
    <row r="546" spans="1:5" x14ac:dyDescent="0.25">
      <c r="A546" t="s">
        <v>602</v>
      </c>
      <c r="B546" t="s">
        <v>616</v>
      </c>
      <c r="C546">
        <v>1.0585</v>
      </c>
      <c r="D546">
        <v>0.73480000000000001</v>
      </c>
      <c r="E546">
        <v>1.6296999999999999</v>
      </c>
    </row>
    <row r="547" spans="1:5" x14ac:dyDescent="0.25">
      <c r="A547" t="s">
        <v>602</v>
      </c>
      <c r="B547" t="s">
        <v>617</v>
      </c>
      <c r="C547">
        <v>1.0585</v>
      </c>
      <c r="D547">
        <v>0.70850000000000002</v>
      </c>
      <c r="E547">
        <v>0.85860000000000003</v>
      </c>
    </row>
    <row r="548" spans="1:5" x14ac:dyDescent="0.25">
      <c r="A548" t="s">
        <v>602</v>
      </c>
      <c r="B548" t="s">
        <v>618</v>
      </c>
      <c r="C548">
        <v>1.0585</v>
      </c>
      <c r="D548">
        <v>0.99199999999999999</v>
      </c>
      <c r="E548">
        <v>1.3951</v>
      </c>
    </row>
    <row r="549" spans="1:5" x14ac:dyDescent="0.25">
      <c r="A549" t="s">
        <v>602</v>
      </c>
      <c r="B549" t="s">
        <v>619</v>
      </c>
      <c r="C549">
        <v>1.0585</v>
      </c>
      <c r="D549">
        <v>1.0939000000000001</v>
      </c>
      <c r="E549">
        <v>0.6401</v>
      </c>
    </row>
    <row r="550" spans="1:5" x14ac:dyDescent="0.25">
      <c r="A550" t="s">
        <v>602</v>
      </c>
      <c r="B550" t="s">
        <v>620</v>
      </c>
      <c r="C550">
        <v>1.0585</v>
      </c>
      <c r="D550">
        <v>0.70850000000000002</v>
      </c>
      <c r="E550">
        <v>0.78700000000000003</v>
      </c>
    </row>
    <row r="551" spans="1:5" x14ac:dyDescent="0.25">
      <c r="A551" t="s">
        <v>621</v>
      </c>
      <c r="B551" t="s">
        <v>622</v>
      </c>
      <c r="C551">
        <v>1.256</v>
      </c>
      <c r="D551">
        <v>1.3534999999999999</v>
      </c>
      <c r="E551">
        <v>0.4909</v>
      </c>
    </row>
    <row r="552" spans="1:5" x14ac:dyDescent="0.25">
      <c r="A552" t="s">
        <v>621</v>
      </c>
      <c r="B552" t="s">
        <v>623</v>
      </c>
      <c r="C552">
        <v>1.256</v>
      </c>
      <c r="D552">
        <v>0.79620000000000002</v>
      </c>
      <c r="E552">
        <v>1.1405000000000001</v>
      </c>
    </row>
    <row r="553" spans="1:5" x14ac:dyDescent="0.25">
      <c r="A553" t="s">
        <v>621</v>
      </c>
      <c r="B553" t="s">
        <v>624</v>
      </c>
      <c r="C553">
        <v>1.256</v>
      </c>
      <c r="D553">
        <v>0.94089999999999996</v>
      </c>
      <c r="E553">
        <v>1.1405000000000001</v>
      </c>
    </row>
    <row r="554" spans="1:5" x14ac:dyDescent="0.25">
      <c r="A554" t="s">
        <v>621</v>
      </c>
      <c r="B554" t="s">
        <v>625</v>
      </c>
      <c r="C554">
        <v>1.256</v>
      </c>
      <c r="D554">
        <v>0.63690000000000002</v>
      </c>
      <c r="E554">
        <v>0.92730000000000001</v>
      </c>
    </row>
    <row r="555" spans="1:5" x14ac:dyDescent="0.25">
      <c r="A555" t="s">
        <v>621</v>
      </c>
      <c r="B555" t="s">
        <v>626</v>
      </c>
      <c r="C555">
        <v>1.256</v>
      </c>
      <c r="D555">
        <v>1.3752</v>
      </c>
      <c r="E555">
        <v>0.79339999999999999</v>
      </c>
    </row>
    <row r="556" spans="1:5" x14ac:dyDescent="0.25">
      <c r="A556" t="s">
        <v>621</v>
      </c>
      <c r="B556" t="s">
        <v>627</v>
      </c>
      <c r="C556">
        <v>1.256</v>
      </c>
      <c r="D556">
        <v>0.79620000000000002</v>
      </c>
      <c r="E556">
        <v>0.92730000000000001</v>
      </c>
    </row>
    <row r="557" spans="1:5" x14ac:dyDescent="0.25">
      <c r="A557" t="s">
        <v>621</v>
      </c>
      <c r="B557" t="s">
        <v>628</v>
      </c>
      <c r="C557">
        <v>1.256</v>
      </c>
      <c r="D557">
        <v>1.3028</v>
      </c>
      <c r="E557">
        <v>0.74380000000000002</v>
      </c>
    </row>
    <row r="558" spans="1:5" x14ac:dyDescent="0.25">
      <c r="A558" t="s">
        <v>621</v>
      </c>
      <c r="B558" t="s">
        <v>629</v>
      </c>
      <c r="C558">
        <v>1.256</v>
      </c>
      <c r="D558">
        <v>0.86860000000000004</v>
      </c>
      <c r="E558">
        <v>1.1405000000000001</v>
      </c>
    </row>
    <row r="559" spans="1:5" x14ac:dyDescent="0.25">
      <c r="A559" t="s">
        <v>621</v>
      </c>
      <c r="B559" t="s">
        <v>630</v>
      </c>
      <c r="C559">
        <v>1.256</v>
      </c>
      <c r="D559">
        <v>1.2304999999999999</v>
      </c>
      <c r="E559">
        <v>0.79339999999999999</v>
      </c>
    </row>
    <row r="560" spans="1:5" x14ac:dyDescent="0.25">
      <c r="A560" t="s">
        <v>621</v>
      </c>
      <c r="B560" t="s">
        <v>631</v>
      </c>
      <c r="C560">
        <v>1.256</v>
      </c>
      <c r="D560">
        <v>1.0349999999999999</v>
      </c>
      <c r="E560">
        <v>1.2545999999999999</v>
      </c>
    </row>
    <row r="561" spans="1:5" x14ac:dyDescent="0.25">
      <c r="A561" t="s">
        <v>621</v>
      </c>
      <c r="B561" t="s">
        <v>632</v>
      </c>
      <c r="C561">
        <v>1.256</v>
      </c>
      <c r="D561">
        <v>0.63690000000000002</v>
      </c>
      <c r="E561">
        <v>1.2545999999999999</v>
      </c>
    </row>
    <row r="562" spans="1:5" x14ac:dyDescent="0.25">
      <c r="A562" t="s">
        <v>621</v>
      </c>
      <c r="B562" t="s">
        <v>633</v>
      </c>
      <c r="C562">
        <v>1.256</v>
      </c>
      <c r="D562">
        <v>1.1942999999999999</v>
      </c>
      <c r="E562">
        <v>1.3090999999999999</v>
      </c>
    </row>
    <row r="563" spans="1:5" x14ac:dyDescent="0.25">
      <c r="A563" t="s">
        <v>621</v>
      </c>
      <c r="B563" t="s">
        <v>634</v>
      </c>
      <c r="C563">
        <v>1.256</v>
      </c>
      <c r="D563">
        <v>0.43430000000000002</v>
      </c>
      <c r="E563">
        <v>1.0909</v>
      </c>
    </row>
    <row r="564" spans="1:5" x14ac:dyDescent="0.25">
      <c r="A564" t="s">
        <v>621</v>
      </c>
      <c r="B564" t="s">
        <v>635</v>
      </c>
      <c r="C564">
        <v>1.256</v>
      </c>
      <c r="D564">
        <v>1.0133000000000001</v>
      </c>
      <c r="E564">
        <v>0.89259999999999995</v>
      </c>
    </row>
    <row r="565" spans="1:5" x14ac:dyDescent="0.25">
      <c r="A565" t="s">
        <v>621</v>
      </c>
      <c r="B565" t="s">
        <v>636</v>
      </c>
      <c r="C565">
        <v>1.256</v>
      </c>
      <c r="D565">
        <v>1.0349999999999999</v>
      </c>
      <c r="E565">
        <v>0.87270000000000003</v>
      </c>
    </row>
    <row r="566" spans="1:5" x14ac:dyDescent="0.25">
      <c r="A566" t="s">
        <v>621</v>
      </c>
      <c r="B566" t="s">
        <v>637</v>
      </c>
      <c r="C566">
        <v>1.256</v>
      </c>
      <c r="D566">
        <v>1.3534999999999999</v>
      </c>
      <c r="E566">
        <v>1.2545999999999999</v>
      </c>
    </row>
    <row r="567" spans="1:5" x14ac:dyDescent="0.25">
      <c r="A567" t="s">
        <v>638</v>
      </c>
      <c r="B567" t="s">
        <v>639</v>
      </c>
      <c r="C567">
        <v>1.1609</v>
      </c>
      <c r="D567">
        <v>1.1485000000000001</v>
      </c>
      <c r="E567">
        <v>1.0357000000000001</v>
      </c>
    </row>
    <row r="568" spans="1:5" x14ac:dyDescent="0.25">
      <c r="A568" t="s">
        <v>638</v>
      </c>
      <c r="B568" t="s">
        <v>640</v>
      </c>
      <c r="C568">
        <v>1.1609</v>
      </c>
      <c r="D568">
        <v>1.2921</v>
      </c>
      <c r="E568">
        <v>1.2428999999999999</v>
      </c>
    </row>
    <row r="569" spans="1:5" x14ac:dyDescent="0.25">
      <c r="A569" t="s">
        <v>638</v>
      </c>
      <c r="B569" t="s">
        <v>641</v>
      </c>
      <c r="C569">
        <v>1.1609</v>
      </c>
      <c r="D569">
        <v>0.64610000000000001</v>
      </c>
      <c r="E569">
        <v>0.93210000000000004</v>
      </c>
    </row>
    <row r="570" spans="1:5" x14ac:dyDescent="0.25">
      <c r="A570" t="s">
        <v>638</v>
      </c>
      <c r="B570" t="s">
        <v>642</v>
      </c>
      <c r="C570">
        <v>1.1609</v>
      </c>
      <c r="D570">
        <v>1.7228000000000001</v>
      </c>
      <c r="E570">
        <v>0.77680000000000005</v>
      </c>
    </row>
    <row r="571" spans="1:5" x14ac:dyDescent="0.25">
      <c r="A571" t="s">
        <v>638</v>
      </c>
      <c r="B571" t="s">
        <v>643</v>
      </c>
      <c r="C571">
        <v>1.1609</v>
      </c>
      <c r="D571">
        <v>1.3782000000000001</v>
      </c>
      <c r="E571">
        <v>0.74570000000000003</v>
      </c>
    </row>
    <row r="572" spans="1:5" x14ac:dyDescent="0.25">
      <c r="A572" t="s">
        <v>638</v>
      </c>
      <c r="B572" t="s">
        <v>644</v>
      </c>
      <c r="C572">
        <v>1.1609</v>
      </c>
      <c r="D572">
        <v>0.51680000000000004</v>
      </c>
      <c r="E572">
        <v>1.4914000000000001</v>
      </c>
    </row>
    <row r="573" spans="1:5" x14ac:dyDescent="0.25">
      <c r="A573" t="s">
        <v>638</v>
      </c>
      <c r="B573" t="s">
        <v>645</v>
      </c>
      <c r="C573">
        <v>1.1609</v>
      </c>
      <c r="D573">
        <v>0.68910000000000005</v>
      </c>
      <c r="E573">
        <v>0.99429999999999996</v>
      </c>
    </row>
    <row r="574" spans="1:5" x14ac:dyDescent="0.25">
      <c r="A574" t="s">
        <v>638</v>
      </c>
      <c r="B574" t="s">
        <v>646</v>
      </c>
      <c r="C574">
        <v>1.1609</v>
      </c>
      <c r="D574">
        <v>0.64610000000000001</v>
      </c>
      <c r="E574">
        <v>0.31069999999999998</v>
      </c>
    </row>
    <row r="575" spans="1:5" x14ac:dyDescent="0.25">
      <c r="A575" t="s">
        <v>638</v>
      </c>
      <c r="B575" t="s">
        <v>647</v>
      </c>
      <c r="C575">
        <v>1.1609</v>
      </c>
      <c r="D575">
        <v>0.68910000000000005</v>
      </c>
      <c r="E575">
        <v>0.62139999999999995</v>
      </c>
    </row>
    <row r="576" spans="1:5" x14ac:dyDescent="0.25">
      <c r="A576" t="s">
        <v>638</v>
      </c>
      <c r="B576" t="s">
        <v>648</v>
      </c>
      <c r="C576">
        <v>1.1609</v>
      </c>
      <c r="D576">
        <v>0.68910000000000005</v>
      </c>
      <c r="E576">
        <v>0.74570000000000003</v>
      </c>
    </row>
    <row r="577" spans="1:5" x14ac:dyDescent="0.25">
      <c r="A577" t="s">
        <v>638</v>
      </c>
      <c r="B577" t="s">
        <v>649</v>
      </c>
      <c r="C577">
        <v>1.1609</v>
      </c>
      <c r="D577">
        <v>1.7228000000000001</v>
      </c>
      <c r="E577">
        <v>0.93210000000000004</v>
      </c>
    </row>
    <row r="578" spans="1:5" x14ac:dyDescent="0.25">
      <c r="A578" t="s">
        <v>638</v>
      </c>
      <c r="B578" t="s">
        <v>650</v>
      </c>
      <c r="C578">
        <v>1.1609</v>
      </c>
      <c r="D578">
        <v>1.206</v>
      </c>
      <c r="E578">
        <v>0.99429999999999996</v>
      </c>
    </row>
    <row r="579" spans="1:5" x14ac:dyDescent="0.25">
      <c r="A579" t="s">
        <v>638</v>
      </c>
      <c r="B579" t="s">
        <v>651</v>
      </c>
      <c r="C579">
        <v>1.1609</v>
      </c>
      <c r="D579">
        <v>1.0337000000000001</v>
      </c>
      <c r="E579">
        <v>1.2428999999999999</v>
      </c>
    </row>
    <row r="580" spans="1:5" x14ac:dyDescent="0.25">
      <c r="A580" t="s">
        <v>638</v>
      </c>
      <c r="B580" t="s">
        <v>652</v>
      </c>
      <c r="C580">
        <v>1.1609</v>
      </c>
      <c r="D580">
        <v>0.43070000000000003</v>
      </c>
      <c r="E580">
        <v>0.62139999999999995</v>
      </c>
    </row>
    <row r="581" spans="1:5" x14ac:dyDescent="0.25">
      <c r="A581" t="s">
        <v>638</v>
      </c>
      <c r="B581" t="s">
        <v>653</v>
      </c>
      <c r="C581">
        <v>1.1609</v>
      </c>
      <c r="D581">
        <v>1.0337000000000001</v>
      </c>
      <c r="E581">
        <v>0.87</v>
      </c>
    </row>
    <row r="582" spans="1:5" x14ac:dyDescent="0.25">
      <c r="A582" t="s">
        <v>638</v>
      </c>
      <c r="B582" t="s">
        <v>654</v>
      </c>
      <c r="C582">
        <v>1.1609</v>
      </c>
      <c r="D582">
        <v>1.0337000000000001</v>
      </c>
      <c r="E582">
        <v>1.3671</v>
      </c>
    </row>
    <row r="583" spans="1:5" x14ac:dyDescent="0.25">
      <c r="A583" t="s">
        <v>638</v>
      </c>
      <c r="B583" t="s">
        <v>655</v>
      </c>
      <c r="C583">
        <v>1.1609</v>
      </c>
      <c r="D583">
        <v>1.1485000000000001</v>
      </c>
      <c r="E583">
        <v>1.6571</v>
      </c>
    </row>
    <row r="584" spans="1:5" x14ac:dyDescent="0.25">
      <c r="A584" t="s">
        <v>638</v>
      </c>
      <c r="B584" t="s">
        <v>656</v>
      </c>
      <c r="C584">
        <v>1.1609</v>
      </c>
      <c r="D584">
        <v>0.64610000000000001</v>
      </c>
      <c r="E584">
        <v>1.0874999999999999</v>
      </c>
    </row>
    <row r="585" spans="1:5" x14ac:dyDescent="0.25">
      <c r="A585" t="s">
        <v>657</v>
      </c>
      <c r="B585" t="s">
        <v>658</v>
      </c>
      <c r="C585">
        <v>0.84089999999999998</v>
      </c>
      <c r="D585">
        <v>0.99099999999999999</v>
      </c>
      <c r="E585">
        <v>2.1333000000000002</v>
      </c>
    </row>
    <row r="586" spans="1:5" x14ac:dyDescent="0.25">
      <c r="A586" t="s">
        <v>657</v>
      </c>
      <c r="B586" t="s">
        <v>659</v>
      </c>
      <c r="C586">
        <v>0.84089999999999998</v>
      </c>
      <c r="D586">
        <v>1.1892</v>
      </c>
      <c r="E586">
        <v>0.32</v>
      </c>
    </row>
    <row r="587" spans="1:5" x14ac:dyDescent="0.25">
      <c r="A587" t="s">
        <v>657</v>
      </c>
      <c r="B587" t="s">
        <v>660</v>
      </c>
      <c r="C587">
        <v>0.84089999999999998</v>
      </c>
      <c r="D587">
        <v>0.39639999999999997</v>
      </c>
      <c r="E587">
        <v>0.5333</v>
      </c>
    </row>
    <row r="588" spans="1:5" x14ac:dyDescent="0.25">
      <c r="A588" t="s">
        <v>657</v>
      </c>
      <c r="B588" t="s">
        <v>661</v>
      </c>
      <c r="C588">
        <v>0.84089999999999998</v>
      </c>
      <c r="D588">
        <v>0</v>
      </c>
      <c r="E588">
        <v>2.56</v>
      </c>
    </row>
    <row r="589" spans="1:5" x14ac:dyDescent="0.25">
      <c r="A589" t="s">
        <v>657</v>
      </c>
      <c r="B589" t="s">
        <v>662</v>
      </c>
      <c r="C589">
        <v>0.84089999999999998</v>
      </c>
      <c r="D589">
        <v>0.19819999999999999</v>
      </c>
      <c r="E589">
        <v>0.66669999999999996</v>
      </c>
    </row>
    <row r="590" spans="1:5" x14ac:dyDescent="0.25">
      <c r="A590" t="s">
        <v>657</v>
      </c>
      <c r="B590" t="s">
        <v>663</v>
      </c>
      <c r="C590">
        <v>0.84089999999999998</v>
      </c>
      <c r="D590">
        <v>1.3874</v>
      </c>
      <c r="E590">
        <v>0.4</v>
      </c>
    </row>
    <row r="591" spans="1:5" x14ac:dyDescent="0.25">
      <c r="A591" t="s">
        <v>657</v>
      </c>
      <c r="B591" t="s">
        <v>664</v>
      </c>
      <c r="C591">
        <v>0.84089999999999998</v>
      </c>
      <c r="D591">
        <v>1.5855999999999999</v>
      </c>
      <c r="E591">
        <v>0.5333</v>
      </c>
    </row>
    <row r="592" spans="1:5" x14ac:dyDescent="0.25">
      <c r="A592" t="s">
        <v>657</v>
      </c>
      <c r="B592" t="s">
        <v>665</v>
      </c>
      <c r="C592">
        <v>0.84089999999999998</v>
      </c>
      <c r="D592">
        <v>2.1406000000000001</v>
      </c>
      <c r="E592">
        <v>0.64</v>
      </c>
    </row>
    <row r="593" spans="1:5" x14ac:dyDescent="0.25">
      <c r="A593" t="s">
        <v>657</v>
      </c>
      <c r="B593" t="s">
        <v>666</v>
      </c>
      <c r="C593">
        <v>0.84089999999999998</v>
      </c>
      <c r="D593">
        <v>0.79279999999999995</v>
      </c>
      <c r="E593">
        <v>0.8</v>
      </c>
    </row>
    <row r="594" spans="1:5" x14ac:dyDescent="0.25">
      <c r="A594" t="s">
        <v>657</v>
      </c>
      <c r="B594" t="s">
        <v>667</v>
      </c>
      <c r="C594">
        <v>0.84089999999999998</v>
      </c>
      <c r="D594">
        <v>1.1892</v>
      </c>
      <c r="E594">
        <v>1.44</v>
      </c>
    </row>
    <row r="595" spans="1:5" x14ac:dyDescent="0.25">
      <c r="A595" t="s">
        <v>657</v>
      </c>
      <c r="B595" t="s">
        <v>668</v>
      </c>
      <c r="C595">
        <v>0.84089999999999998</v>
      </c>
      <c r="D595">
        <v>0.95140000000000002</v>
      </c>
      <c r="E595">
        <v>1.28</v>
      </c>
    </row>
    <row r="596" spans="1:5" x14ac:dyDescent="0.25">
      <c r="A596" t="s">
        <v>657</v>
      </c>
      <c r="B596" t="s">
        <v>669</v>
      </c>
      <c r="C596">
        <v>0.84089999999999998</v>
      </c>
      <c r="D596">
        <v>0.99099999999999999</v>
      </c>
      <c r="E596">
        <v>1.2</v>
      </c>
    </row>
    <row r="597" spans="1:5" x14ac:dyDescent="0.25">
      <c r="A597" t="s">
        <v>657</v>
      </c>
      <c r="B597" t="s">
        <v>670</v>
      </c>
      <c r="C597">
        <v>0.84089999999999998</v>
      </c>
      <c r="D597">
        <v>0.71350000000000002</v>
      </c>
      <c r="E597">
        <v>0.64</v>
      </c>
    </row>
    <row r="598" spans="1:5" x14ac:dyDescent="0.25">
      <c r="A598" t="s">
        <v>657</v>
      </c>
      <c r="B598" t="s">
        <v>671</v>
      </c>
      <c r="C598">
        <v>0.84089999999999998</v>
      </c>
      <c r="D598">
        <v>1.1892</v>
      </c>
      <c r="E598">
        <v>1.2</v>
      </c>
    </row>
    <row r="599" spans="1:5" x14ac:dyDescent="0.25">
      <c r="A599" t="s">
        <v>657</v>
      </c>
      <c r="B599" t="s">
        <v>672</v>
      </c>
      <c r="C599">
        <v>0.84089999999999998</v>
      </c>
      <c r="D599">
        <v>1.1892</v>
      </c>
      <c r="E599">
        <v>1.1200000000000001</v>
      </c>
    </row>
    <row r="600" spans="1:5" x14ac:dyDescent="0.25">
      <c r="A600" t="s">
        <v>657</v>
      </c>
      <c r="B600" t="s">
        <v>673</v>
      </c>
      <c r="C600">
        <v>0.84089999999999998</v>
      </c>
      <c r="D600">
        <v>1.1892</v>
      </c>
      <c r="E600">
        <v>0.64</v>
      </c>
    </row>
    <row r="601" spans="1:5" x14ac:dyDescent="0.25">
      <c r="A601" t="s">
        <v>674</v>
      </c>
      <c r="B601" t="s">
        <v>675</v>
      </c>
      <c r="C601">
        <v>1.2</v>
      </c>
      <c r="D601">
        <v>1</v>
      </c>
      <c r="E601">
        <v>1.3714</v>
      </c>
    </row>
    <row r="602" spans="1:5" x14ac:dyDescent="0.25">
      <c r="A602" t="s">
        <v>674</v>
      </c>
      <c r="B602" t="s">
        <v>676</v>
      </c>
      <c r="C602">
        <v>1.2</v>
      </c>
      <c r="D602">
        <v>1.1667000000000001</v>
      </c>
      <c r="E602">
        <v>1.8286</v>
      </c>
    </row>
    <row r="603" spans="1:5" x14ac:dyDescent="0.25">
      <c r="A603" t="s">
        <v>674</v>
      </c>
      <c r="B603" t="s">
        <v>677</v>
      </c>
      <c r="C603">
        <v>1.2</v>
      </c>
      <c r="D603">
        <v>1.3332999999999999</v>
      </c>
      <c r="E603">
        <v>0.9143</v>
      </c>
    </row>
    <row r="604" spans="1:5" x14ac:dyDescent="0.25">
      <c r="A604" t="s">
        <v>674</v>
      </c>
      <c r="B604" t="s">
        <v>678</v>
      </c>
      <c r="C604">
        <v>1.2</v>
      </c>
      <c r="D604">
        <v>1.3332999999999999</v>
      </c>
      <c r="E604">
        <v>0.60950000000000004</v>
      </c>
    </row>
    <row r="605" spans="1:5" x14ac:dyDescent="0.25">
      <c r="A605" t="s">
        <v>674</v>
      </c>
      <c r="B605" t="s">
        <v>679</v>
      </c>
      <c r="C605">
        <v>1.2</v>
      </c>
      <c r="D605">
        <v>0.83330000000000004</v>
      </c>
      <c r="E605">
        <v>1.0159</v>
      </c>
    </row>
    <row r="606" spans="1:5" x14ac:dyDescent="0.25">
      <c r="A606" t="s">
        <v>674</v>
      </c>
      <c r="B606" t="s">
        <v>680</v>
      </c>
      <c r="C606">
        <v>1.2</v>
      </c>
      <c r="D606">
        <v>1.3332999999999999</v>
      </c>
      <c r="E606">
        <v>1.2190000000000001</v>
      </c>
    </row>
    <row r="607" spans="1:5" x14ac:dyDescent="0.25">
      <c r="A607" t="s">
        <v>674</v>
      </c>
      <c r="B607" t="s">
        <v>681</v>
      </c>
      <c r="C607">
        <v>1.2</v>
      </c>
      <c r="D607">
        <v>0.66669999999999996</v>
      </c>
      <c r="E607">
        <v>1.3714</v>
      </c>
    </row>
    <row r="608" spans="1:5" x14ac:dyDescent="0.25">
      <c r="A608" t="s">
        <v>674</v>
      </c>
      <c r="B608" t="s">
        <v>682</v>
      </c>
      <c r="C608">
        <v>1.2</v>
      </c>
      <c r="D608">
        <v>1.25</v>
      </c>
      <c r="E608">
        <v>0.76190000000000002</v>
      </c>
    </row>
    <row r="609" spans="1:5" x14ac:dyDescent="0.25">
      <c r="A609" t="s">
        <v>674</v>
      </c>
      <c r="B609" t="s">
        <v>683</v>
      </c>
      <c r="C609">
        <v>1.2</v>
      </c>
      <c r="D609">
        <v>0.66669999999999996</v>
      </c>
      <c r="E609">
        <v>0.45710000000000001</v>
      </c>
    </row>
    <row r="610" spans="1:5" x14ac:dyDescent="0.25">
      <c r="A610" t="s">
        <v>674</v>
      </c>
      <c r="B610" t="s">
        <v>684</v>
      </c>
      <c r="C610">
        <v>1.2</v>
      </c>
      <c r="D610">
        <v>1.1667000000000001</v>
      </c>
      <c r="E610">
        <v>0.60950000000000004</v>
      </c>
    </row>
    <row r="611" spans="1:5" x14ac:dyDescent="0.25">
      <c r="A611" t="s">
        <v>674</v>
      </c>
      <c r="B611" t="s">
        <v>685</v>
      </c>
      <c r="C611">
        <v>1.2</v>
      </c>
      <c r="D611">
        <v>0.83330000000000004</v>
      </c>
      <c r="E611">
        <v>0.95240000000000002</v>
      </c>
    </row>
    <row r="612" spans="1:5" x14ac:dyDescent="0.25">
      <c r="A612" t="s">
        <v>674</v>
      </c>
      <c r="B612" t="s">
        <v>686</v>
      </c>
      <c r="C612">
        <v>1.2</v>
      </c>
      <c r="D612">
        <v>0.83330000000000004</v>
      </c>
      <c r="E612">
        <v>1.0159</v>
      </c>
    </row>
    <row r="613" spans="1:5" x14ac:dyDescent="0.25">
      <c r="A613" t="s">
        <v>674</v>
      </c>
      <c r="B613" t="s">
        <v>687</v>
      </c>
      <c r="C613">
        <v>1.2</v>
      </c>
      <c r="D613">
        <v>0.5</v>
      </c>
      <c r="E613">
        <v>0.45710000000000001</v>
      </c>
    </row>
    <row r="614" spans="1:5" x14ac:dyDescent="0.25">
      <c r="A614" t="s">
        <v>674</v>
      </c>
      <c r="B614" t="s">
        <v>688</v>
      </c>
      <c r="C614">
        <v>1.2</v>
      </c>
      <c r="D614">
        <v>0.625</v>
      </c>
      <c r="E614">
        <v>1.3332999999999999</v>
      </c>
    </row>
    <row r="615" spans="1:5" x14ac:dyDescent="0.25">
      <c r="A615" t="s">
        <v>674</v>
      </c>
      <c r="B615" t="s">
        <v>689</v>
      </c>
      <c r="C615">
        <v>1.2</v>
      </c>
      <c r="D615">
        <v>0.20830000000000001</v>
      </c>
      <c r="E615">
        <v>1.3332999999999999</v>
      </c>
    </row>
    <row r="616" spans="1:5" x14ac:dyDescent="0.25">
      <c r="A616" t="s">
        <v>674</v>
      </c>
      <c r="B616" t="s">
        <v>690</v>
      </c>
      <c r="C616">
        <v>1.2</v>
      </c>
      <c r="D616">
        <v>2</v>
      </c>
      <c r="E616">
        <v>0.9143</v>
      </c>
    </row>
    <row r="617" spans="1:5" x14ac:dyDescent="0.25">
      <c r="A617" t="s">
        <v>691</v>
      </c>
      <c r="B617" t="s">
        <v>692</v>
      </c>
      <c r="C617">
        <v>1.0455000000000001</v>
      </c>
      <c r="D617">
        <v>1.0521</v>
      </c>
      <c r="E617">
        <v>0.80310000000000004</v>
      </c>
    </row>
    <row r="618" spans="1:5" x14ac:dyDescent="0.25">
      <c r="A618" t="s">
        <v>691</v>
      </c>
      <c r="B618" t="s">
        <v>693</v>
      </c>
      <c r="C618">
        <v>1.0455000000000001</v>
      </c>
      <c r="D618">
        <v>0.63770000000000004</v>
      </c>
      <c r="E618">
        <v>1.45</v>
      </c>
    </row>
    <row r="619" spans="1:5" x14ac:dyDescent="0.25">
      <c r="A619" t="s">
        <v>691</v>
      </c>
      <c r="B619" t="s">
        <v>694</v>
      </c>
      <c r="C619">
        <v>1.0455000000000001</v>
      </c>
      <c r="D619">
        <v>1.1304000000000001</v>
      </c>
      <c r="E619">
        <v>0.48670000000000002</v>
      </c>
    </row>
    <row r="620" spans="1:5" x14ac:dyDescent="0.25">
      <c r="A620" t="s">
        <v>691</v>
      </c>
      <c r="B620" t="s">
        <v>695</v>
      </c>
      <c r="C620">
        <v>1.0455000000000001</v>
      </c>
      <c r="D620">
        <v>1.3391</v>
      </c>
      <c r="E620">
        <v>0.80310000000000004</v>
      </c>
    </row>
    <row r="621" spans="1:5" x14ac:dyDescent="0.25">
      <c r="A621" t="s">
        <v>691</v>
      </c>
      <c r="B621" t="s">
        <v>696</v>
      </c>
      <c r="C621">
        <v>1.0455000000000001</v>
      </c>
      <c r="D621">
        <v>0.86950000000000005</v>
      </c>
      <c r="E621">
        <v>1.0342</v>
      </c>
    </row>
    <row r="622" spans="1:5" x14ac:dyDescent="0.25">
      <c r="A622" t="s">
        <v>691</v>
      </c>
      <c r="B622" t="s">
        <v>697</v>
      </c>
      <c r="C622">
        <v>1.0455000000000001</v>
      </c>
      <c r="D622">
        <v>1.1158999999999999</v>
      </c>
      <c r="E622">
        <v>1.0596000000000001</v>
      </c>
    </row>
    <row r="623" spans="1:5" x14ac:dyDescent="0.25">
      <c r="A623" t="s">
        <v>691</v>
      </c>
      <c r="B623" t="s">
        <v>698</v>
      </c>
      <c r="C623">
        <v>1.0455000000000001</v>
      </c>
      <c r="D623">
        <v>0.60870000000000002</v>
      </c>
      <c r="E623">
        <v>0.73</v>
      </c>
    </row>
    <row r="624" spans="1:5" x14ac:dyDescent="0.25">
      <c r="A624" t="s">
        <v>691</v>
      </c>
      <c r="B624" t="s">
        <v>699</v>
      </c>
      <c r="C624">
        <v>1.0455000000000001</v>
      </c>
      <c r="D624">
        <v>1.2173</v>
      </c>
      <c r="E624">
        <v>1.1558999999999999</v>
      </c>
    </row>
    <row r="625" spans="1:5" x14ac:dyDescent="0.25">
      <c r="A625" t="s">
        <v>691</v>
      </c>
      <c r="B625" t="s">
        <v>700</v>
      </c>
      <c r="C625">
        <v>1.0455000000000001</v>
      </c>
      <c r="D625">
        <v>1.1477999999999999</v>
      </c>
      <c r="E625">
        <v>0.66920000000000002</v>
      </c>
    </row>
    <row r="626" spans="1:5" x14ac:dyDescent="0.25">
      <c r="A626" t="s">
        <v>691</v>
      </c>
      <c r="B626" t="s">
        <v>701</v>
      </c>
      <c r="C626">
        <v>1.0455000000000001</v>
      </c>
      <c r="D626">
        <v>1.6259999999999999</v>
      </c>
      <c r="E626">
        <v>0.73609999999999998</v>
      </c>
    </row>
    <row r="627" spans="1:5" x14ac:dyDescent="0.25">
      <c r="A627" t="s">
        <v>691</v>
      </c>
      <c r="B627" t="s">
        <v>702</v>
      </c>
      <c r="C627">
        <v>1.0455000000000001</v>
      </c>
      <c r="D627">
        <v>0.87680000000000002</v>
      </c>
      <c r="E627">
        <v>0.78069999999999995</v>
      </c>
    </row>
    <row r="628" spans="1:5" x14ac:dyDescent="0.25">
      <c r="A628" t="s">
        <v>691</v>
      </c>
      <c r="B628" t="s">
        <v>703</v>
      </c>
      <c r="C628">
        <v>1.0455000000000001</v>
      </c>
      <c r="D628">
        <v>1.3912</v>
      </c>
      <c r="E628">
        <v>0.79090000000000005</v>
      </c>
    </row>
    <row r="629" spans="1:5" x14ac:dyDescent="0.25">
      <c r="A629" t="s">
        <v>691</v>
      </c>
      <c r="B629" t="s">
        <v>704</v>
      </c>
      <c r="C629">
        <v>1.0455000000000001</v>
      </c>
      <c r="D629">
        <v>0.60870000000000002</v>
      </c>
      <c r="E629">
        <v>1.7034</v>
      </c>
    </row>
    <row r="630" spans="1:5" x14ac:dyDescent="0.25">
      <c r="A630" t="s">
        <v>691</v>
      </c>
      <c r="B630" t="s">
        <v>705</v>
      </c>
      <c r="C630">
        <v>1.0455000000000001</v>
      </c>
      <c r="D630">
        <v>0.26090000000000002</v>
      </c>
      <c r="E630">
        <v>1.3384</v>
      </c>
    </row>
    <row r="631" spans="1:5" x14ac:dyDescent="0.25">
      <c r="A631" t="s">
        <v>691</v>
      </c>
      <c r="B631" t="s">
        <v>706</v>
      </c>
      <c r="C631">
        <v>1.0455000000000001</v>
      </c>
      <c r="D631">
        <v>1.0362</v>
      </c>
      <c r="E631">
        <v>1.3942000000000001</v>
      </c>
    </row>
    <row r="632" spans="1:5" x14ac:dyDescent="0.25">
      <c r="A632" t="s">
        <v>691</v>
      </c>
      <c r="B632" t="s">
        <v>707</v>
      </c>
      <c r="C632">
        <v>1.0455000000000001</v>
      </c>
      <c r="D632">
        <v>1.2173</v>
      </c>
      <c r="E632">
        <v>0.91259999999999997</v>
      </c>
    </row>
    <row r="633" spans="1:5" x14ac:dyDescent="0.25">
      <c r="A633" t="s">
        <v>708</v>
      </c>
      <c r="B633" t="s">
        <v>709</v>
      </c>
      <c r="C633">
        <v>1.1289</v>
      </c>
      <c r="D633">
        <v>1.0124</v>
      </c>
      <c r="E633">
        <v>0.96779999999999999</v>
      </c>
    </row>
    <row r="634" spans="1:5" x14ac:dyDescent="0.25">
      <c r="A634" t="s">
        <v>708</v>
      </c>
      <c r="B634" t="s">
        <v>710</v>
      </c>
      <c r="C634">
        <v>1.1289</v>
      </c>
      <c r="D634">
        <v>0.44290000000000002</v>
      </c>
      <c r="E634">
        <v>0.96779999999999999</v>
      </c>
    </row>
    <row r="635" spans="1:5" x14ac:dyDescent="0.25">
      <c r="A635" t="s">
        <v>708</v>
      </c>
      <c r="B635" t="s">
        <v>711</v>
      </c>
      <c r="C635">
        <v>1.1289</v>
      </c>
      <c r="D635">
        <v>0.47699999999999998</v>
      </c>
      <c r="E635">
        <v>1.3265</v>
      </c>
    </row>
    <row r="636" spans="1:5" x14ac:dyDescent="0.25">
      <c r="A636" t="s">
        <v>708</v>
      </c>
      <c r="B636" t="s">
        <v>712</v>
      </c>
      <c r="C636">
        <v>1.1289</v>
      </c>
      <c r="D636">
        <v>0.94910000000000005</v>
      </c>
      <c r="E636">
        <v>0.79179999999999995</v>
      </c>
    </row>
    <row r="637" spans="1:5" x14ac:dyDescent="0.25">
      <c r="A637" t="s">
        <v>708</v>
      </c>
      <c r="B637" t="s">
        <v>713</v>
      </c>
      <c r="C637">
        <v>1.1289</v>
      </c>
      <c r="D637">
        <v>1.1389</v>
      </c>
      <c r="E637">
        <v>0.74790000000000001</v>
      </c>
    </row>
    <row r="638" spans="1:5" x14ac:dyDescent="0.25">
      <c r="A638" t="s">
        <v>708</v>
      </c>
      <c r="B638" t="s">
        <v>714</v>
      </c>
      <c r="C638">
        <v>1.1289</v>
      </c>
      <c r="D638">
        <v>0.53149999999999997</v>
      </c>
      <c r="E638">
        <v>0.86219999999999997</v>
      </c>
    </row>
    <row r="639" spans="1:5" x14ac:dyDescent="0.25">
      <c r="A639" t="s">
        <v>708</v>
      </c>
      <c r="B639" t="s">
        <v>715</v>
      </c>
      <c r="C639">
        <v>1.1289</v>
      </c>
      <c r="D639">
        <v>1.2401</v>
      </c>
      <c r="E639">
        <v>1.2318</v>
      </c>
    </row>
    <row r="640" spans="1:5" x14ac:dyDescent="0.25">
      <c r="A640" t="s">
        <v>708</v>
      </c>
      <c r="B640" t="s">
        <v>716</v>
      </c>
      <c r="C640">
        <v>1.1289</v>
      </c>
      <c r="D640">
        <v>1.1220000000000001</v>
      </c>
      <c r="E640">
        <v>1.5602</v>
      </c>
    </row>
    <row r="641" spans="1:5" x14ac:dyDescent="0.25">
      <c r="A641" t="s">
        <v>708</v>
      </c>
      <c r="B641" t="s">
        <v>717</v>
      </c>
      <c r="C641">
        <v>1.1289</v>
      </c>
      <c r="D641">
        <v>1.1220000000000001</v>
      </c>
      <c r="E641">
        <v>1.3139000000000001</v>
      </c>
    </row>
    <row r="642" spans="1:5" x14ac:dyDescent="0.25">
      <c r="A642" t="s">
        <v>708</v>
      </c>
      <c r="B642" t="s">
        <v>718</v>
      </c>
      <c r="C642">
        <v>1.1289</v>
      </c>
      <c r="D642">
        <v>0.82679999999999998</v>
      </c>
      <c r="E642">
        <v>1.1496</v>
      </c>
    </row>
    <row r="643" spans="1:5" x14ac:dyDescent="0.25">
      <c r="A643" t="s">
        <v>708</v>
      </c>
      <c r="B643" t="s">
        <v>719</v>
      </c>
      <c r="C643">
        <v>1.1289</v>
      </c>
      <c r="D643">
        <v>0.50619999999999998</v>
      </c>
      <c r="E643">
        <v>0.52790000000000004</v>
      </c>
    </row>
    <row r="644" spans="1:5" x14ac:dyDescent="0.25">
      <c r="A644" t="s">
        <v>708</v>
      </c>
      <c r="B644" t="s">
        <v>720</v>
      </c>
      <c r="C644">
        <v>1.1289</v>
      </c>
      <c r="D644">
        <v>0.82250000000000001</v>
      </c>
      <c r="E644">
        <v>0.87980000000000003</v>
      </c>
    </row>
    <row r="645" spans="1:5" x14ac:dyDescent="0.25">
      <c r="A645" t="s">
        <v>708</v>
      </c>
      <c r="B645" t="s">
        <v>721</v>
      </c>
      <c r="C645">
        <v>1.1289</v>
      </c>
      <c r="D645">
        <v>1.0755999999999999</v>
      </c>
      <c r="E645">
        <v>1.2757000000000001</v>
      </c>
    </row>
    <row r="646" spans="1:5" x14ac:dyDescent="0.25">
      <c r="A646" t="s">
        <v>708</v>
      </c>
      <c r="B646" t="s">
        <v>722</v>
      </c>
      <c r="C646">
        <v>1.1289</v>
      </c>
      <c r="D646">
        <v>0.82250000000000001</v>
      </c>
      <c r="E646">
        <v>1.0998000000000001</v>
      </c>
    </row>
    <row r="647" spans="1:5" x14ac:dyDescent="0.25">
      <c r="A647" t="s">
        <v>708</v>
      </c>
      <c r="B647" t="s">
        <v>723</v>
      </c>
      <c r="C647">
        <v>1.1289</v>
      </c>
      <c r="D647">
        <v>0.88580000000000003</v>
      </c>
      <c r="E647">
        <v>0.4738</v>
      </c>
    </row>
    <row r="648" spans="1:5" x14ac:dyDescent="0.25">
      <c r="A648" t="s">
        <v>708</v>
      </c>
      <c r="B648" t="s">
        <v>724</v>
      </c>
      <c r="C648">
        <v>1.1289</v>
      </c>
      <c r="D648">
        <v>1.7125999999999999</v>
      </c>
      <c r="E648">
        <v>0.78010000000000002</v>
      </c>
    </row>
    <row r="649" spans="1:5" x14ac:dyDescent="0.25">
      <c r="A649" t="s">
        <v>708</v>
      </c>
      <c r="B649" t="s">
        <v>725</v>
      </c>
      <c r="C649">
        <v>1.1289</v>
      </c>
      <c r="D649">
        <v>0.94910000000000005</v>
      </c>
      <c r="E649">
        <v>0.87980000000000003</v>
      </c>
    </row>
    <row r="650" spans="1:5" x14ac:dyDescent="0.25">
      <c r="A650" t="s">
        <v>708</v>
      </c>
      <c r="B650" t="s">
        <v>726</v>
      </c>
      <c r="C650">
        <v>1.1289</v>
      </c>
      <c r="D650">
        <v>1.0755999999999999</v>
      </c>
      <c r="E650">
        <v>0.83579999999999999</v>
      </c>
    </row>
    <row r="651" spans="1:5" x14ac:dyDescent="0.25">
      <c r="A651" t="s">
        <v>708</v>
      </c>
      <c r="B651" t="s">
        <v>727</v>
      </c>
      <c r="C651">
        <v>1.1289</v>
      </c>
      <c r="D651">
        <v>1.0124</v>
      </c>
      <c r="E651">
        <v>1.1878</v>
      </c>
    </row>
    <row r="652" spans="1:5" x14ac:dyDescent="0.25">
      <c r="A652" t="s">
        <v>708</v>
      </c>
      <c r="B652" t="s">
        <v>728</v>
      </c>
      <c r="C652">
        <v>1.1289</v>
      </c>
      <c r="D652">
        <v>1.0902000000000001</v>
      </c>
      <c r="E652">
        <v>0.8054</v>
      </c>
    </row>
    <row r="653" spans="1:5" x14ac:dyDescent="0.25">
      <c r="A653" t="s">
        <v>708</v>
      </c>
      <c r="B653" t="s">
        <v>729</v>
      </c>
      <c r="C653">
        <v>1.1289</v>
      </c>
      <c r="D653">
        <v>1.0755999999999999</v>
      </c>
      <c r="E653">
        <v>1.0998000000000001</v>
      </c>
    </row>
    <row r="654" spans="1:5" x14ac:dyDescent="0.25">
      <c r="A654" t="s">
        <v>708</v>
      </c>
      <c r="B654" t="s">
        <v>730</v>
      </c>
      <c r="C654">
        <v>1.1289</v>
      </c>
      <c r="D654">
        <v>1.3919999999999999</v>
      </c>
      <c r="E654">
        <v>1.3636999999999999</v>
      </c>
    </row>
    <row r="655" spans="1:5" x14ac:dyDescent="0.25">
      <c r="A655" t="s">
        <v>708</v>
      </c>
      <c r="B655" t="s">
        <v>731</v>
      </c>
      <c r="C655">
        <v>1.1289</v>
      </c>
      <c r="D655">
        <v>1.0124</v>
      </c>
      <c r="E655">
        <v>0.96779999999999999</v>
      </c>
    </row>
    <row r="656" spans="1:5" x14ac:dyDescent="0.25">
      <c r="A656" t="s">
        <v>708</v>
      </c>
      <c r="B656" t="s">
        <v>732</v>
      </c>
      <c r="C656">
        <v>1.1289</v>
      </c>
      <c r="D656">
        <v>1.4991000000000001</v>
      </c>
      <c r="E656">
        <v>0.52110000000000001</v>
      </c>
    </row>
    <row r="657" spans="1:5" x14ac:dyDescent="0.25">
      <c r="A657" t="s">
        <v>708</v>
      </c>
      <c r="B657" t="s">
        <v>733</v>
      </c>
      <c r="C657">
        <v>1.1289</v>
      </c>
      <c r="D657">
        <v>1.4309000000000001</v>
      </c>
      <c r="E657">
        <v>0.71060000000000001</v>
      </c>
    </row>
    <row r="658" spans="1:5" x14ac:dyDescent="0.25">
      <c r="A658" t="s">
        <v>708</v>
      </c>
      <c r="B658" t="s">
        <v>734</v>
      </c>
      <c r="C658">
        <v>1.1289</v>
      </c>
      <c r="D658">
        <v>0.82679999999999998</v>
      </c>
      <c r="E658">
        <v>1.4370000000000001</v>
      </c>
    </row>
    <row r="659" spans="1:5" x14ac:dyDescent="0.25">
      <c r="A659" t="s">
        <v>708</v>
      </c>
      <c r="B659" t="s">
        <v>735</v>
      </c>
      <c r="C659">
        <v>1.1289</v>
      </c>
      <c r="D659">
        <v>0.94910000000000005</v>
      </c>
      <c r="E659">
        <v>1.0558000000000001</v>
      </c>
    </row>
    <row r="660" spans="1:5" x14ac:dyDescent="0.25">
      <c r="A660" t="s">
        <v>736</v>
      </c>
      <c r="B660" t="s">
        <v>737</v>
      </c>
      <c r="C660">
        <v>1.6135999999999999</v>
      </c>
      <c r="D660">
        <v>1.0845</v>
      </c>
      <c r="E660">
        <v>0.375</v>
      </c>
    </row>
    <row r="661" spans="1:5" x14ac:dyDescent="0.25">
      <c r="A661" t="s">
        <v>736</v>
      </c>
      <c r="B661" t="s">
        <v>738</v>
      </c>
      <c r="C661">
        <v>1.6135999999999999</v>
      </c>
      <c r="D661">
        <v>0.46479999999999999</v>
      </c>
      <c r="E661">
        <v>0.5</v>
      </c>
    </row>
    <row r="662" spans="1:5" x14ac:dyDescent="0.25">
      <c r="A662" t="s">
        <v>736</v>
      </c>
      <c r="B662" t="s">
        <v>739</v>
      </c>
      <c r="C662">
        <v>1.6135999999999999</v>
      </c>
      <c r="D662">
        <v>0.49580000000000002</v>
      </c>
      <c r="E662">
        <v>1</v>
      </c>
    </row>
    <row r="663" spans="1:5" x14ac:dyDescent="0.25">
      <c r="A663" t="s">
        <v>736</v>
      </c>
      <c r="B663" t="s">
        <v>740</v>
      </c>
      <c r="C663">
        <v>1.6135999999999999</v>
      </c>
      <c r="D663">
        <v>1.446</v>
      </c>
      <c r="E663">
        <v>0.83330000000000004</v>
      </c>
    </row>
    <row r="664" spans="1:5" x14ac:dyDescent="0.25">
      <c r="A664" t="s">
        <v>736</v>
      </c>
      <c r="B664" t="s">
        <v>741</v>
      </c>
      <c r="C664">
        <v>1.6135999999999999</v>
      </c>
      <c r="D664">
        <v>0.77470000000000006</v>
      </c>
      <c r="E664">
        <v>1</v>
      </c>
    </row>
    <row r="665" spans="1:5" x14ac:dyDescent="0.25">
      <c r="A665" t="s">
        <v>736</v>
      </c>
      <c r="B665" t="s">
        <v>742</v>
      </c>
      <c r="C665">
        <v>1.6135999999999999</v>
      </c>
      <c r="D665">
        <v>0.92959999999999998</v>
      </c>
      <c r="E665">
        <v>1.125</v>
      </c>
    </row>
    <row r="666" spans="1:5" x14ac:dyDescent="0.25">
      <c r="A666" t="s">
        <v>736</v>
      </c>
      <c r="B666" t="s">
        <v>743</v>
      </c>
      <c r="C666">
        <v>1.6135999999999999</v>
      </c>
      <c r="D666">
        <v>0.74370000000000003</v>
      </c>
      <c r="E666">
        <v>1.7</v>
      </c>
    </row>
    <row r="667" spans="1:5" x14ac:dyDescent="0.25">
      <c r="A667" t="s">
        <v>736</v>
      </c>
      <c r="B667" t="s">
        <v>744</v>
      </c>
      <c r="C667">
        <v>1.6135999999999999</v>
      </c>
      <c r="D667">
        <v>0.86760000000000004</v>
      </c>
      <c r="E667">
        <v>1.5</v>
      </c>
    </row>
    <row r="668" spans="1:5" x14ac:dyDescent="0.25">
      <c r="A668" t="s">
        <v>736</v>
      </c>
      <c r="B668" t="s">
        <v>745</v>
      </c>
      <c r="C668">
        <v>1.6135999999999999</v>
      </c>
      <c r="D668">
        <v>2.1071</v>
      </c>
      <c r="E668">
        <v>0.6</v>
      </c>
    </row>
    <row r="669" spans="1:5" x14ac:dyDescent="0.25">
      <c r="A669" t="s">
        <v>736</v>
      </c>
      <c r="B669" t="s">
        <v>746</v>
      </c>
      <c r="C669">
        <v>1.6135999999999999</v>
      </c>
      <c r="D669">
        <v>1.1154999999999999</v>
      </c>
      <c r="E669">
        <v>1.1000000000000001</v>
      </c>
    </row>
    <row r="670" spans="1:5" x14ac:dyDescent="0.25">
      <c r="A670" t="s">
        <v>736</v>
      </c>
      <c r="B670" t="s">
        <v>746</v>
      </c>
      <c r="C670">
        <v>1.5417000000000001</v>
      </c>
      <c r="D670">
        <v>1.7297</v>
      </c>
      <c r="E670">
        <v>0.6956</v>
      </c>
    </row>
  </sheetData>
  <sortState ref="A2:E405">
    <sortCondition ref="A2:A40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J1112"/>
  <sheetViews>
    <sheetView tabSelected="1" zoomScale="80" zoomScaleNormal="80" workbookViewId="0">
      <pane xSplit="12" ySplit="1" topLeftCell="BC2" activePane="bottomRight" state="frozen"/>
      <selection pane="topRight" activeCell="M1" sqref="M1"/>
      <selection pane="bottomLeft" activeCell="A2" sqref="A2"/>
      <selection pane="bottomRight" activeCell="D31" sqref="D31"/>
    </sheetView>
  </sheetViews>
  <sheetFormatPr defaultRowHeight="15" x14ac:dyDescent="0.25"/>
  <cols>
    <col min="2" max="2" width="13.140625" customWidth="1"/>
    <col min="3" max="3" width="14.140625" customWidth="1"/>
    <col min="4" max="4" width="12" style="4" customWidth="1"/>
    <col min="11" max="12" width="9.140625" style="2"/>
    <col min="13" max="14" width="9.140625" style="4"/>
  </cols>
  <sheetData>
    <row r="1" spans="1:88" x14ac:dyDescent="0.25">
      <c r="A1" t="s">
        <v>0</v>
      </c>
      <c r="B1" t="s">
        <v>1</v>
      </c>
      <c r="C1" t="s">
        <v>2</v>
      </c>
      <c r="D1" s="4" t="s">
        <v>411</v>
      </c>
      <c r="E1" t="s">
        <v>3</v>
      </c>
      <c r="F1" t="s">
        <v>4</v>
      </c>
      <c r="G1" t="s">
        <v>5</v>
      </c>
      <c r="H1" t="s">
        <v>6</v>
      </c>
      <c r="I1" t="s">
        <v>410</v>
      </c>
      <c r="J1" t="s">
        <v>7</v>
      </c>
      <c r="K1" s="2" t="s">
        <v>8</v>
      </c>
      <c r="L1" s="2" t="s">
        <v>9</v>
      </c>
      <c r="M1" s="4" t="s">
        <v>412</v>
      </c>
      <c r="N1" s="6" t="s">
        <v>413</v>
      </c>
      <c r="O1" s="4" t="s">
        <v>414</v>
      </c>
      <c r="P1" s="6" t="s">
        <v>415</v>
      </c>
      <c r="Q1" s="6" t="s">
        <v>416</v>
      </c>
      <c r="R1" s="6" t="s">
        <v>417</v>
      </c>
      <c r="S1" s="6" t="s">
        <v>418</v>
      </c>
      <c r="T1" s="6" t="s">
        <v>419</v>
      </c>
      <c r="U1" s="6" t="s">
        <v>420</v>
      </c>
      <c r="V1" s="6" t="s">
        <v>421</v>
      </c>
      <c r="W1" s="6" t="s">
        <v>426</v>
      </c>
      <c r="X1" s="6" t="s">
        <v>422</v>
      </c>
      <c r="Y1" s="6" t="s">
        <v>428</v>
      </c>
      <c r="Z1" s="6" t="s">
        <v>427</v>
      </c>
      <c r="AA1" s="6" t="s">
        <v>423</v>
      </c>
      <c r="AB1" s="6" t="s">
        <v>429</v>
      </c>
      <c r="AC1" s="6" t="s">
        <v>424</v>
      </c>
      <c r="AD1" s="6" t="s">
        <v>430</v>
      </c>
      <c r="AE1" s="6" t="s">
        <v>425</v>
      </c>
      <c r="AF1" s="6" t="s">
        <v>431</v>
      </c>
      <c r="AG1" s="6" t="s">
        <v>432</v>
      </c>
      <c r="AH1" s="6" t="s">
        <v>433</v>
      </c>
      <c r="AI1" s="6" t="s">
        <v>434</v>
      </c>
      <c r="AJ1" s="6" t="s">
        <v>435</v>
      </c>
      <c r="AK1" s="6" t="s">
        <v>436</v>
      </c>
      <c r="AL1" s="7" t="s">
        <v>437</v>
      </c>
      <c r="AM1" s="7" t="s">
        <v>438</v>
      </c>
      <c r="AN1" s="7" t="s">
        <v>439</v>
      </c>
      <c r="AO1" s="7" t="s">
        <v>440</v>
      </c>
      <c r="AP1" s="7" t="s">
        <v>441</v>
      </c>
      <c r="AQ1" s="7" t="s">
        <v>442</v>
      </c>
      <c r="AR1" s="7" t="s">
        <v>443</v>
      </c>
      <c r="AS1" s="7" t="s">
        <v>444</v>
      </c>
      <c r="AT1" s="7" t="s">
        <v>445</v>
      </c>
      <c r="AU1" s="7" t="s">
        <v>446</v>
      </c>
      <c r="AV1" s="7" t="s">
        <v>447</v>
      </c>
      <c r="AW1" s="6" t="s">
        <v>448</v>
      </c>
      <c r="AX1" s="6" t="s">
        <v>450</v>
      </c>
      <c r="AY1" s="6" t="s">
        <v>449</v>
      </c>
      <c r="AZ1" s="6" t="s">
        <v>451</v>
      </c>
      <c r="BA1" s="6" t="s">
        <v>452</v>
      </c>
      <c r="BB1" s="6" t="s">
        <v>453</v>
      </c>
      <c r="BC1" s="6" t="s">
        <v>454</v>
      </c>
      <c r="BD1" s="6" t="s">
        <v>455</v>
      </c>
      <c r="BE1" s="6" t="s">
        <v>456</v>
      </c>
      <c r="BF1" s="6" t="s">
        <v>457</v>
      </c>
      <c r="BG1" s="6" t="s">
        <v>458</v>
      </c>
      <c r="BH1" s="6" t="s">
        <v>459</v>
      </c>
      <c r="BI1" s="6" t="s">
        <v>460</v>
      </c>
      <c r="BJ1" s="9" t="s">
        <v>461</v>
      </c>
      <c r="BK1" s="9" t="s">
        <v>462</v>
      </c>
      <c r="BL1" s="9" t="s">
        <v>463</v>
      </c>
      <c r="BM1" s="9" t="s">
        <v>464</v>
      </c>
      <c r="BN1" s="9" t="s">
        <v>465</v>
      </c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</row>
    <row r="2" spans="1:88" x14ac:dyDescent="0.25">
      <c r="A2" t="s">
        <v>674</v>
      </c>
      <c r="B2" t="s">
        <v>687</v>
      </c>
      <c r="C2" t="s">
        <v>645</v>
      </c>
      <c r="D2" t="s">
        <v>747</v>
      </c>
      <c r="E2" s="1">
        <f>VLOOKUP(A2,home!$A$2:$E$670,3,FALSE)</f>
        <v>1.3125</v>
      </c>
      <c r="F2">
        <f>VLOOKUP(B2,home!$B$2:$E$670,3,FALSE)</f>
        <v>1.2190000000000001</v>
      </c>
      <c r="G2">
        <f>VLOOKUP(C2,away!$B$2:$E$670,4,FALSE)</f>
        <v>0.99429999999999996</v>
      </c>
      <c r="H2">
        <f>VLOOKUP(A2,away!$A$2:$E$670,3,FALSE)</f>
        <v>1.2</v>
      </c>
      <c r="I2">
        <f>VLOOKUP(C2,away!$B$2:$E$670,3,FALSE)</f>
        <v>0.68910000000000005</v>
      </c>
      <c r="J2">
        <f>VLOOKUP(B2,home!$B$2:$E$670,4,FALSE)</f>
        <v>0.83330000000000004</v>
      </c>
      <c r="K2" s="3">
        <f>E2*F2*G2</f>
        <v>1.5908178562499999</v>
      </c>
      <c r="L2" s="3">
        <f>H2*I2*J2</f>
        <v>0.68907243600000001</v>
      </c>
      <c r="M2" s="5">
        <f>_xlfn.POISSON.DIST(0,$K2,FALSE) * _xlfn.POISSON.DIST(0,$L2,FALSE)</f>
        <v>0.10229542870127492</v>
      </c>
      <c r="N2" s="5">
        <f>_xlfn.POISSON.DIST(1,K2,FALSE) * _xlfn.POISSON.DIST(0,L2,FALSE)</f>
        <v>0.16273339459073685</v>
      </c>
      <c r="O2" s="5">
        <f>_xlfn.POISSON.DIST(0,K2,FALSE) * _xlfn.POISSON.DIST(1,L2,FALSE)</f>
        <v>7.048896024685182E-2</v>
      </c>
      <c r="P2" s="5">
        <f>_xlfn.POISSON.DIST(1,K2,FALSE) * _xlfn.POISSON.DIST(1,L2,FALSE)</f>
        <v>0.11213509662918826</v>
      </c>
      <c r="Q2" s="5">
        <f>_xlfn.POISSON.DIST(2,K2,FALSE) * _xlfn.POISSON.DIST(0,L2,FALSE)</f>
        <v>0.12943959496156068</v>
      </c>
      <c r="R2" s="5">
        <f>_xlfn.POISSON.DIST(0,K2,FALSE) * _xlfn.POISSON.DIST(2,L2,FALSE)</f>
        <v>2.4285999774202673E-2</v>
      </c>
      <c r="S2" s="5">
        <f>_xlfn.POISSON.DIST(2,K2,FALSE) * _xlfn.POISSON.DIST(2,L2,FALSE)</f>
        <v>3.0730307443055566E-2</v>
      </c>
      <c r="T2" s="5">
        <f>_xlfn.POISSON.DIST(2,K2,FALSE) * _xlfn.POISSON.DIST(1,L2,FALSE)</f>
        <v>8.9193257015015945E-2</v>
      </c>
      <c r="U2" s="5">
        <f>_xlfn.POISSON.DIST(1,K2,FALSE) * _xlfn.POISSON.DIST(2,L2,FALSE)</f>
        <v>3.8634602097685079E-2</v>
      </c>
      <c r="V2" s="5">
        <f>_xlfn.POISSON.DIST(3,K2,FALSE) * _xlfn.POISSON.DIST(3,L2,FALSE)</f>
        <v>3.7429129839598846E-3</v>
      </c>
      <c r="W2" s="5">
        <f>_xlfn.POISSON.DIST(3,K2,FALSE) * _xlfn.POISSON.DIST(0,L2,FALSE)</f>
        <v>6.8638272990206098E-2</v>
      </c>
      <c r="X2" s="5">
        <f>_xlfn.POISSON.DIST(3,K2,FALSE) * _xlfn.POISSON.DIST(1,L2,FALSE)</f>
        <v>4.7296741972194321E-2</v>
      </c>
      <c r="Y2" s="5">
        <f>_xlfn.POISSON.DIST(3,K2,FALSE) * _xlfn.POISSON.DIST(2,L2,FALSE)</f>
        <v>1.6295440602821693E-2</v>
      </c>
      <c r="Z2" s="5">
        <f>_xlfn.POISSON.DIST(0,K2,FALSE) * _xlfn.POISSON.DIST(3,L2,FALSE)</f>
        <v>5.5782710083684293E-3</v>
      </c>
      <c r="AA2" s="5">
        <f>_xlfn.POISSON.DIST(1,K2,FALSE) * _xlfn.POISSON.DIST(3,L2,FALSE)</f>
        <v>8.874013127114189E-3</v>
      </c>
      <c r="AB2" s="5">
        <f>_xlfn.POISSON.DIST(2,K2,FALSE) * _xlfn.POISSON.DIST(3,L2,FALSE)</f>
        <v>7.0584692696050774E-3</v>
      </c>
      <c r="AC2" s="5">
        <f>_xlfn.POISSON.DIST(4,K2,FALSE) * _xlfn.POISSON.DIST(4,L2,FALSE)</f>
        <v>2.5643369067145457E-4</v>
      </c>
      <c r="AD2" s="5">
        <f>_xlfn.POISSON.DIST(4,K2,FALSE) * _xlfn.POISSON.DIST(0,L2,FALSE)</f>
        <v>2.7297747573745486E-2</v>
      </c>
      <c r="AE2" s="5">
        <f>_xlfn.POISSON.DIST(4,K2,FALSE) * _xlfn.POISSON.DIST(1,L2,FALSE)</f>
        <v>1.8810125417953891E-2</v>
      </c>
      <c r="AF2" s="5">
        <f>_xlfn.POISSON.DIST(4,K2,FALSE) * _xlfn.POISSON.DIST(2,L2,FALSE)</f>
        <v>6.480769471607503E-3</v>
      </c>
      <c r="AG2" s="5">
        <f>_xlfn.POISSON.DIST(4,K2,FALSE) * _xlfn.POISSON.DIST(3,L2,FALSE)</f>
        <v>1.4885732023183385E-3</v>
      </c>
      <c r="AH2" s="5">
        <f>_xlfn.POISSON.DIST(0,K2,FALSE) * _xlfn.POISSON.DIST(4,L2,FALSE)</f>
        <v>9.6095819810115238E-4</v>
      </c>
      <c r="AI2" s="5">
        <f>_xlfn.POISSON.DIST(1,K2,FALSE) * _xlfn.POISSON.DIST(4,L2,FALSE)</f>
        <v>1.5287094606491378E-3</v>
      </c>
      <c r="AJ2" s="5">
        <f>_xlfn.POISSON.DIST(2,K2,FALSE) * _xlfn.POISSON.DIST(4,L2,FALSE)</f>
        <v>1.2159491535094777E-3</v>
      </c>
      <c r="AK2" s="5">
        <f>_xlfn.POISSON.DIST(3,K2,FALSE) * _xlfn.POISSON.DIST(4,L2,FALSE)</f>
        <v>6.4478454189831661E-4</v>
      </c>
      <c r="AL2" s="5">
        <f>_xlfn.POISSON.DIST(5,K2,FALSE) * _xlfn.POISSON.DIST(5,L2,FALSE)</f>
        <v>1.124398892403862E-5</v>
      </c>
      <c r="AM2" s="5">
        <f>_xlfn.POISSON.DIST(5,K2,FALSE) * _xlfn.POISSON.DIST(0,L2,FALSE)</f>
        <v>8.6851488551438847E-3</v>
      </c>
      <c r="AN2" s="5">
        <f>_xlfn.POISSON.DIST(5,K2,FALSE) * _xlfn.POISSON.DIST(1,L2,FALSE)</f>
        <v>5.9846966786366073E-3</v>
      </c>
      <c r="AO2" s="5">
        <f>_xlfn.POISSON.DIST(5,K2,FALSE) * _xlfn.POISSON.DIST(2,L2,FALSE)</f>
        <v>2.0619447595346179E-3</v>
      </c>
      <c r="AP2" s="5">
        <f>_xlfn.POISSON.DIST(5,K2,FALSE) * _xlfn.POISSON.DIST(3,L2,FALSE)</f>
        <v>4.7360976611665124E-4</v>
      </c>
      <c r="AQ2" s="5">
        <f>_xlfn.POISSON.DIST(5,K2,FALSE) * _xlfn.POISSON.DIST(4,L2,FALSE)</f>
        <v>8.1587858812847772E-5</v>
      </c>
      <c r="AR2" s="5">
        <f>_xlfn.POISSON.DIST(0,K2,FALSE) * _xlfn.POISSON.DIST(5,L2,FALSE)</f>
        <v>1.3243396129194638E-4</v>
      </c>
      <c r="AS2" s="5">
        <f>_xlfn.POISSON.DIST(1,K2,FALSE) * _xlfn.POISSON.DIST(5,L2,FALSE)</f>
        <v>2.1067831039714958E-4</v>
      </c>
      <c r="AT2" s="5">
        <f>_xlfn.POISSON.DIST(2,K2,FALSE) * _xlfn.POISSON.DIST(5,L2,FALSE)</f>
        <v>1.675754090521828E-4</v>
      </c>
      <c r="AU2" s="5">
        <f>_xlfn.POISSON.DIST(3,K2,FALSE) * _xlfn.POISSON.DIST(5,L2,FALSE)</f>
        <v>8.8860650996203436E-5</v>
      </c>
      <c r="AV2" s="5">
        <f>_xlfn.POISSON.DIST(4,K2,FALSE) * _xlfn.POISSON.DIST(5,L2,FALSE)</f>
        <v>3.5340277580689944E-5</v>
      </c>
      <c r="AW2" s="5">
        <f>_xlfn.POISSON.DIST(6,K2,FALSE) * _xlfn.POISSON.DIST(6,L2,FALSE)</f>
        <v>3.4237594444239528E-7</v>
      </c>
      <c r="AX2" s="5">
        <f>_xlfn.POISSON.DIST(6,K2,FALSE) * _xlfn.POISSON.DIST(0,L2,FALSE)</f>
        <v>2.3027483138253566E-3</v>
      </c>
      <c r="AY2" s="5">
        <f>_xlfn.POISSON.DIST(6,K2,FALSE) * _xlfn.POISSON.DIST(1,L2,FALSE)</f>
        <v>1.5867603901025308E-3</v>
      </c>
      <c r="AZ2" s="5">
        <f>_xlfn.POISSON.DIST(6,K2,FALSE) * _xlfn.POISSON.DIST(2,L2,FALSE)</f>
        <v>5.4669642367813061E-4</v>
      </c>
      <c r="BA2" s="5">
        <f>_xlfn.POISSON.DIST(6,K2,FALSE) * _xlfn.POISSON.DIST(3,L2,FALSE)</f>
        <v>1.2557114547212588E-4</v>
      </c>
      <c r="BB2" s="5">
        <f>_xlfn.POISSON.DIST(6,K2,FALSE) * _xlfn.POISSON.DIST(4,L2,FALSE)</f>
        <v>2.1631903775447032E-5</v>
      </c>
      <c r="BC2" s="5">
        <f>_xlfn.POISSON.DIST(6,K2,FALSE) * _xlfn.POISSON.DIST(5,L2,FALSE)</f>
        <v>2.9811897259729777E-6</v>
      </c>
      <c r="BD2" s="5">
        <f>_xlfn.POISSON.DIST(0,K2,FALSE) * _xlfn.POISSON.DIST(6,L2,FALSE)</f>
        <v>1.5209432052761861E-5</v>
      </c>
      <c r="BE2" s="5">
        <f>_xlfn.POISSON.DIST(1,K2,FALSE) * _xlfn.POISSON.DIST(6,L2,FALSE)</f>
        <v>2.4195436092954657E-5</v>
      </c>
      <c r="BF2" s="5">
        <f>_xlfn.POISSON.DIST(2,K2,FALSE) * _xlfn.POISSON.DIST(6,L2,FALSE)</f>
        <v>1.9245265888214003E-5</v>
      </c>
      <c r="BG2" s="5">
        <f>_xlfn.POISSON.DIST(3,K2,FALSE) * _xlfn.POISSON.DIST(6,L2,FALSE)</f>
        <v>1.0205237541083286E-5</v>
      </c>
      <c r="BH2" s="5">
        <f>_xlfn.POISSON.DIST(4,K2,FALSE) * _xlfn.POISSON.DIST(6,L2,FALSE)</f>
        <v>4.0586685269070335E-6</v>
      </c>
      <c r="BI2" s="5">
        <f>_xlfn.POISSON.DIST(5,K2,FALSE) * _xlfn.POISSON.DIST(6,L2,FALSE)</f>
        <v>1.2913204730407182E-6</v>
      </c>
      <c r="BJ2" s="8">
        <f>SUM(N2,Q2,T2,W2,X2,Y2,AD2,AE2,AF2,AG2,AM2,AN2,AO2,AP2,AQ2,AX2,AY2,AZ2,BA2,BB2,BC2)</f>
        <v>0.58954729508298509</v>
      </c>
      <c r="BK2" s="8">
        <f>SUM(M2,P2,S2,V2,AC2,AL2,AY2)</f>
        <v>0.25075818382717668</v>
      </c>
      <c r="BL2" s="8">
        <f>SUM(O2,R2,U2,AA2,AB2,AH2,AI2,AJ2,AK2,AR2,AS2,AT2,AU2,AV2,BD2,BE2,BF2,BG2,BH2,BI2)</f>
        <v>0.15440153983951008</v>
      </c>
      <c r="BM2" s="8">
        <f>SUM(S2:BI2)</f>
        <v>0.39732039684006676</v>
      </c>
      <c r="BN2" s="8">
        <f>SUM(M2:R2)</f>
        <v>0.60137847490381513</v>
      </c>
    </row>
    <row r="3" spans="1:88" x14ac:dyDescent="0.25">
      <c r="A3" t="s">
        <v>35</v>
      </c>
      <c r="B3" t="s">
        <v>303</v>
      </c>
      <c r="C3" t="s">
        <v>23</v>
      </c>
      <c r="D3" t="s">
        <v>748</v>
      </c>
      <c r="E3" s="1">
        <f>VLOOKUP(A3,home!$A$2:$E$670,3,FALSE)</f>
        <v>1.5681818181818199</v>
      </c>
      <c r="F3">
        <f>VLOOKUP(B3,home!$B$2:$E$670,3,FALSE)</f>
        <v>0.8</v>
      </c>
      <c r="G3">
        <f>VLOOKUP(C3,away!$B$2:$E$670,4,FALSE)</f>
        <v>1.02</v>
      </c>
      <c r="H3">
        <f>VLOOKUP(A3,away!$A$2:$E$670,3,FALSE)</f>
        <v>1.11363636363636</v>
      </c>
      <c r="I3">
        <f>VLOOKUP(C3,away!$B$2:$E$670,3,FALSE)</f>
        <v>0.57999999999999996</v>
      </c>
      <c r="J3">
        <f>VLOOKUP(B3,home!$B$2:$E$670,4,FALSE)</f>
        <v>0.67</v>
      </c>
      <c r="K3" s="3">
        <f t="shared" ref="K3:K17" si="0">E3*F3*G3</f>
        <v>1.279636363636365</v>
      </c>
      <c r="L3" s="3">
        <f t="shared" ref="L3:L17" si="1">H3*I3*J3</f>
        <v>0.43275909090908948</v>
      </c>
      <c r="M3" s="5">
        <f t="shared" ref="M3:M17" si="2">_xlfn.POISSON.DIST(0,$K3,FALSE) * _xlfn.POISSON.DIST(0,$L3,FALSE)</f>
        <v>0.18043305534024645</v>
      </c>
      <c r="N3" s="5">
        <f t="shared" ref="N3:N17" si="3">_xlfn.POISSON.DIST(1,K3,FALSE) * _xlfn.POISSON.DIST(0,L3,FALSE)</f>
        <v>0.23088869881539195</v>
      </c>
      <c r="O3" s="5">
        <f t="shared" ref="O3:O17" si="4">_xlfn.POISSON.DIST(0,K3,FALSE) * _xlfn.POISSON.DIST(1,L3,FALSE)</f>
        <v>7.8084044998994476E-2</v>
      </c>
      <c r="P3" s="5">
        <f t="shared" ref="P3:P17" si="5">_xlfn.POISSON.DIST(1,K3,FALSE) * _xlfn.POISSON.DIST(1,L3,FALSE)</f>
        <v>9.9919183400531575E-2</v>
      </c>
      <c r="Q3" s="5">
        <f t="shared" ref="Q3:Q17" si="6">_xlfn.POISSON.DIST(2,K3,FALSE) * _xlfn.POISSON.DIST(0,L3,FALSE)</f>
        <v>0.14772678747843004</v>
      </c>
      <c r="R3" s="5">
        <f t="shared" ref="R3:R17" si="7">_xlfn.POISSON.DIST(0,K3,FALSE) * _xlfn.POISSON.DIST(2,L3,FALSE)</f>
        <v>1.6895790164134644E-2</v>
      </c>
      <c r="S3" s="5">
        <f t="shared" ref="S3:S17" si="8">_xlfn.POISSON.DIST(2,K3,FALSE) * _xlfn.POISSON.DIST(2,L3,FALSE)</f>
        <v>1.3833168197205221E-2</v>
      </c>
      <c r="T3" s="5">
        <f t="shared" ref="T3:T17" si="9">_xlfn.POISSON.DIST(2,K3,FALSE) * _xlfn.POISSON.DIST(1,L3,FALSE)</f>
        <v>6.3930110252085642E-2</v>
      </c>
      <c r="U3" s="5">
        <f t="shared" ref="U3:U17" si="10">_xlfn.POISSON.DIST(1,K3,FALSE) * _xlfn.POISSON.DIST(2,L3,FALSE)</f>
        <v>2.1620467486396313E-2</v>
      </c>
      <c r="V3" s="5">
        <f t="shared" ref="V3:V17" si="11">_xlfn.POISSON.DIST(3,K3,FALSE) * _xlfn.POISSON.DIST(3,L3,FALSE)</f>
        <v>8.5116140135465103E-4</v>
      </c>
      <c r="W3" s="5">
        <f t="shared" ref="W3:W17" si="12">_xlfn.POISSON.DIST(3,K3,FALSE) * _xlfn.POISSON.DIST(0,L3,FALSE)</f>
        <v>6.3012189713526762E-2</v>
      </c>
      <c r="X3" s="5">
        <f t="shared" ref="X3:X17" si="13">_xlfn.POISSON.DIST(3,K3,FALSE) * _xlfn.POISSON.DIST(1,L3,FALSE)</f>
        <v>2.7269097936616919E-2</v>
      </c>
      <c r="Y3" s="5">
        <f t="shared" ref="Y3:Y17" si="14">_xlfn.POISSON.DIST(3,K3,FALSE) * _xlfn.POISSON.DIST(2,L3,FALSE)</f>
        <v>5.9004750164806325E-3</v>
      </c>
      <c r="Z3" s="5">
        <f t="shared" ref="Z3:Z17" si="15">_xlfn.POISSON.DIST(0,K3,FALSE) * _xlfn.POISSON.DIST(3,L3,FALSE)</f>
        <v>2.4372689305405476E-3</v>
      </c>
      <c r="AA3" s="5">
        <f t="shared" ref="AA3:AA17" si="16">_xlfn.POISSON.DIST(1,K3,FALSE) * _xlfn.POISSON.DIST(3,L3,FALSE)</f>
        <v>3.1188179514807981E-3</v>
      </c>
      <c r="AB3" s="5">
        <f t="shared" ref="AB3:AB17" si="17">_xlfn.POISSON.DIST(2,K3,FALSE) * _xlfn.POISSON.DIST(3,L3,FALSE)</f>
        <v>1.9954764311383533E-3</v>
      </c>
      <c r="AC3" s="5">
        <f t="shared" ref="AC3:AC17" si="18">_xlfn.POISSON.DIST(4,K3,FALSE) * _xlfn.POISSON.DIST(4,L3,FALSE)</f>
        <v>2.9459455199683777E-5</v>
      </c>
      <c r="AD3" s="5">
        <f t="shared" ref="AD3:AD17" si="19">_xlfn.POISSON.DIST(4,K3,FALSE) * _xlfn.POISSON.DIST(0,L3,FALSE)</f>
        <v>2.0158172327445541E-2</v>
      </c>
      <c r="AE3" s="5">
        <f t="shared" ref="AE3:AE17" si="20">_xlfn.POISSON.DIST(4,K3,FALSE) * _xlfn.POISSON.DIST(1,L3,FALSE)</f>
        <v>8.7236323308140951E-3</v>
      </c>
      <c r="AF3" s="5">
        <f t="shared" ref="AF3:AF17" si="21">_xlfn.POISSON.DIST(4,K3,FALSE) * _xlfn.POISSON.DIST(2,L3,FALSE)</f>
        <v>1.8876155984541246E-3</v>
      </c>
      <c r="AG3" s="5">
        <f t="shared" ref="AG3:AG17" si="22">_xlfn.POISSON.DIST(4,K3,FALSE) * _xlfn.POISSON.DIST(3,L3,FALSE)</f>
        <v>2.7229427012427458E-4</v>
      </c>
      <c r="AH3" s="5">
        <f t="shared" ref="AH3:AH17" si="23">_xlfn.POISSON.DIST(0,K3,FALSE) * _xlfn.POISSON.DIST(4,L3,FALSE)</f>
        <v>2.6368757167042402E-4</v>
      </c>
      <c r="AI3" s="5">
        <f t="shared" ref="AI3:AI17" si="24">_xlfn.POISSON.DIST(1,K3,FALSE) * _xlfn.POISSON.DIST(4,L3,FALSE)</f>
        <v>3.374242053484447E-4</v>
      </c>
      <c r="AJ3" s="5">
        <f t="shared" ref="AJ3:AJ17" si="25">_xlfn.POISSON.DIST(2,K3,FALSE) * _xlfn.POISSON.DIST(4,L3,FALSE)</f>
        <v>2.1589014156748695E-4</v>
      </c>
      <c r="AK3" s="5">
        <f t="shared" ref="AK3:AK17" si="26">_xlfn.POISSON.DIST(3,K3,FALSE) * _xlfn.POISSON.DIST(4,L3,FALSE)</f>
        <v>9.2086958566786343E-5</v>
      </c>
      <c r="AL3" s="5">
        <f t="shared" ref="AL3:AL17" si="27">_xlfn.POISSON.DIST(5,K3,FALSE) * _xlfn.POISSON.DIST(5,L3,FALSE)</f>
        <v>6.5255553123039545E-7</v>
      </c>
      <c r="AM3" s="5">
        <f t="shared" ref="AM3:AM17" si="28">_xlfn.POISSON.DIST(5,K3,FALSE) * _xlfn.POISSON.DIST(0,L3,FALSE)</f>
        <v>5.1590260669295207E-3</v>
      </c>
      <c r="AN3" s="5">
        <f t="shared" ref="AN3:AN17" si="29">_xlfn.POISSON.DIST(5,K3,FALSE) * _xlfn.POISSON.DIST(1,L3,FALSE)</f>
        <v>2.2326154307007145E-3</v>
      </c>
      <c r="AO3" s="5">
        <f t="shared" ref="AO3:AO17" si="30">_xlfn.POISSON.DIST(5,K3,FALSE) * _xlfn.POISSON.DIST(2,L3,FALSE)</f>
        <v>4.8309231206982323E-4</v>
      </c>
      <c r="AP3" s="5">
        <f t="shared" ref="AP3:AP17" si="31">_xlfn.POISSON.DIST(5,K3,FALSE) * _xlfn.POISSON.DIST(3,L3,FALSE)</f>
        <v>6.9687529932168946E-5</v>
      </c>
      <c r="AQ3" s="5">
        <f t="shared" ref="AQ3:AQ17" si="32">_xlfn.POISSON.DIST(5,K3,FALSE) * _xlfn.POISSON.DIST(4,L3,FALSE)</f>
        <v>7.5394780252863486E-6</v>
      </c>
      <c r="AR3" s="5">
        <f t="shared" ref="AR3:AR17" si="33">_xlfn.POISSON.DIST(0,K3,FALSE) * _xlfn.POISSON.DIST(5,L3,FALSE)</f>
        <v>2.2822638760023613E-5</v>
      </c>
      <c r="AS3" s="5">
        <f t="shared" ref="AS3:AS17" si="34">_xlfn.POISSON.DIST(1,K3,FALSE) * _xlfn.POISSON.DIST(5,L3,FALSE)</f>
        <v>2.9204678471462972E-5</v>
      </c>
      <c r="AT3" s="5">
        <f t="shared" ref="AT3:AT17" si="35">_xlfn.POISSON.DIST(2,K3,FALSE) * _xlfn.POISSON.DIST(5,L3,FALSE)</f>
        <v>1.8685684280196059E-5</v>
      </c>
      <c r="AU3" s="5">
        <f t="shared" ref="AU3:AU17" si="36">_xlfn.POISSON.DIST(3,K3,FALSE) * _xlfn.POISSON.DIST(5,L3,FALSE)</f>
        <v>7.9702936947890899E-6</v>
      </c>
      <c r="AV3" s="5">
        <f t="shared" ref="AV3:AV17" si="37">_xlfn.POISSON.DIST(4,K3,FALSE) * _xlfn.POISSON.DIST(5,L3,FALSE)</f>
        <v>2.5497694101784401E-6</v>
      </c>
      <c r="AW3" s="5">
        <f t="shared" ref="AW3:AW17" si="38">_xlfn.POISSON.DIST(6,K3,FALSE) * _xlfn.POISSON.DIST(6,L3,FALSE)</f>
        <v>1.0038012849001724E-8</v>
      </c>
      <c r="AX3" s="5">
        <f t="shared" ref="AX3:AX17" si="39">_xlfn.POISSON.DIST(6,K3,FALSE) * _xlfn.POISSON.DIST(0,L3,FALSE)</f>
        <v>1.1002795593651519E-3</v>
      </c>
      <c r="AY3" s="5">
        <f t="shared" ref="AY3:AY17" si="40">_xlfn.POISSON.DIST(6,K3,FALSE) * _xlfn.POISSON.DIST(1,L3,FALSE)</f>
        <v>4.7615598185671662E-4</v>
      </c>
      <c r="AZ3" s="5">
        <f t="shared" ref="AZ3:AZ17" si="41">_xlfn.POISSON.DIST(6,K3,FALSE) * _xlfn.POISSON.DIST(2,L3,FALSE)</f>
        <v>1.0303041491961879E-4</v>
      </c>
      <c r="BA3" s="5">
        <f t="shared" ref="BA3:BA17" si="42">_xlfn.POISSON.DIST(6,K3,FALSE) * _xlfn.POISSON.DIST(3,L3,FALSE)</f>
        <v>1.4862449565533503E-5</v>
      </c>
      <c r="BB3" s="5">
        <f t="shared" ref="BB3:BB17" si="43">_xlfn.POISSON.DIST(6,K3,FALSE) * _xlfn.POISSON.DIST(4,L3,FALSE)</f>
        <v>1.6079650406656175E-6</v>
      </c>
      <c r="BC3" s="5">
        <f t="shared" ref="BC3:BC17" si="44">_xlfn.POISSON.DIST(6,K3,FALSE) * _xlfn.POISSON.DIST(5,L3,FALSE)</f>
        <v>1.3917229784240996E-7</v>
      </c>
      <c r="BD3" s="5">
        <f t="shared" ref="BD3:BD17" si="45">_xlfn.POISSON.DIST(0,K3,FALSE) * _xlfn.POISSON.DIST(6,L3,FALSE)</f>
        <v>1.6461174003223941E-6</v>
      </c>
      <c r="BE3" s="5">
        <f t="shared" ref="BE3:BE17" si="46">_xlfn.POISSON.DIST(1,K3,FALSE) * _xlfn.POISSON.DIST(6,L3,FALSE)</f>
        <v>2.1064316842670945E-6</v>
      </c>
      <c r="BF3" s="5">
        <f t="shared" ref="BF3:BF17" si="47">_xlfn.POISSON.DIST(2,K3,FALSE) * _xlfn.POISSON.DIST(6,L3,FALSE)</f>
        <v>1.3477332903519844E-6</v>
      </c>
      <c r="BG3" s="5">
        <f t="shared" ref="BG3:BG17" si="48">_xlfn.POISSON.DIST(3,K3,FALSE) * _xlfn.POISSON.DIST(6,L3,FALSE)</f>
        <v>5.748695089392288E-7</v>
      </c>
      <c r="BH3" s="5">
        <f t="shared" ref="BH3:BH17" si="49">_xlfn.POISSON.DIST(4,K3,FALSE) * _xlfn.POISSON.DIST(6,L3,FALSE)</f>
        <v>1.8390598199610441E-7</v>
      </c>
      <c r="BI3" s="5">
        <f t="shared" ref="BI3:BI17" si="50">_xlfn.POISSON.DIST(5,K3,FALSE) * _xlfn.POISSON.DIST(6,L3,FALSE)</f>
        <v>4.7066556410493962E-8</v>
      </c>
      <c r="BJ3" s="8">
        <f t="shared" ref="BJ3:BJ17" si="51">SUM(N3,Q3,T3,W3,X3,Y3,AD3,AE3,AF3,AG3,AM3,AN3,AO3,AP3,AQ3,AX3,AY3,AZ3,BA3,BB3,BC3)</f>
        <v>0.57941711010007291</v>
      </c>
      <c r="BK3" s="8">
        <f t="shared" ref="BK3:BK17" si="52">SUM(M3,P3,S3,V3,AC3,AL3,AY3)</f>
        <v>0.29554283633192552</v>
      </c>
      <c r="BL3" s="8">
        <f t="shared" ref="BL3:BL17" si="53">SUM(O3,R3,U3,AA3,AB3,AH3,AI3,AJ3,AK3,AR3,AS3,AT3,AU3,AV3,BD3,BE3,BF3,BG3,BH3,BI3)</f>
        <v>0.12271082509833668</v>
      </c>
      <c r="BM3" s="8">
        <f t="shared" ref="BM3:BM17" si="54">SUM(S3:BI3)</f>
        <v>0.24568433431930276</v>
      </c>
      <c r="BN3" s="8">
        <f t="shared" ref="BN3:BN17" si="55">SUM(M3:R3)</f>
        <v>0.75394756019772924</v>
      </c>
    </row>
    <row r="4" spans="1:88" x14ac:dyDescent="0.25">
      <c r="A4" t="s">
        <v>674</v>
      </c>
      <c r="B4" t="s">
        <v>683</v>
      </c>
      <c r="C4" t="s">
        <v>142</v>
      </c>
      <c r="D4" t="s">
        <v>748</v>
      </c>
      <c r="E4" s="1">
        <f>VLOOKUP(A4,home!$A$2:$E$670,3,FALSE)</f>
        <v>1.3125</v>
      </c>
      <c r="F4">
        <f>VLOOKUP(B4,home!$B$2:$E$670,3,FALSE)</f>
        <v>1.3714</v>
      </c>
      <c r="G4">
        <f>VLOOKUP(C4,away!$B$2:$E$670,4,FALSE)</f>
        <v>0.61</v>
      </c>
      <c r="H4">
        <f>VLOOKUP(A4,away!$A$2:$E$670,3,FALSE)</f>
        <v>1.2</v>
      </c>
      <c r="I4">
        <f>VLOOKUP(C4,away!$B$2:$E$670,3,FALSE)</f>
        <v>0.76</v>
      </c>
      <c r="J4">
        <f>VLOOKUP(B4,home!$B$2:$E$670,4,FALSE)</f>
        <v>0.83330000000000004</v>
      </c>
      <c r="K4" s="3">
        <f t="shared" si="0"/>
        <v>1.0979771249999999</v>
      </c>
      <c r="L4" s="3">
        <f t="shared" si="1"/>
        <v>0.75996960000000002</v>
      </c>
      <c r="M4" s="5">
        <f t="shared" si="2"/>
        <v>0.15599259746592423</v>
      </c>
      <c r="N4" s="5">
        <f t="shared" si="3"/>
        <v>0.17127630368691774</v>
      </c>
      <c r="O4" s="5">
        <f t="shared" si="4"/>
        <v>0.11854963189913943</v>
      </c>
      <c r="P4" s="5">
        <f t="shared" si="5"/>
        <v>0.1301647840024254</v>
      </c>
      <c r="Q4" s="5">
        <f t="shared" si="6"/>
        <v>9.4028731751394395E-2</v>
      </c>
      <c r="R4" s="5">
        <f t="shared" si="7"/>
        <v>4.5047058167268117E-2</v>
      </c>
      <c r="S4" s="5">
        <f t="shared" si="8"/>
        <v>2.7153325333433113E-2</v>
      </c>
      <c r="T4" s="5">
        <f t="shared" si="9"/>
        <v>7.1458977657614497E-2</v>
      </c>
      <c r="U4" s="5">
        <f t="shared" si="10"/>
        <v>4.9460639416204807E-2</v>
      </c>
      <c r="V4" s="5">
        <f t="shared" si="11"/>
        <v>2.5175031695875336E-3</v>
      </c>
      <c r="W4" s="5">
        <f t="shared" si="12"/>
        <v>3.4413798851930751E-2</v>
      </c>
      <c r="X4" s="5">
        <f t="shared" si="13"/>
        <v>2.6153440947982273E-2</v>
      </c>
      <c r="Y4" s="5">
        <f t="shared" si="14"/>
        <v>9.9379100279308533E-3</v>
      </c>
      <c r="Z4" s="5">
        <f t="shared" si="15"/>
        <v>1.1411464925518497E-2</v>
      </c>
      <c r="AA4" s="5">
        <f t="shared" si="16"/>
        <v>1.2529527450959137E-2</v>
      </c>
      <c r="AB4" s="5">
        <f t="shared" si="17"/>
        <v>6.8785672641063439E-3</v>
      </c>
      <c r="AC4" s="5">
        <f t="shared" si="18"/>
        <v>1.312923904796046E-4</v>
      </c>
      <c r="AD4" s="5">
        <f t="shared" si="19"/>
        <v>9.4463909809428016E-3</v>
      </c>
      <c r="AE4" s="5">
        <f t="shared" si="20"/>
        <v>7.1789699752307081E-3</v>
      </c>
      <c r="AF4" s="5">
        <f t="shared" si="21"/>
        <v>2.7278994702440457E-3</v>
      </c>
      <c r="AG4" s="5">
        <f t="shared" si="22"/>
        <v>6.9104022308052657E-4</v>
      </c>
      <c r="AH4" s="5">
        <f t="shared" si="23"/>
        <v>2.1680916087150797E-3</v>
      </c>
      <c r="AI4" s="5">
        <f t="shared" si="24"/>
        <v>2.3805149912736077E-3</v>
      </c>
      <c r="AJ4" s="5">
        <f t="shared" si="25"/>
        <v>1.3068755030689978E-3</v>
      </c>
      <c r="AK4" s="5">
        <f t="shared" si="26"/>
        <v>4.7830646919754237E-4</v>
      </c>
      <c r="AL4" s="5">
        <f t="shared" si="27"/>
        <v>4.3821683658220993E-6</v>
      </c>
      <c r="AM4" s="5">
        <f t="shared" si="28"/>
        <v>2.0743842421763023E-3</v>
      </c>
      <c r="AN4" s="5">
        <f t="shared" si="29"/>
        <v>1.5764689627730275E-3</v>
      </c>
      <c r="AO4" s="5">
        <f t="shared" si="30"/>
        <v>5.9903424352551629E-4</v>
      </c>
      <c r="AP4" s="5">
        <f t="shared" si="31"/>
        <v>1.5174927147946308E-4</v>
      </c>
      <c r="AQ4" s="5">
        <f t="shared" si="32"/>
        <v>2.8831208286634734E-5</v>
      </c>
      <c r="AR4" s="5">
        <f t="shared" si="33"/>
        <v>3.2953674252771131E-4</v>
      </c>
      <c r="AS4" s="5">
        <f t="shared" si="34"/>
        <v>3.6182380514244164E-4</v>
      </c>
      <c r="AT4" s="5">
        <f t="shared" si="35"/>
        <v>1.9863713066342909E-4</v>
      </c>
      <c r="AU4" s="5">
        <f t="shared" si="36"/>
        <v>7.2699675214693758E-5</v>
      </c>
      <c r="AV4" s="5">
        <f t="shared" si="37"/>
        <v>1.995564509516579E-5</v>
      </c>
      <c r="AW4" s="5">
        <f t="shared" si="38"/>
        <v>1.0157248343575625E-7</v>
      </c>
      <c r="AX4" s="5">
        <f t="shared" si="39"/>
        <v>3.7960440772833983E-4</v>
      </c>
      <c r="AY4" s="5">
        <f t="shared" si="40"/>
        <v>2.884878098995433E-4</v>
      </c>
      <c r="AZ4" s="5">
        <f t="shared" si="41"/>
        <v>1.0962098274711598E-4</v>
      </c>
      <c r="BA4" s="5">
        <f t="shared" si="42"/>
        <v>2.7769538136644215E-5</v>
      </c>
      <c r="BB4" s="5">
        <f t="shared" si="43"/>
        <v>5.2760011974725605E-6</v>
      </c>
      <c r="BC4" s="5">
        <f t="shared" si="44"/>
        <v>8.0192010392854904E-7</v>
      </c>
      <c r="BD4" s="5">
        <f t="shared" si="45"/>
        <v>4.1739651067347937E-5</v>
      </c>
      <c r="BE4" s="5">
        <f t="shared" si="46"/>
        <v>4.5829182077429866E-5</v>
      </c>
      <c r="BF4" s="5">
        <f t="shared" si="47"/>
        <v>2.5159696789238979E-5</v>
      </c>
      <c r="BG4" s="5">
        <f t="shared" si="48"/>
        <v>9.2082571821734498E-6</v>
      </c>
      <c r="BH4" s="5">
        <f t="shared" si="49"/>
        <v>2.52761393678585E-6</v>
      </c>
      <c r="BI4" s="5">
        <f t="shared" si="50"/>
        <v>5.5505245668441215E-7</v>
      </c>
      <c r="BJ4" s="8">
        <f t="shared" si="51"/>
        <v>0.43255549216132266</v>
      </c>
      <c r="BK4" s="8">
        <f t="shared" si="52"/>
        <v>0.31625237234011527</v>
      </c>
      <c r="BL4" s="8">
        <f t="shared" si="53"/>
        <v>0.23990688522208622</v>
      </c>
      <c r="BM4" s="8">
        <f t="shared" si="54"/>
        <v>0.28477872143855709</v>
      </c>
      <c r="BN4" s="8">
        <f t="shared" si="55"/>
        <v>0.71505910697306918</v>
      </c>
    </row>
    <row r="5" spans="1:88" x14ac:dyDescent="0.25">
      <c r="B5" t="s">
        <v>749</v>
      </c>
      <c r="C5" t="s">
        <v>195</v>
      </c>
      <c r="D5" t="s">
        <v>748</v>
      </c>
      <c r="E5" s="1" t="e">
        <f>VLOOKUP(A5,home!$A$2:$E$670,3,FALSE)</f>
        <v>#N/A</v>
      </c>
      <c r="F5" t="e">
        <f>VLOOKUP(B5,home!$B$2:$E$670,3,FALSE)</f>
        <v>#N/A</v>
      </c>
      <c r="G5">
        <f>VLOOKUP(C5,away!$B$2:$E$670,4,FALSE)</f>
        <v>0.55000000000000004</v>
      </c>
      <c r="H5" t="e">
        <f>VLOOKUP(A5,away!$A$2:$E$670,3,FALSE)</f>
        <v>#N/A</v>
      </c>
      <c r="I5">
        <f>VLOOKUP(C5,away!$B$2:$E$670,3,FALSE)</f>
        <v>1.1000000000000001</v>
      </c>
      <c r="J5" t="e">
        <f>VLOOKUP(B5,home!$B$2:$E$670,4,FALSE)</f>
        <v>#N/A</v>
      </c>
      <c r="K5" s="3" t="e">
        <f t="shared" si="0"/>
        <v>#N/A</v>
      </c>
      <c r="L5" s="3" t="e">
        <f t="shared" si="1"/>
        <v>#N/A</v>
      </c>
      <c r="M5" s="5" t="e">
        <f t="shared" si="2"/>
        <v>#N/A</v>
      </c>
      <c r="N5" s="5" t="e">
        <f t="shared" si="3"/>
        <v>#N/A</v>
      </c>
      <c r="O5" s="5" t="e">
        <f t="shared" si="4"/>
        <v>#N/A</v>
      </c>
      <c r="P5" s="5" t="e">
        <f t="shared" si="5"/>
        <v>#N/A</v>
      </c>
      <c r="Q5" s="5" t="e">
        <f t="shared" si="6"/>
        <v>#N/A</v>
      </c>
      <c r="R5" s="5" t="e">
        <f t="shared" si="7"/>
        <v>#N/A</v>
      </c>
      <c r="S5" s="5" t="e">
        <f t="shared" si="8"/>
        <v>#N/A</v>
      </c>
      <c r="T5" s="5" t="e">
        <f t="shared" si="9"/>
        <v>#N/A</v>
      </c>
      <c r="U5" s="5" t="e">
        <f t="shared" si="10"/>
        <v>#N/A</v>
      </c>
      <c r="V5" s="5" t="e">
        <f t="shared" si="11"/>
        <v>#N/A</v>
      </c>
      <c r="W5" s="5" t="e">
        <f t="shared" si="12"/>
        <v>#N/A</v>
      </c>
      <c r="X5" s="5" t="e">
        <f t="shared" si="13"/>
        <v>#N/A</v>
      </c>
      <c r="Y5" s="5" t="e">
        <f t="shared" si="14"/>
        <v>#N/A</v>
      </c>
      <c r="Z5" s="5" t="e">
        <f t="shared" si="15"/>
        <v>#N/A</v>
      </c>
      <c r="AA5" s="5" t="e">
        <f t="shared" si="16"/>
        <v>#N/A</v>
      </c>
      <c r="AB5" s="5" t="e">
        <f t="shared" si="17"/>
        <v>#N/A</v>
      </c>
      <c r="AC5" s="5" t="e">
        <f t="shared" si="18"/>
        <v>#N/A</v>
      </c>
      <c r="AD5" s="5" t="e">
        <f t="shared" si="19"/>
        <v>#N/A</v>
      </c>
      <c r="AE5" s="5" t="e">
        <f t="shared" si="20"/>
        <v>#N/A</v>
      </c>
      <c r="AF5" s="5" t="e">
        <f t="shared" si="21"/>
        <v>#N/A</v>
      </c>
      <c r="AG5" s="5" t="e">
        <f t="shared" si="22"/>
        <v>#N/A</v>
      </c>
      <c r="AH5" s="5" t="e">
        <f t="shared" si="23"/>
        <v>#N/A</v>
      </c>
      <c r="AI5" s="5" t="e">
        <f t="shared" si="24"/>
        <v>#N/A</v>
      </c>
      <c r="AJ5" s="5" t="e">
        <f t="shared" si="25"/>
        <v>#N/A</v>
      </c>
      <c r="AK5" s="5" t="e">
        <f t="shared" si="26"/>
        <v>#N/A</v>
      </c>
      <c r="AL5" s="5" t="e">
        <f t="shared" si="27"/>
        <v>#N/A</v>
      </c>
      <c r="AM5" s="5" t="e">
        <f t="shared" si="28"/>
        <v>#N/A</v>
      </c>
      <c r="AN5" s="5" t="e">
        <f t="shared" si="29"/>
        <v>#N/A</v>
      </c>
      <c r="AO5" s="5" t="e">
        <f t="shared" si="30"/>
        <v>#N/A</v>
      </c>
      <c r="AP5" s="5" t="e">
        <f t="shared" si="31"/>
        <v>#N/A</v>
      </c>
      <c r="AQ5" s="5" t="e">
        <f t="shared" si="32"/>
        <v>#N/A</v>
      </c>
      <c r="AR5" s="5" t="e">
        <f t="shared" si="33"/>
        <v>#N/A</v>
      </c>
      <c r="AS5" s="5" t="e">
        <f t="shared" si="34"/>
        <v>#N/A</v>
      </c>
      <c r="AT5" s="5" t="e">
        <f t="shared" si="35"/>
        <v>#N/A</v>
      </c>
      <c r="AU5" s="5" t="e">
        <f t="shared" si="36"/>
        <v>#N/A</v>
      </c>
      <c r="AV5" s="5" t="e">
        <f t="shared" si="37"/>
        <v>#N/A</v>
      </c>
      <c r="AW5" s="5" t="e">
        <f t="shared" si="38"/>
        <v>#N/A</v>
      </c>
      <c r="AX5" s="5" t="e">
        <f t="shared" si="39"/>
        <v>#N/A</v>
      </c>
      <c r="AY5" s="5" t="e">
        <f t="shared" si="40"/>
        <v>#N/A</v>
      </c>
      <c r="AZ5" s="5" t="e">
        <f t="shared" si="41"/>
        <v>#N/A</v>
      </c>
      <c r="BA5" s="5" t="e">
        <f t="shared" si="42"/>
        <v>#N/A</v>
      </c>
      <c r="BB5" s="5" t="e">
        <f t="shared" si="43"/>
        <v>#N/A</v>
      </c>
      <c r="BC5" s="5" t="e">
        <f t="shared" si="44"/>
        <v>#N/A</v>
      </c>
      <c r="BD5" s="5" t="e">
        <f t="shared" si="45"/>
        <v>#N/A</v>
      </c>
      <c r="BE5" s="5" t="e">
        <f t="shared" si="46"/>
        <v>#N/A</v>
      </c>
      <c r="BF5" s="5" t="e">
        <f t="shared" si="47"/>
        <v>#N/A</v>
      </c>
      <c r="BG5" s="5" t="e">
        <f t="shared" si="48"/>
        <v>#N/A</v>
      </c>
      <c r="BH5" s="5" t="e">
        <f t="shared" si="49"/>
        <v>#N/A</v>
      </c>
      <c r="BI5" s="5" t="e">
        <f t="shared" si="50"/>
        <v>#N/A</v>
      </c>
      <c r="BJ5" s="8" t="e">
        <f t="shared" si="51"/>
        <v>#N/A</v>
      </c>
      <c r="BK5" s="8" t="e">
        <f t="shared" si="52"/>
        <v>#N/A</v>
      </c>
      <c r="BL5" s="8" t="e">
        <f t="shared" si="53"/>
        <v>#N/A</v>
      </c>
      <c r="BM5" s="8" t="e">
        <f t="shared" si="54"/>
        <v>#N/A</v>
      </c>
      <c r="BN5" s="8" t="e">
        <f t="shared" si="55"/>
        <v>#N/A</v>
      </c>
    </row>
    <row r="6" spans="1:88" x14ac:dyDescent="0.25">
      <c r="A6" t="s">
        <v>544</v>
      </c>
      <c r="B6" t="s">
        <v>549</v>
      </c>
      <c r="C6" t="s">
        <v>750</v>
      </c>
      <c r="D6" t="s">
        <v>748</v>
      </c>
      <c r="E6" s="1">
        <f>VLOOKUP(A6,home!$A$2:$E$670,3,FALSE)</f>
        <v>1.4847999999999999</v>
      </c>
      <c r="F6">
        <f>VLOOKUP(B6,home!$B$2:$E$670,3,FALSE)</f>
        <v>1.6837</v>
      </c>
      <c r="G6" t="e">
        <f>VLOOKUP(C6,away!$B$2:$E$670,4,FALSE)</f>
        <v>#N/A</v>
      </c>
      <c r="H6">
        <f>VLOOKUP(A6,away!$A$2:$E$670,3,FALSE)</f>
        <v>1.1818</v>
      </c>
      <c r="I6" t="e">
        <f>VLOOKUP(C6,away!$B$2:$E$670,3,FALSE)</f>
        <v>#N/A</v>
      </c>
      <c r="J6">
        <f>VLOOKUP(B6,home!$B$2:$E$670,4,FALSE)</f>
        <v>0.42309999999999998</v>
      </c>
      <c r="K6" s="3" t="e">
        <f t="shared" si="0"/>
        <v>#N/A</v>
      </c>
      <c r="L6" s="3" t="e">
        <f t="shared" si="1"/>
        <v>#N/A</v>
      </c>
      <c r="M6" s="5" t="e">
        <f t="shared" si="2"/>
        <v>#N/A</v>
      </c>
      <c r="N6" s="5" t="e">
        <f t="shared" si="3"/>
        <v>#N/A</v>
      </c>
      <c r="O6" s="5" t="e">
        <f t="shared" si="4"/>
        <v>#N/A</v>
      </c>
      <c r="P6" s="5" t="e">
        <f t="shared" si="5"/>
        <v>#N/A</v>
      </c>
      <c r="Q6" s="5" t="e">
        <f t="shared" si="6"/>
        <v>#N/A</v>
      </c>
      <c r="R6" s="5" t="e">
        <f t="shared" si="7"/>
        <v>#N/A</v>
      </c>
      <c r="S6" s="5" t="e">
        <f t="shared" si="8"/>
        <v>#N/A</v>
      </c>
      <c r="T6" s="5" t="e">
        <f t="shared" si="9"/>
        <v>#N/A</v>
      </c>
      <c r="U6" s="5" t="e">
        <f t="shared" si="10"/>
        <v>#N/A</v>
      </c>
      <c r="V6" s="5" t="e">
        <f t="shared" si="11"/>
        <v>#N/A</v>
      </c>
      <c r="W6" s="5" t="e">
        <f t="shared" si="12"/>
        <v>#N/A</v>
      </c>
      <c r="X6" s="5" t="e">
        <f t="shared" si="13"/>
        <v>#N/A</v>
      </c>
      <c r="Y6" s="5" t="e">
        <f t="shared" si="14"/>
        <v>#N/A</v>
      </c>
      <c r="Z6" s="5" t="e">
        <f t="shared" si="15"/>
        <v>#N/A</v>
      </c>
      <c r="AA6" s="5" t="e">
        <f t="shared" si="16"/>
        <v>#N/A</v>
      </c>
      <c r="AB6" s="5" t="e">
        <f t="shared" si="17"/>
        <v>#N/A</v>
      </c>
      <c r="AC6" s="5" t="e">
        <f t="shared" si="18"/>
        <v>#N/A</v>
      </c>
      <c r="AD6" s="5" t="e">
        <f t="shared" si="19"/>
        <v>#N/A</v>
      </c>
      <c r="AE6" s="5" t="e">
        <f t="shared" si="20"/>
        <v>#N/A</v>
      </c>
      <c r="AF6" s="5" t="e">
        <f t="shared" si="21"/>
        <v>#N/A</v>
      </c>
      <c r="AG6" s="5" t="e">
        <f t="shared" si="22"/>
        <v>#N/A</v>
      </c>
      <c r="AH6" s="5" t="e">
        <f t="shared" si="23"/>
        <v>#N/A</v>
      </c>
      <c r="AI6" s="5" t="e">
        <f t="shared" si="24"/>
        <v>#N/A</v>
      </c>
      <c r="AJ6" s="5" t="e">
        <f t="shared" si="25"/>
        <v>#N/A</v>
      </c>
      <c r="AK6" s="5" t="e">
        <f t="shared" si="26"/>
        <v>#N/A</v>
      </c>
      <c r="AL6" s="5" t="e">
        <f t="shared" si="27"/>
        <v>#N/A</v>
      </c>
      <c r="AM6" s="5" t="e">
        <f t="shared" si="28"/>
        <v>#N/A</v>
      </c>
      <c r="AN6" s="5" t="e">
        <f t="shared" si="29"/>
        <v>#N/A</v>
      </c>
      <c r="AO6" s="5" t="e">
        <f t="shared" si="30"/>
        <v>#N/A</v>
      </c>
      <c r="AP6" s="5" t="e">
        <f t="shared" si="31"/>
        <v>#N/A</v>
      </c>
      <c r="AQ6" s="5" t="e">
        <f t="shared" si="32"/>
        <v>#N/A</v>
      </c>
      <c r="AR6" s="5" t="e">
        <f t="shared" si="33"/>
        <v>#N/A</v>
      </c>
      <c r="AS6" s="5" t="e">
        <f t="shared" si="34"/>
        <v>#N/A</v>
      </c>
      <c r="AT6" s="5" t="e">
        <f t="shared" si="35"/>
        <v>#N/A</v>
      </c>
      <c r="AU6" s="5" t="e">
        <f t="shared" si="36"/>
        <v>#N/A</v>
      </c>
      <c r="AV6" s="5" t="e">
        <f t="shared" si="37"/>
        <v>#N/A</v>
      </c>
      <c r="AW6" s="5" t="e">
        <f t="shared" si="38"/>
        <v>#N/A</v>
      </c>
      <c r="AX6" s="5" t="e">
        <f t="shared" si="39"/>
        <v>#N/A</v>
      </c>
      <c r="AY6" s="5" t="e">
        <f t="shared" si="40"/>
        <v>#N/A</v>
      </c>
      <c r="AZ6" s="5" t="e">
        <f t="shared" si="41"/>
        <v>#N/A</v>
      </c>
      <c r="BA6" s="5" t="e">
        <f t="shared" si="42"/>
        <v>#N/A</v>
      </c>
      <c r="BB6" s="5" t="e">
        <f t="shared" si="43"/>
        <v>#N/A</v>
      </c>
      <c r="BC6" s="5" t="e">
        <f t="shared" si="44"/>
        <v>#N/A</v>
      </c>
      <c r="BD6" s="5" t="e">
        <f t="shared" si="45"/>
        <v>#N/A</v>
      </c>
      <c r="BE6" s="5" t="e">
        <f t="shared" si="46"/>
        <v>#N/A</v>
      </c>
      <c r="BF6" s="5" t="e">
        <f t="shared" si="47"/>
        <v>#N/A</v>
      </c>
      <c r="BG6" s="5" t="e">
        <f t="shared" si="48"/>
        <v>#N/A</v>
      </c>
      <c r="BH6" s="5" t="e">
        <f t="shared" si="49"/>
        <v>#N/A</v>
      </c>
      <c r="BI6" s="5" t="e">
        <f t="shared" si="50"/>
        <v>#N/A</v>
      </c>
      <c r="BJ6" s="8" t="e">
        <f t="shared" si="51"/>
        <v>#N/A</v>
      </c>
      <c r="BK6" s="8" t="e">
        <f t="shared" si="52"/>
        <v>#N/A</v>
      </c>
      <c r="BL6" s="8" t="e">
        <f t="shared" si="53"/>
        <v>#N/A</v>
      </c>
      <c r="BM6" s="8" t="e">
        <f t="shared" si="54"/>
        <v>#N/A</v>
      </c>
      <c r="BN6" s="8" t="e">
        <f t="shared" si="55"/>
        <v>#N/A</v>
      </c>
    </row>
    <row r="7" spans="1:88" x14ac:dyDescent="0.25">
      <c r="A7" t="s">
        <v>318</v>
      </c>
      <c r="B7" t="s">
        <v>333</v>
      </c>
      <c r="C7" t="s">
        <v>200</v>
      </c>
      <c r="D7" t="s">
        <v>748</v>
      </c>
      <c r="E7" s="1">
        <f>VLOOKUP(A7,home!$A$2:$E$670,3,FALSE)</f>
        <v>1.30952380952381</v>
      </c>
      <c r="F7">
        <f>VLOOKUP(B7,home!$B$2:$E$670,3,FALSE)</f>
        <v>0.95</v>
      </c>
      <c r="G7">
        <f>VLOOKUP(C7,away!$B$2:$E$670,4,FALSE)</f>
        <v>0.69</v>
      </c>
      <c r="H7">
        <f>VLOOKUP(A7,away!$A$2:$E$670,3,FALSE)</f>
        <v>0.92857142857142905</v>
      </c>
      <c r="I7">
        <f>VLOOKUP(C7,away!$B$2:$E$670,3,FALSE)</f>
        <v>0.69</v>
      </c>
      <c r="J7">
        <f>VLOOKUP(B7,home!$B$2:$E$670,4,FALSE)</f>
        <v>1.08</v>
      </c>
      <c r="K7" s="3">
        <f t="shared" si="0"/>
        <v>0.8583928571428574</v>
      </c>
      <c r="L7" s="3">
        <f t="shared" si="1"/>
        <v>0.6919714285714289</v>
      </c>
      <c r="M7" s="5">
        <f t="shared" si="2"/>
        <v>0.21217066900336806</v>
      </c>
      <c r="N7" s="5">
        <f t="shared" si="3"/>
        <v>0.1821257867677126</v>
      </c>
      <c r="O7" s="5">
        <f t="shared" si="4"/>
        <v>0.14681604093121639</v>
      </c>
      <c r="P7" s="5">
        <f t="shared" si="5"/>
        <v>0.12602584084934954</v>
      </c>
      <c r="Q7" s="5">
        <f t="shared" si="6"/>
        <v>7.8167737231463807E-2</v>
      </c>
      <c r="R7" s="5">
        <f t="shared" si="7"/>
        <v>5.0796252790187575E-2</v>
      </c>
      <c r="S7" s="5">
        <f t="shared" si="8"/>
        <v>1.8714312204875794E-2</v>
      </c>
      <c r="T7" s="5">
        <f t="shared" si="9"/>
        <v>5.4089840800252087E-2</v>
      </c>
      <c r="U7" s="5">
        <f t="shared" si="10"/>
        <v>4.3603140564719957E-2</v>
      </c>
      <c r="V7" s="5">
        <f t="shared" si="11"/>
        <v>1.2351099458517509E-3</v>
      </c>
      <c r="W7" s="5">
        <f t="shared" si="12"/>
        <v>2.2366209099502782E-2</v>
      </c>
      <c r="X7" s="5">
        <f t="shared" si="13"/>
        <v>1.5476777662310233E-2</v>
      </c>
      <c r="Y7" s="5">
        <f t="shared" si="14"/>
        <v>5.3547439743355952E-3</v>
      </c>
      <c r="Z7" s="5">
        <f t="shared" si="15"/>
        <v>1.1716518536433846E-2</v>
      </c>
      <c r="AA7" s="5">
        <f t="shared" si="16"/>
        <v>1.0057375822256699E-2</v>
      </c>
      <c r="AB7" s="5">
        <f t="shared" si="17"/>
        <v>4.3165897837132107E-3</v>
      </c>
      <c r="AC7" s="5">
        <f t="shared" si="18"/>
        <v>4.5852170035603057E-5</v>
      </c>
      <c r="AD7" s="5">
        <f t="shared" si="19"/>
        <v>4.7997485330941907E-3</v>
      </c>
      <c r="AE7" s="5">
        <f t="shared" si="20"/>
        <v>3.3212888492288074E-3</v>
      </c>
      <c r="AF7" s="5">
        <f t="shared" si="21"/>
        <v>1.1491184948496072E-3</v>
      </c>
      <c r="AG7" s="5">
        <f t="shared" si="22"/>
        <v>2.6505238882631099E-4</v>
      </c>
      <c r="AH7" s="5">
        <f t="shared" si="23"/>
        <v>2.0268740173849387E-3</v>
      </c>
      <c r="AI7" s="5">
        <f t="shared" si="24"/>
        <v>1.739854178851679E-3</v>
      </c>
      <c r="AJ7" s="5">
        <f t="shared" si="25"/>
        <v>7.4673919979821634E-4</v>
      </c>
      <c r="AK7" s="5">
        <f t="shared" si="26"/>
        <v>2.1366519841845407E-4</v>
      </c>
      <c r="AL7" s="5">
        <f t="shared" si="27"/>
        <v>1.0894169888133781E-6</v>
      </c>
      <c r="AM7" s="5">
        <f t="shared" si="28"/>
        <v>8.2401397137799254E-4</v>
      </c>
      <c r="AN7" s="5">
        <f t="shared" si="29"/>
        <v>5.7019412493724609E-4</v>
      </c>
      <c r="AO7" s="5">
        <f t="shared" si="30"/>
        <v>1.9727902159793093E-4</v>
      </c>
      <c r="AP7" s="5">
        <f t="shared" si="31"/>
        <v>4.5503815467431355E-5</v>
      </c>
      <c r="AQ7" s="5">
        <f t="shared" si="32"/>
        <v>7.8718350486122886E-6</v>
      </c>
      <c r="AR7" s="5">
        <f t="shared" si="33"/>
        <v>2.805077818688335E-4</v>
      </c>
      <c r="AS7" s="5">
        <f t="shared" si="34"/>
        <v>2.4078587632919343E-4</v>
      </c>
      <c r="AT7" s="5">
        <f t="shared" si="35"/>
        <v>1.0334443817093152E-4</v>
      </c>
      <c r="AU7" s="5">
        <f t="shared" si="36"/>
        <v>2.9570042517123102E-5</v>
      </c>
      <c r="AV7" s="5">
        <f t="shared" si="37"/>
        <v>6.3456783205272655E-6</v>
      </c>
      <c r="AW7" s="5">
        <f t="shared" si="38"/>
        <v>1.7974875904238419E-8</v>
      </c>
      <c r="AX7" s="5">
        <f t="shared" si="39"/>
        <v>1.1788795120279792E-4</v>
      </c>
      <c r="AY7" s="5">
        <f t="shared" si="40"/>
        <v>8.1575094005158981E-5</v>
      </c>
      <c r="AZ7" s="5">
        <f t="shared" si="41"/>
        <v>2.8223817167299225E-5</v>
      </c>
      <c r="BA7" s="5">
        <f t="shared" si="42"/>
        <v>6.5100250283316228E-6</v>
      </c>
      <c r="BB7" s="5">
        <f t="shared" si="43"/>
        <v>1.1261878297225972E-6</v>
      </c>
      <c r="BC7" s="5">
        <f t="shared" si="44"/>
        <v>1.5585796027458061E-7</v>
      </c>
      <c r="BD7" s="5">
        <f t="shared" si="45"/>
        <v>3.2350561757529898E-5</v>
      </c>
      <c r="BE7" s="5">
        <f t="shared" si="46"/>
        <v>2.776949113722255E-5</v>
      </c>
      <c r="BF7" s="5">
        <f t="shared" si="47"/>
        <v>1.191856641934186E-5</v>
      </c>
      <c r="BG7" s="5">
        <f t="shared" si="48"/>
        <v>3.410270760581926E-6</v>
      </c>
      <c r="BH7" s="5">
        <f t="shared" si="49"/>
        <v>7.3183801545166589E-7</v>
      </c>
      <c r="BI7" s="5">
        <f t="shared" si="50"/>
        <v>1.2564090500986288E-7</v>
      </c>
      <c r="BJ7" s="8">
        <f t="shared" si="51"/>
        <v>0.36899664550319877</v>
      </c>
      <c r="BK7" s="8">
        <f t="shared" si="52"/>
        <v>0.35827444868447467</v>
      </c>
      <c r="BL7" s="8">
        <f t="shared" si="53"/>
        <v>0.26105339267274891</v>
      </c>
      <c r="BM7" s="8">
        <f t="shared" si="54"/>
        <v>0.20385712070442907</v>
      </c>
      <c r="BN7" s="8">
        <f t="shared" si="55"/>
        <v>0.79610232757329802</v>
      </c>
    </row>
    <row r="8" spans="1:88" x14ac:dyDescent="0.25">
      <c r="A8" t="s">
        <v>13</v>
      </c>
      <c r="B8" t="s">
        <v>15</v>
      </c>
      <c r="C8" t="s">
        <v>751</v>
      </c>
      <c r="D8" t="s">
        <v>748</v>
      </c>
      <c r="E8" s="1">
        <f>VLOOKUP(A8,home!$A$2:$E$670,3,FALSE)</f>
        <v>1.80555555555556</v>
      </c>
      <c r="F8">
        <f>VLOOKUP(B8,home!$B$2:$E$670,3,FALSE)</f>
        <v>1.25</v>
      </c>
      <c r="G8" t="e">
        <f>VLOOKUP(C8,away!$B$2:$E$670,4,FALSE)</f>
        <v>#N/A</v>
      </c>
      <c r="H8">
        <f>VLOOKUP(A8,away!$A$2:$E$670,3,FALSE)</f>
        <v>1.2361111111111101</v>
      </c>
      <c r="I8" t="e">
        <f>VLOOKUP(C8,away!$B$2:$E$670,3,FALSE)</f>
        <v>#N/A</v>
      </c>
      <c r="J8">
        <f>VLOOKUP(B8,home!$B$2:$E$670,4,FALSE)</f>
        <v>1.82</v>
      </c>
      <c r="K8" s="3" t="e">
        <f t="shared" si="0"/>
        <v>#N/A</v>
      </c>
      <c r="L8" s="3" t="e">
        <f t="shared" si="1"/>
        <v>#N/A</v>
      </c>
      <c r="M8" s="5" t="e">
        <f t="shared" si="2"/>
        <v>#N/A</v>
      </c>
      <c r="N8" s="5" t="e">
        <f t="shared" si="3"/>
        <v>#N/A</v>
      </c>
      <c r="O8" s="5" t="e">
        <f t="shared" si="4"/>
        <v>#N/A</v>
      </c>
      <c r="P8" s="5" t="e">
        <f t="shared" si="5"/>
        <v>#N/A</v>
      </c>
      <c r="Q8" s="5" t="e">
        <f t="shared" si="6"/>
        <v>#N/A</v>
      </c>
      <c r="R8" s="5" t="e">
        <f t="shared" si="7"/>
        <v>#N/A</v>
      </c>
      <c r="S8" s="5" t="e">
        <f t="shared" si="8"/>
        <v>#N/A</v>
      </c>
      <c r="T8" s="5" t="e">
        <f t="shared" si="9"/>
        <v>#N/A</v>
      </c>
      <c r="U8" s="5" t="e">
        <f t="shared" si="10"/>
        <v>#N/A</v>
      </c>
      <c r="V8" s="5" t="e">
        <f t="shared" si="11"/>
        <v>#N/A</v>
      </c>
      <c r="W8" s="5" t="e">
        <f t="shared" si="12"/>
        <v>#N/A</v>
      </c>
      <c r="X8" s="5" t="e">
        <f t="shared" si="13"/>
        <v>#N/A</v>
      </c>
      <c r="Y8" s="5" t="e">
        <f t="shared" si="14"/>
        <v>#N/A</v>
      </c>
      <c r="Z8" s="5" t="e">
        <f t="shared" si="15"/>
        <v>#N/A</v>
      </c>
      <c r="AA8" s="5" t="e">
        <f t="shared" si="16"/>
        <v>#N/A</v>
      </c>
      <c r="AB8" s="5" t="e">
        <f t="shared" si="17"/>
        <v>#N/A</v>
      </c>
      <c r="AC8" s="5" t="e">
        <f t="shared" si="18"/>
        <v>#N/A</v>
      </c>
      <c r="AD8" s="5" t="e">
        <f t="shared" si="19"/>
        <v>#N/A</v>
      </c>
      <c r="AE8" s="5" t="e">
        <f t="shared" si="20"/>
        <v>#N/A</v>
      </c>
      <c r="AF8" s="5" t="e">
        <f t="shared" si="21"/>
        <v>#N/A</v>
      </c>
      <c r="AG8" s="5" t="e">
        <f t="shared" si="22"/>
        <v>#N/A</v>
      </c>
      <c r="AH8" s="5" t="e">
        <f t="shared" si="23"/>
        <v>#N/A</v>
      </c>
      <c r="AI8" s="5" t="e">
        <f t="shared" si="24"/>
        <v>#N/A</v>
      </c>
      <c r="AJ8" s="5" t="e">
        <f t="shared" si="25"/>
        <v>#N/A</v>
      </c>
      <c r="AK8" s="5" t="e">
        <f t="shared" si="26"/>
        <v>#N/A</v>
      </c>
      <c r="AL8" s="5" t="e">
        <f t="shared" si="27"/>
        <v>#N/A</v>
      </c>
      <c r="AM8" s="5" t="e">
        <f t="shared" si="28"/>
        <v>#N/A</v>
      </c>
      <c r="AN8" s="5" t="e">
        <f t="shared" si="29"/>
        <v>#N/A</v>
      </c>
      <c r="AO8" s="5" t="e">
        <f t="shared" si="30"/>
        <v>#N/A</v>
      </c>
      <c r="AP8" s="5" t="e">
        <f t="shared" si="31"/>
        <v>#N/A</v>
      </c>
      <c r="AQ8" s="5" t="e">
        <f t="shared" si="32"/>
        <v>#N/A</v>
      </c>
      <c r="AR8" s="5" t="e">
        <f t="shared" si="33"/>
        <v>#N/A</v>
      </c>
      <c r="AS8" s="5" t="e">
        <f t="shared" si="34"/>
        <v>#N/A</v>
      </c>
      <c r="AT8" s="5" t="e">
        <f t="shared" si="35"/>
        <v>#N/A</v>
      </c>
      <c r="AU8" s="5" t="e">
        <f t="shared" si="36"/>
        <v>#N/A</v>
      </c>
      <c r="AV8" s="5" t="e">
        <f t="shared" si="37"/>
        <v>#N/A</v>
      </c>
      <c r="AW8" s="5" t="e">
        <f t="shared" si="38"/>
        <v>#N/A</v>
      </c>
      <c r="AX8" s="5" t="e">
        <f t="shared" si="39"/>
        <v>#N/A</v>
      </c>
      <c r="AY8" s="5" t="e">
        <f t="shared" si="40"/>
        <v>#N/A</v>
      </c>
      <c r="AZ8" s="5" t="e">
        <f t="shared" si="41"/>
        <v>#N/A</v>
      </c>
      <c r="BA8" s="5" t="e">
        <f t="shared" si="42"/>
        <v>#N/A</v>
      </c>
      <c r="BB8" s="5" t="e">
        <f t="shared" si="43"/>
        <v>#N/A</v>
      </c>
      <c r="BC8" s="5" t="e">
        <f t="shared" si="44"/>
        <v>#N/A</v>
      </c>
      <c r="BD8" s="5" t="e">
        <f t="shared" si="45"/>
        <v>#N/A</v>
      </c>
      <c r="BE8" s="5" t="e">
        <f t="shared" si="46"/>
        <v>#N/A</v>
      </c>
      <c r="BF8" s="5" t="e">
        <f t="shared" si="47"/>
        <v>#N/A</v>
      </c>
      <c r="BG8" s="5" t="e">
        <f t="shared" si="48"/>
        <v>#N/A</v>
      </c>
      <c r="BH8" s="5" t="e">
        <f t="shared" si="49"/>
        <v>#N/A</v>
      </c>
      <c r="BI8" s="5" t="e">
        <f t="shared" si="50"/>
        <v>#N/A</v>
      </c>
      <c r="BJ8" s="8" t="e">
        <f t="shared" si="51"/>
        <v>#N/A</v>
      </c>
      <c r="BK8" s="8" t="e">
        <f t="shared" si="52"/>
        <v>#N/A</v>
      </c>
      <c r="BL8" s="8" t="e">
        <f t="shared" si="53"/>
        <v>#N/A</v>
      </c>
      <c r="BM8" s="8" t="e">
        <f t="shared" si="54"/>
        <v>#N/A</v>
      </c>
      <c r="BN8" s="8" t="e">
        <f t="shared" si="55"/>
        <v>#N/A</v>
      </c>
    </row>
    <row r="9" spans="1:88" x14ac:dyDescent="0.25">
      <c r="A9" t="s">
        <v>754</v>
      </c>
      <c r="B9" t="s">
        <v>500</v>
      </c>
      <c r="C9" t="s">
        <v>39</v>
      </c>
      <c r="D9" t="s">
        <v>748</v>
      </c>
      <c r="E9" s="1" t="e">
        <f>VLOOKUP(A9,home!$A$2:$E$670,3,FALSE)</f>
        <v>#N/A</v>
      </c>
      <c r="F9">
        <f>VLOOKUP(B9,home!$B$2:$E$670,3,FALSE)</f>
        <v>1.1765000000000001</v>
      </c>
      <c r="G9">
        <f>VLOOKUP(C9,away!$B$2:$E$670,4,FALSE)</f>
        <v>1.25</v>
      </c>
      <c r="H9" t="e">
        <f>VLOOKUP(A9,away!$A$2:$E$670,3,FALSE)</f>
        <v>#N/A</v>
      </c>
      <c r="I9">
        <f>VLOOKUP(C9,away!$B$2:$E$670,3,FALSE)</f>
        <v>0.93</v>
      </c>
      <c r="J9">
        <f>VLOOKUP(B9,home!$B$2:$E$670,4,FALSE)</f>
        <v>1.0974999999999999</v>
      </c>
      <c r="K9" s="3" t="e">
        <f t="shared" si="0"/>
        <v>#N/A</v>
      </c>
      <c r="L9" s="3" t="e">
        <f t="shared" si="1"/>
        <v>#N/A</v>
      </c>
      <c r="M9" s="5" t="e">
        <f t="shared" si="2"/>
        <v>#N/A</v>
      </c>
      <c r="N9" s="5" t="e">
        <f t="shared" si="3"/>
        <v>#N/A</v>
      </c>
      <c r="O9" s="5" t="e">
        <f t="shared" si="4"/>
        <v>#N/A</v>
      </c>
      <c r="P9" s="5" t="e">
        <f t="shared" si="5"/>
        <v>#N/A</v>
      </c>
      <c r="Q9" s="5" t="e">
        <f t="shared" si="6"/>
        <v>#N/A</v>
      </c>
      <c r="R9" s="5" t="e">
        <f t="shared" si="7"/>
        <v>#N/A</v>
      </c>
      <c r="S9" s="5" t="e">
        <f t="shared" si="8"/>
        <v>#N/A</v>
      </c>
      <c r="T9" s="5" t="e">
        <f t="shared" si="9"/>
        <v>#N/A</v>
      </c>
      <c r="U9" s="5" t="e">
        <f t="shared" si="10"/>
        <v>#N/A</v>
      </c>
      <c r="V9" s="5" t="e">
        <f t="shared" si="11"/>
        <v>#N/A</v>
      </c>
      <c r="W9" s="5" t="e">
        <f t="shared" si="12"/>
        <v>#N/A</v>
      </c>
      <c r="X9" s="5" t="e">
        <f t="shared" si="13"/>
        <v>#N/A</v>
      </c>
      <c r="Y9" s="5" t="e">
        <f t="shared" si="14"/>
        <v>#N/A</v>
      </c>
      <c r="Z9" s="5" t="e">
        <f t="shared" si="15"/>
        <v>#N/A</v>
      </c>
      <c r="AA9" s="5" t="e">
        <f t="shared" si="16"/>
        <v>#N/A</v>
      </c>
      <c r="AB9" s="5" t="e">
        <f t="shared" si="17"/>
        <v>#N/A</v>
      </c>
      <c r="AC9" s="5" t="e">
        <f t="shared" si="18"/>
        <v>#N/A</v>
      </c>
      <c r="AD9" s="5" t="e">
        <f t="shared" si="19"/>
        <v>#N/A</v>
      </c>
      <c r="AE9" s="5" t="e">
        <f t="shared" si="20"/>
        <v>#N/A</v>
      </c>
      <c r="AF9" s="5" t="e">
        <f t="shared" si="21"/>
        <v>#N/A</v>
      </c>
      <c r="AG9" s="5" t="e">
        <f t="shared" si="22"/>
        <v>#N/A</v>
      </c>
      <c r="AH9" s="5" t="e">
        <f t="shared" si="23"/>
        <v>#N/A</v>
      </c>
      <c r="AI9" s="5" t="e">
        <f t="shared" si="24"/>
        <v>#N/A</v>
      </c>
      <c r="AJ9" s="5" t="e">
        <f t="shared" si="25"/>
        <v>#N/A</v>
      </c>
      <c r="AK9" s="5" t="e">
        <f t="shared" si="26"/>
        <v>#N/A</v>
      </c>
      <c r="AL9" s="5" t="e">
        <f t="shared" si="27"/>
        <v>#N/A</v>
      </c>
      <c r="AM9" s="5" t="e">
        <f t="shared" si="28"/>
        <v>#N/A</v>
      </c>
      <c r="AN9" s="5" t="e">
        <f t="shared" si="29"/>
        <v>#N/A</v>
      </c>
      <c r="AO9" s="5" t="e">
        <f t="shared" si="30"/>
        <v>#N/A</v>
      </c>
      <c r="AP9" s="5" t="e">
        <f t="shared" si="31"/>
        <v>#N/A</v>
      </c>
      <c r="AQ9" s="5" t="e">
        <f t="shared" si="32"/>
        <v>#N/A</v>
      </c>
      <c r="AR9" s="5" t="e">
        <f t="shared" si="33"/>
        <v>#N/A</v>
      </c>
      <c r="AS9" s="5" t="e">
        <f t="shared" si="34"/>
        <v>#N/A</v>
      </c>
      <c r="AT9" s="5" t="e">
        <f t="shared" si="35"/>
        <v>#N/A</v>
      </c>
      <c r="AU9" s="5" t="e">
        <f t="shared" si="36"/>
        <v>#N/A</v>
      </c>
      <c r="AV9" s="5" t="e">
        <f t="shared" si="37"/>
        <v>#N/A</v>
      </c>
      <c r="AW9" s="5" t="e">
        <f t="shared" si="38"/>
        <v>#N/A</v>
      </c>
      <c r="AX9" s="5" t="e">
        <f t="shared" si="39"/>
        <v>#N/A</v>
      </c>
      <c r="AY9" s="5" t="e">
        <f t="shared" si="40"/>
        <v>#N/A</v>
      </c>
      <c r="AZ9" s="5" t="e">
        <f t="shared" si="41"/>
        <v>#N/A</v>
      </c>
      <c r="BA9" s="5" t="e">
        <f t="shared" si="42"/>
        <v>#N/A</v>
      </c>
      <c r="BB9" s="5" t="e">
        <f t="shared" si="43"/>
        <v>#N/A</v>
      </c>
      <c r="BC9" s="5" t="e">
        <f t="shared" si="44"/>
        <v>#N/A</v>
      </c>
      <c r="BD9" s="5" t="e">
        <f t="shared" si="45"/>
        <v>#N/A</v>
      </c>
      <c r="BE9" s="5" t="e">
        <f t="shared" si="46"/>
        <v>#N/A</v>
      </c>
      <c r="BF9" s="5" t="e">
        <f t="shared" si="47"/>
        <v>#N/A</v>
      </c>
      <c r="BG9" s="5" t="e">
        <f t="shared" si="48"/>
        <v>#N/A</v>
      </c>
      <c r="BH9" s="5" t="e">
        <f t="shared" si="49"/>
        <v>#N/A</v>
      </c>
      <c r="BI9" s="5" t="e">
        <f t="shared" si="50"/>
        <v>#N/A</v>
      </c>
      <c r="BJ9" s="8" t="e">
        <f t="shared" si="51"/>
        <v>#N/A</v>
      </c>
      <c r="BK9" s="8" t="e">
        <f t="shared" si="52"/>
        <v>#N/A</v>
      </c>
      <c r="BL9" s="8" t="e">
        <f t="shared" si="53"/>
        <v>#N/A</v>
      </c>
      <c r="BM9" s="8" t="e">
        <f t="shared" si="54"/>
        <v>#N/A</v>
      </c>
      <c r="BN9" s="8" t="e">
        <f t="shared" si="55"/>
        <v>#N/A</v>
      </c>
    </row>
    <row r="10" spans="1:88" x14ac:dyDescent="0.25">
      <c r="A10" t="s">
        <v>61</v>
      </c>
      <c r="B10" t="s">
        <v>752</v>
      </c>
      <c r="C10" t="s">
        <v>66</v>
      </c>
      <c r="D10" t="s">
        <v>748</v>
      </c>
      <c r="E10" s="1">
        <f>VLOOKUP(A10,home!$A$2:$E$670,3,FALSE)</f>
        <v>1.46835443037975</v>
      </c>
      <c r="F10" t="e">
        <f>VLOOKUP(B10,home!$B$2:$E$670,3,FALSE)</f>
        <v>#N/A</v>
      </c>
      <c r="G10">
        <f>VLOOKUP(C10,away!$B$2:$E$670,4,FALSE)</f>
        <v>0.51</v>
      </c>
      <c r="H10">
        <f>VLOOKUP(A10,away!$A$2:$E$670,3,FALSE)</f>
        <v>1.16455696202532</v>
      </c>
      <c r="I10">
        <f>VLOOKUP(C10,away!$B$2:$E$670,3,FALSE)</f>
        <v>1.19</v>
      </c>
      <c r="J10" t="e">
        <f>VLOOKUP(B10,home!$B$2:$E$670,4,FALSE)</f>
        <v>#N/A</v>
      </c>
      <c r="K10" s="3" t="e">
        <f t="shared" si="0"/>
        <v>#N/A</v>
      </c>
      <c r="L10" s="3" t="e">
        <f t="shared" si="1"/>
        <v>#N/A</v>
      </c>
      <c r="M10" s="5" t="e">
        <f t="shared" si="2"/>
        <v>#N/A</v>
      </c>
      <c r="N10" s="5" t="e">
        <f t="shared" si="3"/>
        <v>#N/A</v>
      </c>
      <c r="O10" s="5" t="e">
        <f t="shared" si="4"/>
        <v>#N/A</v>
      </c>
      <c r="P10" s="5" t="e">
        <f t="shared" si="5"/>
        <v>#N/A</v>
      </c>
      <c r="Q10" s="5" t="e">
        <f t="shared" si="6"/>
        <v>#N/A</v>
      </c>
      <c r="R10" s="5" t="e">
        <f t="shared" si="7"/>
        <v>#N/A</v>
      </c>
      <c r="S10" s="5" t="e">
        <f t="shared" si="8"/>
        <v>#N/A</v>
      </c>
      <c r="T10" s="5" t="e">
        <f t="shared" si="9"/>
        <v>#N/A</v>
      </c>
      <c r="U10" s="5" t="e">
        <f t="shared" si="10"/>
        <v>#N/A</v>
      </c>
      <c r="V10" s="5" t="e">
        <f t="shared" si="11"/>
        <v>#N/A</v>
      </c>
      <c r="W10" s="5" t="e">
        <f t="shared" si="12"/>
        <v>#N/A</v>
      </c>
      <c r="X10" s="5" t="e">
        <f t="shared" si="13"/>
        <v>#N/A</v>
      </c>
      <c r="Y10" s="5" t="e">
        <f t="shared" si="14"/>
        <v>#N/A</v>
      </c>
      <c r="Z10" s="5" t="e">
        <f t="shared" si="15"/>
        <v>#N/A</v>
      </c>
      <c r="AA10" s="5" t="e">
        <f t="shared" si="16"/>
        <v>#N/A</v>
      </c>
      <c r="AB10" s="5" t="e">
        <f t="shared" si="17"/>
        <v>#N/A</v>
      </c>
      <c r="AC10" s="5" t="e">
        <f t="shared" si="18"/>
        <v>#N/A</v>
      </c>
      <c r="AD10" s="5" t="e">
        <f t="shared" si="19"/>
        <v>#N/A</v>
      </c>
      <c r="AE10" s="5" t="e">
        <f t="shared" si="20"/>
        <v>#N/A</v>
      </c>
      <c r="AF10" s="5" t="e">
        <f t="shared" si="21"/>
        <v>#N/A</v>
      </c>
      <c r="AG10" s="5" t="e">
        <f t="shared" si="22"/>
        <v>#N/A</v>
      </c>
      <c r="AH10" s="5" t="e">
        <f t="shared" si="23"/>
        <v>#N/A</v>
      </c>
      <c r="AI10" s="5" t="e">
        <f t="shared" si="24"/>
        <v>#N/A</v>
      </c>
      <c r="AJ10" s="5" t="e">
        <f t="shared" si="25"/>
        <v>#N/A</v>
      </c>
      <c r="AK10" s="5" t="e">
        <f t="shared" si="26"/>
        <v>#N/A</v>
      </c>
      <c r="AL10" s="5" t="e">
        <f t="shared" si="27"/>
        <v>#N/A</v>
      </c>
      <c r="AM10" s="5" t="e">
        <f t="shared" si="28"/>
        <v>#N/A</v>
      </c>
      <c r="AN10" s="5" t="e">
        <f t="shared" si="29"/>
        <v>#N/A</v>
      </c>
      <c r="AO10" s="5" t="e">
        <f t="shared" si="30"/>
        <v>#N/A</v>
      </c>
      <c r="AP10" s="5" t="e">
        <f t="shared" si="31"/>
        <v>#N/A</v>
      </c>
      <c r="AQ10" s="5" t="e">
        <f t="shared" si="32"/>
        <v>#N/A</v>
      </c>
      <c r="AR10" s="5" t="e">
        <f t="shared" si="33"/>
        <v>#N/A</v>
      </c>
      <c r="AS10" s="5" t="e">
        <f t="shared" si="34"/>
        <v>#N/A</v>
      </c>
      <c r="AT10" s="5" t="e">
        <f t="shared" si="35"/>
        <v>#N/A</v>
      </c>
      <c r="AU10" s="5" t="e">
        <f t="shared" si="36"/>
        <v>#N/A</v>
      </c>
      <c r="AV10" s="5" t="e">
        <f t="shared" si="37"/>
        <v>#N/A</v>
      </c>
      <c r="AW10" s="5" t="e">
        <f t="shared" si="38"/>
        <v>#N/A</v>
      </c>
      <c r="AX10" s="5" t="e">
        <f t="shared" si="39"/>
        <v>#N/A</v>
      </c>
      <c r="AY10" s="5" t="e">
        <f t="shared" si="40"/>
        <v>#N/A</v>
      </c>
      <c r="AZ10" s="5" t="e">
        <f t="shared" si="41"/>
        <v>#N/A</v>
      </c>
      <c r="BA10" s="5" t="e">
        <f t="shared" si="42"/>
        <v>#N/A</v>
      </c>
      <c r="BB10" s="5" t="e">
        <f t="shared" si="43"/>
        <v>#N/A</v>
      </c>
      <c r="BC10" s="5" t="e">
        <f t="shared" si="44"/>
        <v>#N/A</v>
      </c>
      <c r="BD10" s="5" t="e">
        <f t="shared" si="45"/>
        <v>#N/A</v>
      </c>
      <c r="BE10" s="5" t="e">
        <f t="shared" si="46"/>
        <v>#N/A</v>
      </c>
      <c r="BF10" s="5" t="e">
        <f t="shared" si="47"/>
        <v>#N/A</v>
      </c>
      <c r="BG10" s="5" t="e">
        <f t="shared" si="48"/>
        <v>#N/A</v>
      </c>
      <c r="BH10" s="5" t="e">
        <f t="shared" si="49"/>
        <v>#N/A</v>
      </c>
      <c r="BI10" s="5" t="e">
        <f t="shared" si="50"/>
        <v>#N/A</v>
      </c>
      <c r="BJ10" s="8" t="e">
        <f t="shared" si="51"/>
        <v>#N/A</v>
      </c>
      <c r="BK10" s="8" t="e">
        <f t="shared" si="52"/>
        <v>#N/A</v>
      </c>
      <c r="BL10" s="8" t="e">
        <f t="shared" si="53"/>
        <v>#N/A</v>
      </c>
      <c r="BM10" s="8" t="e">
        <f t="shared" si="54"/>
        <v>#N/A</v>
      </c>
      <c r="BN10" s="8" t="e">
        <f t="shared" si="55"/>
        <v>#N/A</v>
      </c>
    </row>
    <row r="11" spans="1:88" x14ac:dyDescent="0.25">
      <c r="B11" t="s">
        <v>547</v>
      </c>
      <c r="C11" t="s">
        <v>753</v>
      </c>
      <c r="D11" t="s">
        <v>748</v>
      </c>
      <c r="E11" s="1" t="e">
        <f>VLOOKUP(A11,home!$A$2:$E$670,3,FALSE)</f>
        <v>#N/A</v>
      </c>
      <c r="F11">
        <f>VLOOKUP(B11,home!$B$2:$E$670,3,FALSE)</f>
        <v>0.80820000000000003</v>
      </c>
      <c r="G11" t="e">
        <f>VLOOKUP(C11,away!$B$2:$E$670,4,FALSE)</f>
        <v>#N/A</v>
      </c>
      <c r="H11" t="e">
        <f>VLOOKUP(A11,away!$A$2:$E$670,3,FALSE)</f>
        <v>#N/A</v>
      </c>
      <c r="I11" t="e">
        <f>VLOOKUP(C11,away!$B$2:$E$670,3,FALSE)</f>
        <v>#N/A</v>
      </c>
      <c r="J11">
        <f>VLOOKUP(B11,home!$B$2:$E$670,4,FALSE)</f>
        <v>0.67689999999999995</v>
      </c>
      <c r="K11" s="3" t="e">
        <f t="shared" si="0"/>
        <v>#N/A</v>
      </c>
      <c r="L11" s="3" t="e">
        <f t="shared" si="1"/>
        <v>#N/A</v>
      </c>
      <c r="M11" s="5" t="e">
        <f t="shared" si="2"/>
        <v>#N/A</v>
      </c>
      <c r="N11" s="5" t="e">
        <f t="shared" si="3"/>
        <v>#N/A</v>
      </c>
      <c r="O11" s="5" t="e">
        <f t="shared" si="4"/>
        <v>#N/A</v>
      </c>
      <c r="P11" s="5" t="e">
        <f t="shared" si="5"/>
        <v>#N/A</v>
      </c>
      <c r="Q11" s="5" t="e">
        <f t="shared" si="6"/>
        <v>#N/A</v>
      </c>
      <c r="R11" s="5" t="e">
        <f t="shared" si="7"/>
        <v>#N/A</v>
      </c>
      <c r="S11" s="5" t="e">
        <f t="shared" si="8"/>
        <v>#N/A</v>
      </c>
      <c r="T11" s="5" t="e">
        <f t="shared" si="9"/>
        <v>#N/A</v>
      </c>
      <c r="U11" s="5" t="e">
        <f t="shared" si="10"/>
        <v>#N/A</v>
      </c>
      <c r="V11" s="5" t="e">
        <f t="shared" si="11"/>
        <v>#N/A</v>
      </c>
      <c r="W11" s="5" t="e">
        <f t="shared" si="12"/>
        <v>#N/A</v>
      </c>
      <c r="X11" s="5" t="e">
        <f t="shared" si="13"/>
        <v>#N/A</v>
      </c>
      <c r="Y11" s="5" t="e">
        <f t="shared" si="14"/>
        <v>#N/A</v>
      </c>
      <c r="Z11" s="5" t="e">
        <f t="shared" si="15"/>
        <v>#N/A</v>
      </c>
      <c r="AA11" s="5" t="e">
        <f t="shared" si="16"/>
        <v>#N/A</v>
      </c>
      <c r="AB11" s="5" t="e">
        <f t="shared" si="17"/>
        <v>#N/A</v>
      </c>
      <c r="AC11" s="5" t="e">
        <f t="shared" si="18"/>
        <v>#N/A</v>
      </c>
      <c r="AD11" s="5" t="e">
        <f t="shared" si="19"/>
        <v>#N/A</v>
      </c>
      <c r="AE11" s="5" t="e">
        <f t="shared" si="20"/>
        <v>#N/A</v>
      </c>
      <c r="AF11" s="5" t="e">
        <f t="shared" si="21"/>
        <v>#N/A</v>
      </c>
      <c r="AG11" s="5" t="e">
        <f t="shared" si="22"/>
        <v>#N/A</v>
      </c>
      <c r="AH11" s="5" t="e">
        <f t="shared" si="23"/>
        <v>#N/A</v>
      </c>
      <c r="AI11" s="5" t="e">
        <f t="shared" si="24"/>
        <v>#N/A</v>
      </c>
      <c r="AJ11" s="5" t="e">
        <f t="shared" si="25"/>
        <v>#N/A</v>
      </c>
      <c r="AK11" s="5" t="e">
        <f t="shared" si="26"/>
        <v>#N/A</v>
      </c>
      <c r="AL11" s="5" t="e">
        <f t="shared" si="27"/>
        <v>#N/A</v>
      </c>
      <c r="AM11" s="5" t="e">
        <f t="shared" si="28"/>
        <v>#N/A</v>
      </c>
      <c r="AN11" s="5" t="e">
        <f t="shared" si="29"/>
        <v>#N/A</v>
      </c>
      <c r="AO11" s="5" t="e">
        <f t="shared" si="30"/>
        <v>#N/A</v>
      </c>
      <c r="AP11" s="5" t="e">
        <f t="shared" si="31"/>
        <v>#N/A</v>
      </c>
      <c r="AQ11" s="5" t="e">
        <f t="shared" si="32"/>
        <v>#N/A</v>
      </c>
      <c r="AR11" s="5" t="e">
        <f t="shared" si="33"/>
        <v>#N/A</v>
      </c>
      <c r="AS11" s="5" t="e">
        <f t="shared" si="34"/>
        <v>#N/A</v>
      </c>
      <c r="AT11" s="5" t="e">
        <f t="shared" si="35"/>
        <v>#N/A</v>
      </c>
      <c r="AU11" s="5" t="e">
        <f t="shared" si="36"/>
        <v>#N/A</v>
      </c>
      <c r="AV11" s="5" t="e">
        <f t="shared" si="37"/>
        <v>#N/A</v>
      </c>
      <c r="AW11" s="5" t="e">
        <f t="shared" si="38"/>
        <v>#N/A</v>
      </c>
      <c r="AX11" s="5" t="e">
        <f t="shared" si="39"/>
        <v>#N/A</v>
      </c>
      <c r="AY11" s="5" t="e">
        <f t="shared" si="40"/>
        <v>#N/A</v>
      </c>
      <c r="AZ11" s="5" t="e">
        <f t="shared" si="41"/>
        <v>#N/A</v>
      </c>
      <c r="BA11" s="5" t="e">
        <f t="shared" si="42"/>
        <v>#N/A</v>
      </c>
      <c r="BB11" s="5" t="e">
        <f t="shared" si="43"/>
        <v>#N/A</v>
      </c>
      <c r="BC11" s="5" t="e">
        <f t="shared" si="44"/>
        <v>#N/A</v>
      </c>
      <c r="BD11" s="5" t="e">
        <f t="shared" si="45"/>
        <v>#N/A</v>
      </c>
      <c r="BE11" s="5" t="e">
        <f t="shared" si="46"/>
        <v>#N/A</v>
      </c>
      <c r="BF11" s="5" t="e">
        <f t="shared" si="47"/>
        <v>#N/A</v>
      </c>
      <c r="BG11" s="5" t="e">
        <f t="shared" si="48"/>
        <v>#N/A</v>
      </c>
      <c r="BH11" s="5" t="e">
        <f t="shared" si="49"/>
        <v>#N/A</v>
      </c>
      <c r="BI11" s="5" t="e">
        <f t="shared" si="50"/>
        <v>#N/A</v>
      </c>
      <c r="BJ11" s="8" t="e">
        <f t="shared" si="51"/>
        <v>#N/A</v>
      </c>
      <c r="BK11" s="8" t="e">
        <f t="shared" si="52"/>
        <v>#N/A</v>
      </c>
      <c r="BL11" s="8" t="e">
        <f t="shared" si="53"/>
        <v>#N/A</v>
      </c>
      <c r="BM11" s="8" t="e">
        <f t="shared" si="54"/>
        <v>#N/A</v>
      </c>
      <c r="BN11" s="8" t="e">
        <f t="shared" si="55"/>
        <v>#N/A</v>
      </c>
    </row>
    <row r="12" spans="1:88" x14ac:dyDescent="0.25">
      <c r="A12" t="s">
        <v>199</v>
      </c>
      <c r="B12" t="s">
        <v>298</v>
      </c>
      <c r="C12" t="s">
        <v>260</v>
      </c>
      <c r="D12" t="s">
        <v>748</v>
      </c>
      <c r="E12" s="1">
        <f>VLOOKUP(A12,home!$A$2:$E$670,3,FALSE)</f>
        <v>1.44444444444444</v>
      </c>
      <c r="F12">
        <f>VLOOKUP(B12,home!$B$2:$E$670,3,FALSE)</f>
        <v>1.1100000000000001</v>
      </c>
      <c r="G12">
        <f>VLOOKUP(C12,away!$B$2:$E$670,4,FALSE)</f>
        <v>0.92</v>
      </c>
      <c r="H12">
        <f>VLOOKUP(A12,away!$A$2:$E$670,3,FALSE)</f>
        <v>1.0185185185185199</v>
      </c>
      <c r="I12">
        <f>VLOOKUP(C12,away!$B$2:$E$670,3,FALSE)</f>
        <v>0.46</v>
      </c>
      <c r="J12">
        <f>VLOOKUP(B12,home!$B$2:$E$670,4,FALSE)</f>
        <v>0.59</v>
      </c>
      <c r="K12" s="3">
        <f t="shared" si="0"/>
        <v>1.4750666666666623</v>
      </c>
      <c r="L12" s="3">
        <f t="shared" si="1"/>
        <v>0.2764259259259263</v>
      </c>
      <c r="M12" s="5">
        <f t="shared" si="2"/>
        <v>0.17351476322302739</v>
      </c>
      <c r="N12" s="5">
        <f t="shared" si="3"/>
        <v>0.25594584340484622</v>
      </c>
      <c r="O12" s="5">
        <f t="shared" si="4"/>
        <v>4.7963979085743208E-2</v>
      </c>
      <c r="P12" s="5">
        <f t="shared" si="5"/>
        <v>7.0750066750076737E-2</v>
      </c>
      <c r="Q12" s="5">
        <f t="shared" si="6"/>
        <v>0.18876859103918703</v>
      </c>
      <c r="R12" s="5">
        <f t="shared" si="7"/>
        <v>6.629243664934165E-3</v>
      </c>
      <c r="S12" s="5">
        <f t="shared" si="8"/>
        <v>7.212026014619859E-3</v>
      </c>
      <c r="T12" s="5">
        <f t="shared" si="9"/>
        <v>5.2180532563739786E-2</v>
      </c>
      <c r="U12" s="5">
        <f t="shared" si="10"/>
        <v>9.7785763553555269E-3</v>
      </c>
      <c r="V12" s="5">
        <f t="shared" si="11"/>
        <v>3.267421761313333E-4</v>
      </c>
      <c r="W12" s="5">
        <f t="shared" si="12"/>
        <v>9.2815418785178683E-2</v>
      </c>
      <c r="X12" s="5">
        <f t="shared" si="13"/>
        <v>2.5656588077895628E-2</v>
      </c>
      <c r="Y12" s="5">
        <f t="shared" si="14"/>
        <v>3.5460730577661901E-3</v>
      </c>
      <c r="Z12" s="5">
        <f t="shared" si="15"/>
        <v>6.1083160608933589E-4</v>
      </c>
      <c r="AA12" s="5">
        <f t="shared" si="16"/>
        <v>9.0101734108884038E-4</v>
      </c>
      <c r="AB12" s="5">
        <f t="shared" si="17"/>
        <v>6.6453032296438753E-4</v>
      </c>
      <c r="AC12" s="5">
        <f t="shared" si="18"/>
        <v>8.3267521239834126E-6</v>
      </c>
      <c r="AD12" s="5">
        <f t="shared" si="19"/>
        <v>3.4227232600680953E-2</v>
      </c>
      <c r="AE12" s="5">
        <f t="shared" si="20"/>
        <v>9.461294463525281E-3</v>
      </c>
      <c r="AF12" s="5">
        <f t="shared" si="21"/>
        <v>1.307673541268908E-3</v>
      </c>
      <c r="AG12" s="5">
        <f t="shared" si="22"/>
        <v>1.2049162315136429E-4</v>
      </c>
      <c r="AH12" s="5">
        <f t="shared" si="23"/>
        <v>4.2212423074516333E-5</v>
      </c>
      <c r="AI12" s="5">
        <f t="shared" si="24"/>
        <v>6.2266138196449716E-5</v>
      </c>
      <c r="AJ12" s="5">
        <f t="shared" si="25"/>
        <v>4.5923352457821413E-5</v>
      </c>
      <c r="AK12" s="5">
        <f t="shared" si="26"/>
        <v>2.2580002144038975E-5</v>
      </c>
      <c r="AL12" s="5">
        <f t="shared" si="27"/>
        <v>1.3580821773094794E-7</v>
      </c>
      <c r="AM12" s="5">
        <f t="shared" si="28"/>
        <v>1.0097489980302186E-2</v>
      </c>
      <c r="AN12" s="5">
        <f t="shared" si="29"/>
        <v>2.7912080173327948E-3</v>
      </c>
      <c r="AO12" s="5">
        <f t="shared" si="30"/>
        <v>3.8578113032154335E-4</v>
      </c>
      <c r="AP12" s="5">
        <f t="shared" si="31"/>
        <v>3.5546635384627685E-5</v>
      </c>
      <c r="AQ12" s="5">
        <f t="shared" si="32"/>
        <v>2.4565028999367508E-6</v>
      </c>
      <c r="AR12" s="5">
        <f t="shared" si="33"/>
        <v>2.3337216267900235E-6</v>
      </c>
      <c r="AS12" s="5">
        <f t="shared" si="34"/>
        <v>3.4423949809570611E-6</v>
      </c>
      <c r="AT12" s="5">
        <f t="shared" si="35"/>
        <v>2.5388810449551904E-6</v>
      </c>
      <c r="AU12" s="5">
        <f t="shared" si="36"/>
        <v>1.2483396000150753E-6</v>
      </c>
      <c r="AV12" s="5">
        <f t="shared" si="37"/>
        <v>4.603460331655578E-7</v>
      </c>
      <c r="AW12" s="5">
        <f t="shared" si="38"/>
        <v>1.5382041228073266E-9</v>
      </c>
      <c r="AX12" s="5">
        <f t="shared" si="39"/>
        <v>2.4824118144907287E-3</v>
      </c>
      <c r="AY12" s="5">
        <f t="shared" si="40"/>
        <v>6.862029843500584E-4</v>
      </c>
      <c r="AZ12" s="5">
        <f t="shared" si="41"/>
        <v>9.4842147661049401E-5</v>
      </c>
      <c r="BA12" s="5">
        <f t="shared" si="42"/>
        <v>8.7389428280030021E-6</v>
      </c>
      <c r="BB12" s="5">
        <f t="shared" si="43"/>
        <v>6.0391759071111562E-7</v>
      </c>
      <c r="BC12" s="5">
        <f t="shared" si="44"/>
        <v>3.3387695839054955E-8</v>
      </c>
      <c r="BD12" s="5">
        <f t="shared" si="45"/>
        <v>1.0751686025646517E-7</v>
      </c>
      <c r="BE12" s="5">
        <f t="shared" si="46"/>
        <v>1.5859453666896943E-7</v>
      </c>
      <c r="BF12" s="5">
        <f t="shared" si="47"/>
        <v>1.1696875727792026E-7</v>
      </c>
      <c r="BG12" s="5">
        <f t="shared" si="48"/>
        <v>5.7512238300694587E-8</v>
      </c>
      <c r="BH12" s="5">
        <f t="shared" si="49"/>
        <v>2.1208596410686074E-8</v>
      </c>
      <c r="BI12" s="5">
        <f t="shared" si="50"/>
        <v>6.2568187224378452E-9</v>
      </c>
      <c r="BJ12" s="8">
        <f t="shared" si="51"/>
        <v>0.68061505461809768</v>
      </c>
      <c r="BK12" s="8">
        <f t="shared" si="52"/>
        <v>0.25249826370854705</v>
      </c>
      <c r="BL12" s="8">
        <f t="shared" si="53"/>
        <v>6.6120820427052474E-2</v>
      </c>
      <c r="BM12" s="8">
        <f t="shared" si="54"/>
        <v>0.25558628174582571</v>
      </c>
      <c r="BN12" s="8">
        <f t="shared" si="55"/>
        <v>0.74357248716781477</v>
      </c>
    </row>
    <row r="13" spans="1:88" x14ac:dyDescent="0.25">
      <c r="A13" t="s">
        <v>19</v>
      </c>
      <c r="B13" t="s">
        <v>21</v>
      </c>
      <c r="C13" t="s">
        <v>503</v>
      </c>
      <c r="D13" t="s">
        <v>748</v>
      </c>
      <c r="E13" s="1">
        <f>VLOOKUP(A13,home!$A$2:$E$670,3,FALSE)</f>
        <v>1.63636363636364</v>
      </c>
      <c r="F13">
        <f>VLOOKUP(B13,home!$B$2:$E$670,3,FALSE)</f>
        <v>0.86</v>
      </c>
      <c r="G13">
        <f>VLOOKUP(C13,away!$B$2:$E$670,4,FALSE)</f>
        <v>0.70589999999999997</v>
      </c>
      <c r="H13">
        <f>VLOOKUP(A13,away!$A$2:$E$670,3,FALSE)</f>
        <v>1.23232323232323</v>
      </c>
      <c r="I13">
        <f>VLOOKUP(C13,away!$B$2:$E$670,3,FALSE)</f>
        <v>1.9024000000000001</v>
      </c>
      <c r="J13">
        <f>VLOOKUP(B13,home!$B$2:$E$670,4,FALSE)</f>
        <v>0.97</v>
      </c>
      <c r="K13" s="3">
        <f t="shared" si="0"/>
        <v>0.99339381818182027</v>
      </c>
      <c r="L13" s="3">
        <f t="shared" si="1"/>
        <v>2.2740405656565614</v>
      </c>
      <c r="M13" s="5">
        <f t="shared" si="2"/>
        <v>3.810406217225927E-2</v>
      </c>
      <c r="N13" s="5">
        <f t="shared" si="3"/>
        <v>3.7852339809538102E-2</v>
      </c>
      <c r="O13" s="5">
        <f t="shared" si="4"/>
        <v>8.6650183096017255E-2</v>
      </c>
      <c r="P13" s="5">
        <f t="shared" si="5"/>
        <v>8.6077756231906402E-2</v>
      </c>
      <c r="Q13" s="5">
        <f t="shared" si="6"/>
        <v>1.8801140185256384E-2</v>
      </c>
      <c r="R13" s="5">
        <f t="shared" si="7"/>
        <v>9.8523015690955854E-2</v>
      </c>
      <c r="S13" s="5">
        <f t="shared" si="8"/>
        <v>4.8612796743451404E-2</v>
      </c>
      <c r="T13" s="5">
        <f t="shared" si="9"/>
        <v>4.2754555461868737E-2</v>
      </c>
      <c r="U13" s="5">
        <f t="shared" si="10"/>
        <v>9.7872154736026021E-2</v>
      </c>
      <c r="V13" s="5">
        <f t="shared" si="11"/>
        <v>1.220190834514936E-2</v>
      </c>
      <c r="W13" s="5">
        <f t="shared" si="12"/>
        <v>6.2256454782678317E-3</v>
      </c>
      <c r="X13" s="5">
        <f t="shared" si="13"/>
        <v>1.4157370364977395E-2</v>
      </c>
      <c r="Y13" s="5">
        <f t="shared" si="14"/>
        <v>1.6097217256491318E-2</v>
      </c>
      <c r="Z13" s="5">
        <f t="shared" si="15"/>
        <v>7.4681778110683841E-2</v>
      </c>
      <c r="AA13" s="5">
        <f t="shared" si="16"/>
        <v>7.4188416705979712E-2</v>
      </c>
      <c r="AB13" s="5">
        <f t="shared" si="17"/>
        <v>3.684915726820856E-2</v>
      </c>
      <c r="AC13" s="5">
        <f t="shared" si="18"/>
        <v>1.7227705397747694E-3</v>
      </c>
      <c r="AD13" s="5">
        <f t="shared" si="19"/>
        <v>1.5461294330757164E-3</v>
      </c>
      <c r="AE13" s="5">
        <f t="shared" si="20"/>
        <v>3.5159610505697608E-3</v>
      </c>
      <c r="AF13" s="5">
        <f t="shared" si="21"/>
        <v>3.9977190281320482E-3</v>
      </c>
      <c r="AG13" s="5">
        <f t="shared" si="22"/>
        <v>3.0303250800231343E-3</v>
      </c>
      <c r="AH13" s="5">
        <f t="shared" si="23"/>
        <v>4.2457348234764353E-2</v>
      </c>
      <c r="AI13" s="5">
        <f t="shared" si="24"/>
        <v>4.2176867272807721E-2</v>
      </c>
      <c r="AJ13" s="5">
        <f t="shared" si="25"/>
        <v>2.0949119609541159E-2</v>
      </c>
      <c r="AK13" s="5">
        <f t="shared" si="26"/>
        <v>6.9369086388232463E-3</v>
      </c>
      <c r="AL13" s="5">
        <f t="shared" si="27"/>
        <v>1.5567077535812217E-4</v>
      </c>
      <c r="AM13" s="5">
        <f t="shared" si="28"/>
        <v>3.0718308418527593E-4</v>
      </c>
      <c r="AN13" s="5">
        <f t="shared" si="29"/>
        <v>6.9854679452081197E-4</v>
      </c>
      <c r="AO13" s="5">
        <f t="shared" si="30"/>
        <v>7.942618738748426E-4</v>
      </c>
      <c r="AP13" s="5">
        <f t="shared" si="31"/>
        <v>6.0206124031526246E-4</v>
      </c>
      <c r="AQ13" s="5">
        <f t="shared" si="32"/>
        <v>3.4227792087160281E-4</v>
      </c>
      <c r="AR13" s="5">
        <f t="shared" si="33"/>
        <v>1.930994643921221E-2</v>
      </c>
      <c r="AS13" s="5">
        <f t="shared" si="34"/>
        <v>1.9182381422135464E-2</v>
      </c>
      <c r="AT13" s="5">
        <f t="shared" si="35"/>
        <v>9.5278295613775814E-3</v>
      </c>
      <c r="AU13" s="5">
        <f t="shared" si="36"/>
        <v>3.1549623289874981E-3</v>
      </c>
      <c r="AV13" s="5">
        <f t="shared" si="37"/>
        <v>7.8353001855317457E-4</v>
      </c>
      <c r="AW13" s="5">
        <f t="shared" si="38"/>
        <v>9.7684182981820439E-6</v>
      </c>
      <c r="AX13" s="5">
        <f t="shared" si="39"/>
        <v>5.0858962813279773E-5</v>
      </c>
      <c r="AY13" s="5">
        <f t="shared" si="40"/>
        <v>1.1565534456461676E-4</v>
      </c>
      <c r="AZ13" s="5">
        <f t="shared" si="41"/>
        <v>1.3150247258746282E-4</v>
      </c>
      <c r="BA13" s="5">
        <f t="shared" si="42"/>
        <v>9.9680652382676805E-5</v>
      </c>
      <c r="BB13" s="5">
        <f t="shared" si="43"/>
        <v>5.6669461782329385E-5</v>
      </c>
      <c r="BC13" s="5">
        <f t="shared" si="44"/>
        <v>2.5773730985388223E-5</v>
      </c>
      <c r="BD13" s="5">
        <f t="shared" si="45"/>
        <v>7.3186002539040052E-3</v>
      </c>
      <c r="BE13" s="5">
        <f t="shared" si="46"/>
        <v>7.2702522499721381E-3</v>
      </c>
      <c r="BF13" s="5">
        <f t="shared" si="47"/>
        <v>3.6111118208723963E-3</v>
      </c>
      <c r="BG13" s="5">
        <f t="shared" si="48"/>
        <v>1.1957520532059785E-3</v>
      </c>
      <c r="BH13" s="5">
        <f t="shared" si="49"/>
        <v>2.9696317443325947E-4</v>
      </c>
      <c r="BI13" s="5">
        <f t="shared" si="50"/>
        <v>5.9000276341929927E-5</v>
      </c>
      <c r="BJ13" s="8">
        <f t="shared" si="51"/>
        <v>0.15120287468708396</v>
      </c>
      <c r="BK13" s="8">
        <f t="shared" si="52"/>
        <v>0.18699062015246395</v>
      </c>
      <c r="BL13" s="8">
        <f t="shared" si="53"/>
        <v>0.57831350085211952</v>
      </c>
      <c r="BM13" s="8">
        <f t="shared" si="54"/>
        <v>0.6250743896901515</v>
      </c>
      <c r="BN13" s="8">
        <f t="shared" si="55"/>
        <v>0.3660084971859332</v>
      </c>
    </row>
    <row r="14" spans="1:88" x14ac:dyDescent="0.25">
      <c r="A14" t="s">
        <v>185</v>
      </c>
      <c r="B14" t="s">
        <v>188</v>
      </c>
      <c r="C14" t="s">
        <v>391</v>
      </c>
      <c r="D14" t="s">
        <v>748</v>
      </c>
      <c r="E14" s="1">
        <f>VLOOKUP(A14,home!$A$2:$E$670,3,FALSE)</f>
        <v>1.78481012658228</v>
      </c>
      <c r="F14">
        <f>VLOOKUP(B14,home!$B$2:$E$670,3,FALSE)</f>
        <v>1.57</v>
      </c>
      <c r="G14">
        <f>VLOOKUP(C14,away!$B$2:$E$670,4,FALSE)</f>
        <v>1.34</v>
      </c>
      <c r="H14">
        <f>VLOOKUP(A14,away!$A$2:$E$670,3,FALSE)</f>
        <v>1.36708860759494</v>
      </c>
      <c r="I14">
        <f>VLOOKUP(C14,away!$B$2:$E$670,3,FALSE)</f>
        <v>1.53</v>
      </c>
      <c r="J14">
        <f>VLOOKUP(B14,home!$B$2:$E$670,4,FALSE)</f>
        <v>1.32</v>
      </c>
      <c r="K14" s="3">
        <f t="shared" si="0"/>
        <v>3.7548835443038011</v>
      </c>
      <c r="L14" s="3">
        <f t="shared" si="1"/>
        <v>2.7609721518987409</v>
      </c>
      <c r="M14" s="5">
        <f t="shared" si="2"/>
        <v>1.4797891076322506E-3</v>
      </c>
      <c r="N14" s="5">
        <f t="shared" si="3"/>
        <v>5.5564357692883442E-3</v>
      </c>
      <c r="O14" s="5">
        <f t="shared" si="4"/>
        <v>4.0856565168557318E-3</v>
      </c>
      <c r="P14" s="5">
        <f t="shared" si="5"/>
        <v>1.5341164422819173E-2</v>
      </c>
      <c r="Q14" s="5">
        <f t="shared" si="6"/>
        <v>1.0431884617540918E-2</v>
      </c>
      <c r="R14" s="5">
        <f t="shared" si="7"/>
        <v>5.6401919326311434E-3</v>
      </c>
      <c r="S14" s="5">
        <f t="shared" si="8"/>
        <v>3.9760957259738987E-2</v>
      </c>
      <c r="T14" s="5">
        <f t="shared" si="9"/>
        <v>2.8802142920851322E-2</v>
      </c>
      <c r="U14" s="5">
        <f t="shared" si="10"/>
        <v>2.1178263874551736E-2</v>
      </c>
      <c r="V14" s="5">
        <f t="shared" si="11"/>
        <v>4.5800774341895875E-2</v>
      </c>
      <c r="W14" s="5">
        <f t="shared" si="12"/>
        <v>1.3056837295493449E-2</v>
      </c>
      <c r="X14" s="5">
        <f t="shared" si="13"/>
        <v>3.6049564164730284E-2</v>
      </c>
      <c r="Y14" s="5">
        <f t="shared" si="14"/>
        <v>4.9765921373453564E-2</v>
      </c>
      <c r="Z14" s="5">
        <f t="shared" si="15"/>
        <v>5.1908042857861754E-3</v>
      </c>
      <c r="AA14" s="5">
        <f t="shared" si="16"/>
        <v>1.9490865594400157E-2</v>
      </c>
      <c r="AB14" s="5">
        <f t="shared" si="17"/>
        <v>3.6592965242325137E-2</v>
      </c>
      <c r="AC14" s="5">
        <f t="shared" si="18"/>
        <v>2.9676408206053561E-2</v>
      </c>
      <c r="AD14" s="5">
        <f t="shared" si="19"/>
        <v>1.2256725875375126E-2</v>
      </c>
      <c r="AE14" s="5">
        <f t="shared" si="20"/>
        <v>3.384047881536744E-2</v>
      </c>
      <c r="AF14" s="5">
        <f t="shared" si="21"/>
        <v>4.6716309808074404E-2</v>
      </c>
      <c r="AG14" s="5">
        <f t="shared" si="22"/>
        <v>4.2994143473189146E-2</v>
      </c>
      <c r="AH14" s="5">
        <f t="shared" si="23"/>
        <v>3.5829165197530655E-3</v>
      </c>
      <c r="AI14" s="5">
        <f t="shared" si="24"/>
        <v>1.3453434280635031E-2</v>
      </c>
      <c r="AJ14" s="5">
        <f t="shared" si="25"/>
        <v>2.5258039497364566E-2</v>
      </c>
      <c r="AK14" s="5">
        <f t="shared" si="26"/>
        <v>3.1613665623343223E-2</v>
      </c>
      <c r="AL14" s="5">
        <f t="shared" si="27"/>
        <v>1.2306365965788935E-2</v>
      </c>
      <c r="AM14" s="5">
        <f t="shared" si="28"/>
        <v>9.2045156592977292E-3</v>
      </c>
      <c r="AN14" s="5">
        <f t="shared" si="29"/>
        <v>2.5413411407036908E-2</v>
      </c>
      <c r="AO14" s="5">
        <f t="shared" si="30"/>
        <v>3.5082860589787358E-2</v>
      </c>
      <c r="AP14" s="5">
        <f t="shared" si="31"/>
        <v>3.2287600365782911E-2</v>
      </c>
      <c r="AQ14" s="5">
        <f t="shared" si="32"/>
        <v>2.2286291365390554E-2</v>
      </c>
      <c r="AR14" s="5">
        <f t="shared" si="33"/>
        <v>1.9784665467232334E-3</v>
      </c>
      <c r="AS14" s="5">
        <f t="shared" si="34"/>
        <v>7.428911479246637E-3</v>
      </c>
      <c r="AT14" s="5">
        <f t="shared" si="35"/>
        <v>1.3947348732756406E-2</v>
      </c>
      <c r="AU14" s="5">
        <f t="shared" si="36"/>
        <v>1.7456890081097833E-2</v>
      </c>
      <c r="AV14" s="5">
        <f t="shared" si="37"/>
        <v>1.6387147325058627E-2</v>
      </c>
      <c r="AW14" s="5">
        <f t="shared" si="38"/>
        <v>3.5439356180856879E-3</v>
      </c>
      <c r="AX14" s="5">
        <f t="shared" si="39"/>
        <v>5.7603140637306162E-3</v>
      </c>
      <c r="AY14" s="5">
        <f t="shared" si="40"/>
        <v>1.59040667161509E-2</v>
      </c>
      <c r="AZ14" s="5">
        <f t="shared" si="41"/>
        <v>2.1955342652616151E-2</v>
      </c>
      <c r="BA14" s="5">
        <f t="shared" si="42"/>
        <v>2.0206029883089276E-2</v>
      </c>
      <c r="BB14" s="5">
        <f t="shared" si="43"/>
        <v>1.3947071451910813E-2</v>
      </c>
      <c r="BC14" s="5">
        <f t="shared" si="44"/>
        <v>7.7014951758535384E-3</v>
      </c>
      <c r="BD14" s="5">
        <f t="shared" si="45"/>
        <v>9.1041517316101995E-4</v>
      </c>
      <c r="BE14" s="5">
        <f t="shared" si="46"/>
        <v>3.4185029521868098E-3</v>
      </c>
      <c r="BF14" s="5">
        <f t="shared" si="47"/>
        <v>6.4180402406601089E-3</v>
      </c>
      <c r="BG14" s="5">
        <f t="shared" si="48"/>
        <v>8.0329978954447497E-3</v>
      </c>
      <c r="BH14" s="5">
        <f t="shared" si="49"/>
        <v>7.5407429022581402E-3</v>
      </c>
      <c r="BI14" s="5">
        <f t="shared" si="50"/>
        <v>5.6629222871029533E-3</v>
      </c>
      <c r="BJ14" s="8">
        <f t="shared" si="51"/>
        <v>0.48921944344401092</v>
      </c>
      <c r="BK14" s="8">
        <f t="shared" si="52"/>
        <v>0.16026952602007968</v>
      </c>
      <c r="BL14" s="8">
        <f t="shared" si="53"/>
        <v>0.25007838469755633</v>
      </c>
      <c r="BM14" s="8">
        <f t="shared" si="54"/>
        <v>0.84986290498259986</v>
      </c>
      <c r="BN14" s="8">
        <f t="shared" si="55"/>
        <v>4.2535122366767562E-2</v>
      </c>
    </row>
    <row r="15" spans="1:88" x14ac:dyDescent="0.25">
      <c r="A15" t="s">
        <v>61</v>
      </c>
      <c r="B15" t="s">
        <v>70</v>
      </c>
      <c r="C15" t="s">
        <v>272</v>
      </c>
      <c r="D15" t="s">
        <v>748</v>
      </c>
      <c r="E15" s="1">
        <f>VLOOKUP(A15,home!$A$2:$E$670,3,FALSE)</f>
        <v>1.46835443037975</v>
      </c>
      <c r="F15">
        <f>VLOOKUP(B15,home!$B$2:$E$670,3,FALSE)</f>
        <v>1.19</v>
      </c>
      <c r="G15">
        <f>VLOOKUP(C15,away!$B$2:$E$670,4,FALSE)</f>
        <v>0.28999999999999998</v>
      </c>
      <c r="H15">
        <f>VLOOKUP(A15,away!$A$2:$E$670,3,FALSE)</f>
        <v>1.16455696202532</v>
      </c>
      <c r="I15">
        <f>VLOOKUP(C15,away!$B$2:$E$670,3,FALSE)</f>
        <v>1.74</v>
      </c>
      <c r="J15">
        <f>VLOOKUP(B15,home!$B$2:$E$670,4,FALSE)</f>
        <v>1.07</v>
      </c>
      <c r="K15" s="3">
        <f t="shared" si="0"/>
        <v>0.50672911392405162</v>
      </c>
      <c r="L15" s="3">
        <f t="shared" si="1"/>
        <v>2.1681721518987409</v>
      </c>
      <c r="M15" s="5">
        <f t="shared" si="2"/>
        <v>6.8913632189546117E-2</v>
      </c>
      <c r="N15" s="5">
        <f t="shared" si="3"/>
        <v>3.4920543776696698E-2</v>
      </c>
      <c r="O15" s="5">
        <f t="shared" si="4"/>
        <v>0.1494166181995665</v>
      </c>
      <c r="P15" s="5">
        <f t="shared" si="5"/>
        <v>7.5713750545794656E-2</v>
      </c>
      <c r="Q15" s="5">
        <f t="shared" si="6"/>
        <v>8.8476281028557861E-3</v>
      </c>
      <c r="R15" s="5">
        <f t="shared" si="7"/>
        <v>0.1619804753055934</v>
      </c>
      <c r="S15" s="5">
        <f t="shared" si="8"/>
        <v>2.0796219265962698E-2</v>
      </c>
      <c r="T15" s="5">
        <f t="shared" si="9"/>
        <v>1.9183180862968604E-2</v>
      </c>
      <c r="U15" s="5">
        <f t="shared" si="10"/>
        <v>8.2080222724600055E-2</v>
      </c>
      <c r="V15" s="5">
        <f t="shared" si="11"/>
        <v>2.5387006698277081E-3</v>
      </c>
      <c r="W15" s="5">
        <f t="shared" si="12"/>
        <v>1.4944502496298839E-3</v>
      </c>
      <c r="X15" s="5">
        <f t="shared" si="13"/>
        <v>3.2402254136456353E-3</v>
      </c>
      <c r="Y15" s="5">
        <f t="shared" si="14"/>
        <v>3.5126832538705235E-3</v>
      </c>
      <c r="Z15" s="5">
        <f t="shared" si="15"/>
        <v>0.11706718523630309</v>
      </c>
      <c r="AA15" s="5">
        <f t="shared" si="16"/>
        <v>5.9321351044374679E-2</v>
      </c>
      <c r="AB15" s="5">
        <f t="shared" si="17"/>
        <v>1.5029927825746798E-2</v>
      </c>
      <c r="AC15" s="5">
        <f t="shared" si="18"/>
        <v>1.7432558617093817E-4</v>
      </c>
      <c r="AD15" s="5">
        <f t="shared" si="19"/>
        <v>1.8932036269963217E-4</v>
      </c>
      <c r="AE15" s="5">
        <f t="shared" si="20"/>
        <v>4.1047913819271156E-4</v>
      </c>
      <c r="AF15" s="5">
        <f t="shared" si="21"/>
        <v>4.4499471818241614E-4</v>
      </c>
      <c r="AG15" s="5">
        <f t="shared" si="22"/>
        <v>3.2160838523504767E-4</v>
      </c>
      <c r="AH15" s="5">
        <f t="shared" si="23"/>
        <v>6.3455452732630965E-2</v>
      </c>
      <c r="AI15" s="5">
        <f t="shared" si="24"/>
        <v>3.2154725336855622E-2</v>
      </c>
      <c r="AJ15" s="5">
        <f t="shared" si="25"/>
        <v>8.146867739208051E-3</v>
      </c>
      <c r="AK15" s="5">
        <f t="shared" si="26"/>
        <v>1.3760850235817795E-3</v>
      </c>
      <c r="AL15" s="5">
        <f t="shared" si="27"/>
        <v>7.6610931833008514E-6</v>
      </c>
      <c r="AM15" s="5">
        <f t="shared" si="28"/>
        <v>1.9186827927712942E-5</v>
      </c>
      <c r="AN15" s="5">
        <f t="shared" si="29"/>
        <v>4.1600345996140221E-5</v>
      </c>
      <c r="AO15" s="5">
        <f t="shared" si="30"/>
        <v>4.5098355849091771E-5</v>
      </c>
      <c r="AP15" s="5">
        <f t="shared" si="31"/>
        <v>3.2593666416140158E-5</v>
      </c>
      <c r="AQ15" s="5">
        <f t="shared" si="32"/>
        <v>1.7667169962938084E-5</v>
      </c>
      <c r="AR15" s="5">
        <f t="shared" si="33"/>
        <v>2.7516469100203458E-2</v>
      </c>
      <c r="AS15" s="5">
        <f t="shared" si="34"/>
        <v>1.3943396005464643E-2</v>
      </c>
      <c r="AT15" s="5">
        <f t="shared" si="35"/>
        <v>3.5327623514706296E-3</v>
      </c>
      <c r="AU15" s="5">
        <f t="shared" si="36"/>
        <v>5.9671784535498726E-4</v>
      </c>
      <c r="AV15" s="5">
        <f t="shared" si="37"/>
        <v>7.5593576259850472E-5</v>
      </c>
      <c r="AW15" s="5">
        <f t="shared" si="38"/>
        <v>2.338071904720085E-7</v>
      </c>
      <c r="AX15" s="5">
        <f t="shared" si="39"/>
        <v>1.6204207191372039E-6</v>
      </c>
      <c r="AY15" s="5">
        <f t="shared" si="40"/>
        <v>3.5133510775930162E-6</v>
      </c>
      <c r="AZ15" s="5">
        <f t="shared" si="41"/>
        <v>3.8087749831403062E-6</v>
      </c>
      <c r="BA15" s="5">
        <f t="shared" si="42"/>
        <v>2.7526932837644695E-6</v>
      </c>
      <c r="BB15" s="5">
        <f t="shared" si="43"/>
        <v>1.4920782301442055E-6</v>
      </c>
      <c r="BC15" s="5">
        <f t="shared" si="44"/>
        <v>6.4701649341060527E-7</v>
      </c>
      <c r="BD15" s="5">
        <f t="shared" si="45"/>
        <v>9.9434070036072339E-3</v>
      </c>
      <c r="BE15" s="5">
        <f t="shared" si="46"/>
        <v>5.038613820324102E-3</v>
      </c>
      <c r="BF15" s="5">
        <f t="shared" si="47"/>
        <v>1.2766061582891565E-3</v>
      </c>
      <c r="BG15" s="5">
        <f t="shared" si="48"/>
        <v>2.1563116913995067E-4</v>
      </c>
      <c r="BH15" s="5">
        <f t="shared" si="49"/>
        <v>2.7316647818173621E-5</v>
      </c>
      <c r="BI15" s="5">
        <f t="shared" si="50"/>
        <v>2.7684281488556999E-6</v>
      </c>
      <c r="BJ15" s="8">
        <f t="shared" si="51"/>
        <v>7.2735094964916147E-2</v>
      </c>
      <c r="BK15" s="8">
        <f t="shared" si="52"/>
        <v>0.16814780270156302</v>
      </c>
      <c r="BL15" s="8">
        <f t="shared" si="53"/>
        <v>0.63513100803823874</v>
      </c>
      <c r="BM15" s="8">
        <f t="shared" si="54"/>
        <v>0.49328516327708094</v>
      </c>
      <c r="BN15" s="8">
        <f t="shared" si="55"/>
        <v>0.49979264812005314</v>
      </c>
    </row>
    <row r="16" spans="1:88" x14ac:dyDescent="0.25">
      <c r="A16" t="s">
        <v>165</v>
      </c>
      <c r="B16" t="s">
        <v>262</v>
      </c>
      <c r="C16" t="s">
        <v>227</v>
      </c>
      <c r="D16" t="s">
        <v>748</v>
      </c>
      <c r="E16" s="1">
        <f>VLOOKUP(A16,home!$A$2:$E$670,3,FALSE)</f>
        <v>1.3902439024390201</v>
      </c>
      <c r="F16">
        <f>VLOOKUP(B16,home!$B$2:$E$670,3,FALSE)</f>
        <v>0.96</v>
      </c>
      <c r="G16">
        <f>VLOOKUP(C16,away!$B$2:$E$670,4,FALSE)</f>
        <v>0.93</v>
      </c>
      <c r="H16">
        <f>VLOOKUP(A16,away!$A$2:$E$670,3,FALSE)</f>
        <v>1.09756097560976</v>
      </c>
      <c r="I16">
        <f>VLOOKUP(C16,away!$B$2:$E$670,3,FALSE)</f>
        <v>1.25</v>
      </c>
      <c r="J16">
        <f>VLOOKUP(B16,home!$B$2:$E$670,4,FALSE)</f>
        <v>0.3</v>
      </c>
      <c r="K16" s="3">
        <f t="shared" si="0"/>
        <v>1.2412097560975572</v>
      </c>
      <c r="L16" s="3">
        <f t="shared" si="1"/>
        <v>0.41158536585365996</v>
      </c>
      <c r="M16" s="5">
        <f t="shared" si="2"/>
        <v>0.19151385522175254</v>
      </c>
      <c r="N16" s="5">
        <f t="shared" si="3"/>
        <v>0.2377088655290944</v>
      </c>
      <c r="O16" s="5">
        <f t="shared" si="4"/>
        <v>7.8824300167489883E-2</v>
      </c>
      <c r="P16" s="5">
        <f t="shared" si="5"/>
        <v>9.7837490385450768E-2</v>
      </c>
      <c r="Q16" s="5">
        <f t="shared" si="6"/>
        <v>0.14752328150279714</v>
      </c>
      <c r="R16" s="5">
        <f t="shared" si="7"/>
        <v>1.6221464211297519E-2</v>
      </c>
      <c r="S16" s="5">
        <f t="shared" si="8"/>
        <v>1.2495407334680325E-2</v>
      </c>
      <c r="T16" s="5">
        <f t="shared" si="9"/>
        <v>6.0718423789261219E-2</v>
      </c>
      <c r="U16" s="5">
        <f t="shared" si="10"/>
        <v>2.0134239637249845E-2</v>
      </c>
      <c r="V16" s="5">
        <f t="shared" si="11"/>
        <v>7.0927232424778579E-4</v>
      </c>
      <c r="W16" s="5">
        <f t="shared" si="12"/>
        <v>6.1035778750932697E-2</v>
      </c>
      <c r="X16" s="5">
        <f t="shared" si="13"/>
        <v>2.5121433327365678E-2</v>
      </c>
      <c r="Y16" s="5">
        <f t="shared" si="14"/>
        <v>5.1698071634060649E-3</v>
      </c>
      <c r="Z16" s="5">
        <f t="shared" si="15"/>
        <v>2.2255057606963137E-3</v>
      </c>
      <c r="AA16" s="5">
        <f t="shared" si="16"/>
        <v>2.7623194624275802E-3</v>
      </c>
      <c r="AB16" s="5">
        <f t="shared" si="17"/>
        <v>1.7143089331116362E-3</v>
      </c>
      <c r="AC16" s="5">
        <f t="shared" si="18"/>
        <v>2.2646345914473416E-5</v>
      </c>
      <c r="AD16" s="5">
        <f t="shared" si="19"/>
        <v>1.8939551014167406E-2</v>
      </c>
      <c r="AE16" s="5">
        <f t="shared" si="20"/>
        <v>7.7952420332701479E-3</v>
      </c>
      <c r="AF16" s="5">
        <f t="shared" si="21"/>
        <v>1.6042037720906612E-3</v>
      </c>
      <c r="AG16" s="5">
        <f t="shared" si="22"/>
        <v>2.2008893214658538E-4</v>
      </c>
      <c r="AH16" s="5">
        <f t="shared" si="23"/>
        <v>2.2899640068140497E-4</v>
      </c>
      <c r="AI16" s="5">
        <f t="shared" si="24"/>
        <v>2.8423256663698515E-4</v>
      </c>
      <c r="AJ16" s="5">
        <f t="shared" si="25"/>
        <v>1.763961173552375E-4</v>
      </c>
      <c r="AK16" s="5">
        <f t="shared" si="26"/>
        <v>7.298152726635014E-5</v>
      </c>
      <c r="AL16" s="5">
        <f t="shared" si="27"/>
        <v>4.627679074409295E-7</v>
      </c>
      <c r="AM16" s="5">
        <f t="shared" si="28"/>
        <v>4.701591098978399E-3</v>
      </c>
      <c r="AN16" s="5">
        <f t="shared" si="29"/>
        <v>1.9351060925673353E-3</v>
      </c>
      <c r="AO16" s="5">
        <f t="shared" si="30"/>
        <v>3.9823067453748659E-4</v>
      </c>
      <c r="AP16" s="5">
        <f t="shared" si="31"/>
        <v>5.4635305957887072E-5</v>
      </c>
      <c r="AQ16" s="5">
        <f t="shared" si="32"/>
        <v>5.6217730978008979E-6</v>
      </c>
      <c r="AR16" s="5">
        <f t="shared" si="33"/>
        <v>1.8850313470725486E-5</v>
      </c>
      <c r="AS16" s="5">
        <f t="shared" si="34"/>
        <v>2.3397192985361679E-5</v>
      </c>
      <c r="AT16" s="5">
        <f t="shared" si="35"/>
        <v>1.4520412099364124E-5</v>
      </c>
      <c r="AU16" s="5">
        <f t="shared" si="36"/>
        <v>6.0076257200959206E-6</v>
      </c>
      <c r="AV16" s="5">
        <f t="shared" si="37"/>
        <v>1.8641809136914169E-6</v>
      </c>
      <c r="AW16" s="5">
        <f t="shared" si="38"/>
        <v>6.5669821820640371E-9</v>
      </c>
      <c r="AX16" s="5">
        <f t="shared" si="39"/>
        <v>9.7261012353890366E-4</v>
      </c>
      <c r="AY16" s="5">
        <f t="shared" si="40"/>
        <v>4.0031209352973306E-4</v>
      </c>
      <c r="AZ16" s="5">
        <f t="shared" si="41"/>
        <v>8.2381299735539865E-5</v>
      </c>
      <c r="BA16" s="5">
        <f t="shared" si="42"/>
        <v>1.1302312463717401E-5</v>
      </c>
      <c r="BB16" s="5">
        <f t="shared" si="43"/>
        <v>1.1629666025928764E-6</v>
      </c>
      <c r="BC16" s="5">
        <f t="shared" si="44"/>
        <v>9.5732006920755461E-8</v>
      </c>
      <c r="BD16" s="5">
        <f t="shared" si="45"/>
        <v>1.2930855277174533E-6</v>
      </c>
      <c r="BE16" s="5">
        <f t="shared" si="46"/>
        <v>1.6049903724714612E-6</v>
      </c>
      <c r="BF16" s="5">
        <f t="shared" si="47"/>
        <v>9.9606485437711502E-7</v>
      </c>
      <c r="BG16" s="5">
        <f t="shared" si="48"/>
        <v>4.1210847165292255E-7</v>
      </c>
      <c r="BH16" s="5">
        <f t="shared" si="49"/>
        <v>1.2787826389651524E-7</v>
      </c>
      <c r="BI16" s="5">
        <f t="shared" si="50"/>
        <v>3.1744749748234581E-8</v>
      </c>
      <c r="BJ16" s="8">
        <f t="shared" si="51"/>
        <v>0.57439972528754846</v>
      </c>
      <c r="BK16" s="8">
        <f t="shared" si="52"/>
        <v>0.30297944647348313</v>
      </c>
      <c r="BL16" s="8">
        <f t="shared" si="53"/>
        <v>0.12048834462094551</v>
      </c>
      <c r="BM16" s="8">
        <f t="shared" si="54"/>
        <v>0.23006345959824345</v>
      </c>
      <c r="BN16" s="8">
        <f t="shared" si="55"/>
        <v>0.76962925701788232</v>
      </c>
    </row>
    <row r="17" spans="1:66" x14ac:dyDescent="0.25">
      <c r="A17" t="s">
        <v>13</v>
      </c>
      <c r="B17" t="s">
        <v>236</v>
      </c>
      <c r="C17" t="s">
        <v>312</v>
      </c>
      <c r="D17" t="s">
        <v>748</v>
      </c>
      <c r="E17" s="1">
        <f>VLOOKUP(A17,home!$A$2:$E$670,3,FALSE)</f>
        <v>1.80555555555556</v>
      </c>
      <c r="F17">
        <f>VLOOKUP(B17,home!$B$2:$E$670,3,FALSE)</f>
        <v>0.42</v>
      </c>
      <c r="G17">
        <f>VLOOKUP(C17,away!$B$2:$E$670,4,FALSE)</f>
        <v>0.77</v>
      </c>
      <c r="H17">
        <f>VLOOKUP(A17,away!$A$2:$E$670,3,FALSE)</f>
        <v>1.2361111111111101</v>
      </c>
      <c r="I17">
        <f>VLOOKUP(C17,away!$B$2:$E$670,3,FALSE)</f>
        <v>0.77</v>
      </c>
      <c r="J17">
        <f>VLOOKUP(B17,home!$B$2:$E$670,4,FALSE)</f>
        <v>0.81</v>
      </c>
      <c r="K17" s="3">
        <f t="shared" si="0"/>
        <v>0.58391666666666808</v>
      </c>
      <c r="L17" s="3">
        <f t="shared" si="1"/>
        <v>0.77096249999999944</v>
      </c>
      <c r="M17" s="5">
        <f t="shared" si="2"/>
        <v>0.25797846496641902</v>
      </c>
      <c r="N17" s="5">
        <f t="shared" si="3"/>
        <v>0.15063792533497519</v>
      </c>
      <c r="O17" s="5">
        <f t="shared" si="4"/>
        <v>0.19889172229667268</v>
      </c>
      <c r="P17" s="5">
        <f t="shared" si="5"/>
        <v>0.11613619151106573</v>
      </c>
      <c r="Q17" s="5">
        <f t="shared" si="6"/>
        <v>4.3979997617590569E-2</v>
      </c>
      <c r="R17" s="5">
        <f t="shared" si="7"/>
        <v>7.6669029725574198E-2</v>
      </c>
      <c r="S17" s="5">
        <f t="shared" si="8"/>
        <v>1.3070485341141377E-2</v>
      </c>
      <c r="T17" s="5">
        <f t="shared" si="9"/>
        <v>3.3906928913251644E-2</v>
      </c>
      <c r="U17" s="5">
        <f t="shared" si="10"/>
        <v>4.4768324273924978E-2</v>
      </c>
      <c r="V17" s="5">
        <f t="shared" si="11"/>
        <v>6.5378255890853533E-4</v>
      </c>
      <c r="W17" s="5">
        <f t="shared" si="12"/>
        <v>8.5602178696238297E-3</v>
      </c>
      <c r="X17" s="5">
        <f t="shared" si="13"/>
        <v>6.5996069693098573E-3</v>
      </c>
      <c r="Y17" s="5">
        <f t="shared" si="14"/>
        <v>2.5440247440382739E-3</v>
      </c>
      <c r="Z17" s="5">
        <f t="shared" si="15"/>
        <v>1.9702982276600986E-2</v>
      </c>
      <c r="AA17" s="5">
        <f t="shared" si="16"/>
        <v>1.1504899734345287E-2</v>
      </c>
      <c r="AB17" s="5">
        <f t="shared" si="17"/>
        <v>3.358951351606567E-3</v>
      </c>
      <c r="AC17" s="5">
        <f t="shared" si="18"/>
        <v>1.8394901798750858E-5</v>
      </c>
      <c r="AD17" s="5">
        <f t="shared" si="19"/>
        <v>1.2496134710927983E-3</v>
      </c>
      <c r="AE17" s="5">
        <f t="shared" si="20"/>
        <v>9.6340512570738078E-4</v>
      </c>
      <c r="AF17" s="5">
        <f t="shared" si="21"/>
        <v>3.7137461211408804E-4</v>
      </c>
      <c r="AG17" s="5">
        <f t="shared" si="22"/>
        <v>9.5438633130669125E-5</v>
      </c>
      <c r="AH17" s="5">
        <f t="shared" si="23"/>
        <v>3.7975651183559931E-3</v>
      </c>
      <c r="AI17" s="5">
        <f t="shared" si="24"/>
        <v>2.2174615653600426E-3</v>
      </c>
      <c r="AJ17" s="5">
        <f t="shared" si="25"/>
        <v>6.474063828532439E-4</v>
      </c>
      <c r="AK17" s="5">
        <f t="shared" si="26"/>
        <v>1.260104590181303E-4</v>
      </c>
      <c r="AL17" s="5">
        <f t="shared" si="27"/>
        <v>3.3123909600827524E-7</v>
      </c>
      <c r="AM17" s="5">
        <f t="shared" si="28"/>
        <v>1.4593402653245434E-4</v>
      </c>
      <c r="AN17" s="5">
        <f t="shared" si="29"/>
        <v>1.1250966193052724E-4</v>
      </c>
      <c r="AO17" s="5">
        <f t="shared" si="30"/>
        <v>4.3370365118057025E-5</v>
      </c>
      <c r="AP17" s="5">
        <f t="shared" si="31"/>
        <v>1.1145641705776672E-5</v>
      </c>
      <c r="AQ17" s="5">
        <f t="shared" si="32"/>
        <v>2.14821794839746E-6</v>
      </c>
      <c r="AR17" s="5">
        <f t="shared" si="33"/>
        <v>5.8555605951210628E-4</v>
      </c>
      <c r="AS17" s="5">
        <f t="shared" si="34"/>
        <v>3.4191594241677822E-4</v>
      </c>
      <c r="AT17" s="5">
        <f t="shared" si="35"/>
        <v>9.9825208688098785E-5</v>
      </c>
      <c r="AU17" s="5">
        <f t="shared" si="36"/>
        <v>1.9429867702153052E-5</v>
      </c>
      <c r="AV17" s="5">
        <f t="shared" si="37"/>
        <v>2.8363558956038907E-6</v>
      </c>
      <c r="AW17" s="5">
        <f t="shared" si="38"/>
        <v>4.1421251420019784E-9</v>
      </c>
      <c r="AX17" s="5">
        <f t="shared" si="39"/>
        <v>1.4202218387679301E-5</v>
      </c>
      <c r="AY17" s="5">
        <f t="shared" si="40"/>
        <v>1.0949377793711194E-5</v>
      </c>
      <c r="AZ17" s="5">
        <f t="shared" si="41"/>
        <v>4.2207798386420309E-6</v>
      </c>
      <c r="BA17" s="5">
        <f t="shared" si="42"/>
        <v>1.0846876587830181E-6</v>
      </c>
      <c r="BB17" s="5">
        <f t="shared" si="43"/>
        <v>2.0906337728362545E-7</v>
      </c>
      <c r="BC17" s="5">
        <f t="shared" si="44"/>
        <v>3.2236004801805411E-8</v>
      </c>
      <c r="BD17" s="5">
        <f t="shared" si="45"/>
        <v>7.5240293921933617E-5</v>
      </c>
      <c r="BE17" s="5">
        <f t="shared" si="46"/>
        <v>4.3934061625915847E-5</v>
      </c>
      <c r="BF17" s="5">
        <f t="shared" si="47"/>
        <v>1.2826915408866377E-5</v>
      </c>
      <c r="BG17" s="5">
        <f t="shared" si="48"/>
        <v>2.4966165630535257E-6</v>
      </c>
      <c r="BH17" s="5">
        <f t="shared" si="49"/>
        <v>3.64454005360752E-7</v>
      </c>
      <c r="BI17" s="5">
        <f t="shared" si="50"/>
        <v>4.2562153592713264E-8</v>
      </c>
      <c r="BJ17" s="8">
        <f t="shared" si="51"/>
        <v>0.24925433956713042</v>
      </c>
      <c r="BK17" s="8">
        <f t="shared" si="52"/>
        <v>0.38786859989622308</v>
      </c>
      <c r="BL17" s="8">
        <f t="shared" si="53"/>
        <v>0.34316583924560456</v>
      </c>
      <c r="BM17" s="8">
        <f t="shared" si="54"/>
        <v>0.15568748429759316</v>
      </c>
      <c r="BN17" s="8">
        <f t="shared" si="55"/>
        <v>0.84429333145229724</v>
      </c>
    </row>
    <row r="18" spans="1:66" x14ac:dyDescent="0.25">
      <c r="D18"/>
      <c r="K18" s="3"/>
      <c r="L18" s="3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5"/>
      <c r="BJ18" s="8"/>
      <c r="BK18" s="8"/>
      <c r="BL18" s="8"/>
      <c r="BM18" s="8"/>
      <c r="BN18" s="8"/>
    </row>
    <row r="19" spans="1:66" x14ac:dyDescent="0.25">
      <c r="D19"/>
      <c r="K19" s="3"/>
      <c r="L19" s="3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8"/>
      <c r="BK19" s="8"/>
      <c r="BL19" s="8"/>
      <c r="BM19" s="8"/>
      <c r="BN19" s="8"/>
    </row>
    <row r="20" spans="1:66" x14ac:dyDescent="0.25">
      <c r="D20"/>
      <c r="K20" s="3"/>
      <c r="L20" s="3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5"/>
      <c r="BJ20" s="8"/>
      <c r="BK20" s="8"/>
      <c r="BL20" s="8"/>
      <c r="BM20" s="8"/>
      <c r="BN20" s="8"/>
    </row>
    <row r="21" spans="1:66" x14ac:dyDescent="0.25">
      <c r="D21"/>
      <c r="K21" s="3"/>
      <c r="L21" s="3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8"/>
      <c r="BK21" s="8"/>
      <c r="BL21" s="8"/>
      <c r="BM21" s="8"/>
      <c r="BN21" s="8"/>
    </row>
    <row r="22" spans="1:66" x14ac:dyDescent="0.25">
      <c r="D22"/>
      <c r="K22" s="3"/>
      <c r="L22" s="3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8"/>
      <c r="BK22" s="8"/>
      <c r="BL22" s="8"/>
      <c r="BM22" s="8"/>
      <c r="BN22" s="8"/>
    </row>
    <row r="23" spans="1:66" x14ac:dyDescent="0.25">
      <c r="D23"/>
      <c r="K23" s="3"/>
      <c r="L23" s="3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8"/>
      <c r="BK23" s="8"/>
      <c r="BL23" s="8"/>
      <c r="BM23" s="8"/>
      <c r="BN23" s="8"/>
    </row>
    <row r="24" spans="1:66" x14ac:dyDescent="0.25">
      <c r="D24"/>
      <c r="K24" s="3"/>
      <c r="L24" s="3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8"/>
      <c r="BK24" s="8"/>
      <c r="BL24" s="8"/>
      <c r="BM24" s="8"/>
      <c r="BN24" s="8"/>
    </row>
    <row r="25" spans="1:66" x14ac:dyDescent="0.25">
      <c r="D25"/>
      <c r="K25" s="3"/>
      <c r="L25" s="3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8"/>
      <c r="BK25" s="8"/>
      <c r="BL25" s="8"/>
      <c r="BM25" s="8"/>
      <c r="BN25" s="8"/>
    </row>
    <row r="26" spans="1:66" x14ac:dyDescent="0.25">
      <c r="D26"/>
      <c r="K26" s="3"/>
      <c r="L26" s="3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8"/>
      <c r="BK26" s="8"/>
      <c r="BL26" s="8"/>
      <c r="BM26" s="8"/>
      <c r="BN26" s="8"/>
    </row>
    <row r="27" spans="1:66" x14ac:dyDescent="0.25">
      <c r="D27"/>
      <c r="K27" s="3"/>
      <c r="L27" s="3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8"/>
      <c r="BK27" s="8"/>
      <c r="BL27" s="8"/>
      <c r="BM27" s="8"/>
      <c r="BN27" s="8"/>
    </row>
    <row r="28" spans="1:66" x14ac:dyDescent="0.25">
      <c r="D28"/>
      <c r="K28" s="3"/>
      <c r="L28" s="3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/>
      <c r="BH28" s="5"/>
      <c r="BI28" s="5"/>
      <c r="BJ28" s="8"/>
      <c r="BK28" s="8"/>
      <c r="BL28" s="8"/>
      <c r="BM28" s="8"/>
      <c r="BN28" s="8"/>
    </row>
    <row r="29" spans="1:66" s="15" customFormat="1" x14ac:dyDescent="0.25">
      <c r="D29" s="19"/>
      <c r="K29" s="20"/>
      <c r="L29" s="20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2"/>
      <c r="BK29" s="22"/>
      <c r="BL29" s="22"/>
      <c r="BM29" s="22"/>
      <c r="BN29" s="22"/>
    </row>
    <row r="30" spans="1:66" x14ac:dyDescent="0.25">
      <c r="D30" s="11"/>
      <c r="K30" s="3"/>
      <c r="L30" s="3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8"/>
      <c r="BK30" s="8"/>
      <c r="BL30" s="8"/>
      <c r="BM30" s="8"/>
      <c r="BN30" s="8"/>
    </row>
    <row r="31" spans="1:66" x14ac:dyDescent="0.25">
      <c r="D31" s="11"/>
      <c r="K31" s="3"/>
      <c r="L31" s="3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8"/>
      <c r="BK31" s="8"/>
      <c r="BL31" s="8"/>
      <c r="BM31" s="8"/>
      <c r="BN31" s="8"/>
    </row>
    <row r="32" spans="1:66" x14ac:dyDescent="0.25">
      <c r="D32" s="11"/>
      <c r="K32" s="3"/>
      <c r="L32" s="3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/>
      <c r="BI32" s="5"/>
      <c r="BJ32" s="8"/>
      <c r="BK32" s="8"/>
      <c r="BL32" s="8"/>
      <c r="BM32" s="8"/>
      <c r="BN32" s="8"/>
    </row>
    <row r="33" spans="4:66" x14ac:dyDescent="0.25">
      <c r="D33" s="11"/>
      <c r="K33" s="3"/>
      <c r="L33" s="3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8"/>
      <c r="BK33" s="8"/>
      <c r="BL33" s="8"/>
      <c r="BM33" s="8"/>
      <c r="BN33" s="8"/>
    </row>
    <row r="34" spans="4:66" x14ac:dyDescent="0.25">
      <c r="D34" s="11"/>
      <c r="K34" s="3"/>
      <c r="L34" s="3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/>
      <c r="BI34" s="5"/>
      <c r="BJ34" s="8"/>
      <c r="BK34" s="8"/>
      <c r="BL34" s="8"/>
      <c r="BM34" s="8"/>
      <c r="BN34" s="8"/>
    </row>
    <row r="35" spans="4:66" x14ac:dyDescent="0.25">
      <c r="D35" s="11"/>
      <c r="K35" s="3"/>
      <c r="L35" s="3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8"/>
      <c r="BK35" s="8"/>
      <c r="BL35" s="8"/>
      <c r="BM35" s="8"/>
      <c r="BN35" s="8"/>
    </row>
    <row r="36" spans="4:66" x14ac:dyDescent="0.25">
      <c r="D36" s="11"/>
      <c r="K36" s="3"/>
      <c r="L36" s="3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8"/>
      <c r="BK36" s="8"/>
      <c r="BL36" s="8"/>
      <c r="BM36" s="8"/>
      <c r="BN36" s="8"/>
    </row>
    <row r="37" spans="4:66" x14ac:dyDescent="0.25">
      <c r="D37" s="11"/>
      <c r="K37" s="3"/>
      <c r="L37" s="3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8"/>
      <c r="BK37" s="8"/>
      <c r="BL37" s="8"/>
      <c r="BM37" s="8"/>
      <c r="BN37" s="8"/>
    </row>
    <row r="38" spans="4:66" x14ac:dyDescent="0.25">
      <c r="D38" s="11"/>
      <c r="K38" s="3"/>
      <c r="L38" s="3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/>
      <c r="BI38" s="5"/>
      <c r="BJ38" s="8"/>
      <c r="BK38" s="8"/>
      <c r="BL38" s="8"/>
      <c r="BM38" s="8"/>
      <c r="BN38" s="8"/>
    </row>
    <row r="39" spans="4:66" x14ac:dyDescent="0.25">
      <c r="D39" s="11"/>
      <c r="K39" s="3"/>
      <c r="L39" s="3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8"/>
      <c r="BK39" s="8"/>
      <c r="BL39" s="8"/>
      <c r="BM39" s="8"/>
      <c r="BN39" s="8"/>
    </row>
    <row r="40" spans="4:66" x14ac:dyDescent="0.25">
      <c r="D40" s="11"/>
      <c r="K40" s="3"/>
      <c r="L40" s="3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/>
      <c r="BI40" s="5"/>
      <c r="BJ40" s="8"/>
      <c r="BK40" s="8"/>
      <c r="BL40" s="8"/>
      <c r="BM40" s="8"/>
      <c r="BN40" s="8"/>
    </row>
    <row r="41" spans="4:66" x14ac:dyDescent="0.25">
      <c r="D41"/>
      <c r="K41" s="3"/>
      <c r="L41" s="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8"/>
      <c r="BK41" s="8"/>
      <c r="BL41" s="8"/>
      <c r="BM41" s="8"/>
      <c r="BN41" s="8"/>
    </row>
    <row r="42" spans="4:66" x14ac:dyDescent="0.25">
      <c r="D42"/>
      <c r="K42" s="3"/>
      <c r="L42" s="3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8"/>
      <c r="BK42" s="8"/>
      <c r="BL42" s="8"/>
      <c r="BM42" s="8"/>
      <c r="BN42" s="8"/>
    </row>
    <row r="43" spans="4:66" x14ac:dyDescent="0.25">
      <c r="D43"/>
      <c r="K43" s="3"/>
      <c r="L43" s="3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/>
      <c r="BI43" s="5"/>
      <c r="BJ43" s="8"/>
      <c r="BK43" s="8"/>
      <c r="BL43" s="8"/>
      <c r="BM43" s="8"/>
      <c r="BN43" s="8"/>
    </row>
    <row r="44" spans="4:66" x14ac:dyDescent="0.25">
      <c r="D44"/>
      <c r="K44" s="3"/>
      <c r="L44" s="3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/>
      <c r="BI44" s="5"/>
      <c r="BJ44" s="8"/>
      <c r="BK44" s="8"/>
      <c r="BL44" s="8"/>
      <c r="BM44" s="8"/>
      <c r="BN44" s="8"/>
    </row>
    <row r="45" spans="4:66" x14ac:dyDescent="0.25">
      <c r="D45"/>
      <c r="K45" s="3"/>
      <c r="L45" s="3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8"/>
      <c r="BK45" s="8"/>
      <c r="BL45" s="8"/>
      <c r="BM45" s="8"/>
      <c r="BN45" s="8"/>
    </row>
    <row r="46" spans="4:66" x14ac:dyDescent="0.25">
      <c r="D46"/>
      <c r="K46" s="3"/>
      <c r="L46" s="3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8"/>
      <c r="BK46" s="8"/>
      <c r="BL46" s="8"/>
      <c r="BM46" s="8"/>
      <c r="BN46" s="8"/>
    </row>
    <row r="47" spans="4:66" x14ac:dyDescent="0.25">
      <c r="D47"/>
      <c r="K47" s="3"/>
      <c r="L47" s="3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8"/>
      <c r="BK47" s="8"/>
      <c r="BL47" s="8"/>
      <c r="BM47" s="8"/>
      <c r="BN47" s="8"/>
    </row>
    <row r="48" spans="4:66" x14ac:dyDescent="0.25">
      <c r="D48"/>
      <c r="K48" s="3"/>
      <c r="L48" s="3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/>
      <c r="BI48" s="5"/>
      <c r="BJ48" s="8"/>
      <c r="BK48" s="8"/>
      <c r="BL48" s="8"/>
      <c r="BM48" s="8"/>
      <c r="BN48" s="8"/>
    </row>
    <row r="49" spans="4:66" x14ac:dyDescent="0.25">
      <c r="D49"/>
      <c r="K49" s="3"/>
      <c r="L49" s="3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/>
      <c r="BI49" s="5"/>
      <c r="BJ49" s="8"/>
      <c r="BK49" s="8"/>
      <c r="BL49" s="8"/>
      <c r="BM49" s="8"/>
      <c r="BN49" s="8"/>
    </row>
    <row r="50" spans="4:66" x14ac:dyDescent="0.25">
      <c r="D50"/>
      <c r="K50" s="3"/>
      <c r="L50" s="3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I50" s="5"/>
      <c r="BJ50" s="8"/>
      <c r="BK50" s="8"/>
      <c r="BL50" s="8"/>
      <c r="BM50" s="8"/>
      <c r="BN50" s="8"/>
    </row>
    <row r="51" spans="4:66" x14ac:dyDescent="0.25">
      <c r="D51"/>
      <c r="K51" s="3"/>
      <c r="L51" s="3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/>
      <c r="BH51" s="5"/>
      <c r="BI51" s="5"/>
      <c r="BJ51" s="8"/>
      <c r="BK51" s="8"/>
      <c r="BL51" s="8"/>
      <c r="BM51" s="8"/>
      <c r="BN51" s="8"/>
    </row>
    <row r="52" spans="4:66" x14ac:dyDescent="0.25">
      <c r="D52"/>
      <c r="K52" s="3"/>
      <c r="L52" s="3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5"/>
      <c r="BB52" s="5"/>
      <c r="BC52" s="5"/>
      <c r="BD52" s="5"/>
      <c r="BE52" s="5"/>
      <c r="BF52" s="5"/>
      <c r="BG52" s="5"/>
      <c r="BH52" s="5"/>
      <c r="BI52" s="5"/>
      <c r="BJ52" s="8"/>
      <c r="BK52" s="8"/>
      <c r="BL52" s="8"/>
      <c r="BM52" s="8"/>
      <c r="BN52" s="8"/>
    </row>
    <row r="53" spans="4:66" x14ac:dyDescent="0.25">
      <c r="D53"/>
      <c r="K53" s="3"/>
      <c r="L53" s="3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I53" s="5"/>
      <c r="BJ53" s="8"/>
      <c r="BK53" s="8"/>
      <c r="BL53" s="8"/>
      <c r="BM53" s="8"/>
      <c r="BN53" s="8"/>
    </row>
    <row r="54" spans="4:66" x14ac:dyDescent="0.25">
      <c r="D54"/>
      <c r="K54" s="3"/>
      <c r="L54" s="3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I54" s="5"/>
      <c r="BJ54" s="8"/>
      <c r="BK54" s="8"/>
      <c r="BL54" s="8"/>
      <c r="BM54" s="8"/>
      <c r="BN54" s="8"/>
    </row>
    <row r="55" spans="4:66" x14ac:dyDescent="0.25">
      <c r="D55"/>
      <c r="K55" s="3"/>
      <c r="L55" s="3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I55" s="5"/>
      <c r="BJ55" s="8"/>
      <c r="BK55" s="8"/>
      <c r="BL55" s="8"/>
      <c r="BM55" s="8"/>
      <c r="BN55" s="8"/>
    </row>
    <row r="56" spans="4:66" x14ac:dyDescent="0.25">
      <c r="D56"/>
      <c r="K56" s="3"/>
      <c r="L56" s="3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I56" s="5"/>
      <c r="BJ56" s="8"/>
      <c r="BK56" s="8"/>
      <c r="BL56" s="8"/>
      <c r="BM56" s="8"/>
      <c r="BN56" s="8"/>
    </row>
    <row r="57" spans="4:66" x14ac:dyDescent="0.25">
      <c r="D57"/>
      <c r="K57" s="3"/>
      <c r="L57" s="3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I57" s="5"/>
      <c r="BJ57" s="8"/>
      <c r="BK57" s="8"/>
      <c r="BL57" s="8"/>
      <c r="BM57" s="8"/>
      <c r="BN57" s="8"/>
    </row>
    <row r="58" spans="4:66" x14ac:dyDescent="0.25">
      <c r="D58"/>
      <c r="K58" s="3"/>
      <c r="L58" s="3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I58" s="5"/>
      <c r="BJ58" s="8"/>
      <c r="BK58" s="8"/>
      <c r="BL58" s="8"/>
      <c r="BM58" s="8"/>
      <c r="BN58" s="8"/>
    </row>
    <row r="59" spans="4:66" x14ac:dyDescent="0.25">
      <c r="D59"/>
      <c r="K59" s="3"/>
      <c r="L59" s="3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I59" s="5"/>
      <c r="BJ59" s="8"/>
      <c r="BK59" s="8"/>
      <c r="BL59" s="8"/>
      <c r="BM59" s="8"/>
      <c r="BN59" s="8"/>
    </row>
    <row r="60" spans="4:66" x14ac:dyDescent="0.25">
      <c r="D60"/>
      <c r="K60" s="3"/>
      <c r="L60" s="3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I60" s="5"/>
      <c r="BJ60" s="8"/>
      <c r="BK60" s="8"/>
      <c r="BL60" s="8"/>
      <c r="BM60" s="8"/>
      <c r="BN60" s="8"/>
    </row>
    <row r="61" spans="4:66" x14ac:dyDescent="0.25">
      <c r="D61"/>
      <c r="K61" s="3"/>
      <c r="L61" s="3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I61" s="5"/>
      <c r="BJ61" s="8"/>
      <c r="BK61" s="8"/>
      <c r="BL61" s="8"/>
      <c r="BM61" s="8"/>
      <c r="BN61" s="8"/>
    </row>
    <row r="62" spans="4:66" x14ac:dyDescent="0.25">
      <c r="D62"/>
      <c r="K62" s="3"/>
      <c r="L62" s="3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I62" s="5"/>
      <c r="BJ62" s="8"/>
      <c r="BK62" s="8"/>
      <c r="BL62" s="8"/>
      <c r="BM62" s="8"/>
      <c r="BN62" s="8"/>
    </row>
    <row r="63" spans="4:66" x14ac:dyDescent="0.25">
      <c r="D63"/>
      <c r="K63" s="3"/>
      <c r="L63" s="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I63" s="5"/>
      <c r="BJ63" s="8"/>
      <c r="BK63" s="8"/>
      <c r="BL63" s="8"/>
      <c r="BM63" s="8"/>
      <c r="BN63" s="8"/>
    </row>
    <row r="64" spans="4:66" x14ac:dyDescent="0.25">
      <c r="D64"/>
      <c r="K64" s="3"/>
      <c r="L64" s="3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I64" s="5"/>
      <c r="BJ64" s="8"/>
      <c r="BK64" s="8"/>
      <c r="BL64" s="8"/>
      <c r="BM64" s="8"/>
      <c r="BN64" s="8"/>
    </row>
    <row r="65" spans="4:66" x14ac:dyDescent="0.25">
      <c r="D65"/>
      <c r="K65" s="3"/>
      <c r="L65" s="3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I65" s="5"/>
      <c r="BJ65" s="8"/>
      <c r="BK65" s="8"/>
      <c r="BL65" s="8"/>
      <c r="BM65" s="8"/>
      <c r="BN65" s="8"/>
    </row>
    <row r="66" spans="4:66" x14ac:dyDescent="0.25">
      <c r="D66"/>
      <c r="K66" s="3"/>
      <c r="L66" s="3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I66" s="5"/>
      <c r="BJ66" s="8"/>
      <c r="BK66" s="8"/>
      <c r="BL66" s="8"/>
      <c r="BM66" s="8"/>
      <c r="BN66" s="8"/>
    </row>
    <row r="67" spans="4:66" x14ac:dyDescent="0.25">
      <c r="D67"/>
      <c r="K67" s="3"/>
      <c r="L67" s="3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I67" s="5"/>
      <c r="BJ67" s="8"/>
      <c r="BK67" s="8"/>
      <c r="BL67" s="8"/>
      <c r="BM67" s="8"/>
      <c r="BN67" s="8"/>
    </row>
    <row r="68" spans="4:66" x14ac:dyDescent="0.25">
      <c r="D68"/>
      <c r="K68" s="3"/>
      <c r="L68" s="3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I68" s="5"/>
      <c r="BJ68" s="8"/>
      <c r="BK68" s="8"/>
      <c r="BL68" s="8"/>
      <c r="BM68" s="8"/>
      <c r="BN68" s="8"/>
    </row>
    <row r="69" spans="4:66" x14ac:dyDescent="0.25">
      <c r="D69"/>
      <c r="K69" s="3"/>
      <c r="L69" s="3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I69" s="5"/>
      <c r="BJ69" s="8"/>
      <c r="BK69" s="8"/>
      <c r="BL69" s="8"/>
      <c r="BM69" s="8"/>
      <c r="BN69" s="8"/>
    </row>
    <row r="70" spans="4:66" x14ac:dyDescent="0.25">
      <c r="D70"/>
      <c r="K70" s="3"/>
      <c r="L70" s="3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I70" s="5"/>
      <c r="BJ70" s="8"/>
      <c r="BK70" s="8"/>
      <c r="BL70" s="8"/>
      <c r="BM70" s="8"/>
      <c r="BN70" s="8"/>
    </row>
    <row r="71" spans="4:66" x14ac:dyDescent="0.25">
      <c r="D71"/>
      <c r="K71" s="3"/>
      <c r="L71" s="3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/>
      <c r="BH71" s="5"/>
      <c r="BI71" s="5"/>
      <c r="BJ71" s="8"/>
      <c r="BK71" s="8"/>
      <c r="BL71" s="8"/>
      <c r="BM71" s="8"/>
      <c r="BN71" s="8"/>
    </row>
    <row r="72" spans="4:66" x14ac:dyDescent="0.25">
      <c r="D72"/>
      <c r="K72" s="3"/>
      <c r="L72" s="3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5"/>
      <c r="BB72" s="5"/>
      <c r="BC72" s="5"/>
      <c r="BD72" s="5"/>
      <c r="BE72" s="5"/>
      <c r="BF72" s="5"/>
      <c r="BG72" s="5"/>
      <c r="BH72" s="5"/>
      <c r="BI72" s="5"/>
      <c r="BJ72" s="8"/>
      <c r="BK72" s="8"/>
      <c r="BL72" s="8"/>
      <c r="BM72" s="8"/>
      <c r="BN72" s="8"/>
    </row>
    <row r="73" spans="4:66" x14ac:dyDescent="0.25">
      <c r="D73"/>
      <c r="K73" s="3"/>
      <c r="L73" s="3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I73" s="5"/>
      <c r="BJ73" s="8"/>
      <c r="BK73" s="8"/>
      <c r="BL73" s="8"/>
      <c r="BM73" s="8"/>
      <c r="BN73" s="8"/>
    </row>
    <row r="74" spans="4:66" x14ac:dyDescent="0.25">
      <c r="D74"/>
      <c r="K74" s="3"/>
      <c r="L74" s="3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I74" s="5"/>
      <c r="BJ74" s="8"/>
      <c r="BK74" s="8"/>
      <c r="BL74" s="8"/>
      <c r="BM74" s="8"/>
      <c r="BN74" s="8"/>
    </row>
    <row r="75" spans="4:66" x14ac:dyDescent="0.25">
      <c r="D75"/>
      <c r="K75" s="3"/>
      <c r="L75" s="3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I75" s="5"/>
      <c r="BJ75" s="8"/>
      <c r="BK75" s="8"/>
      <c r="BL75" s="8"/>
      <c r="BM75" s="8"/>
      <c r="BN75" s="8"/>
    </row>
    <row r="76" spans="4:66" x14ac:dyDescent="0.25">
      <c r="D76"/>
      <c r="K76" s="3"/>
      <c r="L76" s="3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I76" s="5"/>
      <c r="BJ76" s="8"/>
      <c r="BK76" s="8"/>
      <c r="BL76" s="8"/>
      <c r="BM76" s="8"/>
      <c r="BN76" s="8"/>
    </row>
    <row r="77" spans="4:66" s="15" customFormat="1" x14ac:dyDescent="0.25">
      <c r="K77" s="20"/>
      <c r="L77" s="20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2"/>
      <c r="BK77" s="22"/>
      <c r="BL77" s="22"/>
      <c r="BM77" s="22"/>
      <c r="BN77" s="22"/>
    </row>
    <row r="78" spans="4:66" x14ac:dyDescent="0.25">
      <c r="D78" s="11"/>
      <c r="K78" s="3"/>
      <c r="L78" s="3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I78" s="5"/>
      <c r="BJ78" s="8"/>
      <c r="BK78" s="8"/>
      <c r="BL78" s="8"/>
      <c r="BM78" s="8"/>
      <c r="BN78" s="8"/>
    </row>
    <row r="79" spans="4:66" x14ac:dyDescent="0.25">
      <c r="D79" s="11"/>
      <c r="K79" s="3"/>
      <c r="L79" s="3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I79" s="5"/>
      <c r="BJ79" s="8"/>
      <c r="BK79" s="8"/>
      <c r="BL79" s="8"/>
      <c r="BM79" s="8"/>
      <c r="BN79" s="8"/>
    </row>
    <row r="80" spans="4:66" x14ac:dyDescent="0.25">
      <c r="D80" s="11"/>
      <c r="K80" s="3"/>
      <c r="L80" s="3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I80" s="5"/>
      <c r="BJ80" s="8"/>
      <c r="BK80" s="8"/>
      <c r="BL80" s="8"/>
      <c r="BM80" s="8"/>
      <c r="BN80" s="8"/>
    </row>
    <row r="81" spans="4:66" x14ac:dyDescent="0.25">
      <c r="D81" s="11"/>
      <c r="K81" s="3"/>
      <c r="L81" s="3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I81" s="5"/>
      <c r="BJ81" s="8"/>
      <c r="BK81" s="8"/>
      <c r="BL81" s="8"/>
      <c r="BM81" s="8"/>
      <c r="BN81" s="8"/>
    </row>
    <row r="82" spans="4:66" x14ac:dyDescent="0.25">
      <c r="D82" s="11"/>
      <c r="K82" s="3"/>
      <c r="L82" s="3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I82" s="5"/>
      <c r="BJ82" s="8"/>
      <c r="BK82" s="8"/>
      <c r="BL82" s="8"/>
      <c r="BM82" s="8"/>
      <c r="BN82" s="8"/>
    </row>
    <row r="83" spans="4:66" x14ac:dyDescent="0.25">
      <c r="D83" s="11"/>
      <c r="K83" s="3"/>
      <c r="L83" s="3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I83" s="5"/>
      <c r="BJ83" s="8"/>
      <c r="BK83" s="8"/>
      <c r="BL83" s="8"/>
      <c r="BM83" s="8"/>
      <c r="BN83" s="8"/>
    </row>
    <row r="84" spans="4:66" x14ac:dyDescent="0.25">
      <c r="D84" s="11"/>
      <c r="K84" s="3"/>
      <c r="L84" s="3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I84" s="5"/>
      <c r="BJ84" s="8"/>
      <c r="BK84" s="8"/>
      <c r="BL84" s="8"/>
      <c r="BM84" s="8"/>
      <c r="BN84" s="8"/>
    </row>
    <row r="85" spans="4:66" x14ac:dyDescent="0.25">
      <c r="D85" s="11"/>
      <c r="K85" s="3"/>
      <c r="L85" s="3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I85" s="5"/>
      <c r="BJ85" s="8"/>
      <c r="BK85" s="8"/>
      <c r="BL85" s="8"/>
      <c r="BM85" s="8"/>
      <c r="BN85" s="8"/>
    </row>
    <row r="86" spans="4:66" x14ac:dyDescent="0.25">
      <c r="D86" s="11"/>
      <c r="K86" s="3"/>
      <c r="L86" s="3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I86" s="5"/>
      <c r="BJ86" s="8"/>
      <c r="BK86" s="8"/>
      <c r="BL86" s="8"/>
      <c r="BM86" s="8"/>
      <c r="BN86" s="8"/>
    </row>
    <row r="87" spans="4:66" x14ac:dyDescent="0.25">
      <c r="D87" s="11"/>
      <c r="K87" s="3"/>
      <c r="L87" s="3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I87" s="5"/>
      <c r="BJ87" s="8"/>
      <c r="BK87" s="8"/>
      <c r="BL87" s="8"/>
      <c r="BM87" s="8"/>
      <c r="BN87" s="8"/>
    </row>
    <row r="88" spans="4:66" x14ac:dyDescent="0.25">
      <c r="D88" s="11"/>
      <c r="K88" s="3"/>
      <c r="L88" s="3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I88" s="5"/>
      <c r="BJ88" s="8"/>
      <c r="BK88" s="8"/>
      <c r="BL88" s="8"/>
      <c r="BM88" s="8"/>
      <c r="BN88" s="8"/>
    </row>
    <row r="89" spans="4:66" x14ac:dyDescent="0.25">
      <c r="D89" s="11"/>
      <c r="K89" s="3"/>
      <c r="L89" s="3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/>
      <c r="BH89" s="5"/>
      <c r="BI89" s="5"/>
      <c r="BJ89" s="8"/>
      <c r="BK89" s="8"/>
      <c r="BL89" s="8"/>
      <c r="BM89" s="8"/>
      <c r="BN89" s="8"/>
    </row>
    <row r="90" spans="4:66" x14ac:dyDescent="0.25">
      <c r="D90" s="11"/>
      <c r="K90" s="3"/>
      <c r="L90" s="3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5"/>
      <c r="BB90" s="5"/>
      <c r="BC90" s="5"/>
      <c r="BD90" s="5"/>
      <c r="BE90" s="5"/>
      <c r="BF90" s="5"/>
      <c r="BG90" s="5"/>
      <c r="BH90" s="5"/>
      <c r="BI90" s="5"/>
      <c r="BJ90" s="8"/>
      <c r="BK90" s="8"/>
      <c r="BL90" s="8"/>
      <c r="BM90" s="8"/>
      <c r="BN90" s="8"/>
    </row>
    <row r="91" spans="4:66" x14ac:dyDescent="0.25">
      <c r="D91" s="11"/>
      <c r="K91" s="3"/>
      <c r="L91" s="3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5"/>
      <c r="BB91" s="5"/>
      <c r="BC91" s="5"/>
      <c r="BD91" s="5"/>
      <c r="BE91" s="5"/>
      <c r="BF91" s="5"/>
      <c r="BG91" s="5"/>
      <c r="BH91" s="5"/>
      <c r="BI91" s="5"/>
      <c r="BJ91" s="8"/>
      <c r="BK91" s="8"/>
      <c r="BL91" s="8"/>
      <c r="BM91" s="8"/>
      <c r="BN91" s="8"/>
    </row>
    <row r="92" spans="4:66" x14ac:dyDescent="0.25">
      <c r="D92" s="11"/>
      <c r="K92" s="3"/>
      <c r="L92" s="3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5"/>
      <c r="BB92" s="5"/>
      <c r="BC92" s="5"/>
      <c r="BD92" s="5"/>
      <c r="BE92" s="5"/>
      <c r="BF92" s="5"/>
      <c r="BG92" s="5"/>
      <c r="BH92" s="5"/>
      <c r="BI92" s="5"/>
      <c r="BJ92" s="8"/>
      <c r="BK92" s="8"/>
      <c r="BL92" s="8"/>
      <c r="BM92" s="8"/>
      <c r="BN92" s="8"/>
    </row>
    <row r="93" spans="4:66" x14ac:dyDescent="0.25">
      <c r="D93" s="11"/>
      <c r="K93" s="3"/>
      <c r="L93" s="3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5"/>
      <c r="BB93" s="5"/>
      <c r="BC93" s="5"/>
      <c r="BD93" s="5"/>
      <c r="BE93" s="5"/>
      <c r="BF93" s="5"/>
      <c r="BG93" s="5"/>
      <c r="BH93" s="5"/>
      <c r="BI93" s="5"/>
      <c r="BJ93" s="8"/>
      <c r="BK93" s="8"/>
      <c r="BL93" s="8"/>
      <c r="BM93" s="8"/>
      <c r="BN93" s="8"/>
    </row>
    <row r="94" spans="4:66" x14ac:dyDescent="0.25">
      <c r="D94" s="11"/>
      <c r="K94" s="3"/>
      <c r="L94" s="3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5"/>
      <c r="BB94" s="5"/>
      <c r="BC94" s="5"/>
      <c r="BD94" s="5"/>
      <c r="BE94" s="5"/>
      <c r="BF94" s="5"/>
      <c r="BG94" s="5"/>
      <c r="BH94" s="5"/>
      <c r="BI94" s="5"/>
      <c r="BJ94" s="8"/>
      <c r="BK94" s="8"/>
      <c r="BL94" s="8"/>
      <c r="BM94" s="8"/>
      <c r="BN94" s="8"/>
    </row>
    <row r="95" spans="4:66" x14ac:dyDescent="0.25">
      <c r="D95" s="11"/>
      <c r="K95" s="3"/>
      <c r="L95" s="3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5"/>
      <c r="BB95" s="5"/>
      <c r="BC95" s="5"/>
      <c r="BD95" s="5"/>
      <c r="BE95" s="5"/>
      <c r="BF95" s="5"/>
      <c r="BG95" s="5"/>
      <c r="BH95" s="5"/>
      <c r="BI95" s="5"/>
      <c r="BJ95" s="8"/>
      <c r="BK95" s="8"/>
      <c r="BL95" s="8"/>
      <c r="BM95" s="8"/>
      <c r="BN95" s="8"/>
    </row>
    <row r="96" spans="4:66" x14ac:dyDescent="0.25">
      <c r="D96" s="11"/>
      <c r="K96" s="3"/>
      <c r="L96" s="3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5"/>
      <c r="BB96" s="5"/>
      <c r="BC96" s="5"/>
      <c r="BD96" s="5"/>
      <c r="BE96" s="5"/>
      <c r="BF96" s="5"/>
      <c r="BG96" s="5"/>
      <c r="BH96" s="5"/>
      <c r="BI96" s="5"/>
      <c r="BJ96" s="8"/>
      <c r="BK96" s="8"/>
      <c r="BL96" s="8"/>
      <c r="BM96" s="8"/>
      <c r="BN96" s="8"/>
    </row>
    <row r="97" spans="1:66" x14ac:dyDescent="0.25">
      <c r="D97" s="11"/>
      <c r="K97" s="3"/>
      <c r="L97" s="3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5"/>
      <c r="BB97" s="5"/>
      <c r="BC97" s="5"/>
      <c r="BD97" s="5"/>
      <c r="BE97" s="5"/>
      <c r="BF97" s="5"/>
      <c r="BG97" s="5"/>
      <c r="BH97" s="5"/>
      <c r="BI97" s="5"/>
      <c r="BJ97" s="8"/>
      <c r="BK97" s="8"/>
      <c r="BL97" s="8"/>
      <c r="BM97" s="8"/>
      <c r="BN97" s="8"/>
    </row>
    <row r="98" spans="1:66" x14ac:dyDescent="0.25">
      <c r="D98" s="11"/>
      <c r="K98" s="3"/>
      <c r="L98" s="3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5"/>
      <c r="BB98" s="5"/>
      <c r="BC98" s="5"/>
      <c r="BD98" s="5"/>
      <c r="BE98" s="5"/>
      <c r="BF98" s="5"/>
      <c r="BG98" s="5"/>
      <c r="BH98" s="5"/>
      <c r="BI98" s="5"/>
      <c r="BJ98" s="8"/>
      <c r="BK98" s="8"/>
      <c r="BL98" s="8"/>
      <c r="BM98" s="8"/>
      <c r="BN98" s="8"/>
    </row>
    <row r="99" spans="1:66" x14ac:dyDescent="0.25">
      <c r="D99" s="11"/>
      <c r="K99" s="3"/>
      <c r="L99" s="3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5"/>
      <c r="BB99" s="5"/>
      <c r="BC99" s="5"/>
      <c r="BD99" s="5"/>
      <c r="BE99" s="5"/>
      <c r="BF99" s="5"/>
      <c r="BG99" s="5"/>
      <c r="BH99" s="5"/>
      <c r="BI99" s="5"/>
      <c r="BJ99" s="8"/>
      <c r="BK99" s="8"/>
      <c r="BL99" s="8"/>
      <c r="BM99" s="8"/>
      <c r="BN99" s="8"/>
    </row>
    <row r="100" spans="1:66" s="15" customFormat="1" x14ac:dyDescent="0.25">
      <c r="A100"/>
      <c r="B100"/>
      <c r="C100"/>
      <c r="D100" s="11"/>
      <c r="E100"/>
      <c r="F100"/>
      <c r="G100"/>
      <c r="H100"/>
      <c r="I100"/>
      <c r="J100"/>
      <c r="K100" s="3"/>
      <c r="L100" s="3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5"/>
      <c r="BB100" s="5"/>
      <c r="BC100" s="5"/>
      <c r="BD100" s="5"/>
      <c r="BE100" s="5"/>
      <c r="BF100" s="5"/>
      <c r="BG100" s="5"/>
      <c r="BH100" s="5"/>
      <c r="BI100" s="5"/>
      <c r="BJ100" s="8"/>
      <c r="BK100" s="8"/>
      <c r="BL100" s="8"/>
      <c r="BM100" s="8"/>
      <c r="BN100" s="8"/>
    </row>
    <row r="101" spans="1:66" x14ac:dyDescent="0.25">
      <c r="D101" s="11"/>
      <c r="K101" s="3"/>
      <c r="L101" s="3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5"/>
      <c r="BB101" s="5"/>
      <c r="BC101" s="5"/>
      <c r="BD101" s="5"/>
      <c r="BE101" s="5"/>
      <c r="BF101" s="5"/>
      <c r="BG101" s="5"/>
      <c r="BH101" s="5"/>
      <c r="BI101" s="5"/>
      <c r="BJ101" s="8"/>
      <c r="BK101" s="8"/>
      <c r="BL101" s="8"/>
      <c r="BM101" s="8"/>
      <c r="BN101" s="8"/>
    </row>
    <row r="102" spans="1:66" x14ac:dyDescent="0.25">
      <c r="D102" s="11"/>
      <c r="K102" s="3"/>
      <c r="L102" s="3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5"/>
      <c r="BB102" s="5"/>
      <c r="BC102" s="5"/>
      <c r="BD102" s="5"/>
      <c r="BE102" s="5"/>
      <c r="BF102" s="5"/>
      <c r="BG102" s="5"/>
      <c r="BH102" s="5"/>
      <c r="BI102" s="5"/>
      <c r="BJ102" s="8"/>
      <c r="BK102" s="8"/>
      <c r="BL102" s="8"/>
      <c r="BM102" s="8"/>
      <c r="BN102" s="8"/>
    </row>
    <row r="103" spans="1:66" x14ac:dyDescent="0.25">
      <c r="D103" s="11"/>
      <c r="K103" s="3"/>
      <c r="L103" s="3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5"/>
      <c r="BB103" s="5"/>
      <c r="BC103" s="5"/>
      <c r="BD103" s="5"/>
      <c r="BE103" s="5"/>
      <c r="BF103" s="5"/>
      <c r="BG103" s="5"/>
      <c r="BH103" s="5"/>
      <c r="BI103" s="5"/>
      <c r="BJ103" s="8"/>
      <c r="BK103" s="8"/>
      <c r="BL103" s="8"/>
      <c r="BM103" s="8"/>
      <c r="BN103" s="8"/>
    </row>
    <row r="104" spans="1:66" s="10" customFormat="1" x14ac:dyDescent="0.25">
      <c r="A104"/>
      <c r="B104"/>
      <c r="C104"/>
      <c r="D104" s="11"/>
      <c r="E104"/>
      <c r="F104"/>
      <c r="G104"/>
      <c r="H104"/>
      <c r="I104"/>
      <c r="J104"/>
      <c r="K104" s="3"/>
      <c r="L104" s="3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5"/>
      <c r="BB104" s="5"/>
      <c r="BC104" s="5"/>
      <c r="BD104" s="5"/>
      <c r="BE104" s="5"/>
      <c r="BF104" s="5"/>
      <c r="BG104" s="5"/>
      <c r="BH104" s="5"/>
      <c r="BI104" s="5"/>
      <c r="BJ104" s="8"/>
      <c r="BK104" s="8"/>
      <c r="BL104" s="8"/>
      <c r="BM104" s="8"/>
      <c r="BN104" s="8"/>
    </row>
    <row r="105" spans="1:66" x14ac:dyDescent="0.25">
      <c r="D105" s="11"/>
      <c r="K105" s="3"/>
      <c r="L105" s="3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5"/>
      <c r="BB105" s="5"/>
      <c r="BC105" s="5"/>
      <c r="BD105" s="5"/>
      <c r="BE105" s="5"/>
      <c r="BF105" s="5"/>
      <c r="BG105" s="5"/>
      <c r="BH105" s="5"/>
      <c r="BI105" s="5"/>
      <c r="BJ105" s="8"/>
      <c r="BK105" s="8"/>
      <c r="BL105" s="8"/>
      <c r="BM105" s="8"/>
      <c r="BN105" s="8"/>
    </row>
    <row r="106" spans="1:66" x14ac:dyDescent="0.25">
      <c r="D106" s="11"/>
      <c r="K106" s="3"/>
      <c r="L106" s="3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5"/>
      <c r="BB106" s="5"/>
      <c r="BC106" s="5"/>
      <c r="BD106" s="5"/>
      <c r="BE106" s="5"/>
      <c r="BF106" s="5"/>
      <c r="BG106" s="5"/>
      <c r="BH106" s="5"/>
      <c r="BI106" s="5"/>
      <c r="BJ106" s="8"/>
      <c r="BK106" s="8"/>
      <c r="BL106" s="8"/>
      <c r="BM106" s="8"/>
      <c r="BN106" s="8"/>
    </row>
    <row r="107" spans="1:66" x14ac:dyDescent="0.25">
      <c r="D107" s="11"/>
      <c r="K107" s="3"/>
      <c r="L107" s="3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5"/>
      <c r="BB107" s="5"/>
      <c r="BC107" s="5"/>
      <c r="BD107" s="5"/>
      <c r="BE107" s="5"/>
      <c r="BF107" s="5"/>
      <c r="BG107" s="5"/>
      <c r="BH107" s="5"/>
      <c r="BI107" s="5"/>
      <c r="BJ107" s="8"/>
      <c r="BK107" s="8"/>
      <c r="BL107" s="8"/>
      <c r="BM107" s="8"/>
      <c r="BN107" s="8"/>
    </row>
    <row r="108" spans="1:66" x14ac:dyDescent="0.25">
      <c r="D108" s="11"/>
      <c r="K108" s="3"/>
      <c r="L108" s="3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5"/>
      <c r="BB108" s="5"/>
      <c r="BC108" s="5"/>
      <c r="BD108" s="5"/>
      <c r="BE108" s="5"/>
      <c r="BF108" s="5"/>
      <c r="BG108" s="5"/>
      <c r="BH108" s="5"/>
      <c r="BI108" s="5"/>
      <c r="BJ108" s="8"/>
      <c r="BK108" s="8"/>
      <c r="BL108" s="8"/>
      <c r="BM108" s="8"/>
      <c r="BN108" s="8"/>
    </row>
    <row r="109" spans="1:66" x14ac:dyDescent="0.25">
      <c r="D109" s="11"/>
      <c r="K109" s="3"/>
      <c r="L109" s="3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5"/>
      <c r="BB109" s="5"/>
      <c r="BC109" s="5"/>
      <c r="BD109" s="5"/>
      <c r="BE109" s="5"/>
      <c r="BF109" s="5"/>
      <c r="BG109" s="5"/>
      <c r="BH109" s="5"/>
      <c r="BI109" s="5"/>
      <c r="BJ109" s="8"/>
      <c r="BK109" s="8"/>
      <c r="BL109" s="8"/>
      <c r="BM109" s="8"/>
      <c r="BN109" s="8"/>
    </row>
    <row r="110" spans="1:66" x14ac:dyDescent="0.25">
      <c r="D110" s="11"/>
      <c r="K110" s="3"/>
      <c r="L110" s="3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5"/>
      <c r="BB110" s="5"/>
      <c r="BC110" s="5"/>
      <c r="BD110" s="5"/>
      <c r="BE110" s="5"/>
      <c r="BF110" s="5"/>
      <c r="BG110" s="5"/>
      <c r="BH110" s="5"/>
      <c r="BI110" s="5"/>
      <c r="BJ110" s="8"/>
      <c r="BK110" s="8"/>
      <c r="BL110" s="8"/>
      <c r="BM110" s="8"/>
      <c r="BN110" s="8"/>
    </row>
    <row r="111" spans="1:66" x14ac:dyDescent="0.25">
      <c r="D111" s="11"/>
      <c r="K111" s="3"/>
      <c r="L111" s="3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5"/>
      <c r="BB111" s="5"/>
      <c r="BC111" s="5"/>
      <c r="BD111" s="5"/>
      <c r="BE111" s="5"/>
      <c r="BF111" s="5"/>
      <c r="BG111" s="5"/>
      <c r="BH111" s="5"/>
      <c r="BI111" s="5"/>
      <c r="BJ111" s="8"/>
      <c r="BK111" s="8"/>
      <c r="BL111" s="8"/>
      <c r="BM111" s="8"/>
      <c r="BN111" s="8"/>
    </row>
    <row r="112" spans="1:66" x14ac:dyDescent="0.25">
      <c r="D112" s="11"/>
      <c r="K112" s="3"/>
      <c r="L112" s="3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5"/>
      <c r="BB112" s="5"/>
      <c r="BC112" s="5"/>
      <c r="BD112" s="5"/>
      <c r="BE112" s="5"/>
      <c r="BF112" s="5"/>
      <c r="BG112" s="5"/>
      <c r="BH112" s="5"/>
      <c r="BI112" s="5"/>
      <c r="BJ112" s="8"/>
      <c r="BK112" s="8"/>
      <c r="BL112" s="8"/>
      <c r="BM112" s="8"/>
      <c r="BN112" s="8"/>
    </row>
    <row r="113" spans="4:66" x14ac:dyDescent="0.25">
      <c r="D113" s="11"/>
      <c r="K113" s="3"/>
      <c r="L113" s="3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5"/>
      <c r="BB113" s="5"/>
      <c r="BC113" s="5"/>
      <c r="BD113" s="5"/>
      <c r="BE113" s="5"/>
      <c r="BF113" s="5"/>
      <c r="BG113" s="5"/>
      <c r="BH113" s="5"/>
      <c r="BI113" s="5"/>
      <c r="BJ113" s="8"/>
      <c r="BK113" s="8"/>
      <c r="BL113" s="8"/>
      <c r="BM113" s="8"/>
      <c r="BN113" s="8"/>
    </row>
    <row r="114" spans="4:66" x14ac:dyDescent="0.25">
      <c r="D114" s="11"/>
      <c r="K114" s="3"/>
      <c r="L114" s="3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5"/>
      <c r="BB114" s="5"/>
      <c r="BC114" s="5"/>
      <c r="BD114" s="5"/>
      <c r="BE114" s="5"/>
      <c r="BF114" s="5"/>
      <c r="BG114" s="5"/>
      <c r="BH114" s="5"/>
      <c r="BI114" s="5"/>
      <c r="BJ114" s="8"/>
      <c r="BK114" s="8"/>
      <c r="BL114" s="8"/>
      <c r="BM114" s="8"/>
      <c r="BN114" s="8"/>
    </row>
    <row r="115" spans="4:66" x14ac:dyDescent="0.25">
      <c r="D115" s="11"/>
      <c r="K115" s="3"/>
      <c r="L115" s="3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5"/>
      <c r="BB115" s="5"/>
      <c r="BC115" s="5"/>
      <c r="BD115" s="5"/>
      <c r="BE115" s="5"/>
      <c r="BF115" s="5"/>
      <c r="BG115" s="5"/>
      <c r="BH115" s="5"/>
      <c r="BI115" s="5"/>
      <c r="BJ115" s="8"/>
      <c r="BK115" s="8"/>
      <c r="BL115" s="8"/>
      <c r="BM115" s="8"/>
      <c r="BN115" s="8"/>
    </row>
    <row r="116" spans="4:66" x14ac:dyDescent="0.25">
      <c r="D116" s="11"/>
      <c r="K116" s="3"/>
      <c r="L116" s="3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5"/>
      <c r="BB116" s="5"/>
      <c r="BC116" s="5"/>
      <c r="BD116" s="5"/>
      <c r="BE116" s="5"/>
      <c r="BF116" s="5"/>
      <c r="BG116" s="5"/>
      <c r="BH116" s="5"/>
      <c r="BI116" s="5"/>
      <c r="BJ116" s="8"/>
      <c r="BK116" s="8"/>
      <c r="BL116" s="8"/>
      <c r="BM116" s="8"/>
      <c r="BN116" s="8"/>
    </row>
    <row r="117" spans="4:66" x14ac:dyDescent="0.25">
      <c r="D117" s="11"/>
      <c r="K117" s="3"/>
      <c r="L117" s="3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5"/>
      <c r="BB117" s="5"/>
      <c r="BC117" s="5"/>
      <c r="BD117" s="5"/>
      <c r="BE117" s="5"/>
      <c r="BF117" s="5"/>
      <c r="BG117" s="5"/>
      <c r="BH117" s="5"/>
      <c r="BI117" s="5"/>
      <c r="BJ117" s="8"/>
      <c r="BK117" s="8"/>
      <c r="BL117" s="8"/>
      <c r="BM117" s="8"/>
      <c r="BN117" s="8"/>
    </row>
    <row r="118" spans="4:66" x14ac:dyDescent="0.25">
      <c r="D118" s="11"/>
      <c r="K118" s="3"/>
      <c r="L118" s="3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5"/>
      <c r="BB118" s="5"/>
      <c r="BC118" s="5"/>
      <c r="BD118" s="5"/>
      <c r="BE118" s="5"/>
      <c r="BF118" s="5"/>
      <c r="BG118" s="5"/>
      <c r="BH118" s="5"/>
      <c r="BI118" s="5"/>
      <c r="BJ118" s="8"/>
      <c r="BK118" s="8"/>
      <c r="BL118" s="8"/>
      <c r="BM118" s="8"/>
      <c r="BN118" s="8"/>
    </row>
    <row r="119" spans="4:66" x14ac:dyDescent="0.25">
      <c r="D119" s="11"/>
      <c r="K119" s="3"/>
      <c r="L119" s="3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5"/>
      <c r="BB119" s="5"/>
      <c r="BC119" s="5"/>
      <c r="BD119" s="5"/>
      <c r="BE119" s="5"/>
      <c r="BF119" s="5"/>
      <c r="BG119" s="5"/>
      <c r="BH119" s="5"/>
      <c r="BI119" s="5"/>
      <c r="BJ119" s="8"/>
      <c r="BK119" s="8"/>
      <c r="BL119" s="8"/>
      <c r="BM119" s="8"/>
      <c r="BN119" s="8"/>
    </row>
    <row r="120" spans="4:66" x14ac:dyDescent="0.25">
      <c r="D120" s="11"/>
      <c r="K120" s="3"/>
      <c r="L120" s="3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5"/>
      <c r="BB120" s="5"/>
      <c r="BC120" s="5"/>
      <c r="BD120" s="5"/>
      <c r="BE120" s="5"/>
      <c r="BF120" s="5"/>
      <c r="BG120" s="5"/>
      <c r="BH120" s="5"/>
      <c r="BI120" s="5"/>
      <c r="BJ120" s="8"/>
      <c r="BK120" s="8"/>
      <c r="BL120" s="8"/>
      <c r="BM120" s="8"/>
      <c r="BN120" s="8"/>
    </row>
    <row r="121" spans="4:66" x14ac:dyDescent="0.25">
      <c r="D121" s="11"/>
      <c r="K121" s="3"/>
      <c r="L121" s="3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5"/>
      <c r="BB121" s="5"/>
      <c r="BC121" s="5"/>
      <c r="BD121" s="5"/>
      <c r="BE121" s="5"/>
      <c r="BF121" s="5"/>
      <c r="BG121" s="5"/>
      <c r="BH121" s="5"/>
      <c r="BI121" s="5"/>
      <c r="BJ121" s="8"/>
      <c r="BK121" s="8"/>
      <c r="BL121" s="8"/>
      <c r="BM121" s="8"/>
      <c r="BN121" s="8"/>
    </row>
    <row r="122" spans="4:66" x14ac:dyDescent="0.25">
      <c r="D122" s="11"/>
      <c r="K122" s="3"/>
      <c r="L122" s="3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5"/>
      <c r="BB122" s="5"/>
      <c r="BC122" s="5"/>
      <c r="BD122" s="5"/>
      <c r="BE122" s="5"/>
      <c r="BF122" s="5"/>
      <c r="BG122" s="5"/>
      <c r="BH122" s="5"/>
      <c r="BI122" s="5"/>
      <c r="BJ122" s="8"/>
      <c r="BK122" s="8"/>
      <c r="BL122" s="8"/>
      <c r="BM122" s="8"/>
      <c r="BN122" s="8"/>
    </row>
    <row r="123" spans="4:66" x14ac:dyDescent="0.25">
      <c r="D123" s="11"/>
      <c r="K123" s="3"/>
      <c r="L123" s="3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5"/>
      <c r="BB123" s="5"/>
      <c r="BC123" s="5"/>
      <c r="BD123" s="5"/>
      <c r="BE123" s="5"/>
      <c r="BF123" s="5"/>
      <c r="BG123" s="5"/>
      <c r="BH123" s="5"/>
      <c r="BI123" s="5"/>
      <c r="BJ123" s="8"/>
      <c r="BK123" s="8"/>
      <c r="BL123" s="8"/>
      <c r="BM123" s="8"/>
      <c r="BN123" s="8"/>
    </row>
    <row r="124" spans="4:66" x14ac:dyDescent="0.25">
      <c r="D124" s="11"/>
      <c r="K124" s="3"/>
      <c r="L124" s="3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5"/>
      <c r="BB124" s="5"/>
      <c r="BC124" s="5"/>
      <c r="BD124" s="5"/>
      <c r="BE124" s="5"/>
      <c r="BF124" s="5"/>
      <c r="BG124" s="5"/>
      <c r="BH124" s="5"/>
      <c r="BI124" s="5"/>
      <c r="BJ124" s="8"/>
      <c r="BK124" s="8"/>
      <c r="BL124" s="8"/>
      <c r="BM124" s="8"/>
      <c r="BN124" s="8"/>
    </row>
    <row r="125" spans="4:66" x14ac:dyDescent="0.25">
      <c r="D125" s="11"/>
      <c r="K125" s="3"/>
      <c r="L125" s="3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5"/>
      <c r="BB125" s="5"/>
      <c r="BC125" s="5"/>
      <c r="BD125" s="5"/>
      <c r="BE125" s="5"/>
      <c r="BF125" s="5"/>
      <c r="BG125" s="5"/>
      <c r="BH125" s="5"/>
      <c r="BI125" s="5"/>
      <c r="BJ125" s="8"/>
      <c r="BK125" s="8"/>
      <c r="BL125" s="8"/>
      <c r="BM125" s="8"/>
      <c r="BN125" s="8"/>
    </row>
    <row r="126" spans="4:66" x14ac:dyDescent="0.25">
      <c r="D126" s="11"/>
      <c r="K126" s="3"/>
      <c r="L126" s="3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5"/>
      <c r="BB126" s="5"/>
      <c r="BC126" s="5"/>
      <c r="BD126" s="5"/>
      <c r="BE126" s="5"/>
      <c r="BF126" s="5"/>
      <c r="BG126" s="5"/>
      <c r="BH126" s="5"/>
      <c r="BI126" s="5"/>
      <c r="BJ126" s="8"/>
      <c r="BK126" s="8"/>
      <c r="BL126" s="8"/>
      <c r="BM126" s="8"/>
      <c r="BN126" s="8"/>
    </row>
    <row r="127" spans="4:66" x14ac:dyDescent="0.25">
      <c r="D127" s="11"/>
      <c r="K127" s="3"/>
      <c r="L127" s="3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5"/>
      <c r="BB127" s="5"/>
      <c r="BC127" s="5"/>
      <c r="BD127" s="5"/>
      <c r="BE127" s="5"/>
      <c r="BF127" s="5"/>
      <c r="BG127" s="5"/>
      <c r="BH127" s="5"/>
      <c r="BI127" s="5"/>
      <c r="BJ127" s="8"/>
      <c r="BK127" s="8"/>
      <c r="BL127" s="8"/>
      <c r="BM127" s="8"/>
      <c r="BN127" s="8"/>
    </row>
    <row r="128" spans="4:66" x14ac:dyDescent="0.25">
      <c r="D128" s="11"/>
      <c r="K128" s="3"/>
      <c r="L128" s="3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5"/>
      <c r="BB128" s="5"/>
      <c r="BC128" s="5"/>
      <c r="BD128" s="5"/>
      <c r="BE128" s="5"/>
      <c r="BF128" s="5"/>
      <c r="BG128" s="5"/>
      <c r="BH128" s="5"/>
      <c r="BI128" s="5"/>
      <c r="BJ128" s="8"/>
      <c r="BK128" s="8"/>
      <c r="BL128" s="8"/>
      <c r="BM128" s="8"/>
      <c r="BN128" s="8"/>
    </row>
    <row r="129" spans="4:66" x14ac:dyDescent="0.25">
      <c r="D129" s="11"/>
      <c r="K129" s="3"/>
      <c r="L129" s="3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5"/>
      <c r="BB129" s="5"/>
      <c r="BC129" s="5"/>
      <c r="BD129" s="5"/>
      <c r="BE129" s="5"/>
      <c r="BF129" s="5"/>
      <c r="BG129" s="5"/>
      <c r="BH129" s="5"/>
      <c r="BI129" s="5"/>
      <c r="BJ129" s="8"/>
      <c r="BK129" s="8"/>
      <c r="BL129" s="8"/>
      <c r="BM129" s="8"/>
      <c r="BN129" s="8"/>
    </row>
    <row r="130" spans="4:66" x14ac:dyDescent="0.25">
      <c r="D130" s="11"/>
      <c r="K130" s="3"/>
      <c r="L130" s="3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5"/>
      <c r="BB130" s="5"/>
      <c r="BC130" s="5"/>
      <c r="BD130" s="5"/>
      <c r="BE130" s="5"/>
      <c r="BF130" s="5"/>
      <c r="BG130" s="5"/>
      <c r="BH130" s="5"/>
      <c r="BI130" s="5"/>
      <c r="BJ130" s="8"/>
      <c r="BK130" s="8"/>
      <c r="BL130" s="8"/>
      <c r="BM130" s="8"/>
      <c r="BN130" s="8"/>
    </row>
    <row r="131" spans="4:66" x14ac:dyDescent="0.25">
      <c r="D131" s="11"/>
      <c r="K131" s="3"/>
      <c r="L131" s="3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5"/>
      <c r="BB131" s="5"/>
      <c r="BC131" s="5"/>
      <c r="BD131" s="5"/>
      <c r="BE131" s="5"/>
      <c r="BF131" s="5"/>
      <c r="BG131" s="5"/>
      <c r="BH131" s="5"/>
      <c r="BI131" s="5"/>
      <c r="BJ131" s="8"/>
      <c r="BK131" s="8"/>
      <c r="BL131" s="8"/>
      <c r="BM131" s="8"/>
      <c r="BN131" s="8"/>
    </row>
    <row r="132" spans="4:66" x14ac:dyDescent="0.25">
      <c r="D132" s="11"/>
      <c r="K132" s="3"/>
      <c r="L132" s="3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5"/>
      <c r="BB132" s="5"/>
      <c r="BC132" s="5"/>
      <c r="BD132" s="5"/>
      <c r="BE132" s="5"/>
      <c r="BF132" s="5"/>
      <c r="BG132" s="5"/>
      <c r="BH132" s="5"/>
      <c r="BI132" s="5"/>
      <c r="BJ132" s="8"/>
      <c r="BK132" s="8"/>
      <c r="BL132" s="8"/>
      <c r="BM132" s="8"/>
      <c r="BN132" s="8"/>
    </row>
    <row r="133" spans="4:66" x14ac:dyDescent="0.25">
      <c r="D133" s="11"/>
      <c r="K133" s="3"/>
      <c r="L133" s="3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5"/>
      <c r="BB133" s="5"/>
      <c r="BC133" s="5"/>
      <c r="BD133" s="5"/>
      <c r="BE133" s="5"/>
      <c r="BF133" s="5"/>
      <c r="BG133" s="5"/>
      <c r="BH133" s="5"/>
      <c r="BI133" s="5"/>
      <c r="BJ133" s="8"/>
      <c r="BK133" s="8"/>
      <c r="BL133" s="8"/>
      <c r="BM133" s="8"/>
      <c r="BN133" s="8"/>
    </row>
    <row r="134" spans="4:66" x14ac:dyDescent="0.25">
      <c r="D134" s="11"/>
      <c r="K134" s="3"/>
      <c r="L134" s="3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5"/>
      <c r="BB134" s="5"/>
      <c r="BC134" s="5"/>
      <c r="BD134" s="5"/>
      <c r="BE134" s="5"/>
      <c r="BF134" s="5"/>
      <c r="BG134" s="5"/>
      <c r="BH134" s="5"/>
      <c r="BI134" s="5"/>
      <c r="BJ134" s="8"/>
      <c r="BK134" s="8"/>
      <c r="BL134" s="8"/>
      <c r="BM134" s="8"/>
      <c r="BN134" s="8"/>
    </row>
    <row r="135" spans="4:66" x14ac:dyDescent="0.25">
      <c r="D135" s="11"/>
      <c r="K135" s="3"/>
      <c r="L135" s="3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5"/>
      <c r="BB135" s="5"/>
      <c r="BC135" s="5"/>
      <c r="BD135" s="5"/>
      <c r="BE135" s="5"/>
      <c r="BF135" s="5"/>
      <c r="BG135" s="5"/>
      <c r="BH135" s="5"/>
      <c r="BI135" s="5"/>
      <c r="BJ135" s="8"/>
      <c r="BK135" s="8"/>
      <c r="BL135" s="8"/>
      <c r="BM135" s="8"/>
      <c r="BN135" s="8"/>
    </row>
    <row r="136" spans="4:66" x14ac:dyDescent="0.25">
      <c r="D136" s="11"/>
      <c r="K136" s="3"/>
      <c r="L136" s="3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5"/>
      <c r="BB136" s="5"/>
      <c r="BC136" s="5"/>
      <c r="BD136" s="5"/>
      <c r="BE136" s="5"/>
      <c r="BF136" s="5"/>
      <c r="BG136" s="5"/>
      <c r="BH136" s="5"/>
      <c r="BI136" s="5"/>
      <c r="BJ136" s="8"/>
      <c r="BK136" s="8"/>
      <c r="BL136" s="8"/>
      <c r="BM136" s="8"/>
      <c r="BN136" s="8"/>
    </row>
    <row r="137" spans="4:66" x14ac:dyDescent="0.25">
      <c r="D137" s="11"/>
      <c r="K137" s="3"/>
      <c r="L137" s="3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5"/>
      <c r="BB137" s="5"/>
      <c r="BC137" s="5"/>
      <c r="BD137" s="5"/>
      <c r="BE137" s="5"/>
      <c r="BF137" s="5"/>
      <c r="BG137" s="5"/>
      <c r="BH137" s="5"/>
      <c r="BI137" s="5"/>
      <c r="BJ137" s="8"/>
      <c r="BK137" s="8"/>
      <c r="BL137" s="8"/>
      <c r="BM137" s="8"/>
      <c r="BN137" s="8"/>
    </row>
    <row r="138" spans="4:66" x14ac:dyDescent="0.25">
      <c r="D138" s="11"/>
      <c r="K138" s="3"/>
      <c r="L138" s="3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5"/>
      <c r="BB138" s="5"/>
      <c r="BC138" s="5"/>
      <c r="BD138" s="5"/>
      <c r="BE138" s="5"/>
      <c r="BF138" s="5"/>
      <c r="BG138" s="5"/>
      <c r="BH138" s="5"/>
      <c r="BI138" s="5"/>
      <c r="BJ138" s="8"/>
      <c r="BK138" s="8"/>
      <c r="BL138" s="8"/>
      <c r="BM138" s="8"/>
      <c r="BN138" s="8"/>
    </row>
    <row r="139" spans="4:66" x14ac:dyDescent="0.25">
      <c r="D139" s="11"/>
      <c r="K139" s="3"/>
      <c r="L139" s="3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5"/>
      <c r="BB139" s="5"/>
      <c r="BC139" s="5"/>
      <c r="BD139" s="5"/>
      <c r="BE139" s="5"/>
      <c r="BF139" s="5"/>
      <c r="BG139" s="5"/>
      <c r="BH139" s="5"/>
      <c r="BI139" s="5"/>
      <c r="BJ139" s="8"/>
      <c r="BK139" s="8"/>
      <c r="BL139" s="8"/>
      <c r="BM139" s="8"/>
      <c r="BN139" s="8"/>
    </row>
    <row r="140" spans="4:66" x14ac:dyDescent="0.25">
      <c r="D140" s="11"/>
      <c r="K140" s="3"/>
      <c r="L140" s="3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5"/>
      <c r="BB140" s="5"/>
      <c r="BC140" s="5"/>
      <c r="BD140" s="5"/>
      <c r="BE140" s="5"/>
      <c r="BF140" s="5"/>
      <c r="BG140" s="5"/>
      <c r="BH140" s="5"/>
      <c r="BI140" s="5"/>
      <c r="BJ140" s="8"/>
      <c r="BK140" s="8"/>
      <c r="BL140" s="8"/>
      <c r="BM140" s="8"/>
      <c r="BN140" s="8"/>
    </row>
    <row r="141" spans="4:66" x14ac:dyDescent="0.25">
      <c r="D141" s="11"/>
      <c r="K141" s="3"/>
      <c r="L141" s="3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5"/>
      <c r="BB141" s="5"/>
      <c r="BC141" s="5"/>
      <c r="BD141" s="5"/>
      <c r="BE141" s="5"/>
      <c r="BF141" s="5"/>
      <c r="BG141" s="5"/>
      <c r="BH141" s="5"/>
      <c r="BI141" s="5"/>
      <c r="BJ141" s="8"/>
      <c r="BK141" s="8"/>
      <c r="BL141" s="8"/>
      <c r="BM141" s="8"/>
      <c r="BN141" s="8"/>
    </row>
    <row r="142" spans="4:66" x14ac:dyDescent="0.25">
      <c r="D142" s="11"/>
      <c r="K142" s="3"/>
      <c r="L142" s="3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5"/>
      <c r="BB142" s="5"/>
      <c r="BC142" s="5"/>
      <c r="BD142" s="5"/>
      <c r="BE142" s="5"/>
      <c r="BF142" s="5"/>
      <c r="BG142" s="5"/>
      <c r="BH142" s="5"/>
      <c r="BI142" s="5"/>
      <c r="BJ142" s="8"/>
      <c r="BK142" s="8"/>
      <c r="BL142" s="8"/>
      <c r="BM142" s="8"/>
      <c r="BN142" s="8"/>
    </row>
    <row r="143" spans="4:66" x14ac:dyDescent="0.25">
      <c r="D143" s="11"/>
      <c r="K143" s="3"/>
      <c r="L143" s="3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5"/>
      <c r="BB143" s="5"/>
      <c r="BC143" s="5"/>
      <c r="BD143" s="5"/>
      <c r="BE143" s="5"/>
      <c r="BF143" s="5"/>
      <c r="BG143" s="5"/>
      <c r="BH143" s="5"/>
      <c r="BI143" s="5"/>
      <c r="BJ143" s="8"/>
      <c r="BK143" s="8"/>
      <c r="BL143" s="8"/>
      <c r="BM143" s="8"/>
      <c r="BN143" s="8"/>
    </row>
    <row r="144" spans="4:66" x14ac:dyDescent="0.25">
      <c r="D144" s="11"/>
      <c r="K144" s="3"/>
      <c r="L144" s="3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5"/>
      <c r="BB144" s="5"/>
      <c r="BC144" s="5"/>
      <c r="BD144" s="5"/>
      <c r="BE144" s="5"/>
      <c r="BF144" s="5"/>
      <c r="BG144" s="5"/>
      <c r="BH144" s="5"/>
      <c r="BI144" s="5"/>
      <c r="BJ144" s="8"/>
      <c r="BK144" s="8"/>
      <c r="BL144" s="8"/>
      <c r="BM144" s="8"/>
      <c r="BN144" s="8"/>
    </row>
    <row r="145" spans="1:66" x14ac:dyDescent="0.25">
      <c r="D145" s="11"/>
      <c r="K145" s="3"/>
      <c r="L145" s="3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5"/>
      <c r="BB145" s="5"/>
      <c r="BC145" s="5"/>
      <c r="BD145" s="5"/>
      <c r="BE145" s="5"/>
      <c r="BF145" s="5"/>
      <c r="BG145" s="5"/>
      <c r="BH145" s="5"/>
      <c r="BI145" s="5"/>
      <c r="BJ145" s="8"/>
      <c r="BK145" s="8"/>
      <c r="BL145" s="8"/>
      <c r="BM145" s="8"/>
      <c r="BN145" s="8"/>
    </row>
    <row r="146" spans="1:66" x14ac:dyDescent="0.25">
      <c r="D146" s="11"/>
      <c r="K146" s="3"/>
      <c r="L146" s="3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5"/>
      <c r="BB146" s="5"/>
      <c r="BC146" s="5"/>
      <c r="BD146" s="5"/>
      <c r="BE146" s="5"/>
      <c r="BF146" s="5"/>
      <c r="BG146" s="5"/>
      <c r="BH146" s="5"/>
      <c r="BI146" s="5"/>
      <c r="BJ146" s="8"/>
      <c r="BK146" s="8"/>
      <c r="BL146" s="8"/>
      <c r="BM146" s="8"/>
      <c r="BN146" s="8"/>
    </row>
    <row r="147" spans="1:66" x14ac:dyDescent="0.25">
      <c r="D147" s="11"/>
      <c r="K147" s="3"/>
      <c r="L147" s="3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5"/>
      <c r="BB147" s="5"/>
      <c r="BC147" s="5"/>
      <c r="BD147" s="5"/>
      <c r="BE147" s="5"/>
      <c r="BF147" s="5"/>
      <c r="BG147" s="5"/>
      <c r="BH147" s="5"/>
      <c r="BI147" s="5"/>
      <c r="BJ147" s="8"/>
      <c r="BK147" s="8"/>
      <c r="BL147" s="8"/>
      <c r="BM147" s="8"/>
      <c r="BN147" s="8"/>
    </row>
    <row r="148" spans="1:66" x14ac:dyDescent="0.25">
      <c r="D148" s="11"/>
      <c r="K148" s="3"/>
      <c r="L148" s="3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5"/>
      <c r="BB148" s="5"/>
      <c r="BC148" s="5"/>
      <c r="BD148" s="5"/>
      <c r="BE148" s="5"/>
      <c r="BF148" s="5"/>
      <c r="BG148" s="5"/>
      <c r="BH148" s="5"/>
      <c r="BI148" s="5"/>
      <c r="BJ148" s="8"/>
      <c r="BK148" s="8"/>
      <c r="BL148" s="8"/>
      <c r="BM148" s="8"/>
      <c r="BN148" s="8"/>
    </row>
    <row r="149" spans="1:66" x14ac:dyDescent="0.25">
      <c r="D149" s="11"/>
      <c r="K149" s="3"/>
      <c r="L149" s="3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5"/>
      <c r="BB149" s="5"/>
      <c r="BC149" s="5"/>
      <c r="BD149" s="5"/>
      <c r="BE149" s="5"/>
      <c r="BF149" s="5"/>
      <c r="BG149" s="5"/>
      <c r="BH149" s="5"/>
      <c r="BI149" s="5"/>
      <c r="BJ149" s="8"/>
      <c r="BK149" s="8"/>
      <c r="BL149" s="8"/>
      <c r="BM149" s="8"/>
      <c r="BN149" s="8"/>
    </row>
    <row r="150" spans="1:66" x14ac:dyDescent="0.25">
      <c r="D150" s="11"/>
      <c r="K150" s="3"/>
      <c r="L150" s="3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5"/>
      <c r="BB150" s="5"/>
      <c r="BC150" s="5"/>
      <c r="BD150" s="5"/>
      <c r="BE150" s="5"/>
      <c r="BF150" s="5"/>
      <c r="BG150" s="5"/>
      <c r="BH150" s="5"/>
      <c r="BI150" s="5"/>
      <c r="BJ150" s="8"/>
      <c r="BK150" s="8"/>
      <c r="BL150" s="8"/>
      <c r="BM150" s="8"/>
      <c r="BN150" s="8"/>
    </row>
    <row r="151" spans="1:66" x14ac:dyDescent="0.25">
      <c r="D151" s="11"/>
      <c r="K151" s="3"/>
      <c r="L151" s="3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5"/>
      <c r="BB151" s="5"/>
      <c r="BC151" s="5"/>
      <c r="BD151" s="5"/>
      <c r="BE151" s="5"/>
      <c r="BF151" s="5"/>
      <c r="BG151" s="5"/>
      <c r="BH151" s="5"/>
      <c r="BI151" s="5"/>
      <c r="BJ151" s="8"/>
      <c r="BK151" s="8"/>
      <c r="BL151" s="8"/>
      <c r="BM151" s="8"/>
      <c r="BN151" s="8"/>
    </row>
    <row r="152" spans="1:66" x14ac:dyDescent="0.25">
      <c r="D152" s="11"/>
      <c r="K152" s="3"/>
      <c r="L152" s="3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5"/>
      <c r="BB152" s="5"/>
      <c r="BC152" s="5"/>
      <c r="BD152" s="5"/>
      <c r="BE152" s="5"/>
      <c r="BF152" s="5"/>
      <c r="BG152" s="5"/>
      <c r="BH152" s="5"/>
      <c r="BI152" s="5"/>
      <c r="BJ152" s="8"/>
      <c r="BK152" s="8"/>
      <c r="BL152" s="8"/>
      <c r="BM152" s="8"/>
      <c r="BN152" s="8"/>
    </row>
    <row r="153" spans="1:66" x14ac:dyDescent="0.25">
      <c r="D153" s="11"/>
      <c r="K153" s="3"/>
      <c r="L153" s="3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5"/>
      <c r="BB153" s="5"/>
      <c r="BC153" s="5"/>
      <c r="BD153" s="5"/>
      <c r="BE153" s="5"/>
      <c r="BF153" s="5"/>
      <c r="BG153" s="5"/>
      <c r="BH153" s="5"/>
      <c r="BI153" s="5"/>
      <c r="BJ153" s="8"/>
      <c r="BK153" s="8"/>
      <c r="BL153" s="8"/>
      <c r="BM153" s="8"/>
      <c r="BN153" s="8"/>
    </row>
    <row r="154" spans="1:66" x14ac:dyDescent="0.25">
      <c r="D154" s="11"/>
      <c r="K154" s="3"/>
      <c r="L154" s="3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5"/>
      <c r="BB154" s="5"/>
      <c r="BC154" s="5"/>
      <c r="BD154" s="5"/>
      <c r="BE154" s="5"/>
      <c r="BF154" s="5"/>
      <c r="BG154" s="5"/>
      <c r="BH154" s="5"/>
      <c r="BI154" s="5"/>
      <c r="BJ154" s="8"/>
      <c r="BK154" s="8"/>
      <c r="BL154" s="8"/>
      <c r="BM154" s="8"/>
      <c r="BN154" s="8"/>
    </row>
    <row r="155" spans="1:66" s="10" customFormat="1" x14ac:dyDescent="0.25">
      <c r="A155"/>
      <c r="B155"/>
      <c r="C155"/>
      <c r="D155" s="11"/>
      <c r="E155"/>
      <c r="F155"/>
      <c r="G155"/>
      <c r="H155"/>
      <c r="I155"/>
      <c r="J155"/>
      <c r="K155" s="3"/>
      <c r="L155" s="3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5"/>
      <c r="BB155" s="5"/>
      <c r="BC155" s="5"/>
      <c r="BD155" s="5"/>
      <c r="BE155" s="5"/>
      <c r="BF155" s="5"/>
      <c r="BG155" s="5"/>
      <c r="BH155" s="5"/>
      <c r="BI155" s="5"/>
      <c r="BJ155" s="8"/>
      <c r="BK155" s="8"/>
      <c r="BL155" s="8"/>
      <c r="BM155" s="8"/>
      <c r="BN155" s="8"/>
    </row>
    <row r="156" spans="1:66" x14ac:dyDescent="0.25">
      <c r="D156" s="11"/>
      <c r="K156" s="3"/>
      <c r="L156" s="3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5"/>
      <c r="BB156" s="5"/>
      <c r="BC156" s="5"/>
      <c r="BD156" s="5"/>
      <c r="BE156" s="5"/>
      <c r="BF156" s="5"/>
      <c r="BG156" s="5"/>
      <c r="BH156" s="5"/>
      <c r="BI156" s="5"/>
      <c r="BJ156" s="8"/>
      <c r="BK156" s="8"/>
      <c r="BL156" s="8"/>
      <c r="BM156" s="8"/>
      <c r="BN156" s="8"/>
    </row>
    <row r="157" spans="1:66" x14ac:dyDescent="0.25">
      <c r="D157" s="11"/>
      <c r="K157" s="3"/>
      <c r="L157" s="3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5"/>
      <c r="BB157" s="5"/>
      <c r="BC157" s="5"/>
      <c r="BD157" s="5"/>
      <c r="BE157" s="5"/>
      <c r="BF157" s="5"/>
      <c r="BG157" s="5"/>
      <c r="BH157" s="5"/>
      <c r="BI157" s="5"/>
      <c r="BJ157" s="8"/>
      <c r="BK157" s="8"/>
      <c r="BL157" s="8"/>
      <c r="BM157" s="8"/>
      <c r="BN157" s="8"/>
    </row>
    <row r="158" spans="1:66" x14ac:dyDescent="0.25">
      <c r="D158" s="11"/>
      <c r="K158" s="3"/>
      <c r="L158" s="3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5"/>
      <c r="BB158" s="5"/>
      <c r="BC158" s="5"/>
      <c r="BD158" s="5"/>
      <c r="BE158" s="5"/>
      <c r="BF158" s="5"/>
      <c r="BG158" s="5"/>
      <c r="BH158" s="5"/>
      <c r="BI158" s="5"/>
      <c r="BJ158" s="8"/>
      <c r="BK158" s="8"/>
      <c r="BL158" s="8"/>
      <c r="BM158" s="8"/>
      <c r="BN158" s="8"/>
    </row>
    <row r="159" spans="1:66" x14ac:dyDescent="0.25">
      <c r="D159" s="11"/>
      <c r="K159" s="3"/>
      <c r="L159" s="3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5"/>
      <c r="BB159" s="5"/>
      <c r="BC159" s="5"/>
      <c r="BD159" s="5"/>
      <c r="BE159" s="5"/>
      <c r="BF159" s="5"/>
      <c r="BG159" s="5"/>
      <c r="BH159" s="5"/>
      <c r="BI159" s="5"/>
      <c r="BJ159" s="8"/>
      <c r="BK159" s="8"/>
      <c r="BL159" s="8"/>
      <c r="BM159" s="8"/>
      <c r="BN159" s="8"/>
    </row>
    <row r="160" spans="1:66" x14ac:dyDescent="0.25">
      <c r="D160" s="11"/>
      <c r="K160" s="3"/>
      <c r="L160" s="3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5"/>
      <c r="BB160" s="5"/>
      <c r="BC160" s="5"/>
      <c r="BD160" s="5"/>
      <c r="BE160" s="5"/>
      <c r="BF160" s="5"/>
      <c r="BG160" s="5"/>
      <c r="BH160" s="5"/>
      <c r="BI160" s="5"/>
      <c r="BJ160" s="8"/>
      <c r="BK160" s="8"/>
      <c r="BL160" s="8"/>
      <c r="BM160" s="8"/>
      <c r="BN160" s="8"/>
    </row>
    <row r="161" spans="2:66" x14ac:dyDescent="0.25">
      <c r="D161" s="11"/>
      <c r="K161" s="3"/>
      <c r="L161" s="3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5"/>
      <c r="BB161" s="5"/>
      <c r="BC161" s="5"/>
      <c r="BD161" s="5"/>
      <c r="BE161" s="5"/>
      <c r="BF161" s="5"/>
      <c r="BG161" s="5"/>
      <c r="BH161" s="5"/>
      <c r="BI161" s="5"/>
      <c r="BJ161" s="8"/>
      <c r="BK161" s="8"/>
      <c r="BL161" s="8"/>
      <c r="BM161" s="8"/>
      <c r="BN161" s="8"/>
    </row>
    <row r="162" spans="2:66" x14ac:dyDescent="0.25">
      <c r="D162" s="11"/>
      <c r="K162" s="3"/>
      <c r="L162" s="3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5"/>
      <c r="BB162" s="5"/>
      <c r="BC162" s="5"/>
      <c r="BD162" s="5"/>
      <c r="BE162" s="5"/>
      <c r="BF162" s="5"/>
      <c r="BG162" s="5"/>
      <c r="BH162" s="5"/>
      <c r="BI162" s="5"/>
      <c r="BJ162" s="8"/>
      <c r="BK162" s="8"/>
      <c r="BL162" s="8"/>
      <c r="BM162" s="8"/>
      <c r="BN162" s="8"/>
    </row>
    <row r="163" spans="2:66" x14ac:dyDescent="0.25">
      <c r="D163" s="11"/>
      <c r="K163" s="3"/>
      <c r="L163" s="3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5"/>
      <c r="BB163" s="5"/>
      <c r="BC163" s="5"/>
      <c r="BD163" s="5"/>
      <c r="BE163" s="5"/>
      <c r="BF163" s="5"/>
      <c r="BG163" s="5"/>
      <c r="BH163" s="5"/>
      <c r="BI163" s="5"/>
      <c r="BJ163" s="8"/>
      <c r="BK163" s="8"/>
      <c r="BL163" s="8"/>
      <c r="BM163" s="8"/>
      <c r="BN163" s="8"/>
    </row>
    <row r="164" spans="2:66" x14ac:dyDescent="0.25">
      <c r="D164" s="11"/>
      <c r="K164" s="3"/>
      <c r="L164" s="3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5"/>
      <c r="BB164" s="5"/>
      <c r="BC164" s="5"/>
      <c r="BD164" s="5"/>
      <c r="BE164" s="5"/>
      <c r="BF164" s="5"/>
      <c r="BG164" s="5"/>
      <c r="BH164" s="5"/>
      <c r="BI164" s="5"/>
      <c r="BJ164" s="8"/>
      <c r="BK164" s="8"/>
      <c r="BL164" s="8"/>
      <c r="BM164" s="8"/>
      <c r="BN164" s="8"/>
    </row>
    <row r="165" spans="2:66" x14ac:dyDescent="0.25">
      <c r="D165" s="11"/>
      <c r="K165" s="3"/>
      <c r="L165" s="3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5"/>
      <c r="BB165" s="5"/>
      <c r="BC165" s="5"/>
      <c r="BD165" s="5"/>
      <c r="BE165" s="5"/>
      <c r="BF165" s="5"/>
      <c r="BG165" s="5"/>
      <c r="BH165" s="5"/>
      <c r="BI165" s="5"/>
      <c r="BJ165" s="8"/>
      <c r="BK165" s="8"/>
      <c r="BL165" s="8"/>
      <c r="BM165" s="8"/>
      <c r="BN165" s="8"/>
    </row>
    <row r="166" spans="2:66" x14ac:dyDescent="0.25">
      <c r="D166" s="11"/>
      <c r="K166" s="3"/>
      <c r="L166" s="3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5"/>
      <c r="BB166" s="5"/>
      <c r="BC166" s="5"/>
      <c r="BD166" s="5"/>
      <c r="BE166" s="5"/>
      <c r="BF166" s="5"/>
      <c r="BG166" s="5"/>
      <c r="BH166" s="5"/>
      <c r="BI166" s="5"/>
      <c r="BJ166" s="8"/>
      <c r="BK166" s="8"/>
      <c r="BL166" s="8"/>
      <c r="BM166" s="8"/>
      <c r="BN166" s="8"/>
    </row>
    <row r="167" spans="2:66" x14ac:dyDescent="0.25">
      <c r="D167" s="11"/>
      <c r="K167" s="3"/>
      <c r="L167" s="3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5"/>
      <c r="BB167" s="5"/>
      <c r="BC167" s="5"/>
      <c r="BD167" s="5"/>
      <c r="BE167" s="5"/>
      <c r="BF167" s="5"/>
      <c r="BG167" s="5"/>
      <c r="BH167" s="5"/>
      <c r="BI167" s="5"/>
      <c r="BJ167" s="8"/>
      <c r="BK167" s="8"/>
      <c r="BL167" s="8"/>
      <c r="BM167" s="8"/>
      <c r="BN167" s="8"/>
    </row>
    <row r="168" spans="2:66" x14ac:dyDescent="0.25">
      <c r="D168" s="11"/>
      <c r="K168" s="3"/>
      <c r="L168" s="3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5"/>
      <c r="BB168" s="5"/>
      <c r="BC168" s="5"/>
      <c r="BD168" s="5"/>
      <c r="BE168" s="5"/>
      <c r="BF168" s="5"/>
      <c r="BG168" s="5"/>
      <c r="BH168" s="5"/>
      <c r="BI168" s="5"/>
      <c r="BJ168" s="8"/>
      <c r="BK168" s="8"/>
      <c r="BL168" s="8"/>
      <c r="BM168" s="8"/>
      <c r="BN168" s="8"/>
    </row>
    <row r="169" spans="2:66" x14ac:dyDescent="0.25">
      <c r="D169" s="11"/>
      <c r="K169" s="3"/>
      <c r="L169" s="3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5"/>
      <c r="BB169" s="5"/>
      <c r="BC169" s="5"/>
      <c r="BD169" s="5"/>
      <c r="BE169" s="5"/>
      <c r="BF169" s="5"/>
      <c r="BG169" s="5"/>
      <c r="BH169" s="5"/>
      <c r="BI169" s="5"/>
      <c r="BJ169" s="8"/>
      <c r="BK169" s="8"/>
      <c r="BL169" s="8"/>
      <c r="BM169" s="8"/>
      <c r="BN169" s="8"/>
    </row>
    <row r="170" spans="2:66" x14ac:dyDescent="0.25">
      <c r="D170" s="11"/>
      <c r="K170" s="3"/>
      <c r="L170" s="3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5"/>
      <c r="BB170" s="5"/>
      <c r="BC170" s="5"/>
      <c r="BD170" s="5"/>
      <c r="BE170" s="5"/>
      <c r="BF170" s="5"/>
      <c r="BG170" s="5"/>
      <c r="BH170" s="5"/>
      <c r="BI170" s="5"/>
      <c r="BJ170" s="8"/>
      <c r="BK170" s="8"/>
      <c r="BL170" s="8"/>
      <c r="BM170" s="8"/>
      <c r="BN170" s="8"/>
    </row>
    <row r="171" spans="2:66" s="15" customFormat="1" x14ac:dyDescent="0.25">
      <c r="D171" s="23"/>
      <c r="K171" s="20"/>
      <c r="L171" s="20"/>
      <c r="M171" s="21"/>
      <c r="N171" s="21"/>
      <c r="O171" s="21"/>
      <c r="P171" s="21"/>
      <c r="Q171" s="21"/>
      <c r="R171" s="21"/>
      <c r="S171" s="21"/>
      <c r="T171" s="21"/>
      <c r="U171" s="21"/>
      <c r="V171" s="21"/>
      <c r="W171" s="21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1"/>
      <c r="AJ171" s="21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2"/>
      <c r="BK171" s="22"/>
      <c r="BL171" s="22"/>
      <c r="BM171" s="22"/>
      <c r="BN171" s="22"/>
    </row>
    <row r="172" spans="2:66" x14ac:dyDescent="0.25">
      <c r="B172" s="10"/>
      <c r="C172" s="10"/>
      <c r="D172" s="16"/>
      <c r="K172" s="3"/>
      <c r="L172" s="3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5"/>
      <c r="BB172" s="5"/>
      <c r="BC172" s="5"/>
      <c r="BD172" s="5"/>
      <c r="BE172" s="5"/>
      <c r="BF172" s="5"/>
      <c r="BG172" s="5"/>
      <c r="BH172" s="5"/>
      <c r="BI172" s="5"/>
      <c r="BJ172" s="8"/>
      <c r="BK172" s="8"/>
      <c r="BL172" s="8"/>
      <c r="BM172" s="8"/>
      <c r="BN172" s="8"/>
    </row>
    <row r="173" spans="2:66" x14ac:dyDescent="0.25">
      <c r="D173" s="16"/>
      <c r="K173" s="3"/>
      <c r="L173" s="3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5"/>
      <c r="BB173" s="5"/>
      <c r="BC173" s="5"/>
      <c r="BD173" s="5"/>
      <c r="BE173" s="5"/>
      <c r="BF173" s="5"/>
      <c r="BG173" s="5"/>
      <c r="BH173" s="5"/>
      <c r="BI173" s="5"/>
      <c r="BJ173" s="8"/>
      <c r="BK173" s="8"/>
      <c r="BL173" s="8"/>
      <c r="BM173" s="8"/>
      <c r="BN173" s="8"/>
    </row>
    <row r="174" spans="2:66" x14ac:dyDescent="0.25">
      <c r="D174" s="16"/>
      <c r="K174" s="3"/>
      <c r="L174" s="3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5"/>
      <c r="BB174" s="5"/>
      <c r="BC174" s="5"/>
      <c r="BD174" s="5"/>
      <c r="BE174" s="5"/>
      <c r="BF174" s="5"/>
      <c r="BG174" s="5"/>
      <c r="BH174" s="5"/>
      <c r="BI174" s="5"/>
      <c r="BJ174" s="8"/>
      <c r="BK174" s="8"/>
      <c r="BL174" s="8"/>
      <c r="BM174" s="8"/>
      <c r="BN174" s="8"/>
    </row>
    <row r="175" spans="2:66" x14ac:dyDescent="0.25">
      <c r="D175" s="16"/>
      <c r="K175" s="3"/>
      <c r="L175" s="3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5"/>
      <c r="BB175" s="5"/>
      <c r="BC175" s="5"/>
      <c r="BD175" s="5"/>
      <c r="BE175" s="5"/>
      <c r="BF175" s="5"/>
      <c r="BG175" s="5"/>
      <c r="BH175" s="5"/>
      <c r="BI175" s="5"/>
      <c r="BJ175" s="8"/>
      <c r="BK175" s="8"/>
      <c r="BL175" s="8"/>
      <c r="BM175" s="8"/>
      <c r="BN175" s="8"/>
    </row>
    <row r="176" spans="2:66" x14ac:dyDescent="0.25">
      <c r="D176" s="16"/>
      <c r="K176" s="3"/>
      <c r="L176" s="3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5"/>
      <c r="BB176" s="5"/>
      <c r="BC176" s="5"/>
      <c r="BD176" s="5"/>
      <c r="BE176" s="5"/>
      <c r="BF176" s="5"/>
      <c r="BG176" s="5"/>
      <c r="BH176" s="5"/>
      <c r="BI176" s="5"/>
      <c r="BJ176" s="8"/>
      <c r="BK176" s="8"/>
      <c r="BL176" s="8"/>
      <c r="BM176" s="8"/>
      <c r="BN176" s="8"/>
    </row>
    <row r="177" spans="1:66" x14ac:dyDescent="0.25">
      <c r="D177" s="16"/>
      <c r="K177" s="3"/>
      <c r="L177" s="3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5"/>
      <c r="BB177" s="5"/>
      <c r="BC177" s="5"/>
      <c r="BD177" s="5"/>
      <c r="BE177" s="5"/>
      <c r="BF177" s="5"/>
      <c r="BG177" s="5"/>
      <c r="BH177" s="5"/>
      <c r="BI177" s="5"/>
      <c r="BJ177" s="8"/>
      <c r="BK177" s="8"/>
      <c r="BL177" s="8"/>
      <c r="BM177" s="8"/>
      <c r="BN177" s="8"/>
    </row>
    <row r="178" spans="1:66" x14ac:dyDescent="0.25">
      <c r="D178" s="16"/>
      <c r="K178" s="3"/>
      <c r="L178" s="3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5"/>
      <c r="BB178" s="5"/>
      <c r="BC178" s="5"/>
      <c r="BD178" s="5"/>
      <c r="BE178" s="5"/>
      <c r="BF178" s="5"/>
      <c r="BG178" s="5"/>
      <c r="BH178" s="5"/>
      <c r="BI178" s="5"/>
      <c r="BJ178" s="8"/>
      <c r="BK178" s="8"/>
      <c r="BL178" s="8"/>
      <c r="BM178" s="8"/>
      <c r="BN178" s="8"/>
    </row>
    <row r="179" spans="1:66" x14ac:dyDescent="0.25">
      <c r="D179" s="16"/>
      <c r="K179" s="3"/>
      <c r="L179" s="3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5"/>
      <c r="BB179" s="5"/>
      <c r="BC179" s="5"/>
      <c r="BD179" s="5"/>
      <c r="BE179" s="5"/>
      <c r="BF179" s="5"/>
      <c r="BG179" s="5"/>
      <c r="BH179" s="5"/>
      <c r="BI179" s="5"/>
      <c r="BJ179" s="8"/>
      <c r="BK179" s="8"/>
      <c r="BL179" s="8"/>
      <c r="BM179" s="8"/>
      <c r="BN179" s="8"/>
    </row>
    <row r="180" spans="1:66" x14ac:dyDescent="0.25">
      <c r="D180" s="16"/>
      <c r="K180" s="3"/>
      <c r="L180" s="3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5"/>
      <c r="BB180" s="5"/>
      <c r="BC180" s="5"/>
      <c r="BD180" s="5"/>
      <c r="BE180" s="5"/>
      <c r="BF180" s="5"/>
      <c r="BG180" s="5"/>
      <c r="BH180" s="5"/>
      <c r="BI180" s="5"/>
      <c r="BJ180" s="8"/>
      <c r="BK180" s="8"/>
      <c r="BL180" s="8"/>
      <c r="BM180" s="8"/>
      <c r="BN180" s="8"/>
    </row>
    <row r="181" spans="1:66" x14ac:dyDescent="0.25">
      <c r="D181" s="16"/>
      <c r="K181" s="3"/>
      <c r="L181" s="3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5"/>
      <c r="BB181" s="5"/>
      <c r="BC181" s="5"/>
      <c r="BD181" s="5"/>
      <c r="BE181" s="5"/>
      <c r="BF181" s="5"/>
      <c r="BG181" s="5"/>
      <c r="BH181" s="5"/>
      <c r="BI181" s="5"/>
      <c r="BJ181" s="8"/>
      <c r="BK181" s="8"/>
      <c r="BL181" s="8"/>
      <c r="BM181" s="8"/>
      <c r="BN181" s="8"/>
    </row>
    <row r="182" spans="1:66" x14ac:dyDescent="0.25">
      <c r="D182" s="16"/>
      <c r="K182" s="3"/>
      <c r="L182" s="3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5"/>
      <c r="BB182" s="5"/>
      <c r="BC182" s="5"/>
      <c r="BD182" s="5"/>
      <c r="BE182" s="5"/>
      <c r="BF182" s="5"/>
      <c r="BG182" s="5"/>
      <c r="BH182" s="5"/>
      <c r="BI182" s="5"/>
      <c r="BJ182" s="8"/>
      <c r="BK182" s="8"/>
      <c r="BL182" s="8"/>
      <c r="BM182" s="8"/>
      <c r="BN182" s="8"/>
    </row>
    <row r="183" spans="1:66" x14ac:dyDescent="0.25">
      <c r="D183" s="16"/>
      <c r="K183" s="3"/>
      <c r="L183" s="3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5"/>
      <c r="BB183" s="5"/>
      <c r="BC183" s="5"/>
      <c r="BD183" s="5"/>
      <c r="BE183" s="5"/>
      <c r="BF183" s="5"/>
      <c r="BG183" s="5"/>
      <c r="BH183" s="5"/>
      <c r="BI183" s="5"/>
      <c r="BJ183" s="8"/>
      <c r="BK183" s="8"/>
      <c r="BL183" s="8"/>
      <c r="BM183" s="8"/>
      <c r="BN183" s="8"/>
    </row>
    <row r="184" spans="1:66" x14ac:dyDescent="0.25">
      <c r="D184" s="16"/>
      <c r="K184" s="3"/>
      <c r="L184" s="3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5"/>
      <c r="BB184" s="5"/>
      <c r="BC184" s="5"/>
      <c r="BD184" s="5"/>
      <c r="BE184" s="5"/>
      <c r="BF184" s="5"/>
      <c r="BG184" s="5"/>
      <c r="BH184" s="5"/>
      <c r="BI184" s="5"/>
      <c r="BJ184" s="8"/>
      <c r="BK184" s="8"/>
      <c r="BL184" s="8"/>
      <c r="BM184" s="8"/>
      <c r="BN184" s="8"/>
    </row>
    <row r="185" spans="1:66" x14ac:dyDescent="0.25">
      <c r="D185" s="16"/>
      <c r="K185" s="3"/>
      <c r="L185" s="3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5"/>
      <c r="BB185" s="5"/>
      <c r="BC185" s="5"/>
      <c r="BD185" s="5"/>
      <c r="BE185" s="5"/>
      <c r="BF185" s="5"/>
      <c r="BG185" s="5"/>
      <c r="BH185" s="5"/>
      <c r="BI185" s="5"/>
      <c r="BJ185" s="8"/>
      <c r="BK185" s="8"/>
      <c r="BL185" s="8"/>
      <c r="BM185" s="8"/>
      <c r="BN185" s="8"/>
    </row>
    <row r="186" spans="1:66" x14ac:dyDescent="0.25">
      <c r="D186" s="16"/>
      <c r="K186" s="3"/>
      <c r="L186" s="3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5"/>
      <c r="BB186" s="5"/>
      <c r="BC186" s="5"/>
      <c r="BD186" s="5"/>
      <c r="BE186" s="5"/>
      <c r="BF186" s="5"/>
      <c r="BG186" s="5"/>
      <c r="BH186" s="5"/>
      <c r="BI186" s="5"/>
      <c r="BJ186" s="8"/>
      <c r="BK186" s="8"/>
      <c r="BL186" s="8"/>
      <c r="BM186" s="8"/>
      <c r="BN186" s="8"/>
    </row>
    <row r="187" spans="1:66" x14ac:dyDescent="0.25">
      <c r="D187" s="16"/>
      <c r="K187" s="3"/>
      <c r="L187" s="3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5"/>
      <c r="BB187" s="5"/>
      <c r="BC187" s="5"/>
      <c r="BD187" s="5"/>
      <c r="BE187" s="5"/>
      <c r="BF187" s="5"/>
      <c r="BG187" s="5"/>
      <c r="BH187" s="5"/>
      <c r="BI187" s="5"/>
      <c r="BJ187" s="8"/>
      <c r="BK187" s="8"/>
      <c r="BL187" s="8"/>
      <c r="BM187" s="8"/>
      <c r="BN187" s="8"/>
    </row>
    <row r="188" spans="1:66" x14ac:dyDescent="0.25">
      <c r="D188" s="16"/>
      <c r="K188" s="3"/>
      <c r="L188" s="3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5"/>
      <c r="BB188" s="5"/>
      <c r="BC188" s="5"/>
      <c r="BD188" s="5"/>
      <c r="BE188" s="5"/>
      <c r="BF188" s="5"/>
      <c r="BG188" s="5"/>
      <c r="BH188" s="5"/>
      <c r="BI188" s="5"/>
      <c r="BJ188" s="8"/>
      <c r="BK188" s="8"/>
      <c r="BL188" s="8"/>
      <c r="BM188" s="8"/>
      <c r="BN188" s="8"/>
    </row>
    <row r="189" spans="1:66" s="10" customFormat="1" x14ac:dyDescent="0.25">
      <c r="A189"/>
      <c r="B189"/>
      <c r="C189"/>
      <c r="D189" s="16"/>
      <c r="E189"/>
      <c r="F189"/>
      <c r="G189"/>
      <c r="H189"/>
      <c r="I189"/>
      <c r="J189"/>
      <c r="K189" s="3"/>
      <c r="L189" s="3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5"/>
      <c r="BB189" s="5"/>
      <c r="BC189" s="5"/>
      <c r="BD189" s="5"/>
      <c r="BE189" s="5"/>
      <c r="BF189" s="5"/>
      <c r="BG189" s="5"/>
      <c r="BH189" s="5"/>
      <c r="BI189" s="5"/>
      <c r="BJ189" s="8"/>
      <c r="BK189" s="8"/>
      <c r="BL189" s="8"/>
      <c r="BM189" s="8"/>
      <c r="BN189" s="8"/>
    </row>
    <row r="190" spans="1:66" x14ac:dyDescent="0.25">
      <c r="D190" s="16"/>
      <c r="K190" s="3"/>
      <c r="L190" s="3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5"/>
      <c r="BB190" s="5"/>
      <c r="BC190" s="5"/>
      <c r="BD190" s="5"/>
      <c r="BE190" s="5"/>
      <c r="BF190" s="5"/>
      <c r="BG190" s="5"/>
      <c r="BH190" s="5"/>
      <c r="BI190" s="5"/>
      <c r="BJ190" s="8"/>
      <c r="BK190" s="8"/>
      <c r="BL190" s="8"/>
      <c r="BM190" s="8"/>
      <c r="BN190" s="8"/>
    </row>
    <row r="191" spans="1:66" x14ac:dyDescent="0.25">
      <c r="D191" s="16"/>
      <c r="K191" s="3"/>
      <c r="L191" s="3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5"/>
      <c r="BB191" s="5"/>
      <c r="BC191" s="5"/>
      <c r="BD191" s="5"/>
      <c r="BE191" s="5"/>
      <c r="BF191" s="5"/>
      <c r="BG191" s="5"/>
      <c r="BH191" s="5"/>
      <c r="BI191" s="5"/>
      <c r="BJ191" s="8"/>
      <c r="BK191" s="8"/>
      <c r="BL191" s="8"/>
      <c r="BM191" s="8"/>
      <c r="BN191" s="8"/>
    </row>
    <row r="192" spans="1:66" x14ac:dyDescent="0.25">
      <c r="D192" s="16"/>
      <c r="K192" s="3"/>
      <c r="L192" s="3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5"/>
      <c r="BB192" s="5"/>
      <c r="BC192" s="5"/>
      <c r="BD192" s="5"/>
      <c r="BE192" s="5"/>
      <c r="BF192" s="5"/>
      <c r="BG192" s="5"/>
      <c r="BH192" s="5"/>
      <c r="BI192" s="5"/>
      <c r="BJ192" s="8"/>
      <c r="BK192" s="8"/>
      <c r="BL192" s="8"/>
      <c r="BM192" s="8"/>
      <c r="BN192" s="8"/>
    </row>
    <row r="193" spans="4:66" x14ac:dyDescent="0.25">
      <c r="D193" s="16"/>
      <c r="K193" s="3"/>
      <c r="L193" s="3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5"/>
      <c r="BB193" s="5"/>
      <c r="BC193" s="5"/>
      <c r="BD193" s="5"/>
      <c r="BE193" s="5"/>
      <c r="BF193" s="5"/>
      <c r="BG193" s="5"/>
      <c r="BH193" s="5"/>
      <c r="BI193" s="5"/>
      <c r="BJ193" s="8"/>
      <c r="BK193" s="8"/>
      <c r="BL193" s="8"/>
      <c r="BM193" s="8"/>
      <c r="BN193" s="8"/>
    </row>
    <row r="194" spans="4:66" x14ac:dyDescent="0.25">
      <c r="D194" s="16"/>
      <c r="K194" s="3"/>
      <c r="L194" s="3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5"/>
      <c r="BB194" s="5"/>
      <c r="BC194" s="5"/>
      <c r="BD194" s="5"/>
      <c r="BE194" s="5"/>
      <c r="BF194" s="5"/>
      <c r="BG194" s="5"/>
      <c r="BH194" s="5"/>
      <c r="BI194" s="5"/>
      <c r="BJ194" s="8"/>
      <c r="BK194" s="8"/>
      <c r="BL194" s="8"/>
      <c r="BM194" s="8"/>
      <c r="BN194" s="8"/>
    </row>
    <row r="195" spans="4:66" x14ac:dyDescent="0.25">
      <c r="D195" s="16"/>
      <c r="K195" s="3"/>
      <c r="L195" s="3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5"/>
      <c r="BB195" s="5"/>
      <c r="BC195" s="5"/>
      <c r="BD195" s="5"/>
      <c r="BE195" s="5"/>
      <c r="BF195" s="5"/>
      <c r="BG195" s="5"/>
      <c r="BH195" s="5"/>
      <c r="BI195" s="5"/>
      <c r="BJ195" s="8"/>
      <c r="BK195" s="8"/>
      <c r="BL195" s="8"/>
      <c r="BM195" s="8"/>
      <c r="BN195" s="8"/>
    </row>
    <row r="196" spans="4:66" x14ac:dyDescent="0.25">
      <c r="D196" s="16"/>
      <c r="K196" s="3"/>
      <c r="L196" s="3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5"/>
      <c r="BB196" s="5"/>
      <c r="BC196" s="5"/>
      <c r="BD196" s="5"/>
      <c r="BE196" s="5"/>
      <c r="BF196" s="5"/>
      <c r="BG196" s="5"/>
      <c r="BH196" s="5"/>
      <c r="BI196" s="5"/>
      <c r="BJ196" s="8"/>
      <c r="BK196" s="8"/>
      <c r="BL196" s="8"/>
      <c r="BM196" s="8"/>
      <c r="BN196" s="8"/>
    </row>
    <row r="197" spans="4:66" x14ac:dyDescent="0.25">
      <c r="D197" s="16"/>
      <c r="K197" s="3"/>
      <c r="L197" s="3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5"/>
      <c r="BB197" s="5"/>
      <c r="BC197" s="5"/>
      <c r="BD197" s="5"/>
      <c r="BE197" s="5"/>
      <c r="BF197" s="5"/>
      <c r="BG197" s="5"/>
      <c r="BH197" s="5"/>
      <c r="BI197" s="5"/>
      <c r="BJ197" s="8"/>
      <c r="BK197" s="8"/>
      <c r="BL197" s="8"/>
      <c r="BM197" s="8"/>
      <c r="BN197" s="8"/>
    </row>
    <row r="198" spans="4:66" x14ac:dyDescent="0.25">
      <c r="D198" s="16"/>
      <c r="K198" s="3"/>
      <c r="L198" s="3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5"/>
      <c r="BB198" s="5"/>
      <c r="BC198" s="5"/>
      <c r="BD198" s="5"/>
      <c r="BE198" s="5"/>
      <c r="BF198" s="5"/>
      <c r="BG198" s="5"/>
      <c r="BH198" s="5"/>
      <c r="BI198" s="5"/>
      <c r="BJ198" s="8"/>
      <c r="BK198" s="8"/>
      <c r="BL198" s="8"/>
      <c r="BM198" s="8"/>
      <c r="BN198" s="8"/>
    </row>
    <row r="199" spans="4:66" x14ac:dyDescent="0.25">
      <c r="D199" s="16"/>
      <c r="K199" s="3"/>
      <c r="L199" s="3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5"/>
      <c r="BB199" s="5"/>
      <c r="BC199" s="5"/>
      <c r="BD199" s="5"/>
      <c r="BE199" s="5"/>
      <c r="BF199" s="5"/>
      <c r="BG199" s="5"/>
      <c r="BH199" s="5"/>
      <c r="BI199" s="5"/>
      <c r="BJ199" s="8"/>
      <c r="BK199" s="8"/>
      <c r="BL199" s="8"/>
      <c r="BM199" s="8"/>
      <c r="BN199" s="8"/>
    </row>
    <row r="200" spans="4:66" x14ac:dyDescent="0.25">
      <c r="D200" s="16"/>
      <c r="K200" s="3"/>
      <c r="L200" s="3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5"/>
      <c r="BB200" s="5"/>
      <c r="BC200" s="5"/>
      <c r="BD200" s="5"/>
      <c r="BE200" s="5"/>
      <c r="BF200" s="5"/>
      <c r="BG200" s="5"/>
      <c r="BH200" s="5"/>
      <c r="BI200" s="5"/>
      <c r="BJ200" s="8"/>
      <c r="BK200" s="8"/>
      <c r="BL200" s="8"/>
      <c r="BM200" s="8"/>
      <c r="BN200" s="8"/>
    </row>
    <row r="201" spans="4:66" x14ac:dyDescent="0.25">
      <c r="D201" s="16"/>
      <c r="K201" s="3"/>
      <c r="L201" s="3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5"/>
      <c r="BB201" s="5"/>
      <c r="BC201" s="5"/>
      <c r="BD201" s="5"/>
      <c r="BE201" s="5"/>
      <c r="BF201" s="5"/>
      <c r="BG201" s="5"/>
      <c r="BH201" s="5"/>
      <c r="BI201" s="5"/>
      <c r="BJ201" s="8"/>
      <c r="BK201" s="8"/>
      <c r="BL201" s="8"/>
      <c r="BM201" s="8"/>
      <c r="BN201" s="8"/>
    </row>
    <row r="202" spans="4:66" x14ac:dyDescent="0.25">
      <c r="D202" s="16"/>
      <c r="K202" s="3"/>
      <c r="L202" s="3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5"/>
      <c r="BB202" s="5"/>
      <c r="BC202" s="5"/>
      <c r="BD202" s="5"/>
      <c r="BE202" s="5"/>
      <c r="BF202" s="5"/>
      <c r="BG202" s="5"/>
      <c r="BH202" s="5"/>
      <c r="BI202" s="5"/>
      <c r="BJ202" s="8"/>
      <c r="BK202" s="8"/>
      <c r="BL202" s="8"/>
      <c r="BM202" s="8"/>
      <c r="BN202" s="8"/>
    </row>
    <row r="203" spans="4:66" x14ac:dyDescent="0.25">
      <c r="D203" s="16"/>
      <c r="K203" s="3"/>
      <c r="L203" s="3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5"/>
      <c r="BB203" s="5"/>
      <c r="BC203" s="5"/>
      <c r="BD203" s="5"/>
      <c r="BE203" s="5"/>
      <c r="BF203" s="5"/>
      <c r="BG203" s="5"/>
      <c r="BH203" s="5"/>
      <c r="BI203" s="5"/>
      <c r="BJ203" s="8"/>
      <c r="BK203" s="8"/>
      <c r="BL203" s="8"/>
      <c r="BM203" s="8"/>
      <c r="BN203" s="8"/>
    </row>
    <row r="204" spans="4:66" x14ac:dyDescent="0.25">
      <c r="D204" s="16"/>
      <c r="K204" s="3"/>
      <c r="L204" s="3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5"/>
      <c r="BB204" s="5"/>
      <c r="BC204" s="5"/>
      <c r="BD204" s="5"/>
      <c r="BE204" s="5"/>
      <c r="BF204" s="5"/>
      <c r="BG204" s="5"/>
      <c r="BH204" s="5"/>
      <c r="BI204" s="5"/>
      <c r="BJ204" s="8"/>
      <c r="BK204" s="8"/>
      <c r="BL204" s="8"/>
      <c r="BM204" s="8"/>
      <c r="BN204" s="8"/>
    </row>
    <row r="205" spans="4:66" x14ac:dyDescent="0.25">
      <c r="D205" s="16"/>
      <c r="K205" s="3"/>
      <c r="L205" s="3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5"/>
      <c r="BB205" s="5"/>
      <c r="BC205" s="5"/>
      <c r="BD205" s="5"/>
      <c r="BE205" s="5"/>
      <c r="BF205" s="5"/>
      <c r="BG205" s="5"/>
      <c r="BH205" s="5"/>
      <c r="BI205" s="5"/>
      <c r="BJ205" s="8"/>
      <c r="BK205" s="8"/>
      <c r="BL205" s="8"/>
      <c r="BM205" s="8"/>
      <c r="BN205" s="8"/>
    </row>
    <row r="206" spans="4:66" x14ac:dyDescent="0.25">
      <c r="D206" s="16"/>
      <c r="K206" s="3"/>
      <c r="L206" s="3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5"/>
      <c r="BB206" s="5"/>
      <c r="BC206" s="5"/>
      <c r="BD206" s="5"/>
      <c r="BE206" s="5"/>
      <c r="BF206" s="5"/>
      <c r="BG206" s="5"/>
      <c r="BH206" s="5"/>
      <c r="BI206" s="5"/>
      <c r="BJ206" s="8"/>
      <c r="BK206" s="8"/>
      <c r="BL206" s="8"/>
      <c r="BM206" s="8"/>
      <c r="BN206" s="8"/>
    </row>
    <row r="207" spans="4:66" x14ac:dyDescent="0.25">
      <c r="D207" s="16"/>
      <c r="K207" s="3"/>
      <c r="L207" s="3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5"/>
      <c r="BB207" s="5"/>
      <c r="BC207" s="5"/>
      <c r="BD207" s="5"/>
      <c r="BE207" s="5"/>
      <c r="BF207" s="5"/>
      <c r="BG207" s="5"/>
      <c r="BH207" s="5"/>
      <c r="BI207" s="5"/>
      <c r="BJ207" s="8"/>
      <c r="BK207" s="8"/>
      <c r="BL207" s="8"/>
      <c r="BM207" s="8"/>
      <c r="BN207" s="8"/>
    </row>
    <row r="208" spans="4:66" x14ac:dyDescent="0.25">
      <c r="D208" s="16"/>
      <c r="K208" s="3"/>
      <c r="L208" s="3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5"/>
      <c r="BB208" s="5"/>
      <c r="BC208" s="5"/>
      <c r="BD208" s="5"/>
      <c r="BE208" s="5"/>
      <c r="BF208" s="5"/>
      <c r="BG208" s="5"/>
      <c r="BH208" s="5"/>
      <c r="BI208" s="5"/>
      <c r="BJ208" s="8"/>
      <c r="BK208" s="8"/>
      <c r="BL208" s="8"/>
      <c r="BM208" s="8"/>
      <c r="BN208" s="8"/>
    </row>
    <row r="209" spans="4:66" x14ac:dyDescent="0.25">
      <c r="D209" s="16"/>
      <c r="K209" s="3"/>
      <c r="L209" s="3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5"/>
      <c r="BB209" s="5"/>
      <c r="BC209" s="5"/>
      <c r="BD209" s="5"/>
      <c r="BE209" s="5"/>
      <c r="BF209" s="5"/>
      <c r="BG209" s="5"/>
      <c r="BH209" s="5"/>
      <c r="BI209" s="5"/>
      <c r="BJ209" s="8"/>
      <c r="BK209" s="8"/>
      <c r="BL209" s="8"/>
      <c r="BM209" s="8"/>
      <c r="BN209" s="8"/>
    </row>
    <row r="210" spans="4:66" x14ac:dyDescent="0.25">
      <c r="D210" s="16"/>
      <c r="K210" s="3"/>
      <c r="L210" s="3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5"/>
      <c r="BB210" s="5"/>
      <c r="BC210" s="5"/>
      <c r="BD210" s="5"/>
      <c r="BE210" s="5"/>
      <c r="BF210" s="5"/>
      <c r="BG210" s="5"/>
      <c r="BH210" s="5"/>
      <c r="BI210" s="5"/>
      <c r="BJ210" s="8"/>
      <c r="BK210" s="8"/>
      <c r="BL210" s="8"/>
      <c r="BM210" s="8"/>
      <c r="BN210" s="8"/>
    </row>
    <row r="211" spans="4:66" x14ac:dyDescent="0.25">
      <c r="D211" s="16"/>
      <c r="K211" s="3"/>
      <c r="L211" s="3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5"/>
      <c r="BB211" s="5"/>
      <c r="BC211" s="5"/>
      <c r="BD211" s="5"/>
      <c r="BE211" s="5"/>
      <c r="BF211" s="5"/>
      <c r="BG211" s="5"/>
      <c r="BH211" s="5"/>
      <c r="BI211" s="5"/>
      <c r="BJ211" s="8"/>
      <c r="BK211" s="8"/>
      <c r="BL211" s="8"/>
      <c r="BM211" s="8"/>
      <c r="BN211" s="8"/>
    </row>
    <row r="212" spans="4:66" x14ac:dyDescent="0.25">
      <c r="D212" s="16"/>
      <c r="K212" s="3"/>
      <c r="L212" s="3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5"/>
      <c r="BB212" s="5"/>
      <c r="BC212" s="5"/>
      <c r="BD212" s="5"/>
      <c r="BE212" s="5"/>
      <c r="BF212" s="5"/>
      <c r="BG212" s="5"/>
      <c r="BH212" s="5"/>
      <c r="BI212" s="5"/>
      <c r="BJ212" s="8"/>
      <c r="BK212" s="8"/>
      <c r="BL212" s="8"/>
      <c r="BM212" s="8"/>
      <c r="BN212" s="8"/>
    </row>
    <row r="213" spans="4:66" x14ac:dyDescent="0.25">
      <c r="D213" s="16"/>
      <c r="K213" s="3"/>
      <c r="L213" s="3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5"/>
      <c r="BB213" s="5"/>
      <c r="BC213" s="5"/>
      <c r="BD213" s="5"/>
      <c r="BE213" s="5"/>
      <c r="BF213" s="5"/>
      <c r="BG213" s="5"/>
      <c r="BH213" s="5"/>
      <c r="BI213" s="5"/>
      <c r="BJ213" s="8"/>
      <c r="BK213" s="8"/>
      <c r="BL213" s="8"/>
      <c r="BM213" s="8"/>
      <c r="BN213" s="8"/>
    </row>
    <row r="214" spans="4:66" x14ac:dyDescent="0.25">
      <c r="D214" s="16"/>
      <c r="K214" s="3"/>
      <c r="L214" s="3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5"/>
      <c r="BB214" s="5"/>
      <c r="BC214" s="5"/>
      <c r="BD214" s="5"/>
      <c r="BE214" s="5"/>
      <c r="BF214" s="5"/>
      <c r="BG214" s="5"/>
      <c r="BH214" s="5"/>
      <c r="BI214" s="5"/>
      <c r="BJ214" s="8"/>
      <c r="BK214" s="8"/>
      <c r="BL214" s="8"/>
      <c r="BM214" s="8"/>
      <c r="BN214" s="8"/>
    </row>
    <row r="215" spans="4:66" x14ac:dyDescent="0.25">
      <c r="D215" s="16"/>
      <c r="K215" s="3"/>
      <c r="L215" s="3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5"/>
      <c r="BB215" s="5"/>
      <c r="BC215" s="5"/>
      <c r="BD215" s="5"/>
      <c r="BE215" s="5"/>
      <c r="BF215" s="5"/>
      <c r="BG215" s="5"/>
      <c r="BH215" s="5"/>
      <c r="BI215" s="5"/>
      <c r="BJ215" s="8"/>
      <c r="BK215" s="8"/>
      <c r="BL215" s="8"/>
      <c r="BM215" s="8"/>
      <c r="BN215" s="8"/>
    </row>
    <row r="216" spans="4:66" x14ac:dyDescent="0.25">
      <c r="D216" s="16"/>
      <c r="K216" s="3"/>
      <c r="L216" s="3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5"/>
      <c r="BB216" s="5"/>
      <c r="BC216" s="5"/>
      <c r="BD216" s="5"/>
      <c r="BE216" s="5"/>
      <c r="BF216" s="5"/>
      <c r="BG216" s="5"/>
      <c r="BH216" s="5"/>
      <c r="BI216" s="5"/>
      <c r="BJ216" s="8"/>
      <c r="BK216" s="8"/>
      <c r="BL216" s="8"/>
      <c r="BM216" s="8"/>
      <c r="BN216" s="8"/>
    </row>
    <row r="217" spans="4:66" x14ac:dyDescent="0.25">
      <c r="D217" s="16"/>
      <c r="K217" s="3"/>
      <c r="L217" s="3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5"/>
      <c r="BB217" s="5"/>
      <c r="BC217" s="5"/>
      <c r="BD217" s="5"/>
      <c r="BE217" s="5"/>
      <c r="BF217" s="5"/>
      <c r="BG217" s="5"/>
      <c r="BH217" s="5"/>
      <c r="BI217" s="5"/>
      <c r="BJ217" s="8"/>
      <c r="BK217" s="8"/>
      <c r="BL217" s="8"/>
      <c r="BM217" s="8"/>
      <c r="BN217" s="8"/>
    </row>
    <row r="218" spans="4:66" x14ac:dyDescent="0.25">
      <c r="D218" s="16"/>
      <c r="K218" s="3"/>
      <c r="L218" s="3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5"/>
      <c r="BB218" s="5"/>
      <c r="BC218" s="5"/>
      <c r="BD218" s="5"/>
      <c r="BE218" s="5"/>
      <c r="BF218" s="5"/>
      <c r="BG218" s="5"/>
      <c r="BH218" s="5"/>
      <c r="BI218" s="5"/>
      <c r="BJ218" s="8"/>
      <c r="BK218" s="8"/>
      <c r="BL218" s="8"/>
      <c r="BM218" s="8"/>
      <c r="BN218" s="8"/>
    </row>
    <row r="219" spans="4:66" x14ac:dyDescent="0.25">
      <c r="D219" s="16"/>
      <c r="K219" s="3"/>
      <c r="L219" s="3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5"/>
      <c r="BB219" s="5"/>
      <c r="BC219" s="5"/>
      <c r="BD219" s="5"/>
      <c r="BE219" s="5"/>
      <c r="BF219" s="5"/>
      <c r="BG219" s="5"/>
      <c r="BH219" s="5"/>
      <c r="BI219" s="5"/>
      <c r="BJ219" s="8"/>
      <c r="BK219" s="8"/>
      <c r="BL219" s="8"/>
      <c r="BM219" s="8"/>
      <c r="BN219" s="8"/>
    </row>
    <row r="220" spans="4:66" x14ac:dyDescent="0.25">
      <c r="D220" s="16"/>
      <c r="K220" s="3"/>
      <c r="L220" s="3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5"/>
      <c r="BB220" s="5"/>
      <c r="BC220" s="5"/>
      <c r="BD220" s="5"/>
      <c r="BE220" s="5"/>
      <c r="BF220" s="5"/>
      <c r="BG220" s="5"/>
      <c r="BH220" s="5"/>
      <c r="BI220" s="5"/>
      <c r="BJ220" s="8"/>
      <c r="BK220" s="8"/>
      <c r="BL220" s="8"/>
      <c r="BM220" s="8"/>
      <c r="BN220" s="8"/>
    </row>
    <row r="221" spans="4:66" x14ac:dyDescent="0.25">
      <c r="D221" s="16"/>
      <c r="K221" s="3"/>
      <c r="L221" s="3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5"/>
      <c r="BB221" s="5"/>
      <c r="BC221" s="5"/>
      <c r="BD221" s="5"/>
      <c r="BE221" s="5"/>
      <c r="BF221" s="5"/>
      <c r="BG221" s="5"/>
      <c r="BH221" s="5"/>
      <c r="BI221" s="5"/>
      <c r="BJ221" s="8"/>
      <c r="BK221" s="8"/>
      <c r="BL221" s="8"/>
      <c r="BM221" s="8"/>
      <c r="BN221" s="8"/>
    </row>
    <row r="222" spans="4:66" x14ac:dyDescent="0.25">
      <c r="D222" s="16"/>
      <c r="K222" s="3"/>
      <c r="L222" s="3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5"/>
      <c r="BB222" s="5"/>
      <c r="BC222" s="5"/>
      <c r="BD222" s="5"/>
      <c r="BE222" s="5"/>
      <c r="BF222" s="5"/>
      <c r="BG222" s="5"/>
      <c r="BH222" s="5"/>
      <c r="BI222" s="5"/>
      <c r="BJ222" s="8"/>
      <c r="BK222" s="8"/>
      <c r="BL222" s="8"/>
      <c r="BM222" s="8"/>
      <c r="BN222" s="8"/>
    </row>
    <row r="223" spans="4:66" x14ac:dyDescent="0.25">
      <c r="D223" s="16"/>
      <c r="K223" s="3"/>
      <c r="L223" s="3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5"/>
      <c r="BB223" s="5"/>
      <c r="BC223" s="5"/>
      <c r="BD223" s="5"/>
      <c r="BE223" s="5"/>
      <c r="BF223" s="5"/>
      <c r="BG223" s="5"/>
      <c r="BH223" s="5"/>
      <c r="BI223" s="5"/>
      <c r="BJ223" s="8"/>
      <c r="BK223" s="8"/>
      <c r="BL223" s="8"/>
      <c r="BM223" s="8"/>
      <c r="BN223" s="8"/>
    </row>
    <row r="224" spans="4:66" x14ac:dyDescent="0.25">
      <c r="D224" s="16"/>
      <c r="K224" s="3"/>
      <c r="L224" s="3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5"/>
      <c r="BB224" s="5"/>
      <c r="BC224" s="5"/>
      <c r="BD224" s="5"/>
      <c r="BE224" s="5"/>
      <c r="BF224" s="5"/>
      <c r="BG224" s="5"/>
      <c r="BH224" s="5"/>
      <c r="BI224" s="5"/>
      <c r="BJ224" s="8"/>
      <c r="BK224" s="8"/>
      <c r="BL224" s="8"/>
      <c r="BM224" s="8"/>
      <c r="BN224" s="8"/>
    </row>
    <row r="225" spans="1:66" x14ac:dyDescent="0.25">
      <c r="D225" s="16"/>
      <c r="K225" s="3"/>
      <c r="L225" s="3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5"/>
      <c r="BB225" s="5"/>
      <c r="BC225" s="5"/>
      <c r="BD225" s="5"/>
      <c r="BE225" s="5"/>
      <c r="BF225" s="5"/>
      <c r="BG225" s="5"/>
      <c r="BH225" s="5"/>
      <c r="BI225" s="5"/>
      <c r="BJ225" s="8"/>
      <c r="BK225" s="8"/>
      <c r="BL225" s="8"/>
      <c r="BM225" s="8"/>
      <c r="BN225" s="8"/>
    </row>
    <row r="226" spans="1:66" x14ac:dyDescent="0.25">
      <c r="D226" s="16"/>
      <c r="K226" s="3"/>
      <c r="L226" s="3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5"/>
      <c r="BB226" s="5"/>
      <c r="BC226" s="5"/>
      <c r="BD226" s="5"/>
      <c r="BE226" s="5"/>
      <c r="BF226" s="5"/>
      <c r="BG226" s="5"/>
      <c r="BH226" s="5"/>
      <c r="BI226" s="5"/>
      <c r="BJ226" s="8"/>
      <c r="BK226" s="8"/>
      <c r="BL226" s="8"/>
      <c r="BM226" s="8"/>
      <c r="BN226" s="8"/>
    </row>
    <row r="227" spans="1:66" x14ac:dyDescent="0.25">
      <c r="D227" s="16"/>
      <c r="K227" s="3"/>
      <c r="L227" s="3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5"/>
      <c r="BB227" s="5"/>
      <c r="BC227" s="5"/>
      <c r="BD227" s="5"/>
      <c r="BE227" s="5"/>
      <c r="BF227" s="5"/>
      <c r="BG227" s="5"/>
      <c r="BH227" s="5"/>
      <c r="BI227" s="5"/>
      <c r="BJ227" s="8"/>
      <c r="BK227" s="8"/>
      <c r="BL227" s="8"/>
      <c r="BM227" s="8"/>
      <c r="BN227" s="8"/>
    </row>
    <row r="228" spans="1:66" x14ac:dyDescent="0.25">
      <c r="D228" s="16"/>
      <c r="K228" s="3"/>
      <c r="L228" s="3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5"/>
      <c r="BB228" s="5"/>
      <c r="BC228" s="5"/>
      <c r="BD228" s="5"/>
      <c r="BE228" s="5"/>
      <c r="BF228" s="5"/>
      <c r="BG228" s="5"/>
      <c r="BH228" s="5"/>
      <c r="BI228" s="5"/>
      <c r="BJ228" s="8"/>
      <c r="BK228" s="8"/>
      <c r="BL228" s="8"/>
      <c r="BM228" s="8"/>
      <c r="BN228" s="8"/>
    </row>
    <row r="229" spans="1:66" x14ac:dyDescent="0.25">
      <c r="D229" s="16"/>
      <c r="K229" s="3"/>
      <c r="L229" s="3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5"/>
      <c r="BB229" s="5"/>
      <c r="BC229" s="5"/>
      <c r="BD229" s="5"/>
      <c r="BE229" s="5"/>
      <c r="BF229" s="5"/>
      <c r="BG229" s="5"/>
      <c r="BH229" s="5"/>
      <c r="BI229" s="5"/>
      <c r="BJ229" s="8"/>
      <c r="BK229" s="8"/>
      <c r="BL229" s="8"/>
      <c r="BM229" s="8"/>
      <c r="BN229" s="8"/>
    </row>
    <row r="230" spans="1:66" s="10" customFormat="1" x14ac:dyDescent="0.25">
      <c r="A230"/>
      <c r="B230"/>
      <c r="C230"/>
      <c r="D230" s="16"/>
      <c r="E230"/>
      <c r="F230"/>
      <c r="G230"/>
      <c r="H230"/>
      <c r="I230"/>
      <c r="J230"/>
      <c r="K230" s="3"/>
      <c r="L230" s="3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5"/>
      <c r="BB230" s="5"/>
      <c r="BC230" s="5"/>
      <c r="BD230" s="5"/>
      <c r="BE230" s="5"/>
      <c r="BF230" s="5"/>
      <c r="BG230" s="5"/>
      <c r="BH230" s="5"/>
      <c r="BI230" s="5"/>
      <c r="BJ230" s="8"/>
      <c r="BK230" s="8"/>
      <c r="BL230" s="8"/>
      <c r="BM230" s="8"/>
      <c r="BN230" s="8"/>
    </row>
    <row r="231" spans="1:66" x14ac:dyDescent="0.25">
      <c r="D231" s="16"/>
      <c r="K231" s="3"/>
      <c r="L231" s="3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5"/>
      <c r="BJ231" s="8"/>
      <c r="BK231" s="8"/>
      <c r="BL231" s="8"/>
      <c r="BM231" s="8"/>
      <c r="BN231" s="8"/>
    </row>
    <row r="232" spans="1:66" x14ac:dyDescent="0.25">
      <c r="D232" s="16"/>
      <c r="K232" s="3"/>
      <c r="L232" s="3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5"/>
      <c r="BJ232" s="8"/>
      <c r="BK232" s="8"/>
      <c r="BL232" s="8"/>
      <c r="BM232" s="8"/>
      <c r="BN232" s="8"/>
    </row>
    <row r="233" spans="1:66" x14ac:dyDescent="0.25">
      <c r="D233" s="16"/>
      <c r="K233" s="3"/>
      <c r="L233" s="3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5"/>
      <c r="BB233" s="5"/>
      <c r="BC233" s="5"/>
      <c r="BD233" s="5"/>
      <c r="BE233" s="5"/>
      <c r="BF233" s="5"/>
      <c r="BG233" s="5"/>
      <c r="BH233" s="5"/>
      <c r="BI233" s="5"/>
      <c r="BJ233" s="8"/>
      <c r="BK233" s="8"/>
      <c r="BL233" s="8"/>
      <c r="BM233" s="8"/>
      <c r="BN233" s="8"/>
    </row>
    <row r="234" spans="1:66" x14ac:dyDescent="0.25">
      <c r="D234" s="16"/>
      <c r="K234" s="3"/>
      <c r="L234" s="3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5"/>
      <c r="BJ234" s="8"/>
      <c r="BK234" s="8"/>
      <c r="BL234" s="8"/>
      <c r="BM234" s="8"/>
      <c r="BN234" s="8"/>
    </row>
    <row r="235" spans="1:66" x14ac:dyDescent="0.25">
      <c r="D235" s="16"/>
      <c r="K235" s="3"/>
      <c r="L235" s="3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5"/>
      <c r="BB235" s="5"/>
      <c r="BC235" s="5"/>
      <c r="BD235" s="5"/>
      <c r="BE235" s="5"/>
      <c r="BF235" s="5"/>
      <c r="BG235" s="5"/>
      <c r="BH235" s="5"/>
      <c r="BI235" s="5"/>
      <c r="BJ235" s="8"/>
      <c r="BK235" s="8"/>
      <c r="BL235" s="8"/>
      <c r="BM235" s="8"/>
      <c r="BN235" s="8"/>
    </row>
    <row r="236" spans="1:66" x14ac:dyDescent="0.25">
      <c r="D236" s="16"/>
      <c r="K236" s="3"/>
      <c r="L236" s="3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5"/>
      <c r="BJ236" s="8"/>
      <c r="BK236" s="8"/>
      <c r="BL236" s="8"/>
      <c r="BM236" s="8"/>
      <c r="BN236" s="8"/>
    </row>
    <row r="237" spans="1:66" x14ac:dyDescent="0.25">
      <c r="D237" s="16"/>
      <c r="K237" s="3"/>
      <c r="L237" s="3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5"/>
      <c r="BJ237" s="8"/>
      <c r="BK237" s="8"/>
      <c r="BL237" s="8"/>
      <c r="BM237" s="8"/>
      <c r="BN237" s="8"/>
    </row>
    <row r="238" spans="1:66" x14ac:dyDescent="0.25">
      <c r="D238" s="16"/>
      <c r="K238" s="3"/>
      <c r="L238" s="3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5"/>
      <c r="BB238" s="5"/>
      <c r="BC238" s="5"/>
      <c r="BD238" s="5"/>
      <c r="BE238" s="5"/>
      <c r="BF238" s="5"/>
      <c r="BG238" s="5"/>
      <c r="BH238" s="5"/>
      <c r="BI238" s="5"/>
      <c r="BJ238" s="8"/>
      <c r="BK238" s="8"/>
      <c r="BL238" s="8"/>
      <c r="BM238" s="8"/>
      <c r="BN238" s="8"/>
    </row>
    <row r="239" spans="1:66" x14ac:dyDescent="0.25">
      <c r="D239" s="16"/>
      <c r="K239" s="3"/>
      <c r="L239" s="3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5"/>
      <c r="BJ239" s="8"/>
      <c r="BK239" s="8"/>
      <c r="BL239" s="8"/>
      <c r="BM239" s="8"/>
      <c r="BN239" s="8"/>
    </row>
    <row r="240" spans="1:66" x14ac:dyDescent="0.25">
      <c r="D240" s="16"/>
      <c r="K240" s="3"/>
      <c r="L240" s="3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5"/>
      <c r="BJ240" s="8"/>
      <c r="BK240" s="8"/>
      <c r="BL240" s="8"/>
      <c r="BM240" s="8"/>
      <c r="BN240" s="8"/>
    </row>
    <row r="241" spans="4:66" x14ac:dyDescent="0.25">
      <c r="D241" s="16"/>
      <c r="K241" s="3"/>
      <c r="L241" s="3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5"/>
      <c r="BB241" s="5"/>
      <c r="BC241" s="5"/>
      <c r="BD241" s="5"/>
      <c r="BE241" s="5"/>
      <c r="BF241" s="5"/>
      <c r="BG241" s="5"/>
      <c r="BH241" s="5"/>
      <c r="BI241" s="5"/>
      <c r="BJ241" s="8"/>
      <c r="BK241" s="8"/>
      <c r="BL241" s="8"/>
      <c r="BM241" s="8"/>
      <c r="BN241" s="8"/>
    </row>
    <row r="242" spans="4:66" x14ac:dyDescent="0.25">
      <c r="D242" s="16"/>
      <c r="K242" s="3"/>
      <c r="L242" s="3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5"/>
      <c r="BJ242" s="8"/>
      <c r="BK242" s="8"/>
      <c r="BL242" s="8"/>
      <c r="BM242" s="8"/>
      <c r="BN242" s="8"/>
    </row>
    <row r="243" spans="4:66" x14ac:dyDescent="0.25">
      <c r="D243" s="16"/>
      <c r="K243" s="3"/>
      <c r="L243" s="3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5"/>
      <c r="BJ243" s="8"/>
      <c r="BK243" s="8"/>
      <c r="BL243" s="8"/>
      <c r="BM243" s="8"/>
      <c r="BN243" s="8"/>
    </row>
    <row r="244" spans="4:66" x14ac:dyDescent="0.25">
      <c r="D244" s="10"/>
      <c r="K244" s="3"/>
      <c r="L244" s="3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5"/>
      <c r="BB244" s="5"/>
      <c r="BC244" s="5"/>
      <c r="BD244" s="5"/>
      <c r="BE244" s="5"/>
      <c r="BF244" s="5"/>
      <c r="BG244" s="5"/>
      <c r="BH244" s="5"/>
      <c r="BI244" s="5"/>
      <c r="BJ244" s="8"/>
      <c r="BK244" s="8"/>
      <c r="BL244" s="8"/>
      <c r="BM244" s="8"/>
      <c r="BN244" s="8"/>
    </row>
    <row r="245" spans="4:66" x14ac:dyDescent="0.25">
      <c r="D245" s="10"/>
      <c r="K245" s="3"/>
      <c r="L245" s="3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5"/>
      <c r="BB245" s="5"/>
      <c r="BC245" s="5"/>
      <c r="BD245" s="5"/>
      <c r="BE245" s="5"/>
      <c r="BF245" s="5"/>
      <c r="BG245" s="5"/>
      <c r="BH245" s="5"/>
      <c r="BI245" s="5"/>
      <c r="BJ245" s="8"/>
      <c r="BK245" s="8"/>
      <c r="BL245" s="8"/>
      <c r="BM245" s="8"/>
      <c r="BN245" s="8"/>
    </row>
    <row r="246" spans="4:66" x14ac:dyDescent="0.25">
      <c r="D246" s="10"/>
      <c r="K246" s="3"/>
      <c r="L246" s="3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5"/>
      <c r="BJ246" s="8"/>
      <c r="BK246" s="8"/>
      <c r="BL246" s="8"/>
      <c r="BM246" s="8"/>
      <c r="BN246" s="8"/>
    </row>
    <row r="247" spans="4:66" x14ac:dyDescent="0.25">
      <c r="D247" s="10"/>
      <c r="K247" s="3"/>
      <c r="L247" s="3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5"/>
      <c r="BB247" s="5"/>
      <c r="BC247" s="5"/>
      <c r="BD247" s="5"/>
      <c r="BE247" s="5"/>
      <c r="BF247" s="5"/>
      <c r="BG247" s="5"/>
      <c r="BH247" s="5"/>
      <c r="BI247" s="5"/>
      <c r="BJ247" s="8"/>
      <c r="BK247" s="8"/>
      <c r="BL247" s="8"/>
      <c r="BM247" s="8"/>
      <c r="BN247" s="8"/>
    </row>
    <row r="248" spans="4:66" x14ac:dyDescent="0.25">
      <c r="D248" s="10"/>
      <c r="K248" s="3"/>
      <c r="L248" s="3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5"/>
      <c r="BJ248" s="8"/>
      <c r="BK248" s="8"/>
      <c r="BL248" s="8"/>
      <c r="BM248" s="8"/>
      <c r="BN248" s="8"/>
    </row>
    <row r="249" spans="4:66" x14ac:dyDescent="0.25">
      <c r="D249" s="10"/>
      <c r="K249" s="3"/>
      <c r="L249" s="3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5"/>
      <c r="BJ249" s="8"/>
      <c r="BK249" s="8"/>
      <c r="BL249" s="8"/>
      <c r="BM249" s="8"/>
      <c r="BN249" s="8"/>
    </row>
    <row r="250" spans="4:66" x14ac:dyDescent="0.25">
      <c r="D250" s="10"/>
      <c r="K250" s="3"/>
      <c r="L250" s="3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/>
      <c r="BH250" s="5"/>
      <c r="BI250" s="5"/>
      <c r="BJ250" s="8"/>
      <c r="BK250" s="8"/>
      <c r="BL250" s="8"/>
      <c r="BM250" s="8"/>
      <c r="BN250" s="8"/>
    </row>
    <row r="251" spans="4:66" x14ac:dyDescent="0.25">
      <c r="D251" s="10"/>
      <c r="K251" s="3"/>
      <c r="L251" s="3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5"/>
      <c r="BB251" s="5"/>
      <c r="BC251" s="5"/>
      <c r="BD251" s="5"/>
      <c r="BE251" s="5"/>
      <c r="BF251" s="5"/>
      <c r="BG251" s="5"/>
      <c r="BH251" s="5"/>
      <c r="BI251" s="5"/>
      <c r="BJ251" s="8"/>
      <c r="BK251" s="8"/>
      <c r="BL251" s="8"/>
      <c r="BM251" s="8"/>
      <c r="BN251" s="8"/>
    </row>
    <row r="252" spans="4:66" x14ac:dyDescent="0.25">
      <c r="D252" s="10"/>
      <c r="K252" s="3"/>
      <c r="L252" s="3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5"/>
      <c r="BJ252" s="8"/>
      <c r="BK252" s="8"/>
      <c r="BL252" s="8"/>
      <c r="BM252" s="8"/>
      <c r="BN252" s="8"/>
    </row>
    <row r="253" spans="4:66" x14ac:dyDescent="0.25">
      <c r="D253" s="10"/>
      <c r="K253" s="3"/>
      <c r="L253" s="3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5"/>
      <c r="BJ253" s="8"/>
      <c r="BK253" s="8"/>
      <c r="BL253" s="8"/>
      <c r="BM253" s="8"/>
      <c r="BN253" s="8"/>
    </row>
    <row r="254" spans="4:66" x14ac:dyDescent="0.25">
      <c r="D254" s="10"/>
      <c r="K254" s="3"/>
      <c r="L254" s="3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5"/>
      <c r="BB254" s="5"/>
      <c r="BC254" s="5"/>
      <c r="BD254" s="5"/>
      <c r="BE254" s="5"/>
      <c r="BF254" s="5"/>
      <c r="BG254" s="5"/>
      <c r="BH254" s="5"/>
      <c r="BI254" s="5"/>
      <c r="BJ254" s="8"/>
      <c r="BK254" s="8"/>
      <c r="BL254" s="8"/>
      <c r="BM254" s="8"/>
      <c r="BN254" s="8"/>
    </row>
    <row r="255" spans="4:66" x14ac:dyDescent="0.25">
      <c r="D255" s="10"/>
      <c r="K255" s="3"/>
      <c r="L255" s="3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5"/>
      <c r="BJ255" s="8"/>
      <c r="BK255" s="8"/>
      <c r="BL255" s="8"/>
      <c r="BM255" s="8"/>
      <c r="BN255" s="8"/>
    </row>
    <row r="256" spans="4:66" x14ac:dyDescent="0.25">
      <c r="D256" s="10"/>
      <c r="K256" s="3"/>
      <c r="L256" s="3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5"/>
      <c r="BB256" s="5"/>
      <c r="BC256" s="5"/>
      <c r="BD256" s="5"/>
      <c r="BE256" s="5"/>
      <c r="BF256" s="5"/>
      <c r="BG256" s="5"/>
      <c r="BH256" s="5"/>
      <c r="BI256" s="5"/>
      <c r="BJ256" s="8"/>
      <c r="BK256" s="8"/>
      <c r="BL256" s="8"/>
      <c r="BM256" s="8"/>
      <c r="BN256" s="8"/>
    </row>
    <row r="257" spans="1:66" s="15" customFormat="1" x14ac:dyDescent="0.25">
      <c r="A257"/>
      <c r="B257"/>
      <c r="C257"/>
      <c r="D257" s="10"/>
      <c r="E257"/>
      <c r="F257"/>
      <c r="G257"/>
      <c r="H257"/>
      <c r="I257"/>
      <c r="J257"/>
      <c r="K257" s="3"/>
      <c r="L257" s="3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5"/>
      <c r="BJ257" s="8"/>
      <c r="BK257" s="8"/>
      <c r="BL257" s="8"/>
      <c r="BM257" s="8"/>
      <c r="BN257" s="8"/>
    </row>
    <row r="258" spans="1:66" x14ac:dyDescent="0.25">
      <c r="D258" s="16"/>
      <c r="K258" s="3"/>
      <c r="L258" s="3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5"/>
      <c r="BJ258" s="8"/>
      <c r="BK258" s="8"/>
      <c r="BL258" s="8"/>
      <c r="BM258" s="8"/>
      <c r="BN258" s="8"/>
    </row>
    <row r="259" spans="1:66" x14ac:dyDescent="0.25">
      <c r="D259" s="16"/>
      <c r="K259" s="3"/>
      <c r="L259" s="3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5"/>
      <c r="BB259" s="5"/>
      <c r="BC259" s="5"/>
      <c r="BD259" s="5"/>
      <c r="BE259" s="5"/>
      <c r="BF259" s="5"/>
      <c r="BG259" s="5"/>
      <c r="BH259" s="5"/>
      <c r="BI259" s="5"/>
      <c r="BJ259" s="8"/>
      <c r="BK259" s="8"/>
      <c r="BL259" s="8"/>
      <c r="BM259" s="8"/>
      <c r="BN259" s="8"/>
    </row>
    <row r="260" spans="1:66" x14ac:dyDescent="0.25">
      <c r="D260" s="16"/>
      <c r="K260" s="3"/>
      <c r="L260" s="3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5"/>
      <c r="BJ260" s="8"/>
      <c r="BK260" s="8"/>
      <c r="BL260" s="8"/>
      <c r="BM260" s="8"/>
      <c r="BN260" s="8"/>
    </row>
    <row r="261" spans="1:66" x14ac:dyDescent="0.25">
      <c r="D261" s="16"/>
      <c r="K261" s="3"/>
      <c r="L261" s="3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5"/>
      <c r="BJ261" s="8"/>
      <c r="BK261" s="8"/>
      <c r="BL261" s="8"/>
      <c r="BM261" s="8"/>
      <c r="BN261" s="8"/>
    </row>
    <row r="262" spans="1:66" x14ac:dyDescent="0.25">
      <c r="D262" s="16"/>
      <c r="K262" s="3"/>
      <c r="L262" s="3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5"/>
      <c r="BB262" s="5"/>
      <c r="BC262" s="5"/>
      <c r="BD262" s="5"/>
      <c r="BE262" s="5"/>
      <c r="BF262" s="5"/>
      <c r="BG262" s="5"/>
      <c r="BH262" s="5"/>
      <c r="BI262" s="5"/>
      <c r="BJ262" s="8"/>
      <c r="BK262" s="8"/>
      <c r="BL262" s="8"/>
      <c r="BM262" s="8"/>
      <c r="BN262" s="8"/>
    </row>
    <row r="263" spans="1:66" x14ac:dyDescent="0.25">
      <c r="D263" s="16"/>
      <c r="K263" s="3"/>
      <c r="L263" s="3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5"/>
      <c r="BJ263" s="8"/>
      <c r="BK263" s="8"/>
      <c r="BL263" s="8"/>
      <c r="BM263" s="8"/>
      <c r="BN263" s="8"/>
    </row>
    <row r="264" spans="1:66" x14ac:dyDescent="0.25">
      <c r="D264" s="16"/>
      <c r="K264" s="3"/>
      <c r="L264" s="3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5"/>
      <c r="BJ264" s="8"/>
      <c r="BK264" s="8"/>
      <c r="BL264" s="8"/>
      <c r="BM264" s="8"/>
      <c r="BN264" s="8"/>
    </row>
    <row r="265" spans="1:66" x14ac:dyDescent="0.25">
      <c r="D265" s="16"/>
      <c r="K265" s="3"/>
      <c r="L265" s="3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5"/>
      <c r="BB265" s="5"/>
      <c r="BC265" s="5"/>
      <c r="BD265" s="5"/>
      <c r="BE265" s="5"/>
      <c r="BF265" s="5"/>
      <c r="BG265" s="5"/>
      <c r="BH265" s="5"/>
      <c r="BI265" s="5"/>
      <c r="BJ265" s="8"/>
      <c r="BK265" s="8"/>
      <c r="BL265" s="8"/>
      <c r="BM265" s="8"/>
      <c r="BN265" s="8"/>
    </row>
    <row r="266" spans="1:66" x14ac:dyDescent="0.25">
      <c r="D266" s="16"/>
      <c r="K266" s="3"/>
      <c r="L266" s="3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5"/>
      <c r="BB266" s="5"/>
      <c r="BC266" s="5"/>
      <c r="BD266" s="5"/>
      <c r="BE266" s="5"/>
      <c r="BF266" s="5"/>
      <c r="BG266" s="5"/>
      <c r="BH266" s="5"/>
      <c r="BI266" s="5"/>
      <c r="BJ266" s="8"/>
      <c r="BK266" s="8"/>
      <c r="BL266" s="8"/>
      <c r="BM266" s="8"/>
      <c r="BN266" s="8"/>
    </row>
    <row r="267" spans="1:66" x14ac:dyDescent="0.25">
      <c r="D267" s="16"/>
      <c r="K267" s="3"/>
      <c r="L267" s="3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5"/>
      <c r="BJ267" s="8"/>
      <c r="BK267" s="8"/>
      <c r="BL267" s="8"/>
      <c r="BM267" s="8"/>
      <c r="BN267" s="8"/>
    </row>
    <row r="268" spans="1:66" x14ac:dyDescent="0.25">
      <c r="D268" s="16"/>
      <c r="K268" s="3"/>
      <c r="L268" s="3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5"/>
      <c r="BB268" s="5"/>
      <c r="BC268" s="5"/>
      <c r="BD268" s="5"/>
      <c r="BE268" s="5"/>
      <c r="BF268" s="5"/>
      <c r="BG268" s="5"/>
      <c r="BH268" s="5"/>
      <c r="BI268" s="5"/>
      <c r="BJ268" s="8"/>
      <c r="BK268" s="8"/>
      <c r="BL268" s="8"/>
      <c r="BM268" s="8"/>
      <c r="BN268" s="8"/>
    </row>
    <row r="269" spans="1:66" x14ac:dyDescent="0.25">
      <c r="D269" s="16"/>
      <c r="K269" s="3"/>
      <c r="L269" s="3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5"/>
      <c r="BJ269" s="8"/>
      <c r="BK269" s="8"/>
      <c r="BL269" s="8"/>
      <c r="BM269" s="8"/>
      <c r="BN269" s="8"/>
    </row>
    <row r="270" spans="1:66" s="10" customFormat="1" x14ac:dyDescent="0.25">
      <c r="A270"/>
      <c r="B270"/>
      <c r="C270"/>
      <c r="D270" s="16"/>
      <c r="E270"/>
      <c r="F270"/>
      <c r="G270"/>
      <c r="H270"/>
      <c r="I270"/>
      <c r="J270"/>
      <c r="K270" s="3"/>
      <c r="L270" s="3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5"/>
      <c r="BJ270" s="8"/>
      <c r="BK270" s="8"/>
      <c r="BL270" s="8"/>
      <c r="BM270" s="8"/>
      <c r="BN270" s="8"/>
    </row>
    <row r="271" spans="1:66" x14ac:dyDescent="0.25">
      <c r="D271" s="16"/>
      <c r="K271" s="3"/>
      <c r="L271" s="3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/>
      <c r="BH271" s="5"/>
      <c r="BI271" s="5"/>
      <c r="BJ271" s="8"/>
      <c r="BK271" s="8"/>
      <c r="BL271" s="8"/>
      <c r="BM271" s="8"/>
      <c r="BN271" s="8"/>
    </row>
    <row r="272" spans="1:66" s="10" customFormat="1" x14ac:dyDescent="0.25">
      <c r="A272"/>
      <c r="B272"/>
      <c r="C272"/>
      <c r="D272" s="16"/>
      <c r="E272"/>
      <c r="F272"/>
      <c r="G272"/>
      <c r="H272"/>
      <c r="I272"/>
      <c r="J272"/>
      <c r="K272" s="3"/>
      <c r="L272" s="3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5"/>
      <c r="BB272" s="5"/>
      <c r="BC272" s="5"/>
      <c r="BD272" s="5"/>
      <c r="BE272" s="5"/>
      <c r="BF272" s="5"/>
      <c r="BG272" s="5"/>
      <c r="BH272" s="5"/>
      <c r="BI272" s="5"/>
      <c r="BJ272" s="8"/>
      <c r="BK272" s="8"/>
      <c r="BL272" s="8"/>
      <c r="BM272" s="8"/>
      <c r="BN272" s="8"/>
    </row>
    <row r="273" spans="4:66" x14ac:dyDescent="0.25">
      <c r="D273" s="16"/>
      <c r="K273" s="3"/>
      <c r="L273" s="3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5"/>
      <c r="BJ273" s="8"/>
      <c r="BK273" s="8"/>
      <c r="BL273" s="8"/>
      <c r="BM273" s="8"/>
      <c r="BN273" s="8"/>
    </row>
    <row r="274" spans="4:66" x14ac:dyDescent="0.25">
      <c r="D274" s="16"/>
      <c r="K274" s="3"/>
      <c r="L274" s="3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5"/>
      <c r="BJ274" s="8"/>
      <c r="BK274" s="8"/>
      <c r="BL274" s="8"/>
      <c r="BM274" s="8"/>
      <c r="BN274" s="8"/>
    </row>
    <row r="275" spans="4:66" x14ac:dyDescent="0.25">
      <c r="D275" s="16"/>
      <c r="K275" s="3"/>
      <c r="L275" s="3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5"/>
      <c r="BB275" s="5"/>
      <c r="BC275" s="5"/>
      <c r="BD275" s="5"/>
      <c r="BE275" s="5"/>
      <c r="BF275" s="5"/>
      <c r="BG275" s="5"/>
      <c r="BH275" s="5"/>
      <c r="BI275" s="5"/>
      <c r="BJ275" s="8"/>
      <c r="BK275" s="8"/>
      <c r="BL275" s="8"/>
      <c r="BM275" s="8"/>
      <c r="BN275" s="8"/>
    </row>
    <row r="276" spans="4:66" x14ac:dyDescent="0.25">
      <c r="D276" s="16"/>
      <c r="K276" s="3"/>
      <c r="L276" s="3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5"/>
      <c r="BJ276" s="8"/>
      <c r="BK276" s="8"/>
      <c r="BL276" s="8"/>
      <c r="BM276" s="8"/>
      <c r="BN276" s="8"/>
    </row>
    <row r="277" spans="4:66" x14ac:dyDescent="0.25">
      <c r="D277" s="16"/>
      <c r="K277" s="3"/>
      <c r="L277" s="3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5"/>
      <c r="BB277" s="5"/>
      <c r="BC277" s="5"/>
      <c r="BD277" s="5"/>
      <c r="BE277" s="5"/>
      <c r="BF277" s="5"/>
      <c r="BG277" s="5"/>
      <c r="BH277" s="5"/>
      <c r="BI277" s="5"/>
      <c r="BJ277" s="8"/>
      <c r="BK277" s="8"/>
      <c r="BL277" s="8"/>
      <c r="BM277" s="8"/>
      <c r="BN277" s="8"/>
    </row>
    <row r="278" spans="4:66" x14ac:dyDescent="0.25">
      <c r="D278" s="16"/>
      <c r="K278" s="3"/>
      <c r="L278" s="3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5"/>
      <c r="BJ278" s="8"/>
      <c r="BK278" s="8"/>
      <c r="BL278" s="8"/>
      <c r="BM278" s="8"/>
      <c r="BN278" s="8"/>
    </row>
    <row r="279" spans="4:66" x14ac:dyDescent="0.25">
      <c r="D279" s="16"/>
      <c r="K279" s="3"/>
      <c r="L279" s="3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5"/>
      <c r="BJ279" s="8"/>
      <c r="BK279" s="8"/>
      <c r="BL279" s="8"/>
      <c r="BM279" s="8"/>
      <c r="BN279" s="8"/>
    </row>
    <row r="280" spans="4:66" x14ac:dyDescent="0.25">
      <c r="D280" s="16"/>
      <c r="K280" s="3"/>
      <c r="L280" s="3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5"/>
      <c r="BB280" s="5"/>
      <c r="BC280" s="5"/>
      <c r="BD280" s="5"/>
      <c r="BE280" s="5"/>
      <c r="BF280" s="5"/>
      <c r="BG280" s="5"/>
      <c r="BH280" s="5"/>
      <c r="BI280" s="5"/>
      <c r="BJ280" s="8"/>
      <c r="BK280" s="8"/>
      <c r="BL280" s="8"/>
      <c r="BM280" s="8"/>
      <c r="BN280" s="8"/>
    </row>
    <row r="281" spans="4:66" x14ac:dyDescent="0.25">
      <c r="D281" s="16"/>
      <c r="K281" s="3"/>
      <c r="L281" s="3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5"/>
      <c r="BJ281" s="8"/>
      <c r="BK281" s="8"/>
      <c r="BL281" s="8"/>
      <c r="BM281" s="8"/>
      <c r="BN281" s="8"/>
    </row>
    <row r="282" spans="4:66" x14ac:dyDescent="0.25">
      <c r="D282" s="16"/>
      <c r="K282" s="3"/>
      <c r="L282" s="3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5"/>
      <c r="BJ282" s="8"/>
      <c r="BK282" s="8"/>
      <c r="BL282" s="8"/>
      <c r="BM282" s="8"/>
      <c r="BN282" s="8"/>
    </row>
    <row r="283" spans="4:66" x14ac:dyDescent="0.25">
      <c r="D283" s="16"/>
      <c r="K283" s="3"/>
      <c r="L283" s="3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5"/>
      <c r="BB283" s="5"/>
      <c r="BC283" s="5"/>
      <c r="BD283" s="5"/>
      <c r="BE283" s="5"/>
      <c r="BF283" s="5"/>
      <c r="BG283" s="5"/>
      <c r="BH283" s="5"/>
      <c r="BI283" s="5"/>
      <c r="BJ283" s="8"/>
      <c r="BK283" s="8"/>
      <c r="BL283" s="8"/>
      <c r="BM283" s="8"/>
      <c r="BN283" s="8"/>
    </row>
    <row r="284" spans="4:66" x14ac:dyDescent="0.25">
      <c r="D284" s="16"/>
      <c r="K284" s="3"/>
      <c r="L284" s="3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5"/>
      <c r="BJ284" s="8"/>
      <c r="BK284" s="8"/>
      <c r="BL284" s="8"/>
      <c r="BM284" s="8"/>
      <c r="BN284" s="8"/>
    </row>
    <row r="285" spans="4:66" x14ac:dyDescent="0.25">
      <c r="D285" s="16"/>
      <c r="K285" s="3"/>
      <c r="L285" s="3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5"/>
      <c r="BJ285" s="8"/>
      <c r="BK285" s="8"/>
      <c r="BL285" s="8"/>
      <c r="BM285" s="8"/>
      <c r="BN285" s="8"/>
    </row>
    <row r="286" spans="4:66" x14ac:dyDescent="0.25">
      <c r="D286" s="16"/>
      <c r="K286" s="3"/>
      <c r="L286" s="3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5"/>
      <c r="BB286" s="5"/>
      <c r="BC286" s="5"/>
      <c r="BD286" s="5"/>
      <c r="BE286" s="5"/>
      <c r="BF286" s="5"/>
      <c r="BG286" s="5"/>
      <c r="BH286" s="5"/>
      <c r="BI286" s="5"/>
      <c r="BJ286" s="8"/>
      <c r="BK286" s="8"/>
      <c r="BL286" s="8"/>
      <c r="BM286" s="8"/>
      <c r="BN286" s="8"/>
    </row>
    <row r="287" spans="4:66" x14ac:dyDescent="0.25">
      <c r="D287" s="16"/>
      <c r="K287" s="3"/>
      <c r="L287" s="3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5"/>
      <c r="BB287" s="5"/>
      <c r="BC287" s="5"/>
      <c r="BD287" s="5"/>
      <c r="BE287" s="5"/>
      <c r="BF287" s="5"/>
      <c r="BG287" s="5"/>
      <c r="BH287" s="5"/>
      <c r="BI287" s="5"/>
      <c r="BJ287" s="8"/>
      <c r="BK287" s="8"/>
      <c r="BL287" s="8"/>
      <c r="BM287" s="8"/>
      <c r="BN287" s="8"/>
    </row>
    <row r="288" spans="4:66" x14ac:dyDescent="0.25">
      <c r="D288" s="16"/>
      <c r="K288" s="3"/>
      <c r="L288" s="3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5"/>
      <c r="BJ288" s="8"/>
      <c r="BK288" s="8"/>
      <c r="BL288" s="8"/>
      <c r="BM288" s="8"/>
      <c r="BN288" s="8"/>
    </row>
    <row r="289" spans="1:66" x14ac:dyDescent="0.25">
      <c r="D289" s="16"/>
      <c r="K289" s="3"/>
      <c r="L289" s="3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5"/>
      <c r="BB289" s="5"/>
      <c r="BC289" s="5"/>
      <c r="BD289" s="5"/>
      <c r="BE289" s="5"/>
      <c r="BF289" s="5"/>
      <c r="BG289" s="5"/>
      <c r="BH289" s="5"/>
      <c r="BI289" s="5"/>
      <c r="BJ289" s="8"/>
      <c r="BK289" s="8"/>
      <c r="BL289" s="8"/>
      <c r="BM289" s="8"/>
      <c r="BN289" s="8"/>
    </row>
    <row r="290" spans="1:66" x14ac:dyDescent="0.25">
      <c r="D290" s="16"/>
      <c r="K290" s="3"/>
      <c r="L290" s="3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5"/>
      <c r="BJ290" s="8"/>
      <c r="BK290" s="8"/>
      <c r="BL290" s="8"/>
      <c r="BM290" s="8"/>
      <c r="BN290" s="8"/>
    </row>
    <row r="291" spans="1:66" x14ac:dyDescent="0.25">
      <c r="D291" s="16"/>
      <c r="K291" s="3"/>
      <c r="L291" s="3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5"/>
      <c r="BJ291" s="8"/>
      <c r="BK291" s="8"/>
      <c r="BL291" s="8"/>
      <c r="BM291" s="8"/>
      <c r="BN291" s="8"/>
    </row>
    <row r="292" spans="1:66" x14ac:dyDescent="0.25">
      <c r="D292" s="16"/>
      <c r="K292" s="3"/>
      <c r="L292" s="3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/>
      <c r="BH292" s="5"/>
      <c r="BI292" s="5"/>
      <c r="BJ292" s="8"/>
      <c r="BK292" s="8"/>
      <c r="BL292" s="8"/>
      <c r="BM292" s="8"/>
      <c r="BN292" s="8"/>
    </row>
    <row r="293" spans="1:66" x14ac:dyDescent="0.25">
      <c r="D293" s="16"/>
      <c r="K293" s="3"/>
      <c r="L293" s="3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5"/>
      <c r="BB293" s="5"/>
      <c r="BC293" s="5"/>
      <c r="BD293" s="5"/>
      <c r="BE293" s="5"/>
      <c r="BF293" s="5"/>
      <c r="BG293" s="5"/>
      <c r="BH293" s="5"/>
      <c r="BI293" s="5"/>
      <c r="BJ293" s="8"/>
      <c r="BK293" s="8"/>
      <c r="BL293" s="8"/>
      <c r="BM293" s="8"/>
      <c r="BN293" s="8"/>
    </row>
    <row r="294" spans="1:66" x14ac:dyDescent="0.25">
      <c r="D294" s="16"/>
      <c r="K294" s="3"/>
      <c r="L294" s="3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5"/>
      <c r="BJ294" s="8"/>
      <c r="BK294" s="8"/>
      <c r="BL294" s="8"/>
      <c r="BM294" s="8"/>
      <c r="BN294" s="8"/>
    </row>
    <row r="295" spans="1:66" s="15" customFormat="1" x14ac:dyDescent="0.25">
      <c r="A295"/>
      <c r="B295"/>
      <c r="C295"/>
      <c r="D295" s="16"/>
      <c r="E295"/>
      <c r="F295"/>
      <c r="G295"/>
      <c r="H295"/>
      <c r="I295"/>
      <c r="J295"/>
      <c r="K295" s="3"/>
      <c r="L295" s="3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5"/>
      <c r="BJ295" s="8"/>
      <c r="BK295" s="8"/>
      <c r="BL295" s="8"/>
      <c r="BM295" s="8"/>
      <c r="BN295" s="8"/>
    </row>
    <row r="296" spans="1:66" s="10" customFormat="1" x14ac:dyDescent="0.25">
      <c r="A296"/>
      <c r="B296"/>
      <c r="C296"/>
      <c r="D296" s="16"/>
      <c r="E296"/>
      <c r="F296"/>
      <c r="G296"/>
      <c r="H296"/>
      <c r="I296"/>
      <c r="J296"/>
      <c r="K296" s="3"/>
      <c r="L296" s="3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5"/>
      <c r="BB296" s="5"/>
      <c r="BC296" s="5"/>
      <c r="BD296" s="5"/>
      <c r="BE296" s="5"/>
      <c r="BF296" s="5"/>
      <c r="BG296" s="5"/>
      <c r="BH296" s="5"/>
      <c r="BI296" s="5"/>
      <c r="BJ296" s="8"/>
      <c r="BK296" s="8"/>
      <c r="BL296" s="8"/>
      <c r="BM296" s="8"/>
      <c r="BN296" s="8"/>
    </row>
    <row r="297" spans="1:66" x14ac:dyDescent="0.25">
      <c r="D297" s="16"/>
      <c r="K297" s="3"/>
      <c r="L297" s="3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5"/>
      <c r="BJ297" s="8"/>
      <c r="BK297" s="8"/>
      <c r="BL297" s="8"/>
      <c r="BM297" s="8"/>
      <c r="BN297" s="8"/>
    </row>
    <row r="298" spans="1:66" x14ac:dyDescent="0.25">
      <c r="D298" s="16"/>
      <c r="K298" s="3"/>
      <c r="L298" s="3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5"/>
      <c r="BB298" s="5"/>
      <c r="BC298" s="5"/>
      <c r="BD298" s="5"/>
      <c r="BE298" s="5"/>
      <c r="BF298" s="5"/>
      <c r="BG298" s="5"/>
      <c r="BH298" s="5"/>
      <c r="BI298" s="5"/>
      <c r="BJ298" s="8"/>
      <c r="BK298" s="8"/>
      <c r="BL298" s="8"/>
      <c r="BM298" s="8"/>
      <c r="BN298" s="8"/>
    </row>
    <row r="299" spans="1:66" x14ac:dyDescent="0.25">
      <c r="D299" s="16"/>
      <c r="K299" s="3"/>
      <c r="L299" s="3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5"/>
      <c r="BJ299" s="8"/>
      <c r="BK299" s="8"/>
      <c r="BL299" s="8"/>
      <c r="BM299" s="8"/>
      <c r="BN299" s="8"/>
    </row>
    <row r="300" spans="1:66" x14ac:dyDescent="0.25">
      <c r="D300" s="16"/>
      <c r="K300" s="3"/>
      <c r="L300" s="3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5"/>
      <c r="BJ300" s="8"/>
      <c r="BK300" s="8"/>
      <c r="BL300" s="8"/>
      <c r="BM300" s="8"/>
      <c r="BN300" s="8"/>
    </row>
    <row r="301" spans="1:66" x14ac:dyDescent="0.25">
      <c r="D301" s="16"/>
      <c r="K301" s="3"/>
      <c r="L301" s="3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5"/>
      <c r="BB301" s="5"/>
      <c r="BC301" s="5"/>
      <c r="BD301" s="5"/>
      <c r="BE301" s="5"/>
      <c r="BF301" s="5"/>
      <c r="BG301" s="5"/>
      <c r="BH301" s="5"/>
      <c r="BI301" s="5"/>
      <c r="BJ301" s="8"/>
      <c r="BK301" s="8"/>
      <c r="BL301" s="8"/>
      <c r="BM301" s="8"/>
      <c r="BN301" s="8"/>
    </row>
    <row r="302" spans="1:66" x14ac:dyDescent="0.25">
      <c r="D302" s="16"/>
      <c r="K302" s="3"/>
      <c r="L302" s="3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5"/>
      <c r="BJ302" s="8"/>
      <c r="BK302" s="8"/>
      <c r="BL302" s="8"/>
      <c r="BM302" s="8"/>
      <c r="BN302" s="8"/>
    </row>
    <row r="303" spans="1:66" x14ac:dyDescent="0.25">
      <c r="D303" s="16"/>
      <c r="K303" s="3"/>
      <c r="L303" s="3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5"/>
      <c r="BJ303" s="8"/>
      <c r="BK303" s="8"/>
      <c r="BL303" s="8"/>
      <c r="BM303" s="8"/>
      <c r="BN303" s="8"/>
    </row>
    <row r="304" spans="1:66" x14ac:dyDescent="0.25">
      <c r="D304" s="16"/>
      <c r="K304" s="3"/>
      <c r="L304" s="3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5"/>
      <c r="BB304" s="5"/>
      <c r="BC304" s="5"/>
      <c r="BD304" s="5"/>
      <c r="BE304" s="5"/>
      <c r="BF304" s="5"/>
      <c r="BG304" s="5"/>
      <c r="BH304" s="5"/>
      <c r="BI304" s="5"/>
      <c r="BJ304" s="8"/>
      <c r="BK304" s="8"/>
      <c r="BL304" s="8"/>
      <c r="BM304" s="8"/>
      <c r="BN304" s="8"/>
    </row>
    <row r="305" spans="1:66" x14ac:dyDescent="0.25">
      <c r="D305" s="16"/>
      <c r="K305" s="3"/>
      <c r="L305" s="3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5"/>
      <c r="BJ305" s="8"/>
      <c r="BK305" s="8"/>
      <c r="BL305" s="8"/>
      <c r="BM305" s="8"/>
      <c r="BN305" s="8"/>
    </row>
    <row r="306" spans="1:66" x14ac:dyDescent="0.25">
      <c r="D306" s="16"/>
      <c r="K306" s="3"/>
      <c r="L306" s="3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5"/>
      <c r="BJ306" s="8"/>
      <c r="BK306" s="8"/>
      <c r="BL306" s="8"/>
      <c r="BM306" s="8"/>
      <c r="BN306" s="8"/>
    </row>
    <row r="307" spans="1:66" x14ac:dyDescent="0.25">
      <c r="D307" s="16"/>
      <c r="K307" s="3"/>
      <c r="L307" s="3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5"/>
      <c r="BB307" s="5"/>
      <c r="BC307" s="5"/>
      <c r="BD307" s="5"/>
      <c r="BE307" s="5"/>
      <c r="BF307" s="5"/>
      <c r="BG307" s="5"/>
      <c r="BH307" s="5"/>
      <c r="BI307" s="5"/>
      <c r="BJ307" s="8"/>
      <c r="BK307" s="8"/>
      <c r="BL307" s="8"/>
      <c r="BM307" s="8"/>
      <c r="BN307" s="8"/>
    </row>
    <row r="308" spans="1:66" x14ac:dyDescent="0.25">
      <c r="D308" s="16"/>
      <c r="K308" s="3"/>
      <c r="L308" s="3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5"/>
      <c r="BB308" s="5"/>
      <c r="BC308" s="5"/>
      <c r="BD308" s="5"/>
      <c r="BE308" s="5"/>
      <c r="BF308" s="5"/>
      <c r="BG308" s="5"/>
      <c r="BH308" s="5"/>
      <c r="BI308" s="5"/>
      <c r="BJ308" s="8"/>
      <c r="BK308" s="8"/>
      <c r="BL308" s="8"/>
      <c r="BM308" s="8"/>
      <c r="BN308" s="8"/>
    </row>
    <row r="309" spans="1:66" x14ac:dyDescent="0.25">
      <c r="D309" s="16"/>
      <c r="K309" s="3"/>
      <c r="L309" s="3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5"/>
      <c r="BJ309" s="8"/>
      <c r="BK309" s="8"/>
      <c r="BL309" s="8"/>
      <c r="BM309" s="8"/>
      <c r="BN309" s="8"/>
    </row>
    <row r="310" spans="1:66" x14ac:dyDescent="0.25">
      <c r="D310" s="16"/>
      <c r="K310" s="3"/>
      <c r="L310" s="3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5"/>
      <c r="BB310" s="5"/>
      <c r="BC310" s="5"/>
      <c r="BD310" s="5"/>
      <c r="BE310" s="5"/>
      <c r="BF310" s="5"/>
      <c r="BG310" s="5"/>
      <c r="BH310" s="5"/>
      <c r="BI310" s="5"/>
      <c r="BJ310" s="8"/>
      <c r="BK310" s="8"/>
      <c r="BL310" s="8"/>
      <c r="BM310" s="8"/>
      <c r="BN310" s="8"/>
    </row>
    <row r="311" spans="1:66" x14ac:dyDescent="0.25">
      <c r="D311" s="16"/>
      <c r="K311" s="3"/>
      <c r="L311" s="3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5"/>
      <c r="BJ311" s="8"/>
      <c r="BK311" s="8"/>
      <c r="BL311" s="8"/>
      <c r="BM311" s="8"/>
      <c r="BN311" s="8"/>
    </row>
    <row r="312" spans="1:66" x14ac:dyDescent="0.25">
      <c r="D312" s="16"/>
      <c r="K312" s="3"/>
      <c r="L312" s="3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5"/>
      <c r="BJ312" s="8"/>
      <c r="BK312" s="8"/>
      <c r="BL312" s="8"/>
      <c r="BM312" s="8"/>
      <c r="BN312" s="8"/>
    </row>
    <row r="313" spans="1:66" s="10" customFormat="1" x14ac:dyDescent="0.25">
      <c r="A313"/>
      <c r="B313"/>
      <c r="C313"/>
      <c r="D313" s="16"/>
      <c r="E313"/>
      <c r="F313"/>
      <c r="G313"/>
      <c r="H313"/>
      <c r="I313"/>
      <c r="J313"/>
      <c r="K313" s="3"/>
      <c r="L313" s="3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/>
      <c r="BH313" s="5"/>
      <c r="BI313" s="5"/>
      <c r="BJ313" s="8"/>
      <c r="BK313" s="8"/>
      <c r="BL313" s="8"/>
      <c r="BM313" s="8"/>
      <c r="BN313" s="8"/>
    </row>
    <row r="314" spans="1:66" x14ac:dyDescent="0.25">
      <c r="D314" s="16"/>
      <c r="K314" s="3"/>
      <c r="L314" s="3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5"/>
      <c r="BB314" s="5"/>
      <c r="BC314" s="5"/>
      <c r="BD314" s="5"/>
      <c r="BE314" s="5"/>
      <c r="BF314" s="5"/>
      <c r="BG314" s="5"/>
      <c r="BH314" s="5"/>
      <c r="BI314" s="5"/>
      <c r="BJ314" s="8"/>
      <c r="BK314" s="8"/>
      <c r="BL314" s="8"/>
      <c r="BM314" s="8"/>
      <c r="BN314" s="8"/>
    </row>
    <row r="315" spans="1:66" x14ac:dyDescent="0.25">
      <c r="D315" s="16"/>
      <c r="K315" s="3"/>
      <c r="L315" s="3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5"/>
      <c r="BJ315" s="8"/>
      <c r="BK315" s="8"/>
      <c r="BL315" s="8"/>
      <c r="BM315" s="8"/>
      <c r="BN315" s="8"/>
    </row>
    <row r="316" spans="1:66" x14ac:dyDescent="0.25">
      <c r="D316" s="16"/>
      <c r="K316" s="3"/>
      <c r="L316" s="3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5"/>
      <c r="BJ316" s="8"/>
      <c r="BK316" s="8"/>
      <c r="BL316" s="8"/>
      <c r="BM316" s="8"/>
      <c r="BN316" s="8"/>
    </row>
    <row r="317" spans="1:66" x14ac:dyDescent="0.25">
      <c r="D317" s="16"/>
      <c r="K317" s="3"/>
      <c r="L317" s="3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5"/>
      <c r="BB317" s="5"/>
      <c r="BC317" s="5"/>
      <c r="BD317" s="5"/>
      <c r="BE317" s="5"/>
      <c r="BF317" s="5"/>
      <c r="BG317" s="5"/>
      <c r="BH317" s="5"/>
      <c r="BI317" s="5"/>
      <c r="BJ317" s="8"/>
      <c r="BK317" s="8"/>
      <c r="BL317" s="8"/>
      <c r="BM317" s="8"/>
      <c r="BN317" s="8"/>
    </row>
    <row r="318" spans="1:66" x14ac:dyDescent="0.25">
      <c r="D318" s="16"/>
      <c r="K318" s="3"/>
      <c r="L318" s="3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5"/>
      <c r="BJ318" s="8"/>
      <c r="BK318" s="8"/>
      <c r="BL318" s="8"/>
      <c r="BM318" s="8"/>
      <c r="BN318" s="8"/>
    </row>
    <row r="319" spans="1:66" x14ac:dyDescent="0.25">
      <c r="D319" s="16"/>
      <c r="K319" s="3"/>
      <c r="L319" s="3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5"/>
      <c r="BB319" s="5"/>
      <c r="BC319" s="5"/>
      <c r="BD319" s="5"/>
      <c r="BE319" s="5"/>
      <c r="BF319" s="5"/>
      <c r="BG319" s="5"/>
      <c r="BH319" s="5"/>
      <c r="BI319" s="5"/>
      <c r="BJ319" s="8"/>
      <c r="BK319" s="8"/>
      <c r="BL319" s="8"/>
      <c r="BM319" s="8"/>
      <c r="BN319" s="8"/>
    </row>
    <row r="320" spans="1:66" x14ac:dyDescent="0.25">
      <c r="D320" s="16"/>
      <c r="K320" s="3"/>
      <c r="L320" s="3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5"/>
      <c r="BJ320" s="8"/>
      <c r="BK320" s="8"/>
      <c r="BL320" s="8"/>
      <c r="BM320" s="8"/>
      <c r="BN320" s="8"/>
    </row>
    <row r="321" spans="4:66" x14ac:dyDescent="0.25">
      <c r="D321" s="16"/>
      <c r="K321" s="3"/>
      <c r="L321" s="3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5"/>
      <c r="BJ321" s="8"/>
      <c r="BK321" s="8"/>
      <c r="BL321" s="8"/>
      <c r="BM321" s="8"/>
      <c r="BN321" s="8"/>
    </row>
    <row r="322" spans="4:66" x14ac:dyDescent="0.25">
      <c r="D322" s="16"/>
      <c r="K322" s="3"/>
      <c r="L322" s="3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5"/>
      <c r="BJ322" s="8"/>
      <c r="BK322" s="8"/>
      <c r="BL322" s="8"/>
      <c r="BM322" s="8"/>
      <c r="BN322" s="8"/>
    </row>
    <row r="323" spans="4:66" s="15" customFormat="1" x14ac:dyDescent="0.25">
      <c r="D323" s="23"/>
      <c r="K323" s="20"/>
      <c r="L323" s="20"/>
      <c r="M323" s="21"/>
      <c r="N323" s="21"/>
      <c r="O323" s="21"/>
      <c r="P323" s="21"/>
      <c r="Q323" s="21"/>
      <c r="R323" s="21"/>
      <c r="S323" s="21"/>
      <c r="T323" s="21"/>
      <c r="U323" s="21"/>
      <c r="V323" s="21"/>
      <c r="W323" s="21"/>
      <c r="X323" s="21"/>
      <c r="Y323" s="21"/>
      <c r="Z323" s="21"/>
      <c r="AA323" s="21"/>
      <c r="AB323" s="21"/>
      <c r="AC323" s="21"/>
      <c r="AD323" s="21"/>
      <c r="AE323" s="21"/>
      <c r="AF323" s="21"/>
      <c r="AG323" s="21"/>
      <c r="AH323" s="21"/>
      <c r="AI323" s="21"/>
      <c r="AJ323" s="21"/>
      <c r="AK323" s="21"/>
      <c r="AL323" s="21"/>
      <c r="AM323" s="21"/>
      <c r="AN323" s="21"/>
      <c r="AO323" s="21"/>
      <c r="AP323" s="21"/>
      <c r="AQ323" s="21"/>
      <c r="AR323" s="21"/>
      <c r="AS323" s="21"/>
      <c r="AT323" s="21"/>
      <c r="AU323" s="21"/>
      <c r="AV323" s="21"/>
      <c r="AW323" s="21"/>
      <c r="AX323" s="21"/>
      <c r="AY323" s="21"/>
      <c r="AZ323" s="21"/>
      <c r="BA323" s="21"/>
      <c r="BB323" s="21"/>
      <c r="BC323" s="21"/>
      <c r="BD323" s="21"/>
      <c r="BE323" s="21"/>
      <c r="BF323" s="21"/>
      <c r="BG323" s="21"/>
      <c r="BH323" s="21"/>
      <c r="BI323" s="21"/>
      <c r="BJ323" s="22"/>
      <c r="BK323" s="22"/>
      <c r="BL323" s="22"/>
      <c r="BM323" s="22"/>
      <c r="BN323" s="22"/>
    </row>
    <row r="324" spans="4:66" x14ac:dyDescent="0.25">
      <c r="D324" s="16"/>
      <c r="K324" s="3"/>
      <c r="L324" s="3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5"/>
      <c r="BJ324" s="8"/>
      <c r="BK324" s="8"/>
      <c r="BL324" s="8"/>
      <c r="BM324" s="8"/>
      <c r="BN324" s="8"/>
    </row>
    <row r="325" spans="4:66" x14ac:dyDescent="0.25">
      <c r="D325" s="16"/>
      <c r="K325" s="3"/>
      <c r="L325" s="3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5"/>
      <c r="BJ325" s="8"/>
      <c r="BK325" s="8"/>
      <c r="BL325" s="8"/>
      <c r="BM325" s="8"/>
      <c r="BN325" s="8"/>
    </row>
    <row r="326" spans="4:66" x14ac:dyDescent="0.25">
      <c r="D326" s="16"/>
      <c r="K326" s="3"/>
      <c r="L326" s="3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5"/>
      <c r="BB326" s="5"/>
      <c r="BC326" s="5"/>
      <c r="BD326" s="5"/>
      <c r="BE326" s="5"/>
      <c r="BF326" s="5"/>
      <c r="BG326" s="5"/>
      <c r="BH326" s="5"/>
      <c r="BI326" s="5"/>
      <c r="BJ326" s="8"/>
      <c r="BK326" s="8"/>
      <c r="BL326" s="8"/>
      <c r="BM326" s="8"/>
      <c r="BN326" s="8"/>
    </row>
    <row r="327" spans="4:66" x14ac:dyDescent="0.25">
      <c r="D327" s="16"/>
      <c r="K327" s="3"/>
      <c r="L327" s="3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5"/>
      <c r="BJ327" s="8"/>
      <c r="BK327" s="8"/>
      <c r="BL327" s="8"/>
      <c r="BM327" s="8"/>
      <c r="BN327" s="8"/>
    </row>
    <row r="328" spans="4:66" x14ac:dyDescent="0.25">
      <c r="D328" s="16"/>
      <c r="K328" s="3"/>
      <c r="L328" s="3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5"/>
      <c r="BJ328" s="8"/>
      <c r="BK328" s="8"/>
      <c r="BL328" s="8"/>
      <c r="BM328" s="8"/>
      <c r="BN328" s="8"/>
    </row>
    <row r="329" spans="4:66" x14ac:dyDescent="0.25">
      <c r="D329" s="16"/>
      <c r="K329" s="3"/>
      <c r="L329" s="3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5"/>
      <c r="BJ329" s="8"/>
      <c r="BK329" s="8"/>
      <c r="BL329" s="8"/>
      <c r="BM329" s="8"/>
      <c r="BN329" s="8"/>
    </row>
    <row r="330" spans="4:66" x14ac:dyDescent="0.25">
      <c r="D330" s="16"/>
      <c r="K330" s="3"/>
      <c r="L330" s="3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5"/>
      <c r="BB330" s="5"/>
      <c r="BC330" s="5"/>
      <c r="BD330" s="5"/>
      <c r="BE330" s="5"/>
      <c r="BF330" s="5"/>
      <c r="BG330" s="5"/>
      <c r="BH330" s="5"/>
      <c r="BI330" s="5"/>
      <c r="BJ330" s="8"/>
      <c r="BK330" s="8"/>
      <c r="BL330" s="8"/>
      <c r="BM330" s="8"/>
      <c r="BN330" s="8"/>
    </row>
    <row r="331" spans="4:66" x14ac:dyDescent="0.25">
      <c r="D331" s="16"/>
      <c r="K331" s="3"/>
      <c r="L331" s="3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5"/>
      <c r="BB331" s="5"/>
      <c r="BC331" s="5"/>
      <c r="BD331" s="5"/>
      <c r="BE331" s="5"/>
      <c r="BF331" s="5"/>
      <c r="BG331" s="5"/>
      <c r="BH331" s="5"/>
      <c r="BI331" s="5"/>
      <c r="BJ331" s="8"/>
      <c r="BK331" s="8"/>
      <c r="BL331" s="8"/>
      <c r="BM331" s="8"/>
      <c r="BN331" s="8"/>
    </row>
    <row r="332" spans="4:66" x14ac:dyDescent="0.25">
      <c r="D332" s="16"/>
      <c r="K332" s="3"/>
      <c r="L332" s="3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5"/>
      <c r="BJ332" s="8"/>
      <c r="BK332" s="8"/>
      <c r="BL332" s="8"/>
      <c r="BM332" s="8"/>
      <c r="BN332" s="8"/>
    </row>
    <row r="333" spans="4:66" x14ac:dyDescent="0.25">
      <c r="D333" s="16"/>
      <c r="K333" s="3"/>
      <c r="L333" s="3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5"/>
      <c r="BJ333" s="8"/>
      <c r="BK333" s="8"/>
      <c r="BL333" s="8"/>
      <c r="BM333" s="8"/>
      <c r="BN333" s="8"/>
    </row>
    <row r="334" spans="4:66" x14ac:dyDescent="0.25">
      <c r="D334" s="16"/>
      <c r="K334" s="3"/>
      <c r="L334" s="3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5"/>
      <c r="BB334" s="5"/>
      <c r="BC334" s="5"/>
      <c r="BD334" s="5"/>
      <c r="BE334" s="5"/>
      <c r="BF334" s="5"/>
      <c r="BG334" s="5"/>
      <c r="BH334" s="5"/>
      <c r="BI334" s="5"/>
      <c r="BJ334" s="8"/>
      <c r="BK334" s="8"/>
      <c r="BL334" s="8"/>
      <c r="BM334" s="8"/>
      <c r="BN334" s="8"/>
    </row>
    <row r="335" spans="4:66" x14ac:dyDescent="0.25">
      <c r="D335" s="16"/>
      <c r="K335" s="3"/>
      <c r="L335" s="3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5"/>
      <c r="BJ335" s="8"/>
      <c r="BK335" s="8"/>
      <c r="BL335" s="8"/>
      <c r="BM335" s="8"/>
      <c r="BN335" s="8"/>
    </row>
    <row r="336" spans="4:66" x14ac:dyDescent="0.25">
      <c r="D336" s="16"/>
      <c r="K336" s="3"/>
      <c r="L336" s="3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5"/>
      <c r="BB336" s="5"/>
      <c r="BC336" s="5"/>
      <c r="BD336" s="5"/>
      <c r="BE336" s="5"/>
      <c r="BF336" s="5"/>
      <c r="BG336" s="5"/>
      <c r="BH336" s="5"/>
      <c r="BI336" s="5"/>
      <c r="BJ336" s="8"/>
      <c r="BK336" s="8"/>
      <c r="BL336" s="8"/>
      <c r="BM336" s="8"/>
      <c r="BN336" s="8"/>
    </row>
    <row r="337" spans="1:66" x14ac:dyDescent="0.25">
      <c r="D337" s="16"/>
      <c r="K337" s="3"/>
      <c r="L337" s="3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5"/>
      <c r="BB337" s="5"/>
      <c r="BC337" s="5"/>
      <c r="BD337" s="5"/>
      <c r="BE337" s="5"/>
      <c r="BF337" s="5"/>
      <c r="BG337" s="5"/>
      <c r="BH337" s="5"/>
      <c r="BI337" s="5"/>
      <c r="BJ337" s="8"/>
      <c r="BK337" s="8"/>
      <c r="BL337" s="8"/>
      <c r="BM337" s="8"/>
      <c r="BN337" s="8"/>
    </row>
    <row r="338" spans="1:66" s="10" customFormat="1" x14ac:dyDescent="0.25">
      <c r="A338"/>
      <c r="B338"/>
      <c r="C338"/>
      <c r="D338" s="16"/>
      <c r="E338"/>
      <c r="F338"/>
      <c r="G338"/>
      <c r="H338"/>
      <c r="I338"/>
      <c r="J338"/>
      <c r="K338" s="3"/>
      <c r="L338" s="3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5"/>
      <c r="BB338" s="5"/>
      <c r="BC338" s="5"/>
      <c r="BD338" s="5"/>
      <c r="BE338" s="5"/>
      <c r="BF338" s="5"/>
      <c r="BG338" s="5"/>
      <c r="BH338" s="5"/>
      <c r="BI338" s="5"/>
      <c r="BJ338" s="8"/>
      <c r="BK338" s="8"/>
      <c r="BL338" s="8"/>
      <c r="BM338" s="8"/>
      <c r="BN338" s="8"/>
    </row>
    <row r="339" spans="1:66" x14ac:dyDescent="0.25">
      <c r="D339" s="16"/>
      <c r="K339" s="3"/>
      <c r="L339" s="3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5"/>
      <c r="BJ339" s="8"/>
      <c r="BK339" s="8"/>
      <c r="BL339" s="8"/>
      <c r="BM339" s="8"/>
      <c r="BN339" s="8"/>
    </row>
    <row r="340" spans="1:66" x14ac:dyDescent="0.25">
      <c r="D340" s="16"/>
      <c r="K340" s="3"/>
      <c r="L340" s="3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/>
      <c r="BH340" s="5"/>
      <c r="BI340" s="5"/>
      <c r="BJ340" s="8"/>
      <c r="BK340" s="8"/>
      <c r="BL340" s="8"/>
      <c r="BM340" s="8"/>
      <c r="BN340" s="8"/>
    </row>
    <row r="341" spans="1:66" x14ac:dyDescent="0.25">
      <c r="D341" s="16"/>
      <c r="K341" s="3"/>
      <c r="L341" s="3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5"/>
      <c r="BB341" s="5"/>
      <c r="BC341" s="5"/>
      <c r="BD341" s="5"/>
      <c r="BE341" s="5"/>
      <c r="BF341" s="5"/>
      <c r="BG341" s="5"/>
      <c r="BH341" s="5"/>
      <c r="BI341" s="5"/>
      <c r="BJ341" s="8"/>
      <c r="BK341" s="8"/>
      <c r="BL341" s="8"/>
      <c r="BM341" s="8"/>
      <c r="BN341" s="8"/>
    </row>
    <row r="342" spans="1:66" x14ac:dyDescent="0.25">
      <c r="D342" s="16"/>
      <c r="K342" s="3"/>
      <c r="L342" s="3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5"/>
      <c r="BJ342" s="8"/>
      <c r="BK342" s="8"/>
      <c r="BL342" s="8"/>
      <c r="BM342" s="8"/>
      <c r="BN342" s="8"/>
    </row>
    <row r="343" spans="1:66" x14ac:dyDescent="0.25">
      <c r="D343" s="16"/>
      <c r="K343" s="3"/>
      <c r="L343" s="3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5"/>
      <c r="BJ343" s="8"/>
      <c r="BK343" s="8"/>
      <c r="BL343" s="8"/>
      <c r="BM343" s="8"/>
      <c r="BN343" s="8"/>
    </row>
    <row r="344" spans="1:66" x14ac:dyDescent="0.25">
      <c r="D344" s="16"/>
      <c r="K344" s="3"/>
      <c r="L344" s="3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5"/>
      <c r="BB344" s="5"/>
      <c r="BC344" s="5"/>
      <c r="BD344" s="5"/>
      <c r="BE344" s="5"/>
      <c r="BF344" s="5"/>
      <c r="BG344" s="5"/>
      <c r="BH344" s="5"/>
      <c r="BI344" s="5"/>
      <c r="BJ344" s="8"/>
      <c r="BK344" s="8"/>
      <c r="BL344" s="8"/>
      <c r="BM344" s="8"/>
      <c r="BN344" s="8"/>
    </row>
    <row r="345" spans="1:66" x14ac:dyDescent="0.25">
      <c r="D345" s="16"/>
      <c r="K345" s="3"/>
      <c r="L345" s="3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5"/>
      <c r="BJ345" s="8"/>
      <c r="BK345" s="8"/>
      <c r="BL345" s="8"/>
      <c r="BM345" s="8"/>
      <c r="BN345" s="8"/>
    </row>
    <row r="346" spans="1:66" x14ac:dyDescent="0.25">
      <c r="D346" s="16"/>
      <c r="K346" s="3"/>
      <c r="L346" s="3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5"/>
      <c r="BB346" s="5"/>
      <c r="BC346" s="5"/>
      <c r="BD346" s="5"/>
      <c r="BE346" s="5"/>
      <c r="BF346" s="5"/>
      <c r="BG346" s="5"/>
      <c r="BH346" s="5"/>
      <c r="BI346" s="5"/>
      <c r="BJ346" s="8"/>
      <c r="BK346" s="8"/>
      <c r="BL346" s="8"/>
      <c r="BM346" s="8"/>
      <c r="BN346" s="8"/>
    </row>
    <row r="347" spans="1:66" x14ac:dyDescent="0.25">
      <c r="D347" s="16"/>
      <c r="K347" s="3"/>
      <c r="L347" s="3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5"/>
      <c r="BJ347" s="8"/>
      <c r="BK347" s="8"/>
      <c r="BL347" s="8"/>
      <c r="BM347" s="8"/>
      <c r="BN347" s="8"/>
    </row>
    <row r="348" spans="1:66" x14ac:dyDescent="0.25">
      <c r="D348" s="16"/>
      <c r="K348" s="3"/>
      <c r="L348" s="3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5"/>
      <c r="BJ348" s="8"/>
      <c r="BK348" s="8"/>
      <c r="BL348" s="8"/>
      <c r="BM348" s="8"/>
      <c r="BN348" s="8"/>
    </row>
    <row r="349" spans="1:66" x14ac:dyDescent="0.25">
      <c r="D349" s="16"/>
      <c r="K349" s="3"/>
      <c r="L349" s="3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5"/>
      <c r="BJ349" s="8"/>
      <c r="BK349" s="8"/>
      <c r="BL349" s="8"/>
      <c r="BM349" s="8"/>
      <c r="BN349" s="8"/>
    </row>
    <row r="350" spans="1:66" x14ac:dyDescent="0.25">
      <c r="D350" s="16"/>
      <c r="K350" s="3"/>
      <c r="L350" s="3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5"/>
      <c r="BB350" s="5"/>
      <c r="BC350" s="5"/>
      <c r="BD350" s="5"/>
      <c r="BE350" s="5"/>
      <c r="BF350" s="5"/>
      <c r="BG350" s="5"/>
      <c r="BH350" s="5"/>
      <c r="BI350" s="5"/>
      <c r="BJ350" s="8"/>
      <c r="BK350" s="8"/>
      <c r="BL350" s="8"/>
      <c r="BM350" s="8"/>
      <c r="BN350" s="8"/>
    </row>
    <row r="351" spans="1:66" x14ac:dyDescent="0.25">
      <c r="D351" s="16"/>
      <c r="K351" s="3"/>
      <c r="L351" s="3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5"/>
      <c r="BJ351" s="8"/>
      <c r="BK351" s="8"/>
      <c r="BL351" s="8"/>
      <c r="BM351" s="8"/>
      <c r="BN351" s="8"/>
    </row>
    <row r="352" spans="1:66" x14ac:dyDescent="0.25">
      <c r="D352" s="16"/>
      <c r="K352" s="3"/>
      <c r="L352" s="3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5"/>
      <c r="BJ352" s="8"/>
      <c r="BK352" s="8"/>
      <c r="BL352" s="8"/>
      <c r="BM352" s="8"/>
      <c r="BN352" s="8"/>
    </row>
    <row r="353" spans="1:66" x14ac:dyDescent="0.25">
      <c r="D353" s="16"/>
      <c r="K353" s="3"/>
      <c r="L353" s="3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5"/>
      <c r="BB353" s="5"/>
      <c r="BC353" s="5"/>
      <c r="BD353" s="5"/>
      <c r="BE353" s="5"/>
      <c r="BF353" s="5"/>
      <c r="BG353" s="5"/>
      <c r="BH353" s="5"/>
      <c r="BI353" s="5"/>
      <c r="BJ353" s="8"/>
      <c r="BK353" s="8"/>
      <c r="BL353" s="8"/>
      <c r="BM353" s="8"/>
      <c r="BN353" s="8"/>
    </row>
    <row r="354" spans="1:66" x14ac:dyDescent="0.25">
      <c r="D354" s="16"/>
      <c r="K354" s="3"/>
      <c r="L354" s="3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5"/>
      <c r="BJ354" s="8"/>
      <c r="BK354" s="8"/>
      <c r="BL354" s="8"/>
      <c r="BM354" s="8"/>
      <c r="BN354" s="8"/>
    </row>
    <row r="355" spans="1:66" x14ac:dyDescent="0.25">
      <c r="A355" s="10"/>
      <c r="B355" s="10"/>
      <c r="C355" s="10"/>
      <c r="D355" s="16"/>
      <c r="K355" s="3"/>
      <c r="L355" s="3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5"/>
      <c r="BJ355" s="8"/>
      <c r="BK355" s="8"/>
      <c r="BL355" s="8"/>
      <c r="BM355" s="8"/>
      <c r="BN355" s="8"/>
    </row>
    <row r="356" spans="1:66" x14ac:dyDescent="0.25">
      <c r="D356" s="16"/>
      <c r="K356" s="3"/>
      <c r="L356" s="3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5"/>
      <c r="BJ356" s="8"/>
      <c r="BK356" s="8"/>
      <c r="BL356" s="8"/>
      <c r="BM356" s="8"/>
      <c r="BN356" s="8"/>
    </row>
    <row r="357" spans="1:66" s="15" customFormat="1" x14ac:dyDescent="0.25">
      <c r="D357" s="23"/>
      <c r="K357" s="20"/>
      <c r="L357" s="20"/>
      <c r="M357" s="21"/>
      <c r="N357" s="21"/>
      <c r="O357" s="21"/>
      <c r="P357" s="21"/>
      <c r="Q357" s="21"/>
      <c r="R357" s="21"/>
      <c r="S357" s="21"/>
      <c r="T357" s="21"/>
      <c r="U357" s="21"/>
      <c r="V357" s="21"/>
      <c r="W357" s="21"/>
      <c r="X357" s="21"/>
      <c r="Y357" s="21"/>
      <c r="Z357" s="21"/>
      <c r="AA357" s="21"/>
      <c r="AB357" s="21"/>
      <c r="AC357" s="21"/>
      <c r="AD357" s="21"/>
      <c r="AE357" s="21"/>
      <c r="AF357" s="21"/>
      <c r="AG357" s="21"/>
      <c r="AH357" s="21"/>
      <c r="AI357" s="21"/>
      <c r="AJ357" s="21"/>
      <c r="AK357" s="21"/>
      <c r="AL357" s="21"/>
      <c r="AM357" s="21"/>
      <c r="AN357" s="21"/>
      <c r="AO357" s="21"/>
      <c r="AP357" s="21"/>
      <c r="AQ357" s="21"/>
      <c r="AR357" s="21"/>
      <c r="AS357" s="21"/>
      <c r="AT357" s="21"/>
      <c r="AU357" s="21"/>
      <c r="AV357" s="21"/>
      <c r="AW357" s="21"/>
      <c r="AX357" s="21"/>
      <c r="AY357" s="21"/>
      <c r="AZ357" s="21"/>
      <c r="BA357" s="21"/>
      <c r="BB357" s="21"/>
      <c r="BC357" s="21"/>
      <c r="BD357" s="21"/>
      <c r="BE357" s="21"/>
      <c r="BF357" s="21"/>
      <c r="BG357" s="21"/>
      <c r="BH357" s="21"/>
      <c r="BI357" s="21"/>
      <c r="BJ357" s="22"/>
      <c r="BK357" s="22"/>
      <c r="BL357" s="22"/>
      <c r="BM357" s="22"/>
      <c r="BN357" s="22"/>
    </row>
    <row r="358" spans="1:66" x14ac:dyDescent="0.25">
      <c r="D358" s="16"/>
      <c r="K358" s="3"/>
      <c r="L358" s="3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5"/>
      <c r="BB358" s="5"/>
      <c r="BC358" s="5"/>
      <c r="BD358" s="5"/>
      <c r="BE358" s="5"/>
      <c r="BF358" s="5"/>
      <c r="BG358" s="5"/>
      <c r="BH358" s="5"/>
      <c r="BI358" s="5"/>
      <c r="BJ358" s="8"/>
      <c r="BK358" s="8"/>
      <c r="BL358" s="8"/>
      <c r="BM358" s="8"/>
      <c r="BN358" s="8"/>
    </row>
    <row r="359" spans="1:66" x14ac:dyDescent="0.25">
      <c r="D359" s="16"/>
      <c r="K359" s="3"/>
      <c r="L359" s="3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5"/>
      <c r="BJ359" s="8"/>
      <c r="BK359" s="8"/>
      <c r="BL359" s="8"/>
      <c r="BM359" s="8"/>
      <c r="BN359" s="8"/>
    </row>
    <row r="360" spans="1:66" x14ac:dyDescent="0.25">
      <c r="D360" s="16"/>
      <c r="K360" s="3"/>
      <c r="L360" s="3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5"/>
      <c r="BJ360" s="8"/>
      <c r="BK360" s="8"/>
      <c r="BL360" s="8"/>
      <c r="BM360" s="8"/>
      <c r="BN360" s="8"/>
    </row>
    <row r="361" spans="1:66" x14ac:dyDescent="0.25">
      <c r="D361" s="16"/>
      <c r="K361" s="3"/>
      <c r="L361" s="3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5"/>
      <c r="BB361" s="5"/>
      <c r="BC361" s="5"/>
      <c r="BD361" s="5"/>
      <c r="BE361" s="5"/>
      <c r="BF361" s="5"/>
      <c r="BG361" s="5"/>
      <c r="BH361" s="5"/>
      <c r="BI361" s="5"/>
      <c r="BJ361" s="8"/>
      <c r="BK361" s="8"/>
      <c r="BL361" s="8"/>
      <c r="BM361" s="8"/>
      <c r="BN361" s="8"/>
    </row>
    <row r="362" spans="1:66" x14ac:dyDescent="0.25">
      <c r="D362" s="16"/>
      <c r="K362" s="3"/>
      <c r="L362" s="3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5"/>
      <c r="BJ362" s="8"/>
      <c r="BK362" s="8"/>
      <c r="BL362" s="8"/>
      <c r="BM362" s="8"/>
      <c r="BN362" s="8"/>
    </row>
    <row r="363" spans="1:66" x14ac:dyDescent="0.25">
      <c r="D363" s="16"/>
      <c r="K363" s="3"/>
      <c r="L363" s="3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5"/>
      <c r="BB363" s="5"/>
      <c r="BC363" s="5"/>
      <c r="BD363" s="5"/>
      <c r="BE363" s="5"/>
      <c r="BF363" s="5"/>
      <c r="BG363" s="5"/>
      <c r="BH363" s="5"/>
      <c r="BI363" s="5"/>
      <c r="BJ363" s="8"/>
      <c r="BK363" s="8"/>
      <c r="BL363" s="8"/>
      <c r="BM363" s="8"/>
      <c r="BN363" s="8"/>
    </row>
    <row r="364" spans="1:66" x14ac:dyDescent="0.25">
      <c r="D364" s="16"/>
      <c r="K364" s="3"/>
      <c r="L364" s="3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5"/>
      <c r="BB364" s="5"/>
      <c r="BC364" s="5"/>
      <c r="BD364" s="5"/>
      <c r="BE364" s="5"/>
      <c r="BF364" s="5"/>
      <c r="BG364" s="5"/>
      <c r="BH364" s="5"/>
      <c r="BI364" s="5"/>
      <c r="BJ364" s="8"/>
      <c r="BK364" s="8"/>
      <c r="BL364" s="8"/>
      <c r="BM364" s="8"/>
      <c r="BN364" s="8"/>
    </row>
    <row r="365" spans="1:66" x14ac:dyDescent="0.25">
      <c r="D365" s="16"/>
      <c r="K365" s="3"/>
      <c r="L365" s="3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5"/>
      <c r="BJ365" s="8"/>
      <c r="BK365" s="8"/>
      <c r="BL365" s="8"/>
      <c r="BM365" s="8"/>
      <c r="BN365" s="8"/>
    </row>
    <row r="366" spans="1:66" x14ac:dyDescent="0.25">
      <c r="D366" s="16"/>
      <c r="K366" s="3"/>
      <c r="L366" s="3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5"/>
      <c r="BJ366" s="8"/>
      <c r="BK366" s="8"/>
      <c r="BL366" s="8"/>
      <c r="BM366" s="8"/>
      <c r="BN366" s="8"/>
    </row>
    <row r="367" spans="1:66" x14ac:dyDescent="0.25">
      <c r="D367" s="16"/>
      <c r="K367" s="3"/>
      <c r="L367" s="3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/>
      <c r="BH367" s="5"/>
      <c r="BI367" s="5"/>
      <c r="BJ367" s="8"/>
      <c r="BK367" s="8"/>
      <c r="BL367" s="8"/>
      <c r="BM367" s="8"/>
      <c r="BN367" s="8"/>
    </row>
    <row r="368" spans="1:66" x14ac:dyDescent="0.25">
      <c r="D368" s="16"/>
      <c r="K368" s="3"/>
      <c r="L368" s="3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5"/>
      <c r="BB368" s="5"/>
      <c r="BC368" s="5"/>
      <c r="BD368" s="5"/>
      <c r="BE368" s="5"/>
      <c r="BF368" s="5"/>
      <c r="BG368" s="5"/>
      <c r="BH368" s="5"/>
      <c r="BI368" s="5"/>
      <c r="BJ368" s="8"/>
      <c r="BK368" s="8"/>
      <c r="BL368" s="8"/>
      <c r="BM368" s="8"/>
      <c r="BN368" s="8"/>
    </row>
    <row r="369" spans="4:66" x14ac:dyDescent="0.25">
      <c r="D369" s="16"/>
      <c r="K369" s="3"/>
      <c r="L369" s="3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5"/>
      <c r="BJ369" s="8"/>
      <c r="BK369" s="8"/>
      <c r="BL369" s="8"/>
      <c r="BM369" s="8"/>
      <c r="BN369" s="8"/>
    </row>
    <row r="370" spans="4:66" x14ac:dyDescent="0.25">
      <c r="D370" s="16"/>
      <c r="K370" s="3"/>
      <c r="L370" s="3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5"/>
      <c r="BJ370" s="8"/>
      <c r="BK370" s="8"/>
      <c r="BL370" s="8"/>
      <c r="BM370" s="8"/>
      <c r="BN370" s="8"/>
    </row>
    <row r="371" spans="4:66" x14ac:dyDescent="0.25">
      <c r="D371" s="16"/>
      <c r="K371" s="3"/>
      <c r="L371" s="3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5"/>
      <c r="BB371" s="5"/>
      <c r="BC371" s="5"/>
      <c r="BD371" s="5"/>
      <c r="BE371" s="5"/>
      <c r="BF371" s="5"/>
      <c r="BG371" s="5"/>
      <c r="BH371" s="5"/>
      <c r="BI371" s="5"/>
      <c r="BJ371" s="8"/>
      <c r="BK371" s="8"/>
      <c r="BL371" s="8"/>
      <c r="BM371" s="8"/>
      <c r="BN371" s="8"/>
    </row>
    <row r="372" spans="4:66" x14ac:dyDescent="0.25">
      <c r="D372" s="16"/>
      <c r="K372" s="3"/>
      <c r="L372" s="3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5"/>
      <c r="BJ372" s="8"/>
      <c r="BK372" s="8"/>
      <c r="BL372" s="8"/>
      <c r="BM372" s="8"/>
      <c r="BN372" s="8"/>
    </row>
    <row r="373" spans="4:66" x14ac:dyDescent="0.25">
      <c r="D373" s="16"/>
      <c r="K373" s="3"/>
      <c r="L373" s="3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5"/>
      <c r="BB373" s="5"/>
      <c r="BC373" s="5"/>
      <c r="BD373" s="5"/>
      <c r="BE373" s="5"/>
      <c r="BF373" s="5"/>
      <c r="BG373" s="5"/>
      <c r="BH373" s="5"/>
      <c r="BI373" s="5"/>
      <c r="BJ373" s="8"/>
      <c r="BK373" s="8"/>
      <c r="BL373" s="8"/>
      <c r="BM373" s="8"/>
      <c r="BN373" s="8"/>
    </row>
    <row r="374" spans="4:66" x14ac:dyDescent="0.25">
      <c r="D374" s="16"/>
      <c r="K374" s="3"/>
      <c r="L374" s="3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5"/>
      <c r="BJ374" s="8"/>
      <c r="BK374" s="8"/>
      <c r="BL374" s="8"/>
      <c r="BM374" s="8"/>
      <c r="BN374" s="8"/>
    </row>
    <row r="375" spans="4:66" x14ac:dyDescent="0.25">
      <c r="D375" s="16"/>
      <c r="K375" s="3"/>
      <c r="L375" s="3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5"/>
      <c r="BJ375" s="8"/>
      <c r="BK375" s="8"/>
      <c r="BL375" s="8"/>
      <c r="BM375" s="8"/>
      <c r="BN375" s="8"/>
    </row>
    <row r="376" spans="4:66" x14ac:dyDescent="0.25">
      <c r="D376" s="16"/>
      <c r="K376" s="3"/>
      <c r="L376" s="3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5"/>
      <c r="BJ376" s="8"/>
      <c r="BK376" s="8"/>
      <c r="BL376" s="8"/>
      <c r="BM376" s="8"/>
      <c r="BN376" s="8"/>
    </row>
    <row r="377" spans="4:66" x14ac:dyDescent="0.25">
      <c r="D377" s="16"/>
      <c r="K377" s="3"/>
      <c r="L377" s="3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5"/>
      <c r="BB377" s="5"/>
      <c r="BC377" s="5"/>
      <c r="BD377" s="5"/>
      <c r="BE377" s="5"/>
      <c r="BF377" s="5"/>
      <c r="BG377" s="5"/>
      <c r="BH377" s="5"/>
      <c r="BI377" s="5"/>
      <c r="BJ377" s="8"/>
      <c r="BK377" s="8"/>
      <c r="BL377" s="8"/>
      <c r="BM377" s="8"/>
      <c r="BN377" s="8"/>
    </row>
    <row r="378" spans="4:66" x14ac:dyDescent="0.25">
      <c r="D378" s="16"/>
      <c r="K378" s="3"/>
      <c r="L378" s="3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5"/>
      <c r="BJ378" s="8"/>
      <c r="BK378" s="8"/>
      <c r="BL378" s="8"/>
      <c r="BM378" s="8"/>
      <c r="BN378" s="8"/>
    </row>
    <row r="379" spans="4:66" x14ac:dyDescent="0.25">
      <c r="D379" s="16"/>
      <c r="K379" s="3"/>
      <c r="L379" s="3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5"/>
      <c r="BJ379" s="8"/>
      <c r="BK379" s="8"/>
      <c r="BL379" s="8"/>
      <c r="BM379" s="8"/>
      <c r="BN379" s="8"/>
    </row>
    <row r="380" spans="4:66" x14ac:dyDescent="0.25">
      <c r="D380" s="16"/>
      <c r="K380" s="3"/>
      <c r="L380" s="3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5"/>
      <c r="BB380" s="5"/>
      <c r="BC380" s="5"/>
      <c r="BD380" s="5"/>
      <c r="BE380" s="5"/>
      <c r="BF380" s="5"/>
      <c r="BG380" s="5"/>
      <c r="BH380" s="5"/>
      <c r="BI380" s="5"/>
      <c r="BJ380" s="8"/>
      <c r="BK380" s="8"/>
      <c r="BL380" s="8"/>
      <c r="BM380" s="8"/>
      <c r="BN380" s="8"/>
    </row>
    <row r="381" spans="4:66" x14ac:dyDescent="0.25">
      <c r="D381" s="16"/>
      <c r="K381" s="3"/>
      <c r="L381" s="3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5"/>
      <c r="BJ381" s="8"/>
      <c r="BK381" s="8"/>
      <c r="BL381" s="8"/>
      <c r="BM381" s="8"/>
      <c r="BN381" s="8"/>
    </row>
    <row r="382" spans="4:66" x14ac:dyDescent="0.25">
      <c r="D382" s="16"/>
      <c r="K382" s="3"/>
      <c r="L382" s="3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5"/>
      <c r="BJ382" s="8"/>
      <c r="BK382" s="8"/>
      <c r="BL382" s="8"/>
      <c r="BM382" s="8"/>
      <c r="BN382" s="8"/>
    </row>
    <row r="383" spans="4:66" x14ac:dyDescent="0.25">
      <c r="D383" s="16"/>
      <c r="K383" s="3"/>
      <c r="L383" s="3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5"/>
      <c r="BJ383" s="8"/>
      <c r="BK383" s="8"/>
      <c r="BL383" s="8"/>
      <c r="BM383" s="8"/>
      <c r="BN383" s="8"/>
    </row>
    <row r="384" spans="4:66" x14ac:dyDescent="0.25">
      <c r="D384" s="16"/>
      <c r="K384" s="3"/>
      <c r="L384" s="3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5"/>
      <c r="BB384" s="5"/>
      <c r="BC384" s="5"/>
      <c r="BD384" s="5"/>
      <c r="BE384" s="5"/>
      <c r="BF384" s="5"/>
      <c r="BG384" s="5"/>
      <c r="BH384" s="5"/>
      <c r="BI384" s="5"/>
      <c r="BJ384" s="8"/>
      <c r="BK384" s="8"/>
      <c r="BL384" s="8"/>
      <c r="BM384" s="8"/>
      <c r="BN384" s="8"/>
    </row>
    <row r="385" spans="1:66" x14ac:dyDescent="0.25">
      <c r="D385" s="16"/>
      <c r="K385" s="3"/>
      <c r="L385" s="3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5"/>
      <c r="BB385" s="5"/>
      <c r="BC385" s="5"/>
      <c r="BD385" s="5"/>
      <c r="BE385" s="5"/>
      <c r="BF385" s="5"/>
      <c r="BG385" s="5"/>
      <c r="BH385" s="5"/>
      <c r="BI385" s="5"/>
      <c r="BJ385" s="8"/>
      <c r="BK385" s="8"/>
      <c r="BL385" s="8"/>
      <c r="BM385" s="8"/>
      <c r="BN385" s="8"/>
    </row>
    <row r="386" spans="1:66" x14ac:dyDescent="0.25">
      <c r="D386" s="16"/>
      <c r="K386" s="3"/>
      <c r="L386" s="3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5"/>
      <c r="BJ386" s="8"/>
      <c r="BK386" s="8"/>
      <c r="BL386" s="8"/>
      <c r="BM386" s="8"/>
      <c r="BN386" s="8"/>
    </row>
    <row r="387" spans="1:66" x14ac:dyDescent="0.25">
      <c r="D387" s="16"/>
      <c r="K387" s="3"/>
      <c r="L387" s="3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5"/>
      <c r="BJ387" s="8"/>
      <c r="BK387" s="8"/>
      <c r="BL387" s="8"/>
      <c r="BM387" s="8"/>
      <c r="BN387" s="8"/>
    </row>
    <row r="388" spans="1:66" x14ac:dyDescent="0.25">
      <c r="D388" s="16"/>
      <c r="K388" s="3"/>
      <c r="L388" s="3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5"/>
      <c r="BB388" s="5"/>
      <c r="BC388" s="5"/>
      <c r="BD388" s="5"/>
      <c r="BE388" s="5"/>
      <c r="BF388" s="5"/>
      <c r="BG388" s="5"/>
      <c r="BH388" s="5"/>
      <c r="BI388" s="5"/>
      <c r="BJ388" s="8"/>
      <c r="BK388" s="8"/>
      <c r="BL388" s="8"/>
      <c r="BM388" s="8"/>
      <c r="BN388" s="8"/>
    </row>
    <row r="389" spans="1:66" x14ac:dyDescent="0.25">
      <c r="D389" s="16"/>
      <c r="K389" s="3"/>
      <c r="L389" s="3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5"/>
      <c r="BJ389" s="8"/>
      <c r="BK389" s="8"/>
      <c r="BL389" s="8"/>
      <c r="BM389" s="8"/>
      <c r="BN389" s="8"/>
    </row>
    <row r="390" spans="1:66" x14ac:dyDescent="0.25">
      <c r="D390" s="16"/>
      <c r="K390" s="3"/>
      <c r="L390" s="3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5"/>
      <c r="BB390" s="5"/>
      <c r="BC390" s="5"/>
      <c r="BD390" s="5"/>
      <c r="BE390" s="5"/>
      <c r="BF390" s="5"/>
      <c r="BG390" s="5"/>
      <c r="BH390" s="5"/>
      <c r="BI390" s="5"/>
      <c r="BJ390" s="8"/>
      <c r="BK390" s="8"/>
      <c r="BL390" s="8"/>
      <c r="BM390" s="8"/>
      <c r="BN390" s="8"/>
    </row>
    <row r="391" spans="1:66" x14ac:dyDescent="0.25">
      <c r="D391" s="16"/>
      <c r="K391" s="3"/>
      <c r="L391" s="3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5"/>
      <c r="BB391" s="5"/>
      <c r="BC391" s="5"/>
      <c r="BD391" s="5"/>
      <c r="BE391" s="5"/>
      <c r="BF391" s="5"/>
      <c r="BG391" s="5"/>
      <c r="BH391" s="5"/>
      <c r="BI391" s="5"/>
      <c r="BJ391" s="8"/>
      <c r="BK391" s="8"/>
      <c r="BL391" s="8"/>
      <c r="BM391" s="8"/>
      <c r="BN391" s="8"/>
    </row>
    <row r="392" spans="1:66" x14ac:dyDescent="0.25">
      <c r="D392" s="16"/>
      <c r="K392" s="3"/>
      <c r="L392" s="3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5"/>
      <c r="BB392" s="5"/>
      <c r="BC392" s="5"/>
      <c r="BD392" s="5"/>
      <c r="BE392" s="5"/>
      <c r="BF392" s="5"/>
      <c r="BG392" s="5"/>
      <c r="BH392" s="5"/>
      <c r="BI392" s="5"/>
      <c r="BJ392" s="8"/>
      <c r="BK392" s="8"/>
      <c r="BL392" s="8"/>
      <c r="BM392" s="8"/>
      <c r="BN392" s="8"/>
    </row>
    <row r="393" spans="1:66" x14ac:dyDescent="0.25">
      <c r="D393" s="16"/>
      <c r="K393" s="3"/>
      <c r="L393" s="3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5"/>
      <c r="BJ393" s="8"/>
      <c r="BK393" s="8"/>
      <c r="BL393" s="8"/>
      <c r="BM393" s="8"/>
      <c r="BN393" s="8"/>
    </row>
    <row r="394" spans="1:66" s="10" customFormat="1" x14ac:dyDescent="0.25">
      <c r="A394"/>
      <c r="B394"/>
      <c r="C394"/>
      <c r="D394" s="16"/>
      <c r="E394"/>
      <c r="F394"/>
      <c r="G394"/>
      <c r="H394"/>
      <c r="I394"/>
      <c r="J394"/>
      <c r="K394" s="3"/>
      <c r="L394" s="3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/>
      <c r="BH394" s="5"/>
      <c r="BI394" s="5"/>
      <c r="BJ394" s="8"/>
      <c r="BK394" s="8"/>
      <c r="BL394" s="8"/>
      <c r="BM394" s="8"/>
      <c r="BN394" s="8"/>
    </row>
    <row r="395" spans="1:66" x14ac:dyDescent="0.25">
      <c r="D395" s="16"/>
      <c r="K395" s="3"/>
      <c r="L395" s="3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5"/>
      <c r="BB395" s="5"/>
      <c r="BC395" s="5"/>
      <c r="BD395" s="5"/>
      <c r="BE395" s="5"/>
      <c r="BF395" s="5"/>
      <c r="BG395" s="5"/>
      <c r="BH395" s="5"/>
      <c r="BI395" s="5"/>
      <c r="BJ395" s="8"/>
      <c r="BK395" s="8"/>
      <c r="BL395" s="8"/>
      <c r="BM395" s="8"/>
      <c r="BN395" s="8"/>
    </row>
    <row r="396" spans="1:66" x14ac:dyDescent="0.25">
      <c r="D396" s="16"/>
      <c r="K396" s="3"/>
      <c r="L396" s="3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5"/>
      <c r="BJ396" s="8"/>
      <c r="BK396" s="8"/>
      <c r="BL396" s="8"/>
      <c r="BM396" s="8"/>
      <c r="BN396" s="8"/>
    </row>
    <row r="397" spans="1:66" x14ac:dyDescent="0.25">
      <c r="D397" s="16"/>
      <c r="K397" s="3"/>
      <c r="L397" s="3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5"/>
      <c r="BJ397" s="8"/>
      <c r="BK397" s="8"/>
      <c r="BL397" s="8"/>
      <c r="BM397" s="8"/>
      <c r="BN397" s="8"/>
    </row>
    <row r="398" spans="1:66" x14ac:dyDescent="0.25">
      <c r="D398" s="16"/>
      <c r="K398" s="3"/>
      <c r="L398" s="3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5"/>
      <c r="BB398" s="5"/>
      <c r="BC398" s="5"/>
      <c r="BD398" s="5"/>
      <c r="BE398" s="5"/>
      <c r="BF398" s="5"/>
      <c r="BG398" s="5"/>
      <c r="BH398" s="5"/>
      <c r="BI398" s="5"/>
      <c r="BJ398" s="8"/>
      <c r="BK398" s="8"/>
      <c r="BL398" s="8"/>
      <c r="BM398" s="8"/>
      <c r="BN398" s="8"/>
    </row>
    <row r="399" spans="1:66" x14ac:dyDescent="0.25">
      <c r="D399" s="16"/>
      <c r="K399" s="3"/>
      <c r="L399" s="3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5"/>
      <c r="BJ399" s="8"/>
      <c r="BK399" s="8"/>
      <c r="BL399" s="8"/>
      <c r="BM399" s="8"/>
      <c r="BN399" s="8"/>
    </row>
    <row r="400" spans="1:66" x14ac:dyDescent="0.25">
      <c r="D400" s="16"/>
      <c r="K400" s="3"/>
      <c r="L400" s="3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5"/>
      <c r="BB400" s="5"/>
      <c r="BC400" s="5"/>
      <c r="BD400" s="5"/>
      <c r="BE400" s="5"/>
      <c r="BF400" s="5"/>
      <c r="BG400" s="5"/>
      <c r="BH400" s="5"/>
      <c r="BI400" s="5"/>
      <c r="BJ400" s="8"/>
      <c r="BK400" s="8"/>
      <c r="BL400" s="8"/>
      <c r="BM400" s="8"/>
      <c r="BN400" s="8"/>
    </row>
    <row r="401" spans="4:66" x14ac:dyDescent="0.25">
      <c r="D401" s="16"/>
      <c r="K401" s="3"/>
      <c r="L401" s="3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5"/>
      <c r="BJ401" s="8"/>
      <c r="BK401" s="8"/>
      <c r="BL401" s="8"/>
      <c r="BM401" s="8"/>
      <c r="BN401" s="8"/>
    </row>
    <row r="402" spans="4:66" x14ac:dyDescent="0.25">
      <c r="D402" s="16"/>
      <c r="K402" s="3"/>
      <c r="L402" s="3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5"/>
      <c r="BJ402" s="8"/>
      <c r="BK402" s="8"/>
      <c r="BL402" s="8"/>
      <c r="BM402" s="8"/>
      <c r="BN402" s="8"/>
    </row>
    <row r="403" spans="4:66" x14ac:dyDescent="0.25">
      <c r="D403" s="16"/>
      <c r="K403" s="3"/>
      <c r="L403" s="3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5"/>
      <c r="BJ403" s="8"/>
      <c r="BK403" s="8"/>
      <c r="BL403" s="8"/>
      <c r="BM403" s="8"/>
      <c r="BN403" s="8"/>
    </row>
    <row r="404" spans="4:66" x14ac:dyDescent="0.25">
      <c r="D404" s="16"/>
      <c r="K404" s="3"/>
      <c r="L404" s="3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5"/>
      <c r="BB404" s="5"/>
      <c r="BC404" s="5"/>
      <c r="BD404" s="5"/>
      <c r="BE404" s="5"/>
      <c r="BF404" s="5"/>
      <c r="BG404" s="5"/>
      <c r="BH404" s="5"/>
      <c r="BI404" s="5"/>
      <c r="BJ404" s="8"/>
      <c r="BK404" s="8"/>
      <c r="BL404" s="8"/>
      <c r="BM404" s="8"/>
      <c r="BN404" s="8"/>
    </row>
    <row r="405" spans="4:66" x14ac:dyDescent="0.25">
      <c r="D405" s="16"/>
      <c r="K405" s="3"/>
      <c r="L405" s="3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5"/>
      <c r="BJ405" s="8"/>
      <c r="BK405" s="8"/>
      <c r="BL405" s="8"/>
      <c r="BM405" s="8"/>
      <c r="BN405" s="8"/>
    </row>
    <row r="406" spans="4:66" x14ac:dyDescent="0.25">
      <c r="D406" s="16"/>
      <c r="K406" s="3"/>
      <c r="L406" s="3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5"/>
      <c r="BJ406" s="8"/>
      <c r="BK406" s="8"/>
      <c r="BL406" s="8"/>
      <c r="BM406" s="8"/>
      <c r="BN406" s="8"/>
    </row>
    <row r="407" spans="4:66" x14ac:dyDescent="0.25">
      <c r="D407" s="16"/>
      <c r="K407" s="3"/>
      <c r="L407" s="3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5"/>
      <c r="BB407" s="5"/>
      <c r="BC407" s="5"/>
      <c r="BD407" s="5"/>
      <c r="BE407" s="5"/>
      <c r="BF407" s="5"/>
      <c r="BG407" s="5"/>
      <c r="BH407" s="5"/>
      <c r="BI407" s="5"/>
      <c r="BJ407" s="8"/>
      <c r="BK407" s="8"/>
      <c r="BL407" s="8"/>
      <c r="BM407" s="8"/>
      <c r="BN407" s="8"/>
    </row>
    <row r="408" spans="4:66" x14ac:dyDescent="0.25">
      <c r="D408" s="16"/>
      <c r="K408" s="3"/>
      <c r="L408" s="3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5"/>
      <c r="BJ408" s="8"/>
      <c r="BK408" s="8"/>
      <c r="BL408" s="8"/>
      <c r="BM408" s="8"/>
      <c r="BN408" s="8"/>
    </row>
    <row r="409" spans="4:66" x14ac:dyDescent="0.25">
      <c r="D409" s="16"/>
      <c r="K409" s="3"/>
      <c r="L409" s="3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5"/>
      <c r="BJ409" s="8"/>
      <c r="BK409" s="8"/>
      <c r="BL409" s="8"/>
      <c r="BM409" s="8"/>
      <c r="BN409" s="8"/>
    </row>
    <row r="410" spans="4:66" x14ac:dyDescent="0.25">
      <c r="D410" s="16"/>
      <c r="K410" s="3"/>
      <c r="L410" s="3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5"/>
      <c r="BJ410" s="8"/>
      <c r="BK410" s="8"/>
      <c r="BL410" s="8"/>
      <c r="BM410" s="8"/>
      <c r="BN410" s="8"/>
    </row>
    <row r="411" spans="4:66" x14ac:dyDescent="0.25">
      <c r="D411" s="16"/>
      <c r="K411" s="3"/>
      <c r="L411" s="3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5"/>
      <c r="BB411" s="5"/>
      <c r="BC411" s="5"/>
      <c r="BD411" s="5"/>
      <c r="BE411" s="5"/>
      <c r="BF411" s="5"/>
      <c r="BG411" s="5"/>
      <c r="BH411" s="5"/>
      <c r="BI411" s="5"/>
      <c r="BJ411" s="8"/>
      <c r="BK411" s="8"/>
      <c r="BL411" s="8"/>
      <c r="BM411" s="8"/>
      <c r="BN411" s="8"/>
    </row>
    <row r="412" spans="4:66" x14ac:dyDescent="0.25">
      <c r="D412" s="16"/>
      <c r="K412" s="3"/>
      <c r="L412" s="3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5"/>
      <c r="BB412" s="5"/>
      <c r="BC412" s="5"/>
      <c r="BD412" s="5"/>
      <c r="BE412" s="5"/>
      <c r="BF412" s="5"/>
      <c r="BG412" s="5"/>
      <c r="BH412" s="5"/>
      <c r="BI412" s="5"/>
      <c r="BJ412" s="8"/>
      <c r="BK412" s="8"/>
      <c r="BL412" s="8"/>
      <c r="BM412" s="8"/>
      <c r="BN412" s="8"/>
    </row>
    <row r="413" spans="4:66" x14ac:dyDescent="0.25">
      <c r="D413" s="16"/>
      <c r="K413" s="3"/>
      <c r="L413" s="3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5"/>
      <c r="BJ413" s="8"/>
      <c r="BK413" s="8"/>
      <c r="BL413" s="8"/>
      <c r="BM413" s="8"/>
      <c r="BN413" s="8"/>
    </row>
    <row r="414" spans="4:66" x14ac:dyDescent="0.25">
      <c r="D414" s="16"/>
      <c r="K414" s="3"/>
      <c r="L414" s="3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5"/>
      <c r="BJ414" s="8"/>
      <c r="BK414" s="8"/>
      <c r="BL414" s="8"/>
      <c r="BM414" s="8"/>
      <c r="BN414" s="8"/>
    </row>
    <row r="415" spans="4:66" x14ac:dyDescent="0.25">
      <c r="D415" s="16"/>
      <c r="K415" s="3"/>
      <c r="L415" s="3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5"/>
      <c r="BB415" s="5"/>
      <c r="BC415" s="5"/>
      <c r="BD415" s="5"/>
      <c r="BE415" s="5"/>
      <c r="BF415" s="5"/>
      <c r="BG415" s="5"/>
      <c r="BH415" s="5"/>
      <c r="BI415" s="5"/>
      <c r="BJ415" s="8"/>
      <c r="BK415" s="8"/>
      <c r="BL415" s="8"/>
      <c r="BM415" s="8"/>
      <c r="BN415" s="8"/>
    </row>
    <row r="416" spans="4:66" x14ac:dyDescent="0.25">
      <c r="D416" s="16"/>
      <c r="K416" s="3"/>
      <c r="L416" s="3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5"/>
      <c r="BJ416" s="8"/>
      <c r="BK416" s="8"/>
      <c r="BL416" s="8"/>
      <c r="BM416" s="8"/>
      <c r="BN416" s="8"/>
    </row>
    <row r="417" spans="4:66" x14ac:dyDescent="0.25">
      <c r="D417" s="16"/>
      <c r="K417" s="3"/>
      <c r="L417" s="3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5"/>
      <c r="BB417" s="5"/>
      <c r="BC417" s="5"/>
      <c r="BD417" s="5"/>
      <c r="BE417" s="5"/>
      <c r="BF417" s="5"/>
      <c r="BG417" s="5"/>
      <c r="BH417" s="5"/>
      <c r="BI417" s="5"/>
      <c r="BJ417" s="8"/>
      <c r="BK417" s="8"/>
      <c r="BL417" s="8"/>
      <c r="BM417" s="8"/>
      <c r="BN417" s="8"/>
    </row>
    <row r="418" spans="4:66" x14ac:dyDescent="0.25">
      <c r="D418" s="16"/>
      <c r="K418" s="3"/>
      <c r="L418" s="3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5"/>
      <c r="BB418" s="5"/>
      <c r="BC418" s="5"/>
      <c r="BD418" s="5"/>
      <c r="BE418" s="5"/>
      <c r="BF418" s="5"/>
      <c r="BG418" s="5"/>
      <c r="BH418" s="5"/>
      <c r="BI418" s="5"/>
      <c r="BJ418" s="8"/>
      <c r="BK418" s="8"/>
      <c r="BL418" s="8"/>
      <c r="BM418" s="8"/>
      <c r="BN418" s="8"/>
    </row>
    <row r="419" spans="4:66" x14ac:dyDescent="0.25">
      <c r="D419" s="16"/>
      <c r="K419" s="3"/>
      <c r="L419" s="3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5"/>
      <c r="BB419" s="5"/>
      <c r="BC419" s="5"/>
      <c r="BD419" s="5"/>
      <c r="BE419" s="5"/>
      <c r="BF419" s="5"/>
      <c r="BG419" s="5"/>
      <c r="BH419" s="5"/>
      <c r="BI419" s="5"/>
      <c r="BJ419" s="8"/>
      <c r="BK419" s="8"/>
      <c r="BL419" s="8"/>
      <c r="BM419" s="8"/>
      <c r="BN419" s="8"/>
    </row>
    <row r="420" spans="4:66" x14ac:dyDescent="0.25">
      <c r="D420" s="16"/>
      <c r="K420" s="3"/>
      <c r="L420" s="3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5"/>
      <c r="BJ420" s="8"/>
      <c r="BK420" s="8"/>
      <c r="BL420" s="8"/>
      <c r="BM420" s="8"/>
      <c r="BN420" s="8"/>
    </row>
    <row r="421" spans="4:66" x14ac:dyDescent="0.25">
      <c r="D421" s="16"/>
      <c r="K421" s="3"/>
      <c r="L421" s="3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/>
      <c r="BH421" s="5"/>
      <c r="BI421" s="5"/>
      <c r="BJ421" s="8"/>
      <c r="BK421" s="8"/>
      <c r="BL421" s="8"/>
      <c r="BM421" s="8"/>
      <c r="BN421" s="8"/>
    </row>
    <row r="422" spans="4:66" x14ac:dyDescent="0.25">
      <c r="D422" s="16"/>
      <c r="K422" s="3"/>
      <c r="L422" s="3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5"/>
      <c r="BB422" s="5"/>
      <c r="BC422" s="5"/>
      <c r="BD422" s="5"/>
      <c r="BE422" s="5"/>
      <c r="BF422" s="5"/>
      <c r="BG422" s="5"/>
      <c r="BH422" s="5"/>
      <c r="BI422" s="5"/>
      <c r="BJ422" s="8"/>
      <c r="BK422" s="8"/>
      <c r="BL422" s="8"/>
      <c r="BM422" s="8"/>
      <c r="BN422" s="8"/>
    </row>
    <row r="423" spans="4:66" x14ac:dyDescent="0.25">
      <c r="D423" s="16"/>
      <c r="K423" s="3"/>
      <c r="L423" s="3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5"/>
      <c r="BJ423" s="8"/>
      <c r="BK423" s="8"/>
      <c r="BL423" s="8"/>
      <c r="BM423" s="8"/>
      <c r="BN423" s="8"/>
    </row>
    <row r="424" spans="4:66" x14ac:dyDescent="0.25">
      <c r="D424" s="16"/>
      <c r="K424" s="3"/>
      <c r="L424" s="3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5"/>
      <c r="BB424" s="5"/>
      <c r="BC424" s="5"/>
      <c r="BD424" s="5"/>
      <c r="BE424" s="5"/>
      <c r="BF424" s="5"/>
      <c r="BG424" s="5"/>
      <c r="BH424" s="5"/>
      <c r="BI424" s="5"/>
      <c r="BJ424" s="8"/>
      <c r="BK424" s="8"/>
      <c r="BL424" s="8"/>
      <c r="BM424" s="8"/>
      <c r="BN424" s="8"/>
    </row>
    <row r="425" spans="4:66" x14ac:dyDescent="0.25">
      <c r="D425" s="16"/>
      <c r="K425" s="3"/>
      <c r="L425" s="3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5"/>
      <c r="BJ425" s="8"/>
      <c r="BK425" s="8"/>
      <c r="BL425" s="8"/>
      <c r="BM425" s="8"/>
      <c r="BN425" s="8"/>
    </row>
    <row r="426" spans="4:66" x14ac:dyDescent="0.25">
      <c r="D426" s="16"/>
      <c r="K426" s="3"/>
      <c r="L426" s="3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5"/>
      <c r="BJ426" s="8"/>
      <c r="BK426" s="8"/>
      <c r="BL426" s="8"/>
      <c r="BM426" s="8"/>
      <c r="BN426" s="8"/>
    </row>
    <row r="427" spans="4:66" x14ac:dyDescent="0.25">
      <c r="D427" s="16"/>
      <c r="K427" s="3"/>
      <c r="L427" s="3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5"/>
      <c r="BJ427" s="8"/>
      <c r="BK427" s="8"/>
      <c r="BL427" s="8"/>
      <c r="BM427" s="8"/>
      <c r="BN427" s="8"/>
    </row>
    <row r="428" spans="4:66" x14ac:dyDescent="0.25">
      <c r="D428" s="16"/>
      <c r="K428" s="3"/>
      <c r="L428" s="3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5"/>
      <c r="BJ428" s="8"/>
      <c r="BK428" s="8"/>
      <c r="BL428" s="8"/>
      <c r="BM428" s="8"/>
      <c r="BN428" s="8"/>
    </row>
    <row r="429" spans="4:66" x14ac:dyDescent="0.25">
      <c r="D429" s="16"/>
      <c r="K429" s="3"/>
      <c r="L429" s="3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5"/>
      <c r="BB429" s="5"/>
      <c r="BC429" s="5"/>
      <c r="BD429" s="5"/>
      <c r="BE429" s="5"/>
      <c r="BF429" s="5"/>
      <c r="BG429" s="5"/>
      <c r="BH429" s="5"/>
      <c r="BI429" s="5"/>
      <c r="BJ429" s="8"/>
      <c r="BK429" s="8"/>
      <c r="BL429" s="8"/>
      <c r="BM429" s="8"/>
      <c r="BN429" s="8"/>
    </row>
    <row r="430" spans="4:66" x14ac:dyDescent="0.25">
      <c r="D430" s="16"/>
      <c r="K430" s="3"/>
      <c r="L430" s="3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5"/>
      <c r="BJ430" s="8"/>
      <c r="BK430" s="8"/>
      <c r="BL430" s="8"/>
      <c r="BM430" s="8"/>
      <c r="BN430" s="8"/>
    </row>
    <row r="431" spans="4:66" x14ac:dyDescent="0.25">
      <c r="D431" s="16"/>
      <c r="K431" s="3"/>
      <c r="L431" s="3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5"/>
      <c r="BJ431" s="8"/>
      <c r="BK431" s="8"/>
      <c r="BL431" s="8"/>
      <c r="BM431" s="8"/>
      <c r="BN431" s="8"/>
    </row>
    <row r="432" spans="4:66" x14ac:dyDescent="0.25">
      <c r="D432" s="16"/>
      <c r="K432" s="3"/>
      <c r="L432" s="3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5"/>
      <c r="BB432" s="5"/>
      <c r="BC432" s="5"/>
      <c r="BD432" s="5"/>
      <c r="BE432" s="5"/>
      <c r="BF432" s="5"/>
      <c r="BG432" s="5"/>
      <c r="BH432" s="5"/>
      <c r="BI432" s="5"/>
      <c r="BJ432" s="8"/>
      <c r="BK432" s="8"/>
      <c r="BL432" s="8"/>
      <c r="BM432" s="8"/>
      <c r="BN432" s="8"/>
    </row>
    <row r="433" spans="4:66" x14ac:dyDescent="0.25">
      <c r="D433" s="16"/>
      <c r="K433" s="3"/>
      <c r="L433" s="3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5"/>
      <c r="BJ433" s="8"/>
      <c r="BK433" s="8"/>
      <c r="BL433" s="8"/>
      <c r="BM433" s="8"/>
      <c r="BN433" s="8"/>
    </row>
    <row r="434" spans="4:66" x14ac:dyDescent="0.25">
      <c r="D434" s="16"/>
      <c r="K434" s="3"/>
      <c r="L434" s="3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5"/>
      <c r="BB434" s="5"/>
      <c r="BC434" s="5"/>
      <c r="BD434" s="5"/>
      <c r="BE434" s="5"/>
      <c r="BF434" s="5"/>
      <c r="BG434" s="5"/>
      <c r="BH434" s="5"/>
      <c r="BI434" s="5"/>
      <c r="BJ434" s="8"/>
      <c r="BK434" s="8"/>
      <c r="BL434" s="8"/>
      <c r="BM434" s="8"/>
      <c r="BN434" s="8"/>
    </row>
    <row r="435" spans="4:66" x14ac:dyDescent="0.25">
      <c r="D435" s="16"/>
      <c r="K435" s="3"/>
      <c r="L435" s="3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5"/>
      <c r="BJ435" s="8"/>
      <c r="BK435" s="8"/>
      <c r="BL435" s="8"/>
      <c r="BM435" s="8"/>
      <c r="BN435" s="8"/>
    </row>
    <row r="436" spans="4:66" x14ac:dyDescent="0.25">
      <c r="D436" s="16"/>
      <c r="K436" s="3"/>
      <c r="L436" s="3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5"/>
      <c r="BB436" s="5"/>
      <c r="BC436" s="5"/>
      <c r="BD436" s="5"/>
      <c r="BE436" s="5"/>
      <c r="BF436" s="5"/>
      <c r="BG436" s="5"/>
      <c r="BH436" s="5"/>
      <c r="BI436" s="5"/>
      <c r="BJ436" s="8"/>
      <c r="BK436" s="8"/>
      <c r="BL436" s="8"/>
      <c r="BM436" s="8"/>
      <c r="BN436" s="8"/>
    </row>
    <row r="437" spans="4:66" x14ac:dyDescent="0.25">
      <c r="D437" s="16"/>
      <c r="K437" s="3"/>
      <c r="L437" s="3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5"/>
      <c r="BJ437" s="8"/>
      <c r="BK437" s="8"/>
      <c r="BL437" s="8"/>
      <c r="BM437" s="8"/>
      <c r="BN437" s="8"/>
    </row>
    <row r="438" spans="4:66" x14ac:dyDescent="0.25">
      <c r="D438" s="16"/>
      <c r="K438" s="3"/>
      <c r="L438" s="3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5"/>
      <c r="BJ438" s="8"/>
      <c r="BK438" s="8"/>
      <c r="BL438" s="8"/>
      <c r="BM438" s="8"/>
      <c r="BN438" s="8"/>
    </row>
    <row r="439" spans="4:66" x14ac:dyDescent="0.25">
      <c r="D439" s="16"/>
      <c r="K439" s="3"/>
      <c r="L439" s="3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5"/>
      <c r="BB439" s="5"/>
      <c r="BC439" s="5"/>
      <c r="BD439" s="5"/>
      <c r="BE439" s="5"/>
      <c r="BF439" s="5"/>
      <c r="BG439" s="5"/>
      <c r="BH439" s="5"/>
      <c r="BI439" s="5"/>
      <c r="BJ439" s="8"/>
      <c r="BK439" s="8"/>
      <c r="BL439" s="8"/>
      <c r="BM439" s="8"/>
      <c r="BN439" s="8"/>
    </row>
    <row r="440" spans="4:66" x14ac:dyDescent="0.25">
      <c r="D440" s="16"/>
      <c r="K440" s="3"/>
      <c r="L440" s="3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5"/>
      <c r="BJ440" s="8"/>
      <c r="BK440" s="8"/>
      <c r="BL440" s="8"/>
      <c r="BM440" s="8"/>
      <c r="BN440" s="8"/>
    </row>
    <row r="441" spans="4:66" x14ac:dyDescent="0.25">
      <c r="D441" s="16"/>
      <c r="K441" s="3"/>
      <c r="L441" s="3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5"/>
      <c r="BB441" s="5"/>
      <c r="BC441" s="5"/>
      <c r="BD441" s="5"/>
      <c r="BE441" s="5"/>
      <c r="BF441" s="5"/>
      <c r="BG441" s="5"/>
      <c r="BH441" s="5"/>
      <c r="BI441" s="5"/>
      <c r="BJ441" s="8"/>
      <c r="BK441" s="8"/>
      <c r="BL441" s="8"/>
      <c r="BM441" s="8"/>
      <c r="BN441" s="8"/>
    </row>
    <row r="442" spans="4:66" x14ac:dyDescent="0.25">
      <c r="D442" s="16"/>
      <c r="K442" s="3"/>
      <c r="L442" s="3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5"/>
      <c r="BJ442" s="8"/>
      <c r="BK442" s="8"/>
      <c r="BL442" s="8"/>
      <c r="BM442" s="8"/>
      <c r="BN442" s="8"/>
    </row>
    <row r="443" spans="4:66" x14ac:dyDescent="0.25">
      <c r="D443" s="16"/>
      <c r="K443" s="3"/>
      <c r="L443" s="3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5"/>
      <c r="BB443" s="5"/>
      <c r="BC443" s="5"/>
      <c r="BD443" s="5"/>
      <c r="BE443" s="5"/>
      <c r="BF443" s="5"/>
      <c r="BG443" s="5"/>
      <c r="BH443" s="5"/>
      <c r="BI443" s="5"/>
      <c r="BJ443" s="8"/>
      <c r="BK443" s="8"/>
      <c r="BL443" s="8"/>
      <c r="BM443" s="8"/>
      <c r="BN443" s="8"/>
    </row>
    <row r="444" spans="4:66" x14ac:dyDescent="0.25">
      <c r="D444" s="16"/>
      <c r="K444" s="3"/>
      <c r="L444" s="3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5"/>
      <c r="BB444" s="5"/>
      <c r="BC444" s="5"/>
      <c r="BD444" s="5"/>
      <c r="BE444" s="5"/>
      <c r="BF444" s="5"/>
      <c r="BG444" s="5"/>
      <c r="BH444" s="5"/>
      <c r="BI444" s="5"/>
      <c r="BJ444" s="8"/>
      <c r="BK444" s="8"/>
      <c r="BL444" s="8"/>
      <c r="BM444" s="8"/>
      <c r="BN444" s="8"/>
    </row>
    <row r="445" spans="4:66" x14ac:dyDescent="0.25">
      <c r="D445" s="16"/>
      <c r="K445" s="3"/>
      <c r="L445" s="3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5"/>
      <c r="BJ445" s="8"/>
      <c r="BK445" s="8"/>
      <c r="BL445" s="8"/>
      <c r="BM445" s="8"/>
      <c r="BN445" s="8"/>
    </row>
    <row r="446" spans="4:66" x14ac:dyDescent="0.25">
      <c r="D446" s="16"/>
      <c r="K446" s="3"/>
      <c r="L446" s="3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/>
      <c r="BH446" s="5"/>
      <c r="BI446" s="5"/>
      <c r="BJ446" s="8"/>
      <c r="BK446" s="8"/>
      <c r="BL446" s="8"/>
      <c r="BM446" s="8"/>
      <c r="BN446" s="8"/>
    </row>
    <row r="447" spans="4:66" x14ac:dyDescent="0.25">
      <c r="D447" s="16"/>
      <c r="K447" s="3"/>
      <c r="L447" s="3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5"/>
      <c r="BB447" s="5"/>
      <c r="BC447" s="5"/>
      <c r="BD447" s="5"/>
      <c r="BE447" s="5"/>
      <c r="BF447" s="5"/>
      <c r="BG447" s="5"/>
      <c r="BH447" s="5"/>
      <c r="BI447" s="5"/>
      <c r="BJ447" s="8"/>
      <c r="BK447" s="8"/>
      <c r="BL447" s="8"/>
      <c r="BM447" s="8"/>
      <c r="BN447" s="8"/>
    </row>
    <row r="448" spans="4:66" x14ac:dyDescent="0.25">
      <c r="D448" s="16"/>
      <c r="K448" s="3"/>
      <c r="L448" s="3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5"/>
      <c r="BJ448" s="8"/>
      <c r="BK448" s="8"/>
      <c r="BL448" s="8"/>
      <c r="BM448" s="8"/>
      <c r="BN448" s="8"/>
    </row>
    <row r="449" spans="1:66" x14ac:dyDescent="0.25">
      <c r="D449" s="16"/>
      <c r="K449" s="3"/>
      <c r="L449" s="3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5"/>
      <c r="BB449" s="5"/>
      <c r="BC449" s="5"/>
      <c r="BD449" s="5"/>
      <c r="BE449" s="5"/>
      <c r="BF449" s="5"/>
      <c r="BG449" s="5"/>
      <c r="BH449" s="5"/>
      <c r="BI449" s="5"/>
      <c r="BJ449" s="8"/>
      <c r="BK449" s="8"/>
      <c r="BL449" s="8"/>
      <c r="BM449" s="8"/>
      <c r="BN449" s="8"/>
    </row>
    <row r="450" spans="1:66" x14ac:dyDescent="0.25">
      <c r="D450" s="16"/>
      <c r="K450" s="3"/>
      <c r="L450" s="3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5"/>
      <c r="BJ450" s="8"/>
      <c r="BK450" s="8"/>
      <c r="BL450" s="8"/>
      <c r="BM450" s="8"/>
      <c r="BN450" s="8"/>
    </row>
    <row r="451" spans="1:66" x14ac:dyDescent="0.25">
      <c r="D451" s="16"/>
      <c r="K451" s="3"/>
      <c r="L451" s="3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5"/>
      <c r="BJ451" s="8"/>
      <c r="BK451" s="8"/>
      <c r="BL451" s="8"/>
      <c r="BM451" s="8"/>
      <c r="BN451" s="8"/>
    </row>
    <row r="452" spans="1:66" x14ac:dyDescent="0.25">
      <c r="D452" s="16"/>
      <c r="K452" s="3"/>
      <c r="L452" s="3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5"/>
      <c r="BJ452" s="8"/>
      <c r="BK452" s="8"/>
      <c r="BL452" s="8"/>
      <c r="BM452" s="8"/>
      <c r="BN452" s="8"/>
    </row>
    <row r="453" spans="1:66" x14ac:dyDescent="0.25">
      <c r="D453" s="16"/>
      <c r="K453" s="3"/>
      <c r="L453" s="3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5"/>
      <c r="BJ453" s="8"/>
      <c r="BK453" s="8"/>
      <c r="BL453" s="8"/>
      <c r="BM453" s="8"/>
      <c r="BN453" s="8"/>
    </row>
    <row r="454" spans="1:66" s="10" customFormat="1" x14ac:dyDescent="0.25">
      <c r="A454"/>
      <c r="B454"/>
      <c r="C454"/>
      <c r="D454" s="16"/>
      <c r="E454"/>
      <c r="F454"/>
      <c r="G454"/>
      <c r="H454"/>
      <c r="I454"/>
      <c r="J454"/>
      <c r="K454" s="3"/>
      <c r="L454" s="3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5"/>
      <c r="BB454" s="5"/>
      <c r="BC454" s="5"/>
      <c r="BD454" s="5"/>
      <c r="BE454" s="5"/>
      <c r="BF454" s="5"/>
      <c r="BG454" s="5"/>
      <c r="BH454" s="5"/>
      <c r="BI454" s="5"/>
      <c r="BJ454" s="8"/>
      <c r="BK454" s="8"/>
      <c r="BL454" s="8"/>
      <c r="BM454" s="8"/>
      <c r="BN454" s="8"/>
    </row>
    <row r="455" spans="1:66" x14ac:dyDescent="0.25">
      <c r="D455" s="16"/>
      <c r="K455" s="3"/>
      <c r="L455" s="3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5"/>
      <c r="BJ455" s="8"/>
      <c r="BK455" s="8"/>
      <c r="BL455" s="8"/>
      <c r="BM455" s="8"/>
      <c r="BN455" s="8"/>
    </row>
    <row r="456" spans="1:66" x14ac:dyDescent="0.25">
      <c r="D456" s="16"/>
      <c r="K456" s="3"/>
      <c r="L456" s="3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5"/>
      <c r="BB456" s="5"/>
      <c r="BC456" s="5"/>
      <c r="BD456" s="5"/>
      <c r="BE456" s="5"/>
      <c r="BF456" s="5"/>
      <c r="BG456" s="5"/>
      <c r="BH456" s="5"/>
      <c r="BI456" s="5"/>
      <c r="BJ456" s="8"/>
      <c r="BK456" s="8"/>
      <c r="BL456" s="8"/>
      <c r="BM456" s="8"/>
      <c r="BN456" s="8"/>
    </row>
    <row r="457" spans="1:66" x14ac:dyDescent="0.25">
      <c r="D457" s="16"/>
      <c r="K457" s="3"/>
      <c r="L457" s="3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5"/>
      <c r="BJ457" s="8"/>
      <c r="BK457" s="8"/>
      <c r="BL457" s="8"/>
      <c r="BM457" s="8"/>
      <c r="BN457" s="8"/>
    </row>
    <row r="458" spans="1:66" x14ac:dyDescent="0.25">
      <c r="D458" s="16"/>
      <c r="K458" s="3"/>
      <c r="L458" s="3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5"/>
      <c r="BB458" s="5"/>
      <c r="BC458" s="5"/>
      <c r="BD458" s="5"/>
      <c r="BE458" s="5"/>
      <c r="BF458" s="5"/>
      <c r="BG458" s="5"/>
      <c r="BH458" s="5"/>
      <c r="BI458" s="5"/>
      <c r="BJ458" s="8"/>
      <c r="BK458" s="8"/>
      <c r="BL458" s="8"/>
      <c r="BM458" s="8"/>
      <c r="BN458" s="8"/>
    </row>
    <row r="459" spans="1:66" x14ac:dyDescent="0.25">
      <c r="D459" s="16"/>
      <c r="K459" s="3"/>
      <c r="L459" s="3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5"/>
      <c r="BJ459" s="8"/>
      <c r="BK459" s="8"/>
      <c r="BL459" s="8"/>
      <c r="BM459" s="8"/>
      <c r="BN459" s="8"/>
    </row>
    <row r="460" spans="1:66" x14ac:dyDescent="0.25">
      <c r="D460" s="16"/>
      <c r="K460" s="3"/>
      <c r="L460" s="3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5"/>
      <c r="BB460" s="5"/>
      <c r="BC460" s="5"/>
      <c r="BD460" s="5"/>
      <c r="BE460" s="5"/>
      <c r="BF460" s="5"/>
      <c r="BG460" s="5"/>
      <c r="BH460" s="5"/>
      <c r="BI460" s="5"/>
      <c r="BJ460" s="8"/>
      <c r="BK460" s="8"/>
      <c r="BL460" s="8"/>
      <c r="BM460" s="8"/>
      <c r="BN460" s="8"/>
    </row>
    <row r="461" spans="1:66" x14ac:dyDescent="0.25">
      <c r="D461" s="16"/>
      <c r="K461" s="3"/>
      <c r="L461" s="3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5"/>
      <c r="BJ461" s="8"/>
      <c r="BK461" s="8"/>
      <c r="BL461" s="8"/>
      <c r="BM461" s="8"/>
      <c r="BN461" s="8"/>
    </row>
    <row r="462" spans="1:66" s="15" customFormat="1" x14ac:dyDescent="0.25">
      <c r="A462"/>
      <c r="B462"/>
      <c r="C462"/>
      <c r="D462" s="16"/>
      <c r="E462"/>
      <c r="F462"/>
      <c r="G462"/>
      <c r="H462"/>
      <c r="I462"/>
      <c r="J462"/>
      <c r="K462" s="3"/>
      <c r="L462" s="3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5"/>
      <c r="BJ462" s="8"/>
      <c r="BK462" s="8"/>
      <c r="BL462" s="8"/>
      <c r="BM462" s="8"/>
      <c r="BN462" s="8"/>
    </row>
    <row r="463" spans="1:66" x14ac:dyDescent="0.25">
      <c r="D463" s="17"/>
      <c r="K463" s="3"/>
      <c r="L463" s="3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5"/>
      <c r="BB463" s="5"/>
      <c r="BC463" s="5"/>
      <c r="BD463" s="5"/>
      <c r="BE463" s="5"/>
      <c r="BF463" s="5"/>
      <c r="BG463" s="5"/>
      <c r="BH463" s="5"/>
      <c r="BI463" s="5"/>
      <c r="BJ463" s="8"/>
      <c r="BK463" s="8"/>
      <c r="BL463" s="8"/>
      <c r="BM463" s="8"/>
      <c r="BN463" s="8"/>
    </row>
    <row r="464" spans="1:66" x14ac:dyDescent="0.25">
      <c r="D464" s="17"/>
      <c r="K464" s="3"/>
      <c r="L464" s="3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5"/>
      <c r="BJ464" s="8"/>
      <c r="BK464" s="8"/>
      <c r="BL464" s="8"/>
      <c r="BM464" s="8"/>
      <c r="BN464" s="8"/>
    </row>
    <row r="465" spans="4:66" x14ac:dyDescent="0.25">
      <c r="D465" s="17"/>
      <c r="K465" s="3"/>
      <c r="L465" s="3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5"/>
      <c r="BB465" s="5"/>
      <c r="BC465" s="5"/>
      <c r="BD465" s="5"/>
      <c r="BE465" s="5"/>
      <c r="BF465" s="5"/>
      <c r="BG465" s="5"/>
      <c r="BH465" s="5"/>
      <c r="BI465" s="5"/>
      <c r="BJ465" s="8"/>
      <c r="BK465" s="8"/>
      <c r="BL465" s="8"/>
      <c r="BM465" s="8"/>
      <c r="BN465" s="8"/>
    </row>
    <row r="466" spans="4:66" x14ac:dyDescent="0.25">
      <c r="D466" s="17"/>
      <c r="K466" s="3"/>
      <c r="L466" s="3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5"/>
      <c r="BJ466" s="8"/>
      <c r="BK466" s="8"/>
      <c r="BL466" s="8"/>
      <c r="BM466" s="8"/>
      <c r="BN466" s="8"/>
    </row>
    <row r="467" spans="4:66" x14ac:dyDescent="0.25">
      <c r="D467" s="17"/>
      <c r="K467" s="3"/>
      <c r="L467" s="3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5"/>
      <c r="BB467" s="5"/>
      <c r="BC467" s="5"/>
      <c r="BD467" s="5"/>
      <c r="BE467" s="5"/>
      <c r="BF467" s="5"/>
      <c r="BG467" s="5"/>
      <c r="BH467" s="5"/>
      <c r="BI467" s="5"/>
      <c r="BJ467" s="8"/>
      <c r="BK467" s="8"/>
      <c r="BL467" s="8"/>
      <c r="BM467" s="8"/>
      <c r="BN467" s="8"/>
    </row>
    <row r="468" spans="4:66" x14ac:dyDescent="0.25">
      <c r="D468" s="17"/>
      <c r="K468" s="3"/>
      <c r="L468" s="3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5"/>
      <c r="BB468" s="5"/>
      <c r="BC468" s="5"/>
      <c r="BD468" s="5"/>
      <c r="BE468" s="5"/>
      <c r="BF468" s="5"/>
      <c r="BG468" s="5"/>
      <c r="BH468" s="5"/>
      <c r="BI468" s="5"/>
      <c r="BJ468" s="8"/>
      <c r="BK468" s="8"/>
      <c r="BL468" s="8"/>
      <c r="BM468" s="8"/>
      <c r="BN468" s="8"/>
    </row>
    <row r="469" spans="4:66" x14ac:dyDescent="0.25">
      <c r="D469" s="17"/>
      <c r="K469" s="3"/>
      <c r="L469" s="3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  <c r="AT469" s="5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5"/>
      <c r="BJ469" s="8"/>
      <c r="BK469" s="8"/>
      <c r="BL469" s="8"/>
      <c r="BM469" s="8"/>
      <c r="BN469" s="8"/>
    </row>
    <row r="470" spans="4:66" x14ac:dyDescent="0.25">
      <c r="D470" s="17"/>
      <c r="K470" s="3"/>
      <c r="L470" s="3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  <c r="AT470" s="5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/>
      <c r="BH470" s="5"/>
      <c r="BI470" s="5"/>
      <c r="BJ470" s="8"/>
      <c r="BK470" s="8"/>
      <c r="BL470" s="8"/>
      <c r="BM470" s="8"/>
      <c r="BN470" s="8"/>
    </row>
    <row r="471" spans="4:66" x14ac:dyDescent="0.25">
      <c r="D471" s="17"/>
      <c r="K471" s="3"/>
      <c r="L471" s="3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  <c r="AT471" s="5"/>
      <c r="AU471" s="5"/>
      <c r="AV471" s="5"/>
      <c r="AW471" s="5"/>
      <c r="AX471" s="5"/>
      <c r="AY471" s="5"/>
      <c r="AZ471" s="5"/>
      <c r="BA471" s="5"/>
      <c r="BB471" s="5"/>
      <c r="BC471" s="5"/>
      <c r="BD471" s="5"/>
      <c r="BE471" s="5"/>
      <c r="BF471" s="5"/>
      <c r="BG471" s="5"/>
      <c r="BH471" s="5"/>
      <c r="BI471" s="5"/>
      <c r="BJ471" s="8"/>
      <c r="BK471" s="8"/>
      <c r="BL471" s="8"/>
      <c r="BM471" s="8"/>
      <c r="BN471" s="8"/>
    </row>
    <row r="472" spans="4:66" x14ac:dyDescent="0.25">
      <c r="D472" s="17"/>
      <c r="K472" s="3"/>
      <c r="L472" s="3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  <c r="AT472" s="5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5"/>
      <c r="BJ472" s="8"/>
      <c r="BK472" s="8"/>
      <c r="BL472" s="8"/>
      <c r="BM472" s="8"/>
      <c r="BN472" s="8"/>
    </row>
    <row r="473" spans="4:66" x14ac:dyDescent="0.25">
      <c r="D473" s="17"/>
      <c r="K473" s="3"/>
      <c r="L473" s="3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  <c r="AT473" s="5"/>
      <c r="AU473" s="5"/>
      <c r="AV473" s="5"/>
      <c r="AW473" s="5"/>
      <c r="AX473" s="5"/>
      <c r="AY473" s="5"/>
      <c r="AZ473" s="5"/>
      <c r="BA473" s="5"/>
      <c r="BB473" s="5"/>
      <c r="BC473" s="5"/>
      <c r="BD473" s="5"/>
      <c r="BE473" s="5"/>
      <c r="BF473" s="5"/>
      <c r="BG473" s="5"/>
      <c r="BH473" s="5"/>
      <c r="BI473" s="5"/>
      <c r="BJ473" s="8"/>
      <c r="BK473" s="8"/>
      <c r="BL473" s="8"/>
      <c r="BM473" s="8"/>
      <c r="BN473" s="8"/>
    </row>
    <row r="474" spans="4:66" x14ac:dyDescent="0.25">
      <c r="D474" s="17"/>
      <c r="K474" s="3"/>
      <c r="L474" s="3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  <c r="AT474" s="5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5"/>
      <c r="BJ474" s="8"/>
      <c r="BK474" s="8"/>
      <c r="BL474" s="8"/>
      <c r="BM474" s="8"/>
      <c r="BN474" s="8"/>
    </row>
    <row r="475" spans="4:66" x14ac:dyDescent="0.25">
      <c r="D475" s="17"/>
      <c r="K475" s="3"/>
      <c r="L475" s="3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  <c r="AT475" s="5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5"/>
      <c r="BJ475" s="8"/>
      <c r="BK475" s="8"/>
      <c r="BL475" s="8"/>
      <c r="BM475" s="8"/>
      <c r="BN475" s="8"/>
    </row>
    <row r="476" spans="4:66" x14ac:dyDescent="0.25">
      <c r="D476" s="17"/>
      <c r="K476" s="3"/>
      <c r="L476" s="3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  <c r="AT476" s="5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5"/>
      <c r="BJ476" s="8"/>
      <c r="BK476" s="8"/>
      <c r="BL476" s="8"/>
      <c r="BM476" s="8"/>
      <c r="BN476" s="8"/>
    </row>
    <row r="477" spans="4:66" x14ac:dyDescent="0.25">
      <c r="D477" s="17"/>
      <c r="K477" s="3"/>
      <c r="L477" s="3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  <c r="AT477" s="5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5"/>
      <c r="BJ477" s="8"/>
      <c r="BK477" s="8"/>
      <c r="BL477" s="8"/>
      <c r="BM477" s="8"/>
      <c r="BN477" s="8"/>
    </row>
    <row r="478" spans="4:66" x14ac:dyDescent="0.25">
      <c r="D478" s="17"/>
      <c r="K478" s="3"/>
      <c r="L478" s="3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  <c r="AT478" s="5"/>
      <c r="AU478" s="5"/>
      <c r="AV478" s="5"/>
      <c r="AW478" s="5"/>
      <c r="AX478" s="5"/>
      <c r="AY478" s="5"/>
      <c r="AZ478" s="5"/>
      <c r="BA478" s="5"/>
      <c r="BB478" s="5"/>
      <c r="BC478" s="5"/>
      <c r="BD478" s="5"/>
      <c r="BE478" s="5"/>
      <c r="BF478" s="5"/>
      <c r="BG478" s="5"/>
      <c r="BH478" s="5"/>
      <c r="BI478" s="5"/>
      <c r="BJ478" s="8"/>
      <c r="BK478" s="8"/>
      <c r="BL478" s="8"/>
      <c r="BM478" s="8"/>
      <c r="BN478" s="8"/>
    </row>
    <row r="479" spans="4:66" x14ac:dyDescent="0.25">
      <c r="D479" s="17"/>
      <c r="K479" s="3"/>
      <c r="L479" s="3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  <c r="AT479" s="5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5"/>
      <c r="BJ479" s="8"/>
      <c r="BK479" s="8"/>
      <c r="BL479" s="8"/>
      <c r="BM479" s="8"/>
      <c r="BN479" s="8"/>
    </row>
    <row r="480" spans="4:66" x14ac:dyDescent="0.25">
      <c r="D480" s="17"/>
      <c r="K480" s="3"/>
      <c r="L480" s="3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  <c r="AT480" s="5"/>
      <c r="AU480" s="5"/>
      <c r="AV480" s="5"/>
      <c r="AW480" s="5"/>
      <c r="AX480" s="5"/>
      <c r="AY480" s="5"/>
      <c r="AZ480" s="5"/>
      <c r="BA480" s="5"/>
      <c r="BB480" s="5"/>
      <c r="BC480" s="5"/>
      <c r="BD480" s="5"/>
      <c r="BE480" s="5"/>
      <c r="BF480" s="5"/>
      <c r="BG480" s="5"/>
      <c r="BH480" s="5"/>
      <c r="BI480" s="5"/>
      <c r="BJ480" s="8"/>
      <c r="BK480" s="8"/>
      <c r="BL480" s="8"/>
      <c r="BM480" s="8"/>
      <c r="BN480" s="8"/>
    </row>
    <row r="481" spans="1:66" x14ac:dyDescent="0.25">
      <c r="D481" s="17"/>
      <c r="K481" s="3"/>
      <c r="L481" s="3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  <c r="AT481" s="5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5"/>
      <c r="BJ481" s="8"/>
      <c r="BK481" s="8"/>
      <c r="BL481" s="8"/>
      <c r="BM481" s="8"/>
      <c r="BN481" s="8"/>
    </row>
    <row r="482" spans="1:66" x14ac:dyDescent="0.25">
      <c r="D482" s="17"/>
      <c r="K482" s="3"/>
      <c r="L482" s="3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  <c r="AT482" s="5"/>
      <c r="AU482" s="5"/>
      <c r="AV482" s="5"/>
      <c r="AW482" s="5"/>
      <c r="AX482" s="5"/>
      <c r="AY482" s="5"/>
      <c r="AZ482" s="5"/>
      <c r="BA482" s="5"/>
      <c r="BB482" s="5"/>
      <c r="BC482" s="5"/>
      <c r="BD482" s="5"/>
      <c r="BE482" s="5"/>
      <c r="BF482" s="5"/>
      <c r="BG482" s="5"/>
      <c r="BH482" s="5"/>
      <c r="BI482" s="5"/>
      <c r="BJ482" s="8"/>
      <c r="BK482" s="8"/>
      <c r="BL482" s="8"/>
      <c r="BM482" s="8"/>
      <c r="BN482" s="8"/>
    </row>
    <row r="483" spans="1:66" x14ac:dyDescent="0.25">
      <c r="D483" s="17"/>
      <c r="K483" s="3"/>
      <c r="L483" s="3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  <c r="AT483" s="5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5"/>
      <c r="BJ483" s="8"/>
      <c r="BK483" s="8"/>
      <c r="BL483" s="8"/>
      <c r="BM483" s="8"/>
      <c r="BN483" s="8"/>
    </row>
    <row r="484" spans="1:66" x14ac:dyDescent="0.25">
      <c r="D484" s="17"/>
      <c r="K484" s="3"/>
      <c r="L484" s="3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  <c r="AT484" s="5"/>
      <c r="AU484" s="5"/>
      <c r="AV484" s="5"/>
      <c r="AW484" s="5"/>
      <c r="AX484" s="5"/>
      <c r="AY484" s="5"/>
      <c r="AZ484" s="5"/>
      <c r="BA484" s="5"/>
      <c r="BB484" s="5"/>
      <c r="BC484" s="5"/>
      <c r="BD484" s="5"/>
      <c r="BE484" s="5"/>
      <c r="BF484" s="5"/>
      <c r="BG484" s="5"/>
      <c r="BH484" s="5"/>
      <c r="BI484" s="5"/>
      <c r="BJ484" s="8"/>
      <c r="BK484" s="8"/>
      <c r="BL484" s="8"/>
      <c r="BM484" s="8"/>
      <c r="BN484" s="8"/>
    </row>
    <row r="485" spans="1:66" s="10" customFormat="1" x14ac:dyDescent="0.25">
      <c r="A485"/>
      <c r="B485"/>
      <c r="C485"/>
      <c r="D485" s="17"/>
      <c r="E485"/>
      <c r="F485"/>
      <c r="G485"/>
      <c r="H485"/>
      <c r="I485"/>
      <c r="J485"/>
      <c r="K485" s="3"/>
      <c r="L485" s="3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  <c r="AT485" s="5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5"/>
      <c r="BJ485" s="8"/>
      <c r="BK485" s="8"/>
      <c r="BL485" s="8"/>
      <c r="BM485" s="8"/>
      <c r="BN485" s="8"/>
    </row>
    <row r="486" spans="1:66" x14ac:dyDescent="0.25">
      <c r="D486" s="17"/>
      <c r="K486" s="3"/>
      <c r="L486" s="3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  <c r="AT486" s="5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5"/>
      <c r="BJ486" s="8"/>
      <c r="BK486" s="8"/>
      <c r="BL486" s="8"/>
      <c r="BM486" s="8"/>
      <c r="BN486" s="8"/>
    </row>
    <row r="487" spans="1:66" x14ac:dyDescent="0.25">
      <c r="D487" s="17"/>
      <c r="K487" s="3"/>
      <c r="L487" s="3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  <c r="AT487" s="5"/>
      <c r="AU487" s="5"/>
      <c r="AV487" s="5"/>
      <c r="AW487" s="5"/>
      <c r="AX487" s="5"/>
      <c r="AY487" s="5"/>
      <c r="AZ487" s="5"/>
      <c r="BA487" s="5"/>
      <c r="BB487" s="5"/>
      <c r="BC487" s="5"/>
      <c r="BD487" s="5"/>
      <c r="BE487" s="5"/>
      <c r="BF487" s="5"/>
      <c r="BG487" s="5"/>
      <c r="BH487" s="5"/>
      <c r="BI487" s="5"/>
      <c r="BJ487" s="8"/>
      <c r="BK487" s="8"/>
      <c r="BL487" s="8"/>
      <c r="BM487" s="8"/>
      <c r="BN487" s="8"/>
    </row>
    <row r="488" spans="1:66" x14ac:dyDescent="0.25">
      <c r="D488" s="17"/>
      <c r="K488" s="3"/>
      <c r="L488" s="3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  <c r="AT488" s="5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5"/>
      <c r="BJ488" s="8"/>
      <c r="BK488" s="8"/>
      <c r="BL488" s="8"/>
      <c r="BM488" s="8"/>
      <c r="BN488" s="8"/>
    </row>
    <row r="489" spans="1:66" x14ac:dyDescent="0.25">
      <c r="D489" s="17"/>
      <c r="K489" s="3"/>
      <c r="L489" s="3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  <c r="AT489" s="5"/>
      <c r="AU489" s="5"/>
      <c r="AV489" s="5"/>
      <c r="AW489" s="5"/>
      <c r="AX489" s="5"/>
      <c r="AY489" s="5"/>
      <c r="AZ489" s="5"/>
      <c r="BA489" s="5"/>
      <c r="BB489" s="5"/>
      <c r="BC489" s="5"/>
      <c r="BD489" s="5"/>
      <c r="BE489" s="5"/>
      <c r="BF489" s="5"/>
      <c r="BG489" s="5"/>
      <c r="BH489" s="5"/>
      <c r="BI489" s="5"/>
      <c r="BJ489" s="8"/>
      <c r="BK489" s="8"/>
      <c r="BL489" s="8"/>
      <c r="BM489" s="8"/>
      <c r="BN489" s="8"/>
    </row>
    <row r="490" spans="1:66" x14ac:dyDescent="0.25">
      <c r="D490" s="17"/>
      <c r="K490" s="3"/>
      <c r="L490" s="3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  <c r="AT490" s="5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5"/>
      <c r="BJ490" s="8"/>
      <c r="BK490" s="8"/>
      <c r="BL490" s="8"/>
      <c r="BM490" s="8"/>
      <c r="BN490" s="8"/>
    </row>
    <row r="491" spans="1:66" x14ac:dyDescent="0.25">
      <c r="D491" s="17"/>
      <c r="K491" s="3"/>
      <c r="L491" s="3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  <c r="AT491" s="5"/>
      <c r="AU491" s="5"/>
      <c r="AV491" s="5"/>
      <c r="AW491" s="5"/>
      <c r="AX491" s="5"/>
      <c r="AY491" s="5"/>
      <c r="AZ491" s="5"/>
      <c r="BA491" s="5"/>
      <c r="BB491" s="5"/>
      <c r="BC491" s="5"/>
      <c r="BD491" s="5"/>
      <c r="BE491" s="5"/>
      <c r="BF491" s="5"/>
      <c r="BG491" s="5"/>
      <c r="BH491" s="5"/>
      <c r="BI491" s="5"/>
      <c r="BJ491" s="8"/>
      <c r="BK491" s="8"/>
      <c r="BL491" s="8"/>
      <c r="BM491" s="8"/>
      <c r="BN491" s="8"/>
    </row>
    <row r="492" spans="1:66" x14ac:dyDescent="0.25">
      <c r="D492" s="17"/>
      <c r="K492" s="3"/>
      <c r="L492" s="3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  <c r="AT492" s="5"/>
      <c r="AU492" s="5"/>
      <c r="AV492" s="5"/>
      <c r="AW492" s="5"/>
      <c r="AX492" s="5"/>
      <c r="AY492" s="5"/>
      <c r="AZ492" s="5"/>
      <c r="BA492" s="5"/>
      <c r="BB492" s="5"/>
      <c r="BC492" s="5"/>
      <c r="BD492" s="5"/>
      <c r="BE492" s="5"/>
      <c r="BF492" s="5"/>
      <c r="BG492" s="5"/>
      <c r="BH492" s="5"/>
      <c r="BI492" s="5"/>
      <c r="BJ492" s="8"/>
      <c r="BK492" s="8"/>
      <c r="BL492" s="8"/>
      <c r="BM492" s="8"/>
      <c r="BN492" s="8"/>
    </row>
    <row r="493" spans="1:66" x14ac:dyDescent="0.25">
      <c r="D493" s="17"/>
      <c r="K493" s="3"/>
      <c r="L493" s="3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  <c r="AT493" s="5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5"/>
      <c r="BJ493" s="8"/>
      <c r="BK493" s="8"/>
      <c r="BL493" s="8"/>
      <c r="BM493" s="8"/>
      <c r="BN493" s="8"/>
    </row>
    <row r="494" spans="1:66" x14ac:dyDescent="0.25">
      <c r="D494" s="17"/>
      <c r="K494" s="3"/>
      <c r="L494" s="3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  <c r="AT494" s="5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/>
      <c r="BH494" s="5"/>
      <c r="BI494" s="5"/>
      <c r="BJ494" s="8"/>
      <c r="BK494" s="8"/>
      <c r="BL494" s="8"/>
      <c r="BM494" s="8"/>
      <c r="BN494" s="8"/>
    </row>
    <row r="495" spans="1:66" x14ac:dyDescent="0.25">
      <c r="D495" s="17"/>
      <c r="K495" s="3"/>
      <c r="L495" s="3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  <c r="AT495" s="5"/>
      <c r="AU495" s="5"/>
      <c r="AV495" s="5"/>
      <c r="AW495" s="5"/>
      <c r="AX495" s="5"/>
      <c r="AY495" s="5"/>
      <c r="AZ495" s="5"/>
      <c r="BA495" s="5"/>
      <c r="BB495" s="5"/>
      <c r="BC495" s="5"/>
      <c r="BD495" s="5"/>
      <c r="BE495" s="5"/>
      <c r="BF495" s="5"/>
      <c r="BG495" s="5"/>
      <c r="BH495" s="5"/>
      <c r="BI495" s="5"/>
      <c r="BJ495" s="8"/>
      <c r="BK495" s="8"/>
      <c r="BL495" s="8"/>
      <c r="BM495" s="8"/>
      <c r="BN495" s="8"/>
    </row>
    <row r="496" spans="1:66" x14ac:dyDescent="0.25">
      <c r="D496" s="17"/>
      <c r="K496" s="3"/>
      <c r="L496" s="3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  <c r="AT496" s="5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5"/>
      <c r="BJ496" s="8"/>
      <c r="BK496" s="8"/>
      <c r="BL496" s="8"/>
      <c r="BM496" s="8"/>
      <c r="BN496" s="8"/>
    </row>
    <row r="497" spans="1:66" x14ac:dyDescent="0.25">
      <c r="D497" s="17"/>
      <c r="K497" s="3"/>
      <c r="L497" s="3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  <c r="AT497" s="5"/>
      <c r="AU497" s="5"/>
      <c r="AV497" s="5"/>
      <c r="AW497" s="5"/>
      <c r="AX497" s="5"/>
      <c r="AY497" s="5"/>
      <c r="AZ497" s="5"/>
      <c r="BA497" s="5"/>
      <c r="BB497" s="5"/>
      <c r="BC497" s="5"/>
      <c r="BD497" s="5"/>
      <c r="BE497" s="5"/>
      <c r="BF497" s="5"/>
      <c r="BG497" s="5"/>
      <c r="BH497" s="5"/>
      <c r="BI497" s="5"/>
      <c r="BJ497" s="8"/>
      <c r="BK497" s="8"/>
      <c r="BL497" s="8"/>
      <c r="BM497" s="8"/>
      <c r="BN497" s="8"/>
    </row>
    <row r="498" spans="1:66" x14ac:dyDescent="0.25">
      <c r="D498" s="17"/>
      <c r="K498" s="3"/>
      <c r="L498" s="3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  <c r="AT498" s="5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5"/>
      <c r="BJ498" s="8"/>
      <c r="BK498" s="8"/>
      <c r="BL498" s="8"/>
      <c r="BM498" s="8"/>
      <c r="BN498" s="8"/>
    </row>
    <row r="499" spans="1:66" x14ac:dyDescent="0.25">
      <c r="D499" s="17"/>
      <c r="K499" s="3"/>
      <c r="L499" s="3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  <c r="AT499" s="5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5"/>
      <c r="BJ499" s="8"/>
      <c r="BK499" s="8"/>
      <c r="BL499" s="8"/>
      <c r="BM499" s="8"/>
      <c r="BN499" s="8"/>
    </row>
    <row r="500" spans="1:66" x14ac:dyDescent="0.25">
      <c r="D500" s="17"/>
      <c r="K500" s="3"/>
      <c r="L500" s="3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  <c r="AT500" s="5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5"/>
      <c r="BJ500" s="8"/>
      <c r="BK500" s="8"/>
      <c r="BL500" s="8"/>
      <c r="BM500" s="8"/>
      <c r="BN500" s="8"/>
    </row>
    <row r="501" spans="1:66" x14ac:dyDescent="0.25">
      <c r="D501" s="17"/>
      <c r="K501" s="3"/>
      <c r="L501" s="3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  <c r="AT501" s="5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5"/>
      <c r="BJ501" s="8"/>
      <c r="BK501" s="8"/>
      <c r="BL501" s="8"/>
      <c r="BM501" s="8"/>
      <c r="BN501" s="8"/>
    </row>
    <row r="502" spans="1:66" x14ac:dyDescent="0.25">
      <c r="D502" s="17"/>
      <c r="K502" s="3"/>
      <c r="L502" s="3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  <c r="AT502" s="5"/>
      <c r="AU502" s="5"/>
      <c r="AV502" s="5"/>
      <c r="AW502" s="5"/>
      <c r="AX502" s="5"/>
      <c r="AY502" s="5"/>
      <c r="AZ502" s="5"/>
      <c r="BA502" s="5"/>
      <c r="BB502" s="5"/>
      <c r="BC502" s="5"/>
      <c r="BD502" s="5"/>
      <c r="BE502" s="5"/>
      <c r="BF502" s="5"/>
      <c r="BG502" s="5"/>
      <c r="BH502" s="5"/>
      <c r="BI502" s="5"/>
      <c r="BJ502" s="8"/>
      <c r="BK502" s="8"/>
      <c r="BL502" s="8"/>
      <c r="BM502" s="8"/>
      <c r="BN502" s="8"/>
    </row>
    <row r="503" spans="1:66" x14ac:dyDescent="0.25">
      <c r="D503" s="17"/>
      <c r="K503" s="3"/>
      <c r="L503" s="3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  <c r="AT503" s="5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5"/>
      <c r="BJ503" s="8"/>
      <c r="BK503" s="8"/>
      <c r="BL503" s="8"/>
      <c r="BM503" s="8"/>
      <c r="BN503" s="8"/>
    </row>
    <row r="504" spans="1:66" x14ac:dyDescent="0.25">
      <c r="D504" s="17"/>
      <c r="K504" s="3"/>
      <c r="L504" s="3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  <c r="AT504" s="5"/>
      <c r="AU504" s="5"/>
      <c r="AV504" s="5"/>
      <c r="AW504" s="5"/>
      <c r="AX504" s="5"/>
      <c r="AY504" s="5"/>
      <c r="AZ504" s="5"/>
      <c r="BA504" s="5"/>
      <c r="BB504" s="5"/>
      <c r="BC504" s="5"/>
      <c r="BD504" s="5"/>
      <c r="BE504" s="5"/>
      <c r="BF504" s="5"/>
      <c r="BG504" s="5"/>
      <c r="BH504" s="5"/>
      <c r="BI504" s="5"/>
      <c r="BJ504" s="8"/>
      <c r="BK504" s="8"/>
      <c r="BL504" s="8"/>
      <c r="BM504" s="8"/>
      <c r="BN504" s="8"/>
    </row>
    <row r="505" spans="1:66" x14ac:dyDescent="0.25">
      <c r="D505" s="17"/>
      <c r="K505" s="3"/>
      <c r="L505" s="3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  <c r="AT505" s="5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5"/>
      <c r="BJ505" s="8"/>
      <c r="BK505" s="8"/>
      <c r="BL505" s="8"/>
      <c r="BM505" s="8"/>
      <c r="BN505" s="8"/>
    </row>
    <row r="506" spans="1:66" s="10" customFormat="1" x14ac:dyDescent="0.25">
      <c r="A506"/>
      <c r="B506"/>
      <c r="C506"/>
      <c r="D506" s="17"/>
      <c r="E506"/>
      <c r="F506"/>
      <c r="G506"/>
      <c r="H506"/>
      <c r="I506"/>
      <c r="J506"/>
      <c r="K506" s="3"/>
      <c r="L506" s="3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  <c r="AT506" s="5"/>
      <c r="AU506" s="5"/>
      <c r="AV506" s="5"/>
      <c r="AW506" s="5"/>
      <c r="AX506" s="5"/>
      <c r="AY506" s="5"/>
      <c r="AZ506" s="5"/>
      <c r="BA506" s="5"/>
      <c r="BB506" s="5"/>
      <c r="BC506" s="5"/>
      <c r="BD506" s="5"/>
      <c r="BE506" s="5"/>
      <c r="BF506" s="5"/>
      <c r="BG506" s="5"/>
      <c r="BH506" s="5"/>
      <c r="BI506" s="5"/>
      <c r="BJ506" s="8"/>
      <c r="BK506" s="8"/>
      <c r="BL506" s="8"/>
      <c r="BM506" s="8"/>
      <c r="BN506" s="8"/>
    </row>
    <row r="507" spans="1:66" x14ac:dyDescent="0.25">
      <c r="D507" s="17"/>
      <c r="K507" s="3"/>
      <c r="L507" s="3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  <c r="AT507" s="5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5"/>
      <c r="BJ507" s="8"/>
      <c r="BK507" s="8"/>
      <c r="BL507" s="8"/>
      <c r="BM507" s="8"/>
      <c r="BN507" s="8"/>
    </row>
    <row r="508" spans="1:66" x14ac:dyDescent="0.25">
      <c r="D508" s="17"/>
      <c r="K508" s="3"/>
      <c r="L508" s="3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  <c r="AT508" s="5"/>
      <c r="AU508" s="5"/>
      <c r="AV508" s="5"/>
      <c r="AW508" s="5"/>
      <c r="AX508" s="5"/>
      <c r="AY508" s="5"/>
      <c r="AZ508" s="5"/>
      <c r="BA508" s="5"/>
      <c r="BB508" s="5"/>
      <c r="BC508" s="5"/>
      <c r="BD508" s="5"/>
      <c r="BE508" s="5"/>
      <c r="BF508" s="5"/>
      <c r="BG508" s="5"/>
      <c r="BH508" s="5"/>
      <c r="BI508" s="5"/>
      <c r="BJ508" s="8"/>
      <c r="BK508" s="8"/>
      <c r="BL508" s="8"/>
      <c r="BM508" s="8"/>
      <c r="BN508" s="8"/>
    </row>
    <row r="509" spans="1:66" x14ac:dyDescent="0.25">
      <c r="D509" s="17"/>
      <c r="K509" s="3"/>
      <c r="L509" s="3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  <c r="AT509" s="5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5"/>
      <c r="BJ509" s="8"/>
      <c r="BK509" s="8"/>
      <c r="BL509" s="8"/>
      <c r="BM509" s="8"/>
      <c r="BN509" s="8"/>
    </row>
    <row r="510" spans="1:66" x14ac:dyDescent="0.25">
      <c r="D510" s="17"/>
      <c r="K510" s="3"/>
      <c r="L510" s="3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  <c r="AT510" s="5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5"/>
      <c r="BJ510" s="8"/>
      <c r="BK510" s="8"/>
      <c r="BL510" s="8"/>
      <c r="BM510" s="8"/>
      <c r="BN510" s="8"/>
    </row>
    <row r="511" spans="1:66" x14ac:dyDescent="0.25">
      <c r="D511" s="17"/>
      <c r="K511" s="3"/>
      <c r="L511" s="3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  <c r="AT511" s="5"/>
      <c r="AU511" s="5"/>
      <c r="AV511" s="5"/>
      <c r="AW511" s="5"/>
      <c r="AX511" s="5"/>
      <c r="AY511" s="5"/>
      <c r="AZ511" s="5"/>
      <c r="BA511" s="5"/>
      <c r="BB511" s="5"/>
      <c r="BC511" s="5"/>
      <c r="BD511" s="5"/>
      <c r="BE511" s="5"/>
      <c r="BF511" s="5"/>
      <c r="BG511" s="5"/>
      <c r="BH511" s="5"/>
      <c r="BI511" s="5"/>
      <c r="BJ511" s="8"/>
      <c r="BK511" s="8"/>
      <c r="BL511" s="8"/>
      <c r="BM511" s="8"/>
      <c r="BN511" s="8"/>
    </row>
    <row r="512" spans="1:66" x14ac:dyDescent="0.25">
      <c r="D512" s="17"/>
      <c r="K512" s="3"/>
      <c r="L512" s="3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  <c r="AT512" s="5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5"/>
      <c r="BJ512" s="8"/>
      <c r="BK512" s="8"/>
      <c r="BL512" s="8"/>
      <c r="BM512" s="8"/>
      <c r="BN512" s="8"/>
    </row>
    <row r="513" spans="4:66" x14ac:dyDescent="0.25">
      <c r="D513" s="17"/>
      <c r="K513" s="3"/>
      <c r="L513" s="3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  <c r="AT513" s="5"/>
      <c r="AU513" s="5"/>
      <c r="AV513" s="5"/>
      <c r="AW513" s="5"/>
      <c r="AX513" s="5"/>
      <c r="AY513" s="5"/>
      <c r="AZ513" s="5"/>
      <c r="BA513" s="5"/>
      <c r="BB513" s="5"/>
      <c r="BC513" s="5"/>
      <c r="BD513" s="5"/>
      <c r="BE513" s="5"/>
      <c r="BF513" s="5"/>
      <c r="BG513" s="5"/>
      <c r="BH513" s="5"/>
      <c r="BI513" s="5"/>
      <c r="BJ513" s="8"/>
      <c r="BK513" s="8"/>
      <c r="BL513" s="8"/>
      <c r="BM513" s="8"/>
      <c r="BN513" s="8"/>
    </row>
    <row r="514" spans="4:66" x14ac:dyDescent="0.25">
      <c r="D514" s="17"/>
      <c r="K514" s="3"/>
      <c r="L514" s="3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  <c r="AT514" s="5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5"/>
      <c r="BJ514" s="8"/>
      <c r="BK514" s="8"/>
      <c r="BL514" s="8"/>
      <c r="BM514" s="8"/>
      <c r="BN514" s="8"/>
    </row>
    <row r="515" spans="4:66" x14ac:dyDescent="0.25">
      <c r="D515" s="18"/>
      <c r="K515" s="3"/>
      <c r="L515" s="3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  <c r="AT515" s="5"/>
      <c r="AU515" s="5"/>
      <c r="AV515" s="5"/>
      <c r="AW515" s="5"/>
      <c r="AX515" s="5"/>
      <c r="AY515" s="5"/>
      <c r="AZ515" s="5"/>
      <c r="BA515" s="5"/>
      <c r="BB515" s="5"/>
      <c r="BC515" s="5"/>
      <c r="BD515" s="5"/>
      <c r="BE515" s="5"/>
      <c r="BF515" s="5"/>
      <c r="BG515" s="5"/>
      <c r="BH515" s="5"/>
      <c r="BI515" s="5"/>
      <c r="BJ515" s="8"/>
      <c r="BK515" s="8"/>
      <c r="BL515" s="8"/>
      <c r="BM515" s="8"/>
      <c r="BN515" s="8"/>
    </row>
    <row r="516" spans="4:66" x14ac:dyDescent="0.25">
      <c r="D516" s="18"/>
      <c r="K516" s="3"/>
      <c r="L516" s="3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  <c r="AT516" s="5"/>
      <c r="AU516" s="5"/>
      <c r="AV516" s="5"/>
      <c r="AW516" s="5"/>
      <c r="AX516" s="5"/>
      <c r="AY516" s="5"/>
      <c r="AZ516" s="5"/>
      <c r="BA516" s="5"/>
      <c r="BB516" s="5"/>
      <c r="BC516" s="5"/>
      <c r="BD516" s="5"/>
      <c r="BE516" s="5"/>
      <c r="BF516" s="5"/>
      <c r="BG516" s="5"/>
      <c r="BH516" s="5"/>
      <c r="BI516" s="5"/>
      <c r="BJ516" s="8"/>
      <c r="BK516" s="8"/>
      <c r="BL516" s="8"/>
      <c r="BM516" s="8"/>
      <c r="BN516" s="8"/>
    </row>
    <row r="517" spans="4:66" x14ac:dyDescent="0.25">
      <c r="D517" s="18"/>
      <c r="K517" s="3"/>
      <c r="L517" s="3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  <c r="AT517" s="5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5"/>
      <c r="BJ517" s="8"/>
      <c r="BK517" s="8"/>
      <c r="BL517" s="8"/>
      <c r="BM517" s="8"/>
      <c r="BN517" s="8"/>
    </row>
    <row r="518" spans="4:66" x14ac:dyDescent="0.25">
      <c r="D518" s="18"/>
      <c r="K518" s="3"/>
      <c r="L518" s="3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  <c r="AT518" s="5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/>
      <c r="BH518" s="5"/>
      <c r="BI518" s="5"/>
      <c r="BJ518" s="8"/>
      <c r="BK518" s="8"/>
      <c r="BL518" s="8"/>
      <c r="BM518" s="8"/>
      <c r="BN518" s="8"/>
    </row>
    <row r="519" spans="4:66" x14ac:dyDescent="0.25">
      <c r="D519" s="18"/>
      <c r="K519" s="3"/>
      <c r="L519" s="3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  <c r="AT519" s="5"/>
      <c r="AU519" s="5"/>
      <c r="AV519" s="5"/>
      <c r="AW519" s="5"/>
      <c r="AX519" s="5"/>
      <c r="AY519" s="5"/>
      <c r="AZ519" s="5"/>
      <c r="BA519" s="5"/>
      <c r="BB519" s="5"/>
      <c r="BC519" s="5"/>
      <c r="BD519" s="5"/>
      <c r="BE519" s="5"/>
      <c r="BF519" s="5"/>
      <c r="BG519" s="5"/>
      <c r="BH519" s="5"/>
      <c r="BI519" s="5"/>
      <c r="BJ519" s="8"/>
      <c r="BK519" s="8"/>
      <c r="BL519" s="8"/>
      <c r="BM519" s="8"/>
      <c r="BN519" s="8"/>
    </row>
    <row r="520" spans="4:66" x14ac:dyDescent="0.25">
      <c r="D520" s="18"/>
      <c r="K520" s="3"/>
      <c r="L520" s="3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  <c r="AT520" s="5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5"/>
      <c r="BJ520" s="8"/>
      <c r="BK520" s="8"/>
      <c r="BL520" s="8"/>
      <c r="BM520" s="8"/>
      <c r="BN520" s="8"/>
    </row>
    <row r="521" spans="4:66" x14ac:dyDescent="0.25">
      <c r="D521" s="18"/>
      <c r="K521" s="3"/>
      <c r="L521" s="3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  <c r="AT521" s="5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5"/>
      <c r="BJ521" s="8"/>
      <c r="BK521" s="8"/>
      <c r="BL521" s="8"/>
      <c r="BM521" s="8"/>
      <c r="BN521" s="8"/>
    </row>
    <row r="522" spans="4:66" x14ac:dyDescent="0.25">
      <c r="D522" s="18"/>
      <c r="K522" s="3"/>
      <c r="L522" s="3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  <c r="AT522" s="5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5"/>
      <c r="BJ522" s="8"/>
      <c r="BK522" s="8"/>
      <c r="BL522" s="8"/>
      <c r="BM522" s="8"/>
      <c r="BN522" s="8"/>
    </row>
    <row r="523" spans="4:66" x14ac:dyDescent="0.25">
      <c r="D523" s="18"/>
      <c r="K523" s="3"/>
      <c r="L523" s="3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  <c r="AT523" s="5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5"/>
      <c r="BJ523" s="8"/>
      <c r="BK523" s="8"/>
      <c r="BL523" s="8"/>
      <c r="BM523" s="8"/>
      <c r="BN523" s="8"/>
    </row>
    <row r="524" spans="4:66" x14ac:dyDescent="0.25">
      <c r="D524" s="18"/>
      <c r="K524" s="3"/>
      <c r="L524" s="3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  <c r="AT524" s="5"/>
      <c r="AU524" s="5"/>
      <c r="AV524" s="5"/>
      <c r="AW524" s="5"/>
      <c r="AX524" s="5"/>
      <c r="AY524" s="5"/>
      <c r="AZ524" s="5"/>
      <c r="BA524" s="5"/>
      <c r="BB524" s="5"/>
      <c r="BC524" s="5"/>
      <c r="BD524" s="5"/>
      <c r="BE524" s="5"/>
      <c r="BF524" s="5"/>
      <c r="BG524" s="5"/>
      <c r="BH524" s="5"/>
      <c r="BI524" s="5"/>
      <c r="BJ524" s="8"/>
      <c r="BK524" s="8"/>
      <c r="BL524" s="8"/>
      <c r="BM524" s="8"/>
      <c r="BN524" s="8"/>
    </row>
    <row r="525" spans="4:66" x14ac:dyDescent="0.25">
      <c r="D525" s="18"/>
      <c r="K525" s="3"/>
      <c r="L525" s="3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  <c r="AT525" s="5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5"/>
      <c r="BJ525" s="8"/>
      <c r="BK525" s="8"/>
      <c r="BL525" s="8"/>
      <c r="BM525" s="8"/>
      <c r="BN525" s="8"/>
    </row>
    <row r="526" spans="4:66" x14ac:dyDescent="0.25">
      <c r="D526" s="18"/>
      <c r="K526" s="3"/>
      <c r="L526" s="3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  <c r="AT526" s="5"/>
      <c r="AU526" s="5"/>
      <c r="AV526" s="5"/>
      <c r="AW526" s="5"/>
      <c r="AX526" s="5"/>
      <c r="AY526" s="5"/>
      <c r="AZ526" s="5"/>
      <c r="BA526" s="5"/>
      <c r="BB526" s="5"/>
      <c r="BC526" s="5"/>
      <c r="BD526" s="5"/>
      <c r="BE526" s="5"/>
      <c r="BF526" s="5"/>
      <c r="BG526" s="5"/>
      <c r="BH526" s="5"/>
      <c r="BI526" s="5"/>
      <c r="BJ526" s="8"/>
      <c r="BK526" s="8"/>
      <c r="BL526" s="8"/>
      <c r="BM526" s="8"/>
      <c r="BN526" s="8"/>
    </row>
    <row r="527" spans="4:66" x14ac:dyDescent="0.25">
      <c r="D527" s="18"/>
      <c r="K527" s="3"/>
      <c r="L527" s="3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  <c r="AT527" s="5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5"/>
      <c r="BJ527" s="8"/>
      <c r="BK527" s="8"/>
      <c r="BL527" s="8"/>
      <c r="BM527" s="8"/>
      <c r="BN527" s="8"/>
    </row>
    <row r="528" spans="4:66" x14ac:dyDescent="0.25">
      <c r="D528" s="18"/>
      <c r="K528" s="3"/>
      <c r="L528" s="3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  <c r="AT528" s="5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5"/>
      <c r="BJ528" s="8"/>
      <c r="BK528" s="8"/>
      <c r="BL528" s="8"/>
      <c r="BM528" s="8"/>
      <c r="BN528" s="8"/>
    </row>
    <row r="529" spans="1:66" x14ac:dyDescent="0.25">
      <c r="D529" s="18"/>
      <c r="K529" s="3"/>
      <c r="L529" s="3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  <c r="AT529" s="5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5"/>
      <c r="BJ529" s="8"/>
      <c r="BK529" s="8"/>
      <c r="BL529" s="8"/>
      <c r="BM529" s="8"/>
      <c r="BN529" s="8"/>
    </row>
    <row r="530" spans="1:66" s="15" customFormat="1" x14ac:dyDescent="0.25">
      <c r="A530"/>
      <c r="B530"/>
      <c r="C530"/>
      <c r="D530" s="18"/>
      <c r="E530"/>
      <c r="F530"/>
      <c r="G530"/>
      <c r="H530"/>
      <c r="I530"/>
      <c r="J530"/>
      <c r="K530" s="3"/>
      <c r="L530" s="3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  <c r="AT530" s="5"/>
      <c r="AU530" s="5"/>
      <c r="AV530" s="5"/>
      <c r="AW530" s="5"/>
      <c r="AX530" s="5"/>
      <c r="AY530" s="5"/>
      <c r="AZ530" s="5"/>
      <c r="BA530" s="5"/>
      <c r="BB530" s="5"/>
      <c r="BC530" s="5"/>
      <c r="BD530" s="5"/>
      <c r="BE530" s="5"/>
      <c r="BF530" s="5"/>
      <c r="BG530" s="5"/>
      <c r="BH530" s="5"/>
      <c r="BI530" s="5"/>
      <c r="BJ530" s="8"/>
      <c r="BK530" s="8"/>
      <c r="BL530" s="8"/>
      <c r="BM530" s="8"/>
      <c r="BN530" s="8"/>
    </row>
    <row r="531" spans="1:66" x14ac:dyDescent="0.25">
      <c r="D531" s="10"/>
      <c r="K531" s="3"/>
      <c r="L531" s="3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  <c r="AT531" s="5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5"/>
      <c r="BJ531" s="8"/>
      <c r="BK531" s="8"/>
      <c r="BL531" s="8"/>
      <c r="BM531" s="8"/>
      <c r="BN531" s="8"/>
    </row>
    <row r="532" spans="1:66" x14ac:dyDescent="0.25">
      <c r="D532" s="10"/>
      <c r="K532" s="3"/>
      <c r="L532" s="3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  <c r="AT532" s="5"/>
      <c r="AU532" s="5"/>
      <c r="AV532" s="5"/>
      <c r="AW532" s="5"/>
      <c r="AX532" s="5"/>
      <c r="AY532" s="5"/>
      <c r="AZ532" s="5"/>
      <c r="BA532" s="5"/>
      <c r="BB532" s="5"/>
      <c r="BC532" s="5"/>
      <c r="BD532" s="5"/>
      <c r="BE532" s="5"/>
      <c r="BF532" s="5"/>
      <c r="BG532" s="5"/>
      <c r="BH532" s="5"/>
      <c r="BI532" s="5"/>
      <c r="BJ532" s="8"/>
      <c r="BK532" s="8"/>
      <c r="BL532" s="8"/>
      <c r="BM532" s="8"/>
      <c r="BN532" s="8"/>
    </row>
    <row r="533" spans="1:66" x14ac:dyDescent="0.25">
      <c r="D533" s="10"/>
      <c r="K533" s="3"/>
      <c r="L533" s="3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  <c r="AT533" s="5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5"/>
      <c r="BJ533" s="8"/>
      <c r="BK533" s="8"/>
      <c r="BL533" s="8"/>
      <c r="BM533" s="8"/>
      <c r="BN533" s="8"/>
    </row>
    <row r="534" spans="1:66" x14ac:dyDescent="0.25">
      <c r="D534" s="10"/>
      <c r="K534" s="3"/>
      <c r="L534" s="3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  <c r="AT534" s="5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5"/>
      <c r="BJ534" s="8"/>
      <c r="BK534" s="8"/>
      <c r="BL534" s="8"/>
      <c r="BM534" s="8"/>
      <c r="BN534" s="8"/>
    </row>
    <row r="535" spans="1:66" x14ac:dyDescent="0.25">
      <c r="D535" s="10"/>
      <c r="K535" s="3"/>
      <c r="L535" s="3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  <c r="AT535" s="5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5"/>
      <c r="BJ535" s="8"/>
      <c r="BK535" s="8"/>
      <c r="BL535" s="8"/>
      <c r="BM535" s="8"/>
      <c r="BN535" s="8"/>
    </row>
    <row r="536" spans="1:66" x14ac:dyDescent="0.25">
      <c r="D536" s="10"/>
      <c r="K536" s="3"/>
      <c r="L536" s="3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  <c r="AT536" s="5"/>
      <c r="AU536" s="5"/>
      <c r="AV536" s="5"/>
      <c r="AW536" s="5"/>
      <c r="AX536" s="5"/>
      <c r="AY536" s="5"/>
      <c r="AZ536" s="5"/>
      <c r="BA536" s="5"/>
      <c r="BB536" s="5"/>
      <c r="BC536" s="5"/>
      <c r="BD536" s="5"/>
      <c r="BE536" s="5"/>
      <c r="BF536" s="5"/>
      <c r="BG536" s="5"/>
      <c r="BH536" s="5"/>
      <c r="BI536" s="5"/>
      <c r="BJ536" s="8"/>
      <c r="BK536" s="8"/>
      <c r="BL536" s="8"/>
      <c r="BM536" s="8"/>
      <c r="BN536" s="8"/>
    </row>
    <row r="537" spans="1:66" s="10" customFormat="1" x14ac:dyDescent="0.25">
      <c r="A537"/>
      <c r="B537"/>
      <c r="C537"/>
      <c r="E537"/>
      <c r="F537"/>
      <c r="G537"/>
      <c r="H537"/>
      <c r="I537"/>
      <c r="J537"/>
      <c r="K537" s="3"/>
      <c r="L537" s="3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  <c r="AT537" s="5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5"/>
      <c r="BJ537" s="8"/>
      <c r="BK537" s="8"/>
      <c r="BL537" s="8"/>
      <c r="BM537" s="8"/>
      <c r="BN537" s="8"/>
    </row>
    <row r="538" spans="1:66" x14ac:dyDescent="0.25">
      <c r="D538" s="10"/>
      <c r="K538" s="3"/>
      <c r="L538" s="3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  <c r="AT538" s="5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5"/>
      <c r="BJ538" s="8"/>
      <c r="BK538" s="8"/>
      <c r="BL538" s="8"/>
      <c r="BM538" s="8"/>
      <c r="BN538" s="8"/>
    </row>
    <row r="539" spans="1:66" x14ac:dyDescent="0.25">
      <c r="D539" s="10"/>
      <c r="K539" s="3"/>
      <c r="L539" s="3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  <c r="AT539" s="5"/>
      <c r="AU539" s="5"/>
      <c r="AV539" s="5"/>
      <c r="AW539" s="5"/>
      <c r="AX539" s="5"/>
      <c r="AY539" s="5"/>
      <c r="AZ539" s="5"/>
      <c r="BA539" s="5"/>
      <c r="BB539" s="5"/>
      <c r="BC539" s="5"/>
      <c r="BD539" s="5"/>
      <c r="BE539" s="5"/>
      <c r="BF539" s="5"/>
      <c r="BG539" s="5"/>
      <c r="BH539" s="5"/>
      <c r="BI539" s="5"/>
      <c r="BJ539" s="8"/>
      <c r="BK539" s="8"/>
      <c r="BL539" s="8"/>
      <c r="BM539" s="8"/>
      <c r="BN539" s="8"/>
    </row>
    <row r="540" spans="1:66" x14ac:dyDescent="0.25">
      <c r="D540" s="10"/>
      <c r="K540" s="3"/>
      <c r="L540" s="3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  <c r="AT540" s="5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5"/>
      <c r="BJ540" s="8"/>
      <c r="BK540" s="8"/>
      <c r="BL540" s="8"/>
      <c r="BM540" s="8"/>
      <c r="BN540" s="8"/>
    </row>
    <row r="541" spans="1:66" x14ac:dyDescent="0.25">
      <c r="D541" s="10"/>
      <c r="K541" s="3"/>
      <c r="L541" s="3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  <c r="AT541" s="5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5"/>
      <c r="BJ541" s="8"/>
      <c r="BK541" s="8"/>
      <c r="BL541" s="8"/>
      <c r="BM541" s="8"/>
      <c r="BN541" s="8"/>
    </row>
    <row r="542" spans="1:66" x14ac:dyDescent="0.25">
      <c r="D542" s="10"/>
      <c r="K542" s="3"/>
      <c r="L542" s="3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  <c r="AT542" s="5"/>
      <c r="AU542" s="5"/>
      <c r="AV542" s="5"/>
      <c r="AW542" s="5"/>
      <c r="AX542" s="5"/>
      <c r="AY542" s="5"/>
      <c r="AZ542" s="5"/>
      <c r="BA542" s="5"/>
      <c r="BB542" s="5"/>
      <c r="BC542" s="5"/>
      <c r="BD542" s="5"/>
      <c r="BE542" s="5"/>
      <c r="BF542" s="5"/>
      <c r="BG542" s="5"/>
      <c r="BH542" s="5"/>
      <c r="BI542" s="5"/>
      <c r="BJ542" s="8"/>
      <c r="BK542" s="8"/>
      <c r="BL542" s="8"/>
      <c r="BM542" s="8"/>
      <c r="BN542" s="8"/>
    </row>
    <row r="543" spans="1:66" x14ac:dyDescent="0.25">
      <c r="D543" s="10"/>
      <c r="K543" s="3"/>
      <c r="L543" s="3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  <c r="AT543" s="5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5"/>
      <c r="BJ543" s="8"/>
      <c r="BK543" s="8"/>
      <c r="BL543" s="8"/>
      <c r="BM543" s="8"/>
      <c r="BN543" s="8"/>
    </row>
    <row r="544" spans="1:66" x14ac:dyDescent="0.25">
      <c r="D544" s="10"/>
      <c r="K544" s="3"/>
      <c r="L544" s="3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  <c r="AT544" s="5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5"/>
      <c r="BJ544" s="8"/>
      <c r="BK544" s="8"/>
      <c r="BL544" s="8"/>
      <c r="BM544" s="8"/>
      <c r="BN544" s="8"/>
    </row>
    <row r="545" spans="4:66" s="15" customFormat="1" x14ac:dyDescent="0.25">
      <c r="K545" s="20"/>
      <c r="L545" s="20"/>
      <c r="M545" s="21"/>
      <c r="N545" s="21"/>
      <c r="O545" s="21"/>
      <c r="P545" s="21"/>
      <c r="Q545" s="21"/>
      <c r="R545" s="21"/>
      <c r="S545" s="21"/>
      <c r="T545" s="21"/>
      <c r="U545" s="21"/>
      <c r="V545" s="21"/>
      <c r="W545" s="21"/>
      <c r="X545" s="21"/>
      <c r="Y545" s="21"/>
      <c r="Z545" s="21"/>
      <c r="AA545" s="21"/>
      <c r="AB545" s="21"/>
      <c r="AC545" s="21"/>
      <c r="AD545" s="21"/>
      <c r="AE545" s="21"/>
      <c r="AF545" s="21"/>
      <c r="AG545" s="21"/>
      <c r="AH545" s="21"/>
      <c r="AI545" s="21"/>
      <c r="AJ545" s="21"/>
      <c r="AK545" s="21"/>
      <c r="AL545" s="21"/>
      <c r="AM545" s="21"/>
      <c r="AN545" s="21"/>
      <c r="AO545" s="21"/>
      <c r="AP545" s="21"/>
      <c r="AQ545" s="21"/>
      <c r="AR545" s="21"/>
      <c r="AS545" s="21"/>
      <c r="AT545" s="21"/>
      <c r="AU545" s="21"/>
      <c r="AV545" s="21"/>
      <c r="AW545" s="21"/>
      <c r="AX545" s="21"/>
      <c r="AY545" s="21"/>
      <c r="AZ545" s="21"/>
      <c r="BA545" s="21"/>
      <c r="BB545" s="21"/>
      <c r="BC545" s="21"/>
      <c r="BD545" s="21"/>
      <c r="BE545" s="21"/>
      <c r="BF545" s="21"/>
      <c r="BG545" s="21"/>
      <c r="BH545" s="21"/>
      <c r="BI545" s="21"/>
      <c r="BJ545" s="22"/>
      <c r="BK545" s="22"/>
      <c r="BL545" s="22"/>
      <c r="BM545" s="22"/>
      <c r="BN545" s="22"/>
    </row>
    <row r="546" spans="4:66" x14ac:dyDescent="0.25">
      <c r="D546"/>
      <c r="K546" s="3"/>
      <c r="L546" s="3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  <c r="AT546" s="5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5"/>
      <c r="BJ546" s="8"/>
      <c r="BK546" s="8"/>
      <c r="BL546" s="8"/>
      <c r="BM546" s="8"/>
      <c r="BN546" s="8"/>
    </row>
    <row r="547" spans="4:66" x14ac:dyDescent="0.25">
      <c r="D547"/>
      <c r="K547" s="3"/>
      <c r="L547" s="3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  <c r="AT547" s="5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5"/>
      <c r="BJ547" s="8"/>
      <c r="BK547" s="8"/>
      <c r="BL547" s="8"/>
      <c r="BM547" s="8"/>
      <c r="BN547" s="8"/>
    </row>
    <row r="548" spans="4:66" x14ac:dyDescent="0.25">
      <c r="D548"/>
      <c r="K548" s="3"/>
      <c r="L548" s="3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  <c r="AT548" s="5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5"/>
      <c r="BJ548" s="8"/>
      <c r="BK548" s="8"/>
      <c r="BL548" s="8"/>
      <c r="BM548" s="8"/>
      <c r="BN548" s="8"/>
    </row>
    <row r="549" spans="4:66" x14ac:dyDescent="0.25">
      <c r="D549"/>
      <c r="K549" s="3"/>
      <c r="L549" s="3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  <c r="AT549" s="5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5"/>
      <c r="BJ549" s="8"/>
      <c r="BK549" s="8"/>
      <c r="BL549" s="8"/>
      <c r="BM549" s="8"/>
      <c r="BN549" s="8"/>
    </row>
    <row r="550" spans="4:66" x14ac:dyDescent="0.25">
      <c r="D550"/>
      <c r="K550" s="3"/>
      <c r="L550" s="3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  <c r="AT550" s="5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/>
      <c r="BH550" s="5"/>
      <c r="BI550" s="5"/>
      <c r="BJ550" s="8"/>
      <c r="BK550" s="8"/>
      <c r="BL550" s="8"/>
      <c r="BM550" s="8"/>
      <c r="BN550" s="8"/>
    </row>
    <row r="551" spans="4:66" x14ac:dyDescent="0.25">
      <c r="D551"/>
      <c r="K551" s="3"/>
      <c r="L551" s="3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  <c r="AT551" s="5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5"/>
      <c r="BJ551" s="8"/>
      <c r="BK551" s="8"/>
      <c r="BL551" s="8"/>
      <c r="BM551" s="8"/>
      <c r="BN551" s="8"/>
    </row>
    <row r="552" spans="4:66" x14ac:dyDescent="0.25">
      <c r="D552"/>
      <c r="K552" s="3"/>
      <c r="L552" s="3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  <c r="AT552" s="5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5"/>
      <c r="BJ552" s="8"/>
      <c r="BK552" s="8"/>
      <c r="BL552" s="8"/>
      <c r="BM552" s="8"/>
      <c r="BN552" s="8"/>
    </row>
    <row r="553" spans="4:66" x14ac:dyDescent="0.25">
      <c r="D553"/>
      <c r="K553" s="3"/>
      <c r="L553" s="3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  <c r="AT553" s="5"/>
      <c r="AU553" s="5"/>
      <c r="AV553" s="5"/>
      <c r="AW553" s="5"/>
      <c r="AX553" s="5"/>
      <c r="AY553" s="5"/>
      <c r="AZ553" s="5"/>
      <c r="BA553" s="5"/>
      <c r="BB553" s="5"/>
      <c r="BC553" s="5"/>
      <c r="BD553" s="5"/>
      <c r="BE553" s="5"/>
      <c r="BF553" s="5"/>
      <c r="BG553" s="5"/>
      <c r="BH553" s="5"/>
      <c r="BI553" s="5"/>
      <c r="BJ553" s="8"/>
      <c r="BK553" s="8"/>
      <c r="BL553" s="8"/>
      <c r="BM553" s="8"/>
      <c r="BN553" s="8"/>
    </row>
    <row r="554" spans="4:66" x14ac:dyDescent="0.25">
      <c r="D554"/>
      <c r="K554" s="3"/>
      <c r="L554" s="3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  <c r="AT554" s="5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5"/>
      <c r="BJ554" s="8"/>
      <c r="BK554" s="8"/>
      <c r="BL554" s="8"/>
      <c r="BM554" s="8"/>
      <c r="BN554" s="8"/>
    </row>
    <row r="555" spans="4:66" x14ac:dyDescent="0.25">
      <c r="D555"/>
      <c r="K555" s="3"/>
      <c r="L555" s="3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  <c r="AT555" s="5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5"/>
      <c r="BJ555" s="8"/>
      <c r="BK555" s="8"/>
      <c r="BL555" s="8"/>
      <c r="BM555" s="8"/>
      <c r="BN555" s="8"/>
    </row>
    <row r="556" spans="4:66" x14ac:dyDescent="0.25">
      <c r="D556"/>
      <c r="K556" s="3"/>
      <c r="L556" s="3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  <c r="AT556" s="5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5"/>
      <c r="BJ556" s="8"/>
      <c r="BK556" s="8"/>
      <c r="BL556" s="8"/>
      <c r="BM556" s="8"/>
      <c r="BN556" s="8"/>
    </row>
    <row r="557" spans="4:66" x14ac:dyDescent="0.25">
      <c r="D557"/>
      <c r="K557" s="3"/>
      <c r="L557" s="3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  <c r="AT557" s="5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5"/>
      <c r="BJ557" s="8"/>
      <c r="BK557" s="8"/>
      <c r="BL557" s="8"/>
      <c r="BM557" s="8"/>
      <c r="BN557" s="8"/>
    </row>
    <row r="558" spans="4:66" x14ac:dyDescent="0.25">
      <c r="D558"/>
      <c r="K558" s="3"/>
      <c r="L558" s="3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  <c r="AT558" s="5"/>
      <c r="AU558" s="5"/>
      <c r="AV558" s="5"/>
      <c r="AW558" s="5"/>
      <c r="AX558" s="5"/>
      <c r="AY558" s="5"/>
      <c r="AZ558" s="5"/>
      <c r="BA558" s="5"/>
      <c r="BB558" s="5"/>
      <c r="BC558" s="5"/>
      <c r="BD558" s="5"/>
      <c r="BE558" s="5"/>
      <c r="BF558" s="5"/>
      <c r="BG558" s="5"/>
      <c r="BH558" s="5"/>
      <c r="BI558" s="5"/>
      <c r="BJ558" s="8"/>
      <c r="BK558" s="8"/>
      <c r="BL558" s="8"/>
      <c r="BM558" s="8"/>
      <c r="BN558" s="8"/>
    </row>
    <row r="559" spans="4:66" x14ac:dyDescent="0.25">
      <c r="D559"/>
      <c r="K559" s="3"/>
      <c r="L559" s="3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  <c r="AT559" s="5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5"/>
      <c r="BJ559" s="8"/>
      <c r="BK559" s="8"/>
      <c r="BL559" s="8"/>
      <c r="BM559" s="8"/>
      <c r="BN559" s="8"/>
    </row>
    <row r="560" spans="4:66" x14ac:dyDescent="0.25">
      <c r="D560"/>
      <c r="K560" s="3"/>
      <c r="L560" s="3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  <c r="AT560" s="5"/>
      <c r="AU560" s="5"/>
      <c r="AV560" s="5"/>
      <c r="AW560" s="5"/>
      <c r="AX560" s="5"/>
      <c r="AY560" s="5"/>
      <c r="AZ560" s="5"/>
      <c r="BA560" s="5"/>
      <c r="BB560" s="5"/>
      <c r="BC560" s="5"/>
      <c r="BD560" s="5"/>
      <c r="BE560" s="5"/>
      <c r="BF560" s="5"/>
      <c r="BG560" s="5"/>
      <c r="BH560" s="5"/>
      <c r="BI560" s="5"/>
      <c r="BJ560" s="8"/>
      <c r="BK560" s="8"/>
      <c r="BL560" s="8"/>
      <c r="BM560" s="8"/>
      <c r="BN560" s="8"/>
    </row>
    <row r="561" spans="4:66" x14ac:dyDescent="0.25">
      <c r="D561"/>
      <c r="K561" s="3"/>
      <c r="L561" s="3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  <c r="AT561" s="5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5"/>
      <c r="BJ561" s="8"/>
      <c r="BK561" s="8"/>
      <c r="BL561" s="8"/>
      <c r="BM561" s="8"/>
      <c r="BN561" s="8"/>
    </row>
    <row r="562" spans="4:66" x14ac:dyDescent="0.25">
      <c r="D562"/>
      <c r="K562" s="3"/>
      <c r="L562" s="3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  <c r="AT562" s="5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5"/>
      <c r="BJ562" s="8"/>
      <c r="BK562" s="8"/>
      <c r="BL562" s="8"/>
      <c r="BM562" s="8"/>
      <c r="BN562" s="8"/>
    </row>
    <row r="563" spans="4:66" x14ac:dyDescent="0.25">
      <c r="D563"/>
      <c r="K563" s="3"/>
      <c r="L563" s="3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  <c r="AT563" s="5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5"/>
      <c r="BJ563" s="8"/>
      <c r="BK563" s="8"/>
      <c r="BL563" s="8"/>
      <c r="BM563" s="8"/>
      <c r="BN563" s="8"/>
    </row>
    <row r="564" spans="4:66" x14ac:dyDescent="0.25">
      <c r="D564"/>
      <c r="K564" s="3"/>
      <c r="L564" s="3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  <c r="AT564" s="5"/>
      <c r="AU564" s="5"/>
      <c r="AV564" s="5"/>
      <c r="AW564" s="5"/>
      <c r="AX564" s="5"/>
      <c r="AY564" s="5"/>
      <c r="AZ564" s="5"/>
      <c r="BA564" s="5"/>
      <c r="BB564" s="5"/>
      <c r="BC564" s="5"/>
      <c r="BD564" s="5"/>
      <c r="BE564" s="5"/>
      <c r="BF564" s="5"/>
      <c r="BG564" s="5"/>
      <c r="BH564" s="5"/>
      <c r="BI564" s="5"/>
      <c r="BJ564" s="8"/>
      <c r="BK564" s="8"/>
      <c r="BL564" s="8"/>
      <c r="BM564" s="8"/>
      <c r="BN564" s="8"/>
    </row>
    <row r="565" spans="4:66" x14ac:dyDescent="0.25">
      <c r="D565"/>
      <c r="K565" s="3"/>
      <c r="L565" s="3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  <c r="AT565" s="5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5"/>
      <c r="BJ565" s="8"/>
      <c r="BK565" s="8"/>
      <c r="BL565" s="8"/>
      <c r="BM565" s="8"/>
      <c r="BN565" s="8"/>
    </row>
    <row r="566" spans="4:66" x14ac:dyDescent="0.25">
      <c r="D566"/>
      <c r="K566" s="3"/>
      <c r="L566" s="3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  <c r="AT566" s="5"/>
      <c r="AU566" s="5"/>
      <c r="AV566" s="5"/>
      <c r="AW566" s="5"/>
      <c r="AX566" s="5"/>
      <c r="AY566" s="5"/>
      <c r="AZ566" s="5"/>
      <c r="BA566" s="5"/>
      <c r="BB566" s="5"/>
      <c r="BC566" s="5"/>
      <c r="BD566" s="5"/>
      <c r="BE566" s="5"/>
      <c r="BF566" s="5"/>
      <c r="BG566" s="5"/>
      <c r="BH566" s="5"/>
      <c r="BI566" s="5"/>
      <c r="BJ566" s="8"/>
      <c r="BK566" s="8"/>
      <c r="BL566" s="8"/>
      <c r="BM566" s="8"/>
      <c r="BN566" s="8"/>
    </row>
    <row r="567" spans="4:66" x14ac:dyDescent="0.25">
      <c r="D567"/>
      <c r="K567" s="3"/>
      <c r="L567" s="3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  <c r="AT567" s="5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5"/>
      <c r="BJ567" s="8"/>
      <c r="BK567" s="8"/>
      <c r="BL567" s="8"/>
      <c r="BM567" s="8"/>
      <c r="BN567" s="8"/>
    </row>
    <row r="568" spans="4:66" x14ac:dyDescent="0.25">
      <c r="D568"/>
      <c r="K568" s="3"/>
      <c r="L568" s="3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  <c r="AT568" s="5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5"/>
      <c r="BJ568" s="8"/>
      <c r="BK568" s="8"/>
      <c r="BL568" s="8"/>
      <c r="BM568" s="8"/>
      <c r="BN568" s="8"/>
    </row>
    <row r="569" spans="4:66" x14ac:dyDescent="0.25">
      <c r="D569"/>
      <c r="K569" s="3"/>
      <c r="L569" s="3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  <c r="AT569" s="5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5"/>
      <c r="BJ569" s="8"/>
      <c r="BK569" s="8"/>
      <c r="BL569" s="8"/>
      <c r="BM569" s="8"/>
      <c r="BN569" s="8"/>
    </row>
    <row r="570" spans="4:66" x14ac:dyDescent="0.25">
      <c r="D570"/>
      <c r="K570" s="3"/>
      <c r="L570" s="3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  <c r="AT570" s="5"/>
      <c r="AU570" s="5"/>
      <c r="AV570" s="5"/>
      <c r="AW570" s="5"/>
      <c r="AX570" s="5"/>
      <c r="AY570" s="5"/>
      <c r="AZ570" s="5"/>
      <c r="BA570" s="5"/>
      <c r="BB570" s="5"/>
      <c r="BC570" s="5"/>
      <c r="BD570" s="5"/>
      <c r="BE570" s="5"/>
      <c r="BF570" s="5"/>
      <c r="BG570" s="5"/>
      <c r="BH570" s="5"/>
      <c r="BI570" s="5"/>
      <c r="BJ570" s="8"/>
      <c r="BK570" s="8"/>
      <c r="BL570" s="8"/>
      <c r="BM570" s="8"/>
      <c r="BN570" s="8"/>
    </row>
    <row r="571" spans="4:66" x14ac:dyDescent="0.25">
      <c r="D571"/>
      <c r="K571" s="3"/>
      <c r="L571" s="3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  <c r="AT571" s="5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5"/>
      <c r="BJ571" s="8"/>
      <c r="BK571" s="8"/>
      <c r="BL571" s="8"/>
      <c r="BM571" s="8"/>
      <c r="BN571" s="8"/>
    </row>
    <row r="572" spans="4:66" x14ac:dyDescent="0.25">
      <c r="D572"/>
      <c r="K572" s="3"/>
      <c r="L572" s="3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  <c r="AT572" s="5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5"/>
      <c r="BJ572" s="8"/>
      <c r="BK572" s="8"/>
      <c r="BL572" s="8"/>
      <c r="BM572" s="8"/>
      <c r="BN572" s="8"/>
    </row>
    <row r="573" spans="4:66" x14ac:dyDescent="0.25">
      <c r="D573"/>
      <c r="K573" s="3"/>
      <c r="L573" s="3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  <c r="AT573" s="5"/>
      <c r="AU573" s="5"/>
      <c r="AV573" s="5"/>
      <c r="AW573" s="5"/>
      <c r="AX573" s="5"/>
      <c r="AY573" s="5"/>
      <c r="AZ573" s="5"/>
      <c r="BA573" s="5"/>
      <c r="BB573" s="5"/>
      <c r="BC573" s="5"/>
      <c r="BD573" s="5"/>
      <c r="BE573" s="5"/>
      <c r="BF573" s="5"/>
      <c r="BG573" s="5"/>
      <c r="BH573" s="5"/>
      <c r="BI573" s="5"/>
      <c r="BJ573" s="8"/>
      <c r="BK573" s="8"/>
      <c r="BL573" s="8"/>
      <c r="BM573" s="8"/>
      <c r="BN573" s="8"/>
    </row>
    <row r="574" spans="4:66" x14ac:dyDescent="0.25">
      <c r="D574"/>
      <c r="K574" s="3"/>
      <c r="L574" s="3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  <c r="AT574" s="5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5"/>
      <c r="BJ574" s="8"/>
      <c r="BK574" s="8"/>
      <c r="BL574" s="8"/>
      <c r="BM574" s="8"/>
      <c r="BN574" s="8"/>
    </row>
    <row r="575" spans="4:66" x14ac:dyDescent="0.25">
      <c r="D575"/>
      <c r="K575" s="3"/>
      <c r="L575" s="3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  <c r="AT575" s="5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5"/>
      <c r="BJ575" s="8"/>
      <c r="BK575" s="8"/>
      <c r="BL575" s="8"/>
      <c r="BM575" s="8"/>
      <c r="BN575" s="8"/>
    </row>
    <row r="576" spans="4:66" x14ac:dyDescent="0.25">
      <c r="D576"/>
      <c r="K576" s="3"/>
      <c r="L576" s="3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  <c r="AT576" s="5"/>
      <c r="AU576" s="5"/>
      <c r="AV576" s="5"/>
      <c r="AW576" s="5"/>
      <c r="AX576" s="5"/>
      <c r="AY576" s="5"/>
      <c r="AZ576" s="5"/>
      <c r="BA576" s="5"/>
      <c r="BB576" s="5"/>
      <c r="BC576" s="5"/>
      <c r="BD576" s="5"/>
      <c r="BE576" s="5"/>
      <c r="BF576" s="5"/>
      <c r="BG576" s="5"/>
      <c r="BH576" s="5"/>
      <c r="BI576" s="5"/>
      <c r="BJ576" s="8"/>
      <c r="BK576" s="8"/>
      <c r="BL576" s="8"/>
      <c r="BM576" s="8"/>
      <c r="BN576" s="8"/>
    </row>
    <row r="577" spans="4:66" x14ac:dyDescent="0.25">
      <c r="D577"/>
      <c r="K577" s="3"/>
      <c r="L577" s="3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  <c r="AT577" s="5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5"/>
      <c r="BJ577" s="8"/>
      <c r="BK577" s="8"/>
      <c r="BL577" s="8"/>
      <c r="BM577" s="8"/>
      <c r="BN577" s="8"/>
    </row>
    <row r="578" spans="4:66" x14ac:dyDescent="0.25">
      <c r="D578"/>
      <c r="K578" s="3"/>
      <c r="L578" s="3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  <c r="AT578" s="5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5"/>
      <c r="BJ578" s="8"/>
      <c r="BK578" s="8"/>
      <c r="BL578" s="8"/>
      <c r="BM578" s="8"/>
      <c r="BN578" s="8"/>
    </row>
    <row r="579" spans="4:66" x14ac:dyDescent="0.25">
      <c r="D579"/>
      <c r="K579" s="3"/>
      <c r="L579" s="3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  <c r="AT579" s="5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5"/>
      <c r="BJ579" s="8"/>
      <c r="BK579" s="8"/>
      <c r="BL579" s="8"/>
      <c r="BM579" s="8"/>
      <c r="BN579" s="8"/>
    </row>
    <row r="580" spans="4:66" x14ac:dyDescent="0.25">
      <c r="D580"/>
      <c r="K580" s="3"/>
      <c r="L580" s="3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  <c r="AT580" s="5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5"/>
      <c r="BJ580" s="8"/>
      <c r="BK580" s="8"/>
      <c r="BL580" s="8"/>
      <c r="BM580" s="8"/>
      <c r="BN580" s="8"/>
    </row>
    <row r="581" spans="4:66" x14ac:dyDescent="0.25">
      <c r="D581"/>
      <c r="K581" s="3"/>
      <c r="L581" s="3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  <c r="AT581" s="5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5"/>
      <c r="BJ581" s="8"/>
      <c r="BK581" s="8"/>
      <c r="BL581" s="8"/>
      <c r="BM581" s="8"/>
      <c r="BN581" s="8"/>
    </row>
    <row r="582" spans="4:66" x14ac:dyDescent="0.25">
      <c r="D582"/>
      <c r="K582" s="3"/>
      <c r="L582" s="3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  <c r="AT582" s="5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5"/>
      <c r="BJ582" s="8"/>
      <c r="BK582" s="8"/>
      <c r="BL582" s="8"/>
      <c r="BM582" s="8"/>
      <c r="BN582" s="8"/>
    </row>
    <row r="583" spans="4:66" x14ac:dyDescent="0.25">
      <c r="D583"/>
      <c r="K583" s="3"/>
      <c r="L583" s="3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  <c r="AT583" s="5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5"/>
      <c r="BJ583" s="8"/>
      <c r="BK583" s="8"/>
      <c r="BL583" s="8"/>
      <c r="BM583" s="8"/>
      <c r="BN583" s="8"/>
    </row>
    <row r="584" spans="4:66" x14ac:dyDescent="0.25">
      <c r="D584"/>
      <c r="K584" s="3"/>
      <c r="L584" s="3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  <c r="AT584" s="5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/>
      <c r="BH584" s="5"/>
      <c r="BI584" s="5"/>
      <c r="BJ584" s="8"/>
      <c r="BK584" s="8"/>
      <c r="BL584" s="8"/>
      <c r="BM584" s="8"/>
      <c r="BN584" s="8"/>
    </row>
    <row r="585" spans="4:66" x14ac:dyDescent="0.25">
      <c r="D585"/>
      <c r="K585" s="3"/>
      <c r="L585" s="3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  <c r="AT585" s="5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5"/>
      <c r="BJ585" s="8"/>
      <c r="BK585" s="8"/>
      <c r="BL585" s="8"/>
      <c r="BM585" s="8"/>
      <c r="BN585" s="8"/>
    </row>
    <row r="586" spans="4:66" x14ac:dyDescent="0.25">
      <c r="D586"/>
      <c r="K586" s="3"/>
      <c r="L586" s="3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  <c r="AT586" s="5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5"/>
      <c r="BJ586" s="8"/>
      <c r="BK586" s="8"/>
      <c r="BL586" s="8"/>
      <c r="BM586" s="8"/>
      <c r="BN586" s="8"/>
    </row>
    <row r="587" spans="4:66" x14ac:dyDescent="0.25">
      <c r="D587"/>
      <c r="K587" s="3"/>
      <c r="L587" s="3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  <c r="AT587" s="5"/>
      <c r="AU587" s="5"/>
      <c r="AV587" s="5"/>
      <c r="AW587" s="5"/>
      <c r="AX587" s="5"/>
      <c r="AY587" s="5"/>
      <c r="AZ587" s="5"/>
      <c r="BA587" s="5"/>
      <c r="BB587" s="5"/>
      <c r="BC587" s="5"/>
      <c r="BD587" s="5"/>
      <c r="BE587" s="5"/>
      <c r="BF587" s="5"/>
      <c r="BG587" s="5"/>
      <c r="BH587" s="5"/>
      <c r="BI587" s="5"/>
      <c r="BJ587" s="8"/>
      <c r="BK587" s="8"/>
      <c r="BL587" s="8"/>
      <c r="BM587" s="8"/>
      <c r="BN587" s="8"/>
    </row>
    <row r="588" spans="4:66" x14ac:dyDescent="0.25">
      <c r="D588"/>
      <c r="K588" s="3"/>
      <c r="L588" s="3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  <c r="AT588" s="5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5"/>
      <c r="BJ588" s="8"/>
      <c r="BK588" s="8"/>
      <c r="BL588" s="8"/>
      <c r="BM588" s="8"/>
      <c r="BN588" s="8"/>
    </row>
    <row r="589" spans="4:66" x14ac:dyDescent="0.25">
      <c r="D589"/>
      <c r="K589" s="3"/>
      <c r="L589" s="3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  <c r="AT589" s="5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5"/>
      <c r="BJ589" s="8"/>
      <c r="BK589" s="8"/>
      <c r="BL589" s="8"/>
      <c r="BM589" s="8"/>
      <c r="BN589" s="8"/>
    </row>
    <row r="590" spans="4:66" x14ac:dyDescent="0.25">
      <c r="D590"/>
      <c r="K590" s="3"/>
      <c r="L590" s="3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  <c r="AT590" s="5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5"/>
      <c r="BJ590" s="8"/>
      <c r="BK590" s="8"/>
      <c r="BL590" s="8"/>
      <c r="BM590" s="8"/>
      <c r="BN590" s="8"/>
    </row>
    <row r="591" spans="4:66" x14ac:dyDescent="0.25">
      <c r="D591"/>
      <c r="K591" s="3"/>
      <c r="L591" s="3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  <c r="AT591" s="5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5"/>
      <c r="BJ591" s="8"/>
      <c r="BK591" s="8"/>
      <c r="BL591" s="8"/>
      <c r="BM591" s="8"/>
      <c r="BN591" s="8"/>
    </row>
    <row r="592" spans="4:66" x14ac:dyDescent="0.25">
      <c r="D592"/>
      <c r="K592" s="3"/>
      <c r="L592" s="3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  <c r="AT592" s="5"/>
      <c r="AU592" s="5"/>
      <c r="AV592" s="5"/>
      <c r="AW592" s="5"/>
      <c r="AX592" s="5"/>
      <c r="AY592" s="5"/>
      <c r="AZ592" s="5"/>
      <c r="BA592" s="5"/>
      <c r="BB592" s="5"/>
      <c r="BC592" s="5"/>
      <c r="BD592" s="5"/>
      <c r="BE592" s="5"/>
      <c r="BF592" s="5"/>
      <c r="BG592" s="5"/>
      <c r="BH592" s="5"/>
      <c r="BI592" s="5"/>
      <c r="BJ592" s="8"/>
      <c r="BK592" s="8"/>
      <c r="BL592" s="8"/>
      <c r="BM592" s="8"/>
      <c r="BN592" s="8"/>
    </row>
    <row r="593" spans="4:66" x14ac:dyDescent="0.25">
      <c r="D593"/>
      <c r="K593" s="3"/>
      <c r="L593" s="3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  <c r="AT593" s="5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5"/>
      <c r="BJ593" s="8"/>
      <c r="BK593" s="8"/>
      <c r="BL593" s="8"/>
      <c r="BM593" s="8"/>
      <c r="BN593" s="8"/>
    </row>
    <row r="594" spans="4:66" x14ac:dyDescent="0.25">
      <c r="D594"/>
      <c r="K594" s="3"/>
      <c r="L594" s="3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  <c r="AT594" s="5"/>
      <c r="AU594" s="5"/>
      <c r="AV594" s="5"/>
      <c r="AW594" s="5"/>
      <c r="AX594" s="5"/>
      <c r="AY594" s="5"/>
      <c r="AZ594" s="5"/>
      <c r="BA594" s="5"/>
      <c r="BB594" s="5"/>
      <c r="BC594" s="5"/>
      <c r="BD594" s="5"/>
      <c r="BE594" s="5"/>
      <c r="BF594" s="5"/>
      <c r="BG594" s="5"/>
      <c r="BH594" s="5"/>
      <c r="BI594" s="5"/>
      <c r="BJ594" s="8"/>
      <c r="BK594" s="8"/>
      <c r="BL594" s="8"/>
      <c r="BM594" s="8"/>
      <c r="BN594" s="8"/>
    </row>
    <row r="595" spans="4:66" x14ac:dyDescent="0.25">
      <c r="D595"/>
      <c r="K595" s="3"/>
      <c r="L595" s="3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  <c r="AT595" s="5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5"/>
      <c r="BJ595" s="8"/>
      <c r="BK595" s="8"/>
      <c r="BL595" s="8"/>
      <c r="BM595" s="8"/>
      <c r="BN595" s="8"/>
    </row>
    <row r="596" spans="4:66" x14ac:dyDescent="0.25">
      <c r="D596"/>
      <c r="K596" s="3"/>
      <c r="L596" s="3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  <c r="AT596" s="5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5"/>
      <c r="BJ596" s="8"/>
      <c r="BK596" s="8"/>
      <c r="BL596" s="8"/>
      <c r="BM596" s="8"/>
      <c r="BN596" s="8"/>
    </row>
    <row r="597" spans="4:66" x14ac:dyDescent="0.25">
      <c r="D597"/>
      <c r="K597" s="3"/>
      <c r="L597" s="3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  <c r="AT597" s="5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5"/>
      <c r="BJ597" s="8"/>
      <c r="BK597" s="8"/>
      <c r="BL597" s="8"/>
      <c r="BM597" s="8"/>
      <c r="BN597" s="8"/>
    </row>
    <row r="598" spans="4:66" x14ac:dyDescent="0.25">
      <c r="D598"/>
      <c r="K598" s="3"/>
      <c r="L598" s="3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  <c r="AT598" s="5"/>
      <c r="AU598" s="5"/>
      <c r="AV598" s="5"/>
      <c r="AW598" s="5"/>
      <c r="AX598" s="5"/>
      <c r="AY598" s="5"/>
      <c r="AZ598" s="5"/>
      <c r="BA598" s="5"/>
      <c r="BB598" s="5"/>
      <c r="BC598" s="5"/>
      <c r="BD598" s="5"/>
      <c r="BE598" s="5"/>
      <c r="BF598" s="5"/>
      <c r="BG598" s="5"/>
      <c r="BH598" s="5"/>
      <c r="BI598" s="5"/>
      <c r="BJ598" s="8"/>
      <c r="BK598" s="8"/>
      <c r="BL598" s="8"/>
      <c r="BM598" s="8"/>
      <c r="BN598" s="8"/>
    </row>
    <row r="599" spans="4:66" x14ac:dyDescent="0.25">
      <c r="D599"/>
      <c r="K599" s="3"/>
      <c r="L599" s="3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  <c r="AT599" s="5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5"/>
      <c r="BJ599" s="8"/>
      <c r="BK599" s="8"/>
      <c r="BL599" s="8"/>
      <c r="BM599" s="8"/>
      <c r="BN599" s="8"/>
    </row>
    <row r="600" spans="4:66" x14ac:dyDescent="0.25">
      <c r="D600"/>
      <c r="K600" s="3"/>
      <c r="L600" s="3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  <c r="AT600" s="5"/>
      <c r="AU600" s="5"/>
      <c r="AV600" s="5"/>
      <c r="AW600" s="5"/>
      <c r="AX600" s="5"/>
      <c r="AY600" s="5"/>
      <c r="AZ600" s="5"/>
      <c r="BA600" s="5"/>
      <c r="BB600" s="5"/>
      <c r="BC600" s="5"/>
      <c r="BD600" s="5"/>
      <c r="BE600" s="5"/>
      <c r="BF600" s="5"/>
      <c r="BG600" s="5"/>
      <c r="BH600" s="5"/>
      <c r="BI600" s="5"/>
      <c r="BJ600" s="8"/>
      <c r="BK600" s="8"/>
      <c r="BL600" s="8"/>
      <c r="BM600" s="8"/>
      <c r="BN600" s="8"/>
    </row>
    <row r="601" spans="4:66" x14ac:dyDescent="0.25">
      <c r="D601"/>
      <c r="K601" s="3"/>
      <c r="L601" s="3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  <c r="AT601" s="5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5"/>
      <c r="BJ601" s="8"/>
      <c r="BK601" s="8"/>
      <c r="BL601" s="8"/>
      <c r="BM601" s="8"/>
      <c r="BN601" s="8"/>
    </row>
    <row r="602" spans="4:66" x14ac:dyDescent="0.25">
      <c r="D602"/>
      <c r="K602" s="3"/>
      <c r="L602" s="3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  <c r="AT602" s="5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5"/>
      <c r="BJ602" s="8"/>
      <c r="BK602" s="8"/>
      <c r="BL602" s="8"/>
      <c r="BM602" s="8"/>
      <c r="BN602" s="8"/>
    </row>
    <row r="603" spans="4:66" x14ac:dyDescent="0.25">
      <c r="D603"/>
      <c r="K603" s="3"/>
      <c r="L603" s="3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  <c r="AT603" s="5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5"/>
      <c r="BJ603" s="8"/>
      <c r="BK603" s="8"/>
      <c r="BL603" s="8"/>
      <c r="BM603" s="8"/>
      <c r="BN603" s="8"/>
    </row>
    <row r="604" spans="4:66" x14ac:dyDescent="0.25">
      <c r="D604"/>
      <c r="K604" s="3"/>
      <c r="L604" s="3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  <c r="AT604" s="5"/>
      <c r="AU604" s="5"/>
      <c r="AV604" s="5"/>
      <c r="AW604" s="5"/>
      <c r="AX604" s="5"/>
      <c r="AY604" s="5"/>
      <c r="AZ604" s="5"/>
      <c r="BA604" s="5"/>
      <c r="BB604" s="5"/>
      <c r="BC604" s="5"/>
      <c r="BD604" s="5"/>
      <c r="BE604" s="5"/>
      <c r="BF604" s="5"/>
      <c r="BG604" s="5"/>
      <c r="BH604" s="5"/>
      <c r="BI604" s="5"/>
      <c r="BJ604" s="8"/>
      <c r="BK604" s="8"/>
      <c r="BL604" s="8"/>
      <c r="BM604" s="8"/>
      <c r="BN604" s="8"/>
    </row>
    <row r="605" spans="4:66" x14ac:dyDescent="0.25">
      <c r="D605"/>
      <c r="K605" s="3"/>
      <c r="L605" s="3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  <c r="AT605" s="5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5"/>
      <c r="BJ605" s="8"/>
      <c r="BK605" s="8"/>
      <c r="BL605" s="8"/>
      <c r="BM605" s="8"/>
      <c r="BN605" s="8"/>
    </row>
    <row r="606" spans="4:66" x14ac:dyDescent="0.25">
      <c r="D606"/>
      <c r="K606" s="3"/>
      <c r="L606" s="3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  <c r="AT606" s="5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5"/>
      <c r="BJ606" s="8"/>
      <c r="BK606" s="8"/>
      <c r="BL606" s="8"/>
      <c r="BM606" s="8"/>
      <c r="BN606" s="8"/>
    </row>
    <row r="607" spans="4:66" x14ac:dyDescent="0.25">
      <c r="D607"/>
      <c r="K607" s="3"/>
      <c r="L607" s="3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  <c r="AT607" s="5"/>
      <c r="AU607" s="5"/>
      <c r="AV607" s="5"/>
      <c r="AW607" s="5"/>
      <c r="AX607" s="5"/>
      <c r="AY607" s="5"/>
      <c r="AZ607" s="5"/>
      <c r="BA607" s="5"/>
      <c r="BB607" s="5"/>
      <c r="BC607" s="5"/>
      <c r="BD607" s="5"/>
      <c r="BE607" s="5"/>
      <c r="BF607" s="5"/>
      <c r="BG607" s="5"/>
      <c r="BH607" s="5"/>
      <c r="BI607" s="5"/>
      <c r="BJ607" s="8"/>
      <c r="BK607" s="8"/>
      <c r="BL607" s="8"/>
      <c r="BM607" s="8"/>
      <c r="BN607" s="8"/>
    </row>
    <row r="608" spans="4:66" x14ac:dyDescent="0.25">
      <c r="D608"/>
      <c r="K608" s="3"/>
      <c r="L608" s="3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  <c r="AT608" s="5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5"/>
      <c r="BJ608" s="8"/>
      <c r="BK608" s="8"/>
      <c r="BL608" s="8"/>
      <c r="BM608" s="8"/>
      <c r="BN608" s="8"/>
    </row>
    <row r="609" spans="4:66" x14ac:dyDescent="0.25">
      <c r="D609"/>
      <c r="K609" s="3"/>
      <c r="L609" s="3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  <c r="AT609" s="5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5"/>
      <c r="BJ609" s="8"/>
      <c r="BK609" s="8"/>
      <c r="BL609" s="8"/>
      <c r="BM609" s="8"/>
      <c r="BN609" s="8"/>
    </row>
    <row r="610" spans="4:66" x14ac:dyDescent="0.25">
      <c r="D610"/>
      <c r="K610" s="3"/>
      <c r="L610" s="3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  <c r="AT610" s="5"/>
      <c r="AU610" s="5"/>
      <c r="AV610" s="5"/>
      <c r="AW610" s="5"/>
      <c r="AX610" s="5"/>
      <c r="AY610" s="5"/>
      <c r="AZ610" s="5"/>
      <c r="BA610" s="5"/>
      <c r="BB610" s="5"/>
      <c r="BC610" s="5"/>
      <c r="BD610" s="5"/>
      <c r="BE610" s="5"/>
      <c r="BF610" s="5"/>
      <c r="BG610" s="5"/>
      <c r="BH610" s="5"/>
      <c r="BI610" s="5"/>
      <c r="BJ610" s="8"/>
      <c r="BK610" s="8"/>
      <c r="BL610" s="8"/>
      <c r="BM610" s="8"/>
      <c r="BN610" s="8"/>
    </row>
    <row r="611" spans="4:66" x14ac:dyDescent="0.25">
      <c r="D611"/>
      <c r="K611" s="3"/>
      <c r="L611" s="3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  <c r="AT611" s="5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5"/>
      <c r="BJ611" s="8"/>
      <c r="BK611" s="8"/>
      <c r="BL611" s="8"/>
      <c r="BM611" s="8"/>
      <c r="BN611" s="8"/>
    </row>
    <row r="612" spans="4:66" x14ac:dyDescent="0.25">
      <c r="D612"/>
      <c r="K612" s="3"/>
      <c r="L612" s="3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  <c r="AT612" s="5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5"/>
      <c r="BJ612" s="8"/>
      <c r="BK612" s="8"/>
      <c r="BL612" s="8"/>
      <c r="BM612" s="8"/>
      <c r="BN612" s="8"/>
    </row>
    <row r="613" spans="4:66" x14ac:dyDescent="0.25">
      <c r="D613"/>
      <c r="K613" s="3"/>
      <c r="L613" s="3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  <c r="AT613" s="5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5"/>
      <c r="BJ613" s="8"/>
      <c r="BK613" s="8"/>
      <c r="BL613" s="8"/>
      <c r="BM613" s="8"/>
      <c r="BN613" s="8"/>
    </row>
    <row r="614" spans="4:66" x14ac:dyDescent="0.25">
      <c r="D614"/>
      <c r="K614" s="3"/>
      <c r="L614" s="3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  <c r="AT614" s="5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5"/>
      <c r="BJ614" s="8"/>
      <c r="BK614" s="8"/>
      <c r="BL614" s="8"/>
      <c r="BM614" s="8"/>
      <c r="BN614" s="8"/>
    </row>
    <row r="615" spans="4:66" x14ac:dyDescent="0.25">
      <c r="D615"/>
      <c r="K615" s="3"/>
      <c r="L615" s="3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  <c r="AT615" s="5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5"/>
      <c r="BJ615" s="8"/>
      <c r="BK615" s="8"/>
      <c r="BL615" s="8"/>
      <c r="BM615" s="8"/>
      <c r="BN615" s="8"/>
    </row>
    <row r="616" spans="4:66" x14ac:dyDescent="0.25">
      <c r="D616"/>
      <c r="K616" s="3"/>
      <c r="L616" s="3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  <c r="AT616" s="5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5"/>
      <c r="BJ616" s="8"/>
      <c r="BK616" s="8"/>
      <c r="BL616" s="8"/>
      <c r="BM616" s="8"/>
      <c r="BN616" s="8"/>
    </row>
    <row r="617" spans="4:66" x14ac:dyDescent="0.25">
      <c r="D617"/>
      <c r="K617" s="3"/>
      <c r="L617" s="3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  <c r="AT617" s="5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5"/>
      <c r="BJ617" s="8"/>
      <c r="BK617" s="8"/>
      <c r="BL617" s="8"/>
      <c r="BM617" s="8"/>
      <c r="BN617" s="8"/>
    </row>
    <row r="618" spans="4:66" x14ac:dyDescent="0.25">
      <c r="D618"/>
      <c r="K618" s="3"/>
      <c r="L618" s="3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  <c r="AT618" s="5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5"/>
      <c r="BJ618" s="8"/>
      <c r="BK618" s="8"/>
      <c r="BL618" s="8"/>
      <c r="BM618" s="8"/>
      <c r="BN618" s="8"/>
    </row>
    <row r="619" spans="4:66" x14ac:dyDescent="0.25">
      <c r="D619"/>
      <c r="K619" s="3"/>
      <c r="L619" s="3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  <c r="AT619" s="5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/>
      <c r="BH619" s="5"/>
      <c r="BI619" s="5"/>
      <c r="BJ619" s="8"/>
      <c r="BK619" s="8"/>
      <c r="BL619" s="8"/>
      <c r="BM619" s="8"/>
      <c r="BN619" s="8"/>
    </row>
    <row r="620" spans="4:66" x14ac:dyDescent="0.25">
      <c r="D620"/>
      <c r="K620" s="3"/>
      <c r="L620" s="3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  <c r="AT620" s="5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5"/>
      <c r="BJ620" s="8"/>
      <c r="BK620" s="8"/>
      <c r="BL620" s="8"/>
      <c r="BM620" s="8"/>
      <c r="BN620" s="8"/>
    </row>
    <row r="621" spans="4:66" x14ac:dyDescent="0.25">
      <c r="D621"/>
      <c r="K621" s="3"/>
      <c r="L621" s="3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  <c r="AT621" s="5"/>
      <c r="AU621" s="5"/>
      <c r="AV621" s="5"/>
      <c r="AW621" s="5"/>
      <c r="AX621" s="5"/>
      <c r="AY621" s="5"/>
      <c r="AZ621" s="5"/>
      <c r="BA621" s="5"/>
      <c r="BB621" s="5"/>
      <c r="BC621" s="5"/>
      <c r="BD621" s="5"/>
      <c r="BE621" s="5"/>
      <c r="BF621" s="5"/>
      <c r="BG621" s="5"/>
      <c r="BH621" s="5"/>
      <c r="BI621" s="5"/>
      <c r="BJ621" s="8"/>
      <c r="BK621" s="8"/>
      <c r="BL621" s="8"/>
      <c r="BM621" s="8"/>
      <c r="BN621" s="8"/>
    </row>
    <row r="622" spans="4:66" x14ac:dyDescent="0.25">
      <c r="D622"/>
      <c r="K622" s="3"/>
      <c r="L622" s="3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  <c r="AT622" s="5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5"/>
      <c r="BJ622" s="8"/>
      <c r="BK622" s="8"/>
      <c r="BL622" s="8"/>
      <c r="BM622" s="8"/>
      <c r="BN622" s="8"/>
    </row>
    <row r="623" spans="4:66" x14ac:dyDescent="0.25">
      <c r="D623"/>
      <c r="K623" s="3"/>
      <c r="L623" s="3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  <c r="AT623" s="5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5"/>
      <c r="BJ623" s="8"/>
      <c r="BK623" s="8"/>
      <c r="BL623" s="8"/>
      <c r="BM623" s="8"/>
      <c r="BN623" s="8"/>
    </row>
    <row r="624" spans="4:66" x14ac:dyDescent="0.25">
      <c r="D624"/>
      <c r="K624" s="3"/>
      <c r="L624" s="3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  <c r="AT624" s="5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5"/>
      <c r="BJ624" s="8"/>
      <c r="BK624" s="8"/>
      <c r="BL624" s="8"/>
      <c r="BM624" s="8"/>
      <c r="BN624" s="8"/>
    </row>
    <row r="625" spans="1:66" x14ac:dyDescent="0.25">
      <c r="D625"/>
      <c r="K625" s="3"/>
      <c r="L625" s="3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  <c r="AT625" s="5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5"/>
      <c r="BJ625" s="8"/>
      <c r="BK625" s="8"/>
      <c r="BL625" s="8"/>
      <c r="BM625" s="8"/>
      <c r="BN625" s="8"/>
    </row>
    <row r="626" spans="1:66" x14ac:dyDescent="0.25">
      <c r="D626"/>
      <c r="K626" s="3"/>
      <c r="L626" s="3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  <c r="AT626" s="5"/>
      <c r="AU626" s="5"/>
      <c r="AV626" s="5"/>
      <c r="AW626" s="5"/>
      <c r="AX626" s="5"/>
      <c r="AY626" s="5"/>
      <c r="AZ626" s="5"/>
      <c r="BA626" s="5"/>
      <c r="BB626" s="5"/>
      <c r="BC626" s="5"/>
      <c r="BD626" s="5"/>
      <c r="BE626" s="5"/>
      <c r="BF626" s="5"/>
      <c r="BG626" s="5"/>
      <c r="BH626" s="5"/>
      <c r="BI626" s="5"/>
      <c r="BJ626" s="8"/>
      <c r="BK626" s="8"/>
      <c r="BL626" s="8"/>
      <c r="BM626" s="8"/>
      <c r="BN626" s="8"/>
    </row>
    <row r="627" spans="1:66" x14ac:dyDescent="0.25">
      <c r="D627"/>
      <c r="K627" s="3"/>
      <c r="L627" s="3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  <c r="AT627" s="5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5"/>
      <c r="BJ627" s="8"/>
      <c r="BK627" s="8"/>
      <c r="BL627" s="8"/>
      <c r="BM627" s="8"/>
      <c r="BN627" s="8"/>
    </row>
    <row r="628" spans="1:66" x14ac:dyDescent="0.25">
      <c r="D628"/>
      <c r="K628" s="3"/>
      <c r="L628" s="3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  <c r="AT628" s="5"/>
      <c r="AU628" s="5"/>
      <c r="AV628" s="5"/>
      <c r="AW628" s="5"/>
      <c r="AX628" s="5"/>
      <c r="AY628" s="5"/>
      <c r="AZ628" s="5"/>
      <c r="BA628" s="5"/>
      <c r="BB628" s="5"/>
      <c r="BC628" s="5"/>
      <c r="BD628" s="5"/>
      <c r="BE628" s="5"/>
      <c r="BF628" s="5"/>
      <c r="BG628" s="5"/>
      <c r="BH628" s="5"/>
      <c r="BI628" s="5"/>
      <c r="BJ628" s="8"/>
      <c r="BK628" s="8"/>
      <c r="BL628" s="8"/>
      <c r="BM628" s="8"/>
      <c r="BN628" s="8"/>
    </row>
    <row r="629" spans="1:66" x14ac:dyDescent="0.25">
      <c r="D629"/>
      <c r="K629" s="3"/>
      <c r="L629" s="3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  <c r="AT629" s="5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5"/>
      <c r="BJ629" s="8"/>
      <c r="BK629" s="8"/>
      <c r="BL629" s="8"/>
      <c r="BM629" s="8"/>
      <c r="BN629" s="8"/>
    </row>
    <row r="630" spans="1:66" x14ac:dyDescent="0.25">
      <c r="D630"/>
      <c r="K630" s="3"/>
      <c r="L630" s="3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  <c r="AT630" s="5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5"/>
      <c r="BJ630" s="8"/>
      <c r="BK630" s="8"/>
      <c r="BL630" s="8"/>
      <c r="BM630" s="8"/>
      <c r="BN630" s="8"/>
    </row>
    <row r="631" spans="1:66" x14ac:dyDescent="0.25">
      <c r="D631"/>
      <c r="K631" s="3"/>
      <c r="L631" s="3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  <c r="AT631" s="5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5"/>
      <c r="BJ631" s="8"/>
      <c r="BK631" s="8"/>
      <c r="BL631" s="8"/>
      <c r="BM631" s="8"/>
      <c r="BN631" s="8"/>
    </row>
    <row r="632" spans="1:66" x14ac:dyDescent="0.25">
      <c r="D632"/>
      <c r="K632" s="3"/>
      <c r="L632" s="3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  <c r="AT632" s="5"/>
      <c r="AU632" s="5"/>
      <c r="AV632" s="5"/>
      <c r="AW632" s="5"/>
      <c r="AX632" s="5"/>
      <c r="AY632" s="5"/>
      <c r="AZ632" s="5"/>
      <c r="BA632" s="5"/>
      <c r="BB632" s="5"/>
      <c r="BC632" s="5"/>
      <c r="BD632" s="5"/>
      <c r="BE632" s="5"/>
      <c r="BF632" s="5"/>
      <c r="BG632" s="5"/>
      <c r="BH632" s="5"/>
      <c r="BI632" s="5"/>
      <c r="BJ632" s="8"/>
      <c r="BK632" s="8"/>
      <c r="BL632" s="8"/>
      <c r="BM632" s="8"/>
      <c r="BN632" s="8"/>
    </row>
    <row r="633" spans="1:66" x14ac:dyDescent="0.25">
      <c r="D633"/>
      <c r="K633" s="3"/>
      <c r="L633" s="3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  <c r="AT633" s="5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5"/>
      <c r="BJ633" s="8"/>
      <c r="BK633" s="8"/>
      <c r="BL633" s="8"/>
      <c r="BM633" s="8"/>
      <c r="BN633" s="8"/>
    </row>
    <row r="634" spans="1:66" x14ac:dyDescent="0.25">
      <c r="D634"/>
      <c r="K634" s="3"/>
      <c r="L634" s="3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  <c r="AT634" s="5"/>
      <c r="AU634" s="5"/>
      <c r="AV634" s="5"/>
      <c r="AW634" s="5"/>
      <c r="AX634" s="5"/>
      <c r="AY634" s="5"/>
      <c r="AZ634" s="5"/>
      <c r="BA634" s="5"/>
      <c r="BB634" s="5"/>
      <c r="BC634" s="5"/>
      <c r="BD634" s="5"/>
      <c r="BE634" s="5"/>
      <c r="BF634" s="5"/>
      <c r="BG634" s="5"/>
      <c r="BH634" s="5"/>
      <c r="BI634" s="5"/>
      <c r="BJ634" s="8"/>
      <c r="BK634" s="8"/>
      <c r="BL634" s="8"/>
      <c r="BM634" s="8"/>
      <c r="BN634" s="8"/>
    </row>
    <row r="635" spans="1:66" s="10" customFormat="1" x14ac:dyDescent="0.25">
      <c r="A635"/>
      <c r="B635"/>
      <c r="C635"/>
      <c r="D635"/>
      <c r="E635"/>
      <c r="F635"/>
      <c r="G635"/>
      <c r="H635"/>
      <c r="I635"/>
      <c r="J635"/>
      <c r="K635" s="3"/>
      <c r="L635" s="3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  <c r="AT635" s="5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5"/>
      <c r="BJ635" s="8"/>
      <c r="BK635" s="8"/>
      <c r="BL635" s="8"/>
      <c r="BM635" s="8"/>
      <c r="BN635" s="8"/>
    </row>
    <row r="636" spans="1:66" x14ac:dyDescent="0.25">
      <c r="D636"/>
      <c r="K636" s="3"/>
      <c r="L636" s="3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  <c r="AT636" s="5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5"/>
      <c r="BJ636" s="8"/>
      <c r="BK636" s="8"/>
      <c r="BL636" s="8"/>
      <c r="BM636" s="8"/>
      <c r="BN636" s="8"/>
    </row>
    <row r="637" spans="1:66" x14ac:dyDescent="0.25">
      <c r="D637"/>
      <c r="K637" s="3"/>
      <c r="L637" s="3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  <c r="AT637" s="5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5"/>
      <c r="BJ637" s="8"/>
      <c r="BK637" s="8"/>
      <c r="BL637" s="8"/>
      <c r="BM637" s="8"/>
      <c r="BN637" s="8"/>
    </row>
    <row r="638" spans="1:66" s="10" customFormat="1" x14ac:dyDescent="0.25">
      <c r="A638"/>
      <c r="B638"/>
      <c r="C638"/>
      <c r="D638"/>
      <c r="E638"/>
      <c r="F638"/>
      <c r="G638"/>
      <c r="H638"/>
      <c r="I638"/>
      <c r="J638"/>
      <c r="K638" s="3"/>
      <c r="L638" s="3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  <c r="AT638" s="5"/>
      <c r="AU638" s="5"/>
      <c r="AV638" s="5"/>
      <c r="AW638" s="5"/>
      <c r="AX638" s="5"/>
      <c r="AY638" s="5"/>
      <c r="AZ638" s="5"/>
      <c r="BA638" s="5"/>
      <c r="BB638" s="5"/>
      <c r="BC638" s="5"/>
      <c r="BD638" s="5"/>
      <c r="BE638" s="5"/>
      <c r="BF638" s="5"/>
      <c r="BG638" s="5"/>
      <c r="BH638" s="5"/>
      <c r="BI638" s="5"/>
      <c r="BJ638" s="8"/>
      <c r="BK638" s="8"/>
      <c r="BL638" s="8"/>
      <c r="BM638" s="8"/>
      <c r="BN638" s="8"/>
    </row>
    <row r="639" spans="1:66" x14ac:dyDescent="0.25">
      <c r="D639"/>
      <c r="K639" s="3"/>
      <c r="L639" s="3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  <c r="AT639" s="5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5"/>
      <c r="BJ639" s="8"/>
      <c r="BK639" s="8"/>
      <c r="BL639" s="8"/>
      <c r="BM639" s="8"/>
      <c r="BN639" s="8"/>
    </row>
    <row r="640" spans="1:66" x14ac:dyDescent="0.25">
      <c r="D640"/>
      <c r="K640" s="3"/>
      <c r="L640" s="3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  <c r="AT640" s="5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5"/>
      <c r="BJ640" s="8"/>
      <c r="BK640" s="8"/>
      <c r="BL640" s="8"/>
      <c r="BM640" s="8"/>
      <c r="BN640" s="8"/>
    </row>
    <row r="641" spans="4:66" x14ac:dyDescent="0.25">
      <c r="D641"/>
      <c r="K641" s="3"/>
      <c r="L641" s="3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  <c r="AT641" s="5"/>
      <c r="AU641" s="5"/>
      <c r="AV641" s="5"/>
      <c r="AW641" s="5"/>
      <c r="AX641" s="5"/>
      <c r="AY641" s="5"/>
      <c r="AZ641" s="5"/>
      <c r="BA641" s="5"/>
      <c r="BB641" s="5"/>
      <c r="BC641" s="5"/>
      <c r="BD641" s="5"/>
      <c r="BE641" s="5"/>
      <c r="BF641" s="5"/>
      <c r="BG641" s="5"/>
      <c r="BH641" s="5"/>
      <c r="BI641" s="5"/>
      <c r="BJ641" s="8"/>
      <c r="BK641" s="8"/>
      <c r="BL641" s="8"/>
      <c r="BM641" s="8"/>
      <c r="BN641" s="8"/>
    </row>
    <row r="642" spans="4:66" x14ac:dyDescent="0.25">
      <c r="D642"/>
      <c r="K642" s="3"/>
      <c r="L642" s="3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  <c r="AT642" s="5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5"/>
      <c r="BJ642" s="8"/>
      <c r="BK642" s="8"/>
      <c r="BL642" s="8"/>
      <c r="BM642" s="8"/>
      <c r="BN642" s="8"/>
    </row>
    <row r="643" spans="4:66" x14ac:dyDescent="0.25">
      <c r="D643"/>
      <c r="K643" s="3"/>
      <c r="L643" s="3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  <c r="AT643" s="5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5"/>
      <c r="BJ643" s="8"/>
      <c r="BK643" s="8"/>
      <c r="BL643" s="8"/>
      <c r="BM643" s="8"/>
      <c r="BN643" s="8"/>
    </row>
    <row r="644" spans="4:66" x14ac:dyDescent="0.25">
      <c r="D644"/>
      <c r="K644" s="3"/>
      <c r="L644" s="3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  <c r="AT644" s="5"/>
      <c r="AU644" s="5"/>
      <c r="AV644" s="5"/>
      <c r="AW644" s="5"/>
      <c r="AX644" s="5"/>
      <c r="AY644" s="5"/>
      <c r="AZ644" s="5"/>
      <c r="BA644" s="5"/>
      <c r="BB644" s="5"/>
      <c r="BC644" s="5"/>
      <c r="BD644" s="5"/>
      <c r="BE644" s="5"/>
      <c r="BF644" s="5"/>
      <c r="BG644" s="5"/>
      <c r="BH644" s="5"/>
      <c r="BI644" s="5"/>
      <c r="BJ644" s="8"/>
      <c r="BK644" s="8"/>
      <c r="BL644" s="8"/>
      <c r="BM644" s="8"/>
      <c r="BN644" s="8"/>
    </row>
    <row r="645" spans="4:66" x14ac:dyDescent="0.25">
      <c r="D645"/>
      <c r="K645" s="3"/>
      <c r="L645" s="3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  <c r="AT645" s="5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5"/>
      <c r="BJ645" s="8"/>
      <c r="BK645" s="8"/>
      <c r="BL645" s="8"/>
      <c r="BM645" s="8"/>
      <c r="BN645" s="8"/>
    </row>
    <row r="646" spans="4:66" x14ac:dyDescent="0.25">
      <c r="D646"/>
      <c r="K646" s="3"/>
      <c r="L646" s="3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  <c r="AT646" s="5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5"/>
      <c r="BJ646" s="8"/>
      <c r="BK646" s="8"/>
      <c r="BL646" s="8"/>
      <c r="BM646" s="8"/>
      <c r="BN646" s="8"/>
    </row>
    <row r="647" spans="4:66" x14ac:dyDescent="0.25">
      <c r="D647"/>
      <c r="K647" s="3"/>
      <c r="L647" s="3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  <c r="AT647" s="5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5"/>
      <c r="BJ647" s="8"/>
      <c r="BK647" s="8"/>
      <c r="BL647" s="8"/>
      <c r="BM647" s="8"/>
      <c r="BN647" s="8"/>
    </row>
    <row r="648" spans="4:66" x14ac:dyDescent="0.25">
      <c r="D648"/>
      <c r="K648" s="3"/>
      <c r="L648" s="3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  <c r="AT648" s="5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5"/>
      <c r="BJ648" s="8"/>
      <c r="BK648" s="8"/>
      <c r="BL648" s="8"/>
      <c r="BM648" s="8"/>
      <c r="BN648" s="8"/>
    </row>
    <row r="649" spans="4:66" x14ac:dyDescent="0.25">
      <c r="D649"/>
      <c r="K649" s="3"/>
      <c r="L649" s="3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  <c r="AT649" s="5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5"/>
      <c r="BJ649" s="8"/>
      <c r="BK649" s="8"/>
      <c r="BL649" s="8"/>
      <c r="BM649" s="8"/>
      <c r="BN649" s="8"/>
    </row>
    <row r="650" spans="4:66" x14ac:dyDescent="0.25">
      <c r="D650"/>
      <c r="K650" s="3"/>
      <c r="L650" s="3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  <c r="AT650" s="5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5"/>
      <c r="BJ650" s="8"/>
      <c r="BK650" s="8"/>
      <c r="BL650" s="8"/>
      <c r="BM650" s="8"/>
      <c r="BN650" s="8"/>
    </row>
    <row r="651" spans="4:66" x14ac:dyDescent="0.25">
      <c r="D651"/>
      <c r="K651" s="3"/>
      <c r="L651" s="3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  <c r="AT651" s="5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/>
      <c r="BH651" s="5"/>
      <c r="BI651" s="5"/>
      <c r="BJ651" s="8"/>
      <c r="BK651" s="8"/>
      <c r="BL651" s="8"/>
      <c r="BM651" s="8"/>
      <c r="BN651" s="8"/>
    </row>
    <row r="652" spans="4:66" x14ac:dyDescent="0.25">
      <c r="D652"/>
      <c r="K652" s="3"/>
      <c r="L652" s="3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  <c r="AT652" s="5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5"/>
      <c r="BJ652" s="8"/>
      <c r="BK652" s="8"/>
      <c r="BL652" s="8"/>
      <c r="BM652" s="8"/>
      <c r="BN652" s="8"/>
    </row>
    <row r="653" spans="4:66" x14ac:dyDescent="0.25">
      <c r="D653"/>
      <c r="K653" s="3"/>
      <c r="L653" s="3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  <c r="AT653" s="5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5"/>
      <c r="BJ653" s="8"/>
      <c r="BK653" s="8"/>
      <c r="BL653" s="8"/>
      <c r="BM653" s="8"/>
      <c r="BN653" s="8"/>
    </row>
    <row r="654" spans="4:66" x14ac:dyDescent="0.25">
      <c r="D654"/>
      <c r="K654" s="3"/>
      <c r="L654" s="3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  <c r="AT654" s="5"/>
      <c r="AU654" s="5"/>
      <c r="AV654" s="5"/>
      <c r="AW654" s="5"/>
      <c r="AX654" s="5"/>
      <c r="AY654" s="5"/>
      <c r="AZ654" s="5"/>
      <c r="BA654" s="5"/>
      <c r="BB654" s="5"/>
      <c r="BC654" s="5"/>
      <c r="BD654" s="5"/>
      <c r="BE654" s="5"/>
      <c r="BF654" s="5"/>
      <c r="BG654" s="5"/>
      <c r="BH654" s="5"/>
      <c r="BI654" s="5"/>
      <c r="BJ654" s="8"/>
      <c r="BK654" s="8"/>
      <c r="BL654" s="8"/>
      <c r="BM654" s="8"/>
      <c r="BN654" s="8"/>
    </row>
    <row r="655" spans="4:66" x14ac:dyDescent="0.25">
      <c r="D655"/>
      <c r="K655" s="3"/>
      <c r="L655" s="3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  <c r="AT655" s="5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5"/>
      <c r="BJ655" s="8"/>
      <c r="BK655" s="8"/>
      <c r="BL655" s="8"/>
      <c r="BM655" s="8"/>
      <c r="BN655" s="8"/>
    </row>
    <row r="656" spans="4:66" x14ac:dyDescent="0.25">
      <c r="D656"/>
      <c r="K656" s="3"/>
      <c r="L656" s="3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  <c r="AT656" s="5"/>
      <c r="AU656" s="5"/>
      <c r="AV656" s="5"/>
      <c r="AW656" s="5"/>
      <c r="AX656" s="5"/>
      <c r="AY656" s="5"/>
      <c r="AZ656" s="5"/>
      <c r="BA656" s="5"/>
      <c r="BB656" s="5"/>
      <c r="BC656" s="5"/>
      <c r="BD656" s="5"/>
      <c r="BE656" s="5"/>
      <c r="BF656" s="5"/>
      <c r="BG656" s="5"/>
      <c r="BH656" s="5"/>
      <c r="BI656" s="5"/>
      <c r="BJ656" s="8"/>
      <c r="BK656" s="8"/>
      <c r="BL656" s="8"/>
      <c r="BM656" s="8"/>
      <c r="BN656" s="8"/>
    </row>
    <row r="657" spans="1:66" s="15" customFormat="1" x14ac:dyDescent="0.25">
      <c r="A657"/>
      <c r="B657"/>
      <c r="C657"/>
      <c r="D657"/>
      <c r="E657"/>
      <c r="F657"/>
      <c r="G657"/>
      <c r="H657"/>
      <c r="I657"/>
      <c r="J657"/>
      <c r="K657" s="3"/>
      <c r="L657" s="3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  <c r="AT657" s="5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5"/>
      <c r="BJ657" s="8"/>
      <c r="BK657" s="8"/>
      <c r="BL657" s="8"/>
      <c r="BM657" s="8"/>
      <c r="BN657" s="8"/>
    </row>
    <row r="658" spans="1:66" x14ac:dyDescent="0.25">
      <c r="D658"/>
      <c r="K658" s="3"/>
      <c r="L658" s="3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  <c r="AT658" s="5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5"/>
      <c r="BJ658" s="8"/>
      <c r="BK658" s="8"/>
      <c r="BL658" s="8"/>
      <c r="BM658" s="8"/>
      <c r="BN658" s="8"/>
    </row>
    <row r="659" spans="1:66" x14ac:dyDescent="0.25">
      <c r="D659"/>
      <c r="K659" s="3"/>
      <c r="L659" s="3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  <c r="AT659" s="5"/>
      <c r="AU659" s="5"/>
      <c r="AV659" s="5"/>
      <c r="AW659" s="5"/>
      <c r="AX659" s="5"/>
      <c r="AY659" s="5"/>
      <c r="AZ659" s="5"/>
      <c r="BA659" s="5"/>
      <c r="BB659" s="5"/>
      <c r="BC659" s="5"/>
      <c r="BD659" s="5"/>
      <c r="BE659" s="5"/>
      <c r="BF659" s="5"/>
      <c r="BG659" s="5"/>
      <c r="BH659" s="5"/>
      <c r="BI659" s="5"/>
      <c r="BJ659" s="8"/>
      <c r="BK659" s="8"/>
      <c r="BL659" s="8"/>
      <c r="BM659" s="8"/>
      <c r="BN659" s="8"/>
    </row>
    <row r="660" spans="1:66" x14ac:dyDescent="0.25">
      <c r="D660"/>
      <c r="K660" s="3"/>
      <c r="L660" s="3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  <c r="AT660" s="5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5"/>
      <c r="BJ660" s="8"/>
      <c r="BK660" s="8"/>
      <c r="BL660" s="8"/>
      <c r="BM660" s="8"/>
      <c r="BN660" s="8"/>
    </row>
    <row r="661" spans="1:66" x14ac:dyDescent="0.25">
      <c r="D661"/>
      <c r="K661" s="3"/>
      <c r="L661" s="3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  <c r="AT661" s="5"/>
      <c r="AU661" s="5"/>
      <c r="AV661" s="5"/>
      <c r="AW661" s="5"/>
      <c r="AX661" s="5"/>
      <c r="AY661" s="5"/>
      <c r="AZ661" s="5"/>
      <c r="BA661" s="5"/>
      <c r="BB661" s="5"/>
      <c r="BC661" s="5"/>
      <c r="BD661" s="5"/>
      <c r="BE661" s="5"/>
      <c r="BF661" s="5"/>
      <c r="BG661" s="5"/>
      <c r="BH661" s="5"/>
      <c r="BI661" s="5"/>
      <c r="BJ661" s="8"/>
      <c r="BK661" s="8"/>
      <c r="BL661" s="8"/>
      <c r="BM661" s="8"/>
      <c r="BN661" s="8"/>
    </row>
    <row r="662" spans="1:66" x14ac:dyDescent="0.25">
      <c r="D662"/>
      <c r="K662" s="3"/>
      <c r="L662" s="3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  <c r="AT662" s="5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5"/>
      <c r="BJ662" s="8"/>
      <c r="BK662" s="8"/>
      <c r="BL662" s="8"/>
      <c r="BM662" s="8"/>
      <c r="BN662" s="8"/>
    </row>
    <row r="663" spans="1:66" x14ac:dyDescent="0.25">
      <c r="D663"/>
      <c r="K663" s="3"/>
      <c r="L663" s="3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  <c r="AT663" s="5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5"/>
      <c r="BJ663" s="8"/>
      <c r="BK663" s="8"/>
      <c r="BL663" s="8"/>
      <c r="BM663" s="8"/>
      <c r="BN663" s="8"/>
    </row>
    <row r="664" spans="1:66" x14ac:dyDescent="0.25">
      <c r="D664"/>
      <c r="K664" s="3"/>
      <c r="L664" s="3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  <c r="AT664" s="5"/>
      <c r="AU664" s="5"/>
      <c r="AV664" s="5"/>
      <c r="AW664" s="5"/>
      <c r="AX664" s="5"/>
      <c r="AY664" s="5"/>
      <c r="AZ664" s="5"/>
      <c r="BA664" s="5"/>
      <c r="BB664" s="5"/>
      <c r="BC664" s="5"/>
      <c r="BD664" s="5"/>
      <c r="BE664" s="5"/>
      <c r="BF664" s="5"/>
      <c r="BG664" s="5"/>
      <c r="BH664" s="5"/>
      <c r="BI664" s="5"/>
      <c r="BJ664" s="8"/>
      <c r="BK664" s="8"/>
      <c r="BL664" s="8"/>
      <c r="BM664" s="8"/>
      <c r="BN664" s="8"/>
    </row>
    <row r="665" spans="1:66" x14ac:dyDescent="0.25">
      <c r="D665"/>
      <c r="K665" s="3"/>
      <c r="L665" s="3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  <c r="AT665" s="5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5"/>
      <c r="BJ665" s="8"/>
      <c r="BK665" s="8"/>
      <c r="BL665" s="8"/>
      <c r="BM665" s="8"/>
      <c r="BN665" s="8"/>
    </row>
    <row r="666" spans="1:66" x14ac:dyDescent="0.25">
      <c r="D666"/>
      <c r="K666" s="3"/>
      <c r="L666" s="3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  <c r="AT666" s="5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5"/>
      <c r="BJ666" s="8"/>
      <c r="BK666" s="8"/>
      <c r="BL666" s="8"/>
      <c r="BM666" s="8"/>
      <c r="BN666" s="8"/>
    </row>
    <row r="667" spans="1:66" x14ac:dyDescent="0.25">
      <c r="D667"/>
      <c r="K667" s="3"/>
      <c r="L667" s="3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  <c r="AT667" s="5"/>
      <c r="AU667" s="5"/>
      <c r="AV667" s="5"/>
      <c r="AW667" s="5"/>
      <c r="AX667" s="5"/>
      <c r="AY667" s="5"/>
      <c r="AZ667" s="5"/>
      <c r="BA667" s="5"/>
      <c r="BB667" s="5"/>
      <c r="BC667" s="5"/>
      <c r="BD667" s="5"/>
      <c r="BE667" s="5"/>
      <c r="BF667" s="5"/>
      <c r="BG667" s="5"/>
      <c r="BH667" s="5"/>
      <c r="BI667" s="5"/>
      <c r="BJ667" s="8"/>
      <c r="BK667" s="8"/>
      <c r="BL667" s="8"/>
      <c r="BM667" s="8"/>
      <c r="BN667" s="8"/>
    </row>
    <row r="668" spans="1:66" x14ac:dyDescent="0.25">
      <c r="D668"/>
      <c r="K668" s="3"/>
      <c r="L668" s="3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  <c r="AT668" s="5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5"/>
      <c r="BJ668" s="8"/>
      <c r="BK668" s="8"/>
      <c r="BL668" s="8"/>
      <c r="BM668" s="8"/>
      <c r="BN668" s="8"/>
    </row>
    <row r="669" spans="1:66" x14ac:dyDescent="0.25">
      <c r="D669"/>
      <c r="K669" s="3"/>
      <c r="L669" s="3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  <c r="AT669" s="5"/>
      <c r="AU669" s="5"/>
      <c r="AV669" s="5"/>
      <c r="AW669" s="5"/>
      <c r="AX669" s="5"/>
      <c r="AY669" s="5"/>
      <c r="AZ669" s="5"/>
      <c r="BA669" s="5"/>
      <c r="BB669" s="5"/>
      <c r="BC669" s="5"/>
      <c r="BD669" s="5"/>
      <c r="BE669" s="5"/>
      <c r="BF669" s="5"/>
      <c r="BG669" s="5"/>
      <c r="BH669" s="5"/>
      <c r="BI669" s="5"/>
      <c r="BJ669" s="8"/>
      <c r="BK669" s="8"/>
      <c r="BL669" s="8"/>
      <c r="BM669" s="8"/>
      <c r="BN669" s="8"/>
    </row>
    <row r="670" spans="1:66" x14ac:dyDescent="0.25">
      <c r="D670"/>
      <c r="K670" s="3"/>
      <c r="L670" s="3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  <c r="AT670" s="5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5"/>
      <c r="BJ670" s="8"/>
      <c r="BK670" s="8"/>
      <c r="BL670" s="8"/>
      <c r="BM670" s="8"/>
      <c r="BN670" s="8"/>
    </row>
    <row r="671" spans="1:66" x14ac:dyDescent="0.25">
      <c r="D671"/>
      <c r="K671" s="3"/>
      <c r="L671" s="3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  <c r="AT671" s="5"/>
      <c r="AU671" s="5"/>
      <c r="AV671" s="5"/>
      <c r="AW671" s="5"/>
      <c r="AX671" s="5"/>
      <c r="AY671" s="5"/>
      <c r="AZ671" s="5"/>
      <c r="BA671" s="5"/>
      <c r="BB671" s="5"/>
      <c r="BC671" s="5"/>
      <c r="BD671" s="5"/>
      <c r="BE671" s="5"/>
      <c r="BF671" s="5"/>
      <c r="BG671" s="5"/>
      <c r="BH671" s="5"/>
      <c r="BI671" s="5"/>
      <c r="BJ671" s="8"/>
      <c r="BK671" s="8"/>
      <c r="BL671" s="8"/>
      <c r="BM671" s="8"/>
      <c r="BN671" s="8"/>
    </row>
    <row r="672" spans="1:66" x14ac:dyDescent="0.25">
      <c r="D672"/>
      <c r="K672" s="3"/>
      <c r="L672" s="3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  <c r="AT672" s="5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5"/>
      <c r="BJ672" s="8"/>
      <c r="BK672" s="8"/>
      <c r="BL672" s="8"/>
      <c r="BM672" s="8"/>
      <c r="BN672" s="8"/>
    </row>
    <row r="673" spans="1:66" x14ac:dyDescent="0.25">
      <c r="D673"/>
      <c r="K673" s="3"/>
      <c r="L673" s="3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  <c r="AT673" s="5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5"/>
      <c r="BJ673" s="8"/>
      <c r="BK673" s="8"/>
      <c r="BL673" s="8"/>
      <c r="BM673" s="8"/>
      <c r="BN673" s="8"/>
    </row>
    <row r="674" spans="1:66" x14ac:dyDescent="0.25">
      <c r="D674"/>
      <c r="K674" s="3"/>
      <c r="L674" s="3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  <c r="AT674" s="5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5"/>
      <c r="BJ674" s="8"/>
      <c r="BK674" s="8"/>
      <c r="BL674" s="8"/>
      <c r="BM674" s="8"/>
      <c r="BN674" s="8"/>
    </row>
    <row r="675" spans="1:66" x14ac:dyDescent="0.25">
      <c r="D675"/>
      <c r="K675" s="3"/>
      <c r="L675" s="3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  <c r="AT675" s="5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5"/>
      <c r="BJ675" s="8"/>
      <c r="BK675" s="8"/>
      <c r="BL675" s="8"/>
      <c r="BM675" s="8"/>
      <c r="BN675" s="8"/>
    </row>
    <row r="676" spans="1:66" x14ac:dyDescent="0.25">
      <c r="D676"/>
      <c r="K676" s="3"/>
      <c r="L676" s="3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  <c r="AT676" s="5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5"/>
      <c r="BJ676" s="8"/>
      <c r="BK676" s="8"/>
      <c r="BL676" s="8"/>
      <c r="BM676" s="8"/>
      <c r="BN676" s="8"/>
    </row>
    <row r="677" spans="1:66" x14ac:dyDescent="0.25">
      <c r="D677"/>
      <c r="K677" s="3"/>
      <c r="L677" s="3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  <c r="AT677" s="5"/>
      <c r="AU677" s="5"/>
      <c r="AV677" s="5"/>
      <c r="AW677" s="5"/>
      <c r="AX677" s="5"/>
      <c r="AY677" s="5"/>
      <c r="AZ677" s="5"/>
      <c r="BA677" s="5"/>
      <c r="BB677" s="5"/>
      <c r="BC677" s="5"/>
      <c r="BD677" s="5"/>
      <c r="BE677" s="5"/>
      <c r="BF677" s="5"/>
      <c r="BG677" s="5"/>
      <c r="BH677" s="5"/>
      <c r="BI677" s="5"/>
      <c r="BJ677" s="8"/>
      <c r="BK677" s="8"/>
      <c r="BL677" s="8"/>
      <c r="BM677" s="8"/>
      <c r="BN677" s="8"/>
    </row>
    <row r="678" spans="1:66" x14ac:dyDescent="0.25">
      <c r="D678"/>
      <c r="K678" s="3"/>
      <c r="L678" s="3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  <c r="AT678" s="5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5"/>
      <c r="BJ678" s="8"/>
      <c r="BK678" s="8"/>
      <c r="BL678" s="8"/>
      <c r="BM678" s="8"/>
      <c r="BN678" s="8"/>
    </row>
    <row r="679" spans="1:66" x14ac:dyDescent="0.25">
      <c r="D679"/>
      <c r="K679" s="3"/>
      <c r="L679" s="3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  <c r="AT679" s="5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5"/>
      <c r="BJ679" s="8"/>
      <c r="BK679" s="8"/>
      <c r="BL679" s="8"/>
      <c r="BM679" s="8"/>
      <c r="BN679" s="8"/>
    </row>
    <row r="680" spans="1:66" x14ac:dyDescent="0.25">
      <c r="D680"/>
      <c r="K680" s="3"/>
      <c r="L680" s="3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  <c r="AT680" s="5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5"/>
      <c r="BJ680" s="8"/>
      <c r="BK680" s="8"/>
      <c r="BL680" s="8"/>
      <c r="BM680" s="8"/>
      <c r="BN680" s="8"/>
    </row>
    <row r="681" spans="1:66" x14ac:dyDescent="0.25">
      <c r="D681"/>
      <c r="K681" s="3"/>
      <c r="L681" s="3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  <c r="AT681" s="5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5"/>
      <c r="BJ681" s="8"/>
      <c r="BK681" s="8"/>
      <c r="BL681" s="8"/>
      <c r="BM681" s="8"/>
      <c r="BN681" s="8"/>
    </row>
    <row r="682" spans="1:66" s="10" customFormat="1" x14ac:dyDescent="0.25">
      <c r="A682"/>
      <c r="B682"/>
      <c r="C682"/>
      <c r="D682"/>
      <c r="E682"/>
      <c r="F682"/>
      <c r="G682"/>
      <c r="H682"/>
      <c r="I682"/>
      <c r="J682"/>
      <c r="K682" s="3"/>
      <c r="L682" s="3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  <c r="AT682" s="5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/>
      <c r="BH682" s="5"/>
      <c r="BI682" s="5"/>
      <c r="BJ682" s="8"/>
      <c r="BK682" s="8"/>
      <c r="BL682" s="8"/>
      <c r="BM682" s="8"/>
      <c r="BN682" s="8"/>
    </row>
    <row r="683" spans="1:66" x14ac:dyDescent="0.25">
      <c r="D683"/>
      <c r="K683" s="3"/>
      <c r="L683" s="3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  <c r="AT683" s="5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5"/>
      <c r="BJ683" s="8"/>
      <c r="BK683" s="8"/>
      <c r="BL683" s="8"/>
      <c r="BM683" s="8"/>
      <c r="BN683" s="8"/>
    </row>
    <row r="684" spans="1:66" x14ac:dyDescent="0.25">
      <c r="D684"/>
      <c r="K684" s="3"/>
      <c r="L684" s="3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  <c r="AT684" s="5"/>
      <c r="AU684" s="5"/>
      <c r="AV684" s="5"/>
      <c r="AW684" s="5"/>
      <c r="AX684" s="5"/>
      <c r="AY684" s="5"/>
      <c r="AZ684" s="5"/>
      <c r="BA684" s="5"/>
      <c r="BB684" s="5"/>
      <c r="BC684" s="5"/>
      <c r="BD684" s="5"/>
      <c r="BE684" s="5"/>
      <c r="BF684" s="5"/>
      <c r="BG684" s="5"/>
      <c r="BH684" s="5"/>
      <c r="BI684" s="5"/>
      <c r="BJ684" s="8"/>
      <c r="BK684" s="8"/>
      <c r="BL684" s="8"/>
      <c r="BM684" s="8"/>
      <c r="BN684" s="8"/>
    </row>
    <row r="685" spans="1:66" x14ac:dyDescent="0.25">
      <c r="D685"/>
      <c r="K685" s="3"/>
      <c r="L685" s="3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  <c r="AT685" s="5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5"/>
      <c r="BJ685" s="8"/>
      <c r="BK685" s="8"/>
      <c r="BL685" s="8"/>
      <c r="BM685" s="8"/>
      <c r="BN685" s="8"/>
    </row>
    <row r="686" spans="1:66" x14ac:dyDescent="0.25">
      <c r="D686"/>
      <c r="K686" s="3"/>
      <c r="L686" s="3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  <c r="AT686" s="5"/>
      <c r="AU686" s="5"/>
      <c r="AV686" s="5"/>
      <c r="AW686" s="5"/>
      <c r="AX686" s="5"/>
      <c r="AY686" s="5"/>
      <c r="AZ686" s="5"/>
      <c r="BA686" s="5"/>
      <c r="BB686" s="5"/>
      <c r="BC686" s="5"/>
      <c r="BD686" s="5"/>
      <c r="BE686" s="5"/>
      <c r="BF686" s="5"/>
      <c r="BG686" s="5"/>
      <c r="BH686" s="5"/>
      <c r="BI686" s="5"/>
      <c r="BJ686" s="8"/>
      <c r="BK686" s="8"/>
      <c r="BL686" s="8"/>
      <c r="BM686" s="8"/>
      <c r="BN686" s="8"/>
    </row>
    <row r="687" spans="1:66" x14ac:dyDescent="0.25">
      <c r="D687"/>
      <c r="K687" s="3"/>
      <c r="L687" s="3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  <c r="AT687" s="5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5"/>
      <c r="BJ687" s="8"/>
      <c r="BK687" s="8"/>
      <c r="BL687" s="8"/>
      <c r="BM687" s="8"/>
      <c r="BN687" s="8"/>
    </row>
    <row r="688" spans="1:66" x14ac:dyDescent="0.25">
      <c r="D688"/>
      <c r="K688" s="3"/>
      <c r="L688" s="3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  <c r="AT688" s="5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5"/>
      <c r="BJ688" s="8"/>
      <c r="BK688" s="8"/>
      <c r="BL688" s="8"/>
      <c r="BM688" s="8"/>
      <c r="BN688" s="8"/>
    </row>
    <row r="689" spans="4:66" x14ac:dyDescent="0.25">
      <c r="D689"/>
      <c r="K689" s="3"/>
      <c r="L689" s="3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  <c r="AT689" s="5"/>
      <c r="AU689" s="5"/>
      <c r="AV689" s="5"/>
      <c r="AW689" s="5"/>
      <c r="AX689" s="5"/>
      <c r="AY689" s="5"/>
      <c r="AZ689" s="5"/>
      <c r="BA689" s="5"/>
      <c r="BB689" s="5"/>
      <c r="BC689" s="5"/>
      <c r="BD689" s="5"/>
      <c r="BE689" s="5"/>
      <c r="BF689" s="5"/>
      <c r="BG689" s="5"/>
      <c r="BH689" s="5"/>
      <c r="BI689" s="5"/>
      <c r="BJ689" s="8"/>
      <c r="BK689" s="8"/>
      <c r="BL689" s="8"/>
      <c r="BM689" s="8"/>
      <c r="BN689" s="8"/>
    </row>
    <row r="690" spans="4:66" x14ac:dyDescent="0.25">
      <c r="D690"/>
      <c r="K690" s="3"/>
      <c r="L690" s="3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  <c r="AT690" s="5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5"/>
      <c r="BJ690" s="8"/>
      <c r="BK690" s="8"/>
      <c r="BL690" s="8"/>
      <c r="BM690" s="8"/>
      <c r="BN690" s="8"/>
    </row>
    <row r="691" spans="4:66" x14ac:dyDescent="0.25">
      <c r="D691"/>
      <c r="K691" s="3"/>
      <c r="L691" s="3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  <c r="AT691" s="5"/>
      <c r="AU691" s="5"/>
      <c r="AV691" s="5"/>
      <c r="AW691" s="5"/>
      <c r="AX691" s="5"/>
      <c r="AY691" s="5"/>
      <c r="AZ691" s="5"/>
      <c r="BA691" s="5"/>
      <c r="BB691" s="5"/>
      <c r="BC691" s="5"/>
      <c r="BD691" s="5"/>
      <c r="BE691" s="5"/>
      <c r="BF691" s="5"/>
      <c r="BG691" s="5"/>
      <c r="BH691" s="5"/>
      <c r="BI691" s="5"/>
      <c r="BJ691" s="8"/>
      <c r="BK691" s="8"/>
      <c r="BL691" s="8"/>
      <c r="BM691" s="8"/>
      <c r="BN691" s="8"/>
    </row>
    <row r="692" spans="4:66" x14ac:dyDescent="0.25">
      <c r="D692"/>
      <c r="K692" s="3"/>
      <c r="L692" s="3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  <c r="AT692" s="5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5"/>
      <c r="BJ692" s="8"/>
      <c r="BK692" s="8"/>
      <c r="BL692" s="8"/>
      <c r="BM692" s="8"/>
      <c r="BN692" s="8"/>
    </row>
    <row r="693" spans="4:66" x14ac:dyDescent="0.25">
      <c r="D693"/>
      <c r="K693" s="3"/>
      <c r="L693" s="3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  <c r="AT693" s="5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5"/>
      <c r="BJ693" s="8"/>
      <c r="BK693" s="8"/>
      <c r="BL693" s="8"/>
      <c r="BM693" s="8"/>
      <c r="BN693" s="8"/>
    </row>
    <row r="694" spans="4:66" x14ac:dyDescent="0.25">
      <c r="D694"/>
      <c r="K694" s="3"/>
      <c r="L694" s="3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  <c r="AT694" s="5"/>
      <c r="AU694" s="5"/>
      <c r="AV694" s="5"/>
      <c r="AW694" s="5"/>
      <c r="AX694" s="5"/>
      <c r="AY694" s="5"/>
      <c r="AZ694" s="5"/>
      <c r="BA694" s="5"/>
      <c r="BB694" s="5"/>
      <c r="BC694" s="5"/>
      <c r="BD694" s="5"/>
      <c r="BE694" s="5"/>
      <c r="BF694" s="5"/>
      <c r="BG694" s="5"/>
      <c r="BH694" s="5"/>
      <c r="BI694" s="5"/>
      <c r="BJ694" s="8"/>
      <c r="BK694" s="8"/>
      <c r="BL694" s="8"/>
      <c r="BM694" s="8"/>
      <c r="BN694" s="8"/>
    </row>
    <row r="695" spans="4:66" x14ac:dyDescent="0.25">
      <c r="D695"/>
      <c r="K695" s="3"/>
      <c r="L695" s="3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  <c r="AT695" s="5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5"/>
      <c r="BJ695" s="8"/>
      <c r="BK695" s="8"/>
      <c r="BL695" s="8"/>
      <c r="BM695" s="8"/>
      <c r="BN695" s="8"/>
    </row>
    <row r="696" spans="4:66" x14ac:dyDescent="0.25">
      <c r="D696"/>
      <c r="K696" s="3"/>
      <c r="L696" s="3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  <c r="AT696" s="5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5"/>
      <c r="BJ696" s="8"/>
      <c r="BK696" s="8"/>
      <c r="BL696" s="8"/>
      <c r="BM696" s="8"/>
      <c r="BN696" s="8"/>
    </row>
    <row r="697" spans="4:66" x14ac:dyDescent="0.25">
      <c r="D697"/>
      <c r="K697" s="3"/>
      <c r="L697" s="3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  <c r="AT697" s="5"/>
      <c r="AU697" s="5"/>
      <c r="AV697" s="5"/>
      <c r="AW697" s="5"/>
      <c r="AX697" s="5"/>
      <c r="AY697" s="5"/>
      <c r="AZ697" s="5"/>
      <c r="BA697" s="5"/>
      <c r="BB697" s="5"/>
      <c r="BC697" s="5"/>
      <c r="BD697" s="5"/>
      <c r="BE697" s="5"/>
      <c r="BF697" s="5"/>
      <c r="BG697" s="5"/>
      <c r="BH697" s="5"/>
      <c r="BI697" s="5"/>
      <c r="BJ697" s="8"/>
      <c r="BK697" s="8"/>
      <c r="BL697" s="8"/>
      <c r="BM697" s="8"/>
      <c r="BN697" s="8"/>
    </row>
    <row r="698" spans="4:66" x14ac:dyDescent="0.25">
      <c r="D698"/>
      <c r="K698" s="3"/>
      <c r="L698" s="3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  <c r="AT698" s="5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5"/>
      <c r="BJ698" s="8"/>
      <c r="BK698" s="8"/>
      <c r="BL698" s="8"/>
      <c r="BM698" s="8"/>
      <c r="BN698" s="8"/>
    </row>
    <row r="699" spans="4:66" x14ac:dyDescent="0.25">
      <c r="D699"/>
      <c r="K699" s="3"/>
      <c r="L699" s="3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  <c r="AT699" s="5"/>
      <c r="AU699" s="5"/>
      <c r="AV699" s="5"/>
      <c r="AW699" s="5"/>
      <c r="AX699" s="5"/>
      <c r="AY699" s="5"/>
      <c r="AZ699" s="5"/>
      <c r="BA699" s="5"/>
      <c r="BB699" s="5"/>
      <c r="BC699" s="5"/>
      <c r="BD699" s="5"/>
      <c r="BE699" s="5"/>
      <c r="BF699" s="5"/>
      <c r="BG699" s="5"/>
      <c r="BH699" s="5"/>
      <c r="BI699" s="5"/>
      <c r="BJ699" s="8"/>
      <c r="BK699" s="8"/>
      <c r="BL699" s="8"/>
      <c r="BM699" s="8"/>
      <c r="BN699" s="8"/>
    </row>
    <row r="700" spans="4:66" x14ac:dyDescent="0.25">
      <c r="D700"/>
      <c r="K700" s="3"/>
      <c r="L700" s="3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  <c r="AT700" s="5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5"/>
      <c r="BJ700" s="8"/>
      <c r="BK700" s="8"/>
      <c r="BL700" s="8"/>
      <c r="BM700" s="8"/>
      <c r="BN700" s="8"/>
    </row>
    <row r="701" spans="4:66" x14ac:dyDescent="0.25">
      <c r="D701"/>
      <c r="K701" s="3"/>
      <c r="L701" s="3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  <c r="AT701" s="5"/>
      <c r="AU701" s="5"/>
      <c r="AV701" s="5"/>
      <c r="AW701" s="5"/>
      <c r="AX701" s="5"/>
      <c r="AY701" s="5"/>
      <c r="AZ701" s="5"/>
      <c r="BA701" s="5"/>
      <c r="BB701" s="5"/>
      <c r="BC701" s="5"/>
      <c r="BD701" s="5"/>
      <c r="BE701" s="5"/>
      <c r="BF701" s="5"/>
      <c r="BG701" s="5"/>
      <c r="BH701" s="5"/>
      <c r="BI701" s="5"/>
      <c r="BJ701" s="8"/>
      <c r="BK701" s="8"/>
      <c r="BL701" s="8"/>
      <c r="BM701" s="8"/>
      <c r="BN701" s="8"/>
    </row>
    <row r="702" spans="4:66" x14ac:dyDescent="0.25">
      <c r="D702"/>
      <c r="K702" s="3"/>
      <c r="L702" s="3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  <c r="AT702" s="5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5"/>
      <c r="BJ702" s="8"/>
      <c r="BK702" s="8"/>
      <c r="BL702" s="8"/>
      <c r="BM702" s="8"/>
      <c r="BN702" s="8"/>
    </row>
    <row r="703" spans="4:66" x14ac:dyDescent="0.25">
      <c r="D703"/>
      <c r="K703" s="3"/>
      <c r="L703" s="3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  <c r="AT703" s="5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5"/>
      <c r="BJ703" s="8"/>
      <c r="BK703" s="8"/>
      <c r="BL703" s="8"/>
      <c r="BM703" s="8"/>
      <c r="BN703" s="8"/>
    </row>
    <row r="704" spans="4:66" x14ac:dyDescent="0.25">
      <c r="D704"/>
      <c r="K704" s="3"/>
      <c r="L704" s="3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  <c r="AT704" s="5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5"/>
      <c r="BJ704" s="8"/>
      <c r="BK704" s="8"/>
      <c r="BL704" s="8"/>
      <c r="BM704" s="8"/>
      <c r="BN704" s="8"/>
    </row>
    <row r="705" spans="4:66" x14ac:dyDescent="0.25">
      <c r="D705"/>
      <c r="K705" s="3"/>
      <c r="L705" s="3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  <c r="AT705" s="5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5"/>
      <c r="BJ705" s="8"/>
      <c r="BK705" s="8"/>
      <c r="BL705" s="8"/>
      <c r="BM705" s="8"/>
      <c r="BN705" s="8"/>
    </row>
    <row r="706" spans="4:66" x14ac:dyDescent="0.25">
      <c r="D706"/>
      <c r="K706" s="3"/>
      <c r="L706" s="3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  <c r="AT706" s="5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5"/>
      <c r="BJ706" s="8"/>
      <c r="BK706" s="8"/>
      <c r="BL706" s="8"/>
      <c r="BM706" s="8"/>
      <c r="BN706" s="8"/>
    </row>
    <row r="707" spans="4:66" x14ac:dyDescent="0.25">
      <c r="D707"/>
      <c r="K707" s="3"/>
      <c r="L707" s="3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  <c r="AT707" s="5"/>
      <c r="AU707" s="5"/>
      <c r="AV707" s="5"/>
      <c r="AW707" s="5"/>
      <c r="AX707" s="5"/>
      <c r="AY707" s="5"/>
      <c r="AZ707" s="5"/>
      <c r="BA707" s="5"/>
      <c r="BB707" s="5"/>
      <c r="BC707" s="5"/>
      <c r="BD707" s="5"/>
      <c r="BE707" s="5"/>
      <c r="BF707" s="5"/>
      <c r="BG707" s="5"/>
      <c r="BH707" s="5"/>
      <c r="BI707" s="5"/>
      <c r="BJ707" s="8"/>
      <c r="BK707" s="8"/>
      <c r="BL707" s="8"/>
      <c r="BM707" s="8"/>
      <c r="BN707" s="8"/>
    </row>
    <row r="708" spans="4:66" x14ac:dyDescent="0.25">
      <c r="D708"/>
      <c r="K708" s="3"/>
      <c r="L708" s="3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  <c r="AT708" s="5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5"/>
      <c r="BJ708" s="8"/>
      <c r="BK708" s="8"/>
      <c r="BL708" s="8"/>
      <c r="BM708" s="8"/>
      <c r="BN708" s="8"/>
    </row>
    <row r="709" spans="4:66" x14ac:dyDescent="0.25">
      <c r="D709"/>
      <c r="K709" s="3"/>
      <c r="L709" s="3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  <c r="AT709" s="5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5"/>
      <c r="BJ709" s="8"/>
      <c r="BK709" s="8"/>
      <c r="BL709" s="8"/>
      <c r="BM709" s="8"/>
      <c r="BN709" s="8"/>
    </row>
    <row r="710" spans="4:66" x14ac:dyDescent="0.25">
      <c r="D710"/>
      <c r="K710" s="3"/>
      <c r="L710" s="3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  <c r="AT710" s="5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5"/>
      <c r="BJ710" s="8"/>
      <c r="BK710" s="8"/>
      <c r="BL710" s="8"/>
      <c r="BM710" s="8"/>
      <c r="BN710" s="8"/>
    </row>
    <row r="711" spans="4:66" x14ac:dyDescent="0.25">
      <c r="D711"/>
      <c r="K711" s="3"/>
      <c r="L711" s="3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  <c r="AT711" s="5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5"/>
      <c r="BJ711" s="8"/>
      <c r="BK711" s="8"/>
      <c r="BL711" s="8"/>
      <c r="BM711" s="8"/>
      <c r="BN711" s="8"/>
    </row>
    <row r="712" spans="4:66" x14ac:dyDescent="0.25">
      <c r="D712"/>
      <c r="K712" s="3"/>
      <c r="L712" s="3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  <c r="AT712" s="5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/>
      <c r="BH712" s="5"/>
      <c r="BI712" s="5"/>
      <c r="BJ712" s="8"/>
      <c r="BK712" s="8"/>
      <c r="BL712" s="8"/>
      <c r="BM712" s="8"/>
      <c r="BN712" s="8"/>
    </row>
    <row r="713" spans="4:66" x14ac:dyDescent="0.25">
      <c r="D713"/>
      <c r="K713" s="3"/>
      <c r="L713" s="3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  <c r="AT713" s="5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5"/>
      <c r="BJ713" s="8"/>
      <c r="BK713" s="8"/>
      <c r="BL713" s="8"/>
      <c r="BM713" s="8"/>
      <c r="BN713" s="8"/>
    </row>
    <row r="714" spans="4:66" x14ac:dyDescent="0.25">
      <c r="D714"/>
      <c r="K714" s="3"/>
      <c r="L714" s="3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  <c r="AT714" s="5"/>
      <c r="AU714" s="5"/>
      <c r="AV714" s="5"/>
      <c r="AW714" s="5"/>
      <c r="AX714" s="5"/>
      <c r="AY714" s="5"/>
      <c r="AZ714" s="5"/>
      <c r="BA714" s="5"/>
      <c r="BB714" s="5"/>
      <c r="BC714" s="5"/>
      <c r="BD714" s="5"/>
      <c r="BE714" s="5"/>
      <c r="BF714" s="5"/>
      <c r="BG714" s="5"/>
      <c r="BH714" s="5"/>
      <c r="BI714" s="5"/>
      <c r="BJ714" s="8"/>
      <c r="BK714" s="8"/>
      <c r="BL714" s="8"/>
      <c r="BM714" s="8"/>
      <c r="BN714" s="8"/>
    </row>
    <row r="715" spans="4:66" x14ac:dyDescent="0.25">
      <c r="D715"/>
      <c r="K715" s="3"/>
      <c r="L715" s="3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  <c r="AT715" s="5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5"/>
      <c r="BJ715" s="8"/>
      <c r="BK715" s="8"/>
      <c r="BL715" s="8"/>
      <c r="BM715" s="8"/>
      <c r="BN715" s="8"/>
    </row>
    <row r="716" spans="4:66" x14ac:dyDescent="0.25">
      <c r="D716"/>
      <c r="K716" s="3"/>
      <c r="L716" s="3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  <c r="AT716" s="5"/>
      <c r="AU716" s="5"/>
      <c r="AV716" s="5"/>
      <c r="AW716" s="5"/>
      <c r="AX716" s="5"/>
      <c r="AY716" s="5"/>
      <c r="AZ716" s="5"/>
      <c r="BA716" s="5"/>
      <c r="BB716" s="5"/>
      <c r="BC716" s="5"/>
      <c r="BD716" s="5"/>
      <c r="BE716" s="5"/>
      <c r="BF716" s="5"/>
      <c r="BG716" s="5"/>
      <c r="BH716" s="5"/>
      <c r="BI716" s="5"/>
      <c r="BJ716" s="8"/>
      <c r="BK716" s="8"/>
      <c r="BL716" s="8"/>
      <c r="BM716" s="8"/>
      <c r="BN716" s="8"/>
    </row>
    <row r="717" spans="4:66" x14ac:dyDescent="0.25">
      <c r="D717"/>
      <c r="K717" s="3"/>
      <c r="L717" s="3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  <c r="AT717" s="5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5"/>
      <c r="BJ717" s="8"/>
      <c r="BK717" s="8"/>
      <c r="BL717" s="8"/>
      <c r="BM717" s="8"/>
      <c r="BN717" s="8"/>
    </row>
    <row r="718" spans="4:66" x14ac:dyDescent="0.25">
      <c r="D718"/>
      <c r="K718" s="3"/>
      <c r="L718" s="3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  <c r="AT718" s="5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5"/>
      <c r="BJ718" s="8"/>
      <c r="BK718" s="8"/>
      <c r="BL718" s="8"/>
      <c r="BM718" s="8"/>
      <c r="BN718" s="8"/>
    </row>
    <row r="719" spans="4:66" x14ac:dyDescent="0.25">
      <c r="D719"/>
      <c r="K719" s="3"/>
      <c r="L719" s="3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  <c r="AT719" s="5"/>
      <c r="AU719" s="5"/>
      <c r="AV719" s="5"/>
      <c r="AW719" s="5"/>
      <c r="AX719" s="5"/>
      <c r="AY719" s="5"/>
      <c r="AZ719" s="5"/>
      <c r="BA719" s="5"/>
      <c r="BB719" s="5"/>
      <c r="BC719" s="5"/>
      <c r="BD719" s="5"/>
      <c r="BE719" s="5"/>
      <c r="BF719" s="5"/>
      <c r="BG719" s="5"/>
      <c r="BH719" s="5"/>
      <c r="BI719" s="5"/>
      <c r="BJ719" s="8"/>
      <c r="BK719" s="8"/>
      <c r="BL719" s="8"/>
      <c r="BM719" s="8"/>
      <c r="BN719" s="8"/>
    </row>
    <row r="720" spans="4:66" x14ac:dyDescent="0.25">
      <c r="D720"/>
      <c r="K720" s="3"/>
      <c r="L720" s="3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  <c r="AT720" s="5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5"/>
      <c r="BJ720" s="8"/>
      <c r="BK720" s="8"/>
      <c r="BL720" s="8"/>
      <c r="BM720" s="8"/>
      <c r="BN720" s="8"/>
    </row>
    <row r="721" spans="1:66" x14ac:dyDescent="0.25">
      <c r="D721"/>
      <c r="K721" s="3"/>
      <c r="L721" s="3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  <c r="AT721" s="5"/>
      <c r="AU721" s="5"/>
      <c r="AV721" s="5"/>
      <c r="AW721" s="5"/>
      <c r="AX721" s="5"/>
      <c r="AY721" s="5"/>
      <c r="AZ721" s="5"/>
      <c r="BA721" s="5"/>
      <c r="BB721" s="5"/>
      <c r="BC721" s="5"/>
      <c r="BD721" s="5"/>
      <c r="BE721" s="5"/>
      <c r="BF721" s="5"/>
      <c r="BG721" s="5"/>
      <c r="BH721" s="5"/>
      <c r="BI721" s="5"/>
      <c r="BJ721" s="8"/>
      <c r="BK721" s="8"/>
      <c r="BL721" s="8"/>
      <c r="BM721" s="8"/>
      <c r="BN721" s="8"/>
    </row>
    <row r="722" spans="1:66" x14ac:dyDescent="0.25">
      <c r="D722"/>
      <c r="K722" s="3"/>
      <c r="L722" s="3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  <c r="AT722" s="5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5"/>
      <c r="BJ722" s="8"/>
      <c r="BK722" s="8"/>
      <c r="BL722" s="8"/>
      <c r="BM722" s="8"/>
      <c r="BN722" s="8"/>
    </row>
    <row r="723" spans="1:66" x14ac:dyDescent="0.25">
      <c r="D723"/>
      <c r="K723" s="3"/>
      <c r="L723" s="3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  <c r="AT723" s="5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5"/>
      <c r="BJ723" s="8"/>
      <c r="BK723" s="8"/>
      <c r="BL723" s="8"/>
      <c r="BM723" s="8"/>
      <c r="BN723" s="8"/>
    </row>
    <row r="724" spans="1:66" x14ac:dyDescent="0.25">
      <c r="D724"/>
      <c r="K724" s="3"/>
      <c r="L724" s="3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  <c r="AT724" s="5"/>
      <c r="AU724" s="5"/>
      <c r="AV724" s="5"/>
      <c r="AW724" s="5"/>
      <c r="AX724" s="5"/>
      <c r="AY724" s="5"/>
      <c r="AZ724" s="5"/>
      <c r="BA724" s="5"/>
      <c r="BB724" s="5"/>
      <c r="BC724" s="5"/>
      <c r="BD724" s="5"/>
      <c r="BE724" s="5"/>
      <c r="BF724" s="5"/>
      <c r="BG724" s="5"/>
      <c r="BH724" s="5"/>
      <c r="BI724" s="5"/>
      <c r="BJ724" s="8"/>
      <c r="BK724" s="8"/>
      <c r="BL724" s="8"/>
      <c r="BM724" s="8"/>
      <c r="BN724" s="8"/>
    </row>
    <row r="725" spans="1:66" x14ac:dyDescent="0.25">
      <c r="D725"/>
      <c r="K725" s="3"/>
      <c r="L725" s="3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  <c r="AT725" s="5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5"/>
      <c r="BJ725" s="8"/>
      <c r="BK725" s="8"/>
      <c r="BL725" s="8"/>
      <c r="BM725" s="8"/>
      <c r="BN725" s="8"/>
    </row>
    <row r="726" spans="1:66" x14ac:dyDescent="0.25">
      <c r="D726"/>
      <c r="K726" s="3"/>
      <c r="L726" s="3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  <c r="AT726" s="5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5"/>
      <c r="BJ726" s="8"/>
      <c r="BK726" s="8"/>
      <c r="BL726" s="8"/>
      <c r="BM726" s="8"/>
      <c r="BN726" s="8"/>
    </row>
    <row r="727" spans="1:66" s="10" customFormat="1" x14ac:dyDescent="0.25">
      <c r="A727"/>
      <c r="B727"/>
      <c r="C727"/>
      <c r="D727"/>
      <c r="E727"/>
      <c r="F727"/>
      <c r="G727"/>
      <c r="H727"/>
      <c r="I727"/>
      <c r="J727"/>
      <c r="K727" s="3"/>
      <c r="L727" s="3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  <c r="AT727" s="5"/>
      <c r="AU727" s="5"/>
      <c r="AV727" s="5"/>
      <c r="AW727" s="5"/>
      <c r="AX727" s="5"/>
      <c r="AY727" s="5"/>
      <c r="AZ727" s="5"/>
      <c r="BA727" s="5"/>
      <c r="BB727" s="5"/>
      <c r="BC727" s="5"/>
      <c r="BD727" s="5"/>
      <c r="BE727" s="5"/>
      <c r="BF727" s="5"/>
      <c r="BG727" s="5"/>
      <c r="BH727" s="5"/>
      <c r="BI727" s="5"/>
      <c r="BJ727" s="8"/>
      <c r="BK727" s="8"/>
      <c r="BL727" s="8"/>
      <c r="BM727" s="8"/>
      <c r="BN727" s="8"/>
    </row>
    <row r="728" spans="1:66" x14ac:dyDescent="0.25">
      <c r="D728"/>
      <c r="K728" s="3"/>
      <c r="L728" s="3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  <c r="AT728" s="5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5"/>
      <c r="BJ728" s="8"/>
      <c r="BK728" s="8"/>
      <c r="BL728" s="8"/>
      <c r="BM728" s="8"/>
      <c r="BN728" s="8"/>
    </row>
    <row r="729" spans="1:66" x14ac:dyDescent="0.25">
      <c r="D729"/>
      <c r="K729" s="3"/>
      <c r="L729" s="3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  <c r="AT729" s="5"/>
      <c r="AU729" s="5"/>
      <c r="AV729" s="5"/>
      <c r="AW729" s="5"/>
      <c r="AX729" s="5"/>
      <c r="AY729" s="5"/>
      <c r="AZ729" s="5"/>
      <c r="BA729" s="5"/>
      <c r="BB729" s="5"/>
      <c r="BC729" s="5"/>
      <c r="BD729" s="5"/>
      <c r="BE729" s="5"/>
      <c r="BF729" s="5"/>
      <c r="BG729" s="5"/>
      <c r="BH729" s="5"/>
      <c r="BI729" s="5"/>
      <c r="BJ729" s="8"/>
      <c r="BK729" s="8"/>
      <c r="BL729" s="8"/>
      <c r="BM729" s="8"/>
      <c r="BN729" s="8"/>
    </row>
    <row r="730" spans="1:66" x14ac:dyDescent="0.25">
      <c r="D730"/>
      <c r="K730" s="3"/>
      <c r="L730" s="3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  <c r="AT730" s="5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5"/>
      <c r="BJ730" s="8"/>
      <c r="BK730" s="8"/>
      <c r="BL730" s="8"/>
      <c r="BM730" s="8"/>
      <c r="BN730" s="8"/>
    </row>
    <row r="731" spans="1:66" x14ac:dyDescent="0.25">
      <c r="A731" s="10"/>
      <c r="B731" s="10"/>
      <c r="C731" s="10"/>
      <c r="D731" s="10"/>
      <c r="K731" s="3"/>
      <c r="L731" s="3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  <c r="AT731" s="5"/>
      <c r="AU731" s="5"/>
      <c r="AV731" s="5"/>
      <c r="AW731" s="5"/>
      <c r="AX731" s="5"/>
      <c r="AY731" s="5"/>
      <c r="AZ731" s="5"/>
      <c r="BA731" s="5"/>
      <c r="BB731" s="5"/>
      <c r="BC731" s="5"/>
      <c r="BD731" s="5"/>
      <c r="BE731" s="5"/>
      <c r="BF731" s="5"/>
      <c r="BG731" s="5"/>
      <c r="BH731" s="5"/>
      <c r="BI731" s="5"/>
      <c r="BJ731" s="8"/>
      <c r="BK731" s="8"/>
      <c r="BL731" s="8"/>
      <c r="BM731" s="8"/>
      <c r="BN731" s="8"/>
    </row>
    <row r="732" spans="1:66" x14ac:dyDescent="0.25">
      <c r="D732"/>
      <c r="K732" s="3"/>
      <c r="L732" s="3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  <c r="AT732" s="5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5"/>
      <c r="BJ732" s="8"/>
      <c r="BK732" s="8"/>
      <c r="BL732" s="8"/>
      <c r="BM732" s="8"/>
      <c r="BN732" s="8"/>
    </row>
    <row r="733" spans="1:66" x14ac:dyDescent="0.25">
      <c r="D733"/>
      <c r="K733" s="3"/>
      <c r="L733" s="3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  <c r="AT733" s="5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5"/>
      <c r="BJ733" s="8"/>
      <c r="BK733" s="8"/>
      <c r="BL733" s="8"/>
      <c r="BM733" s="8"/>
      <c r="BN733" s="8"/>
    </row>
    <row r="734" spans="1:66" x14ac:dyDescent="0.25">
      <c r="D734"/>
      <c r="K734" s="3"/>
      <c r="L734" s="3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  <c r="AT734" s="5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5"/>
      <c r="BJ734" s="8"/>
      <c r="BK734" s="8"/>
      <c r="BL734" s="8"/>
      <c r="BM734" s="8"/>
      <c r="BN734" s="8"/>
    </row>
    <row r="735" spans="1:66" x14ac:dyDescent="0.25">
      <c r="D735"/>
      <c r="K735" s="3"/>
      <c r="L735" s="3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  <c r="AT735" s="5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5"/>
      <c r="BJ735" s="8"/>
      <c r="BK735" s="8"/>
      <c r="BL735" s="8"/>
      <c r="BM735" s="8"/>
      <c r="BN735" s="8"/>
    </row>
    <row r="736" spans="1:66" s="15" customFormat="1" x14ac:dyDescent="0.25">
      <c r="K736" s="20"/>
      <c r="L736" s="20"/>
      <c r="M736" s="21"/>
      <c r="N736" s="21"/>
      <c r="O736" s="21"/>
      <c r="P736" s="21"/>
      <c r="Q736" s="21"/>
      <c r="R736" s="21"/>
      <c r="S736" s="21"/>
      <c r="T736" s="21"/>
      <c r="U736" s="21"/>
      <c r="V736" s="21"/>
      <c r="W736" s="21"/>
      <c r="X736" s="21"/>
      <c r="Y736" s="21"/>
      <c r="Z736" s="21"/>
      <c r="AA736" s="21"/>
      <c r="AB736" s="21"/>
      <c r="AC736" s="21"/>
      <c r="AD736" s="21"/>
      <c r="AE736" s="21"/>
      <c r="AF736" s="21"/>
      <c r="AG736" s="21"/>
      <c r="AH736" s="21"/>
      <c r="AI736" s="21"/>
      <c r="AJ736" s="21"/>
      <c r="AK736" s="21"/>
      <c r="AL736" s="21"/>
      <c r="AM736" s="21"/>
      <c r="AN736" s="21"/>
      <c r="AO736" s="21"/>
      <c r="AP736" s="21"/>
      <c r="AQ736" s="21"/>
      <c r="AR736" s="21"/>
      <c r="AS736" s="21"/>
      <c r="AT736" s="21"/>
      <c r="AU736" s="21"/>
      <c r="AV736" s="21"/>
      <c r="AW736" s="21"/>
      <c r="AX736" s="21"/>
      <c r="AY736" s="21"/>
      <c r="AZ736" s="21"/>
      <c r="BA736" s="21"/>
      <c r="BB736" s="21"/>
      <c r="BC736" s="21"/>
      <c r="BD736" s="21"/>
      <c r="BE736" s="21"/>
      <c r="BF736" s="21"/>
      <c r="BG736" s="21"/>
      <c r="BH736" s="21"/>
      <c r="BI736" s="21"/>
      <c r="BJ736" s="22"/>
      <c r="BK736" s="22"/>
      <c r="BL736" s="22"/>
      <c r="BM736" s="22"/>
      <c r="BN736" s="22"/>
    </row>
    <row r="737" spans="1:66" x14ac:dyDescent="0.25">
      <c r="D737" s="11"/>
      <c r="K737" s="3"/>
      <c r="L737" s="3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  <c r="AT737" s="5"/>
      <c r="AU737" s="5"/>
      <c r="AV737" s="5"/>
      <c r="AW737" s="5"/>
      <c r="AX737" s="5"/>
      <c r="AY737" s="5"/>
      <c r="AZ737" s="5"/>
      <c r="BA737" s="5"/>
      <c r="BB737" s="5"/>
      <c r="BC737" s="5"/>
      <c r="BD737" s="5"/>
      <c r="BE737" s="5"/>
      <c r="BF737" s="5"/>
      <c r="BG737" s="5"/>
      <c r="BH737" s="5"/>
      <c r="BI737" s="5"/>
      <c r="BJ737" s="8"/>
      <c r="BK737" s="8"/>
      <c r="BL737" s="8"/>
      <c r="BM737" s="8"/>
      <c r="BN737" s="8"/>
    </row>
    <row r="738" spans="1:66" x14ac:dyDescent="0.25">
      <c r="D738" s="11"/>
      <c r="K738" s="3"/>
      <c r="L738" s="3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  <c r="AT738" s="5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5"/>
      <c r="BJ738" s="8"/>
      <c r="BK738" s="8"/>
      <c r="BL738" s="8"/>
      <c r="BM738" s="8"/>
      <c r="BN738" s="8"/>
    </row>
    <row r="739" spans="1:66" x14ac:dyDescent="0.25">
      <c r="D739" s="11"/>
      <c r="K739" s="3"/>
      <c r="L739" s="3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  <c r="AT739" s="5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5"/>
      <c r="BJ739" s="8"/>
      <c r="BK739" s="8"/>
      <c r="BL739" s="8"/>
      <c r="BM739" s="8"/>
      <c r="BN739" s="8"/>
    </row>
    <row r="740" spans="1:66" x14ac:dyDescent="0.25">
      <c r="D740" s="11"/>
      <c r="K740" s="3"/>
      <c r="L740" s="3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  <c r="AT740" s="5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5"/>
      <c r="BJ740" s="8"/>
      <c r="BK740" s="8"/>
      <c r="BL740" s="8"/>
      <c r="BM740" s="8"/>
      <c r="BN740" s="8"/>
    </row>
    <row r="741" spans="1:66" x14ac:dyDescent="0.25">
      <c r="D741" s="11"/>
      <c r="K741" s="3"/>
      <c r="L741" s="3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  <c r="AT741" s="5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5"/>
      <c r="BJ741" s="8"/>
      <c r="BK741" s="8"/>
      <c r="BL741" s="8"/>
      <c r="BM741" s="8"/>
      <c r="BN741" s="8"/>
    </row>
    <row r="742" spans="1:66" x14ac:dyDescent="0.25">
      <c r="D742" s="11"/>
      <c r="K742" s="3"/>
      <c r="L742" s="3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  <c r="AT742" s="5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/>
      <c r="BH742" s="5"/>
      <c r="BI742" s="5"/>
      <c r="BJ742" s="8"/>
      <c r="BK742" s="8"/>
      <c r="BL742" s="8"/>
      <c r="BM742" s="8"/>
      <c r="BN742" s="8"/>
    </row>
    <row r="743" spans="1:66" x14ac:dyDescent="0.25">
      <c r="D743" s="11"/>
      <c r="K743" s="3"/>
      <c r="L743" s="3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  <c r="AT743" s="5"/>
      <c r="AU743" s="5"/>
      <c r="AV743" s="5"/>
      <c r="AW743" s="5"/>
      <c r="AX743" s="5"/>
      <c r="AY743" s="5"/>
      <c r="AZ743" s="5"/>
      <c r="BA743" s="5"/>
      <c r="BB743" s="5"/>
      <c r="BC743" s="5"/>
      <c r="BD743" s="5"/>
      <c r="BE743" s="5"/>
      <c r="BF743" s="5"/>
      <c r="BG743" s="5"/>
      <c r="BH743" s="5"/>
      <c r="BI743" s="5"/>
      <c r="BJ743" s="8"/>
      <c r="BK743" s="8"/>
      <c r="BL743" s="8"/>
      <c r="BM743" s="8"/>
      <c r="BN743" s="8"/>
    </row>
    <row r="744" spans="1:66" x14ac:dyDescent="0.25">
      <c r="D744" s="11"/>
      <c r="K744" s="3"/>
      <c r="L744" s="3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  <c r="AT744" s="5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5"/>
      <c r="BJ744" s="8"/>
      <c r="BK744" s="8"/>
      <c r="BL744" s="8"/>
      <c r="BM744" s="8"/>
      <c r="BN744" s="8"/>
    </row>
    <row r="745" spans="1:66" x14ac:dyDescent="0.25">
      <c r="D745" s="11"/>
      <c r="K745" s="3"/>
      <c r="L745" s="3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  <c r="AT745" s="5"/>
      <c r="AU745" s="5"/>
      <c r="AV745" s="5"/>
      <c r="AW745" s="5"/>
      <c r="AX745" s="5"/>
      <c r="AY745" s="5"/>
      <c r="AZ745" s="5"/>
      <c r="BA745" s="5"/>
      <c r="BB745" s="5"/>
      <c r="BC745" s="5"/>
      <c r="BD745" s="5"/>
      <c r="BE745" s="5"/>
      <c r="BF745" s="5"/>
      <c r="BG745" s="5"/>
      <c r="BH745" s="5"/>
      <c r="BI745" s="5"/>
      <c r="BJ745" s="8"/>
      <c r="BK745" s="8"/>
      <c r="BL745" s="8"/>
      <c r="BM745" s="8"/>
      <c r="BN745" s="8"/>
    </row>
    <row r="746" spans="1:66" x14ac:dyDescent="0.25">
      <c r="D746" s="11"/>
      <c r="K746" s="3"/>
      <c r="L746" s="3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  <c r="AT746" s="5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5"/>
      <c r="BJ746" s="8"/>
      <c r="BK746" s="8"/>
      <c r="BL746" s="8"/>
      <c r="BM746" s="8"/>
      <c r="BN746" s="8"/>
    </row>
    <row r="747" spans="1:66" x14ac:dyDescent="0.25">
      <c r="D747" s="11"/>
      <c r="K747" s="3"/>
      <c r="L747" s="3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  <c r="AT747" s="5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5"/>
      <c r="BJ747" s="8"/>
      <c r="BK747" s="8"/>
      <c r="BL747" s="8"/>
      <c r="BM747" s="8"/>
      <c r="BN747" s="8"/>
    </row>
    <row r="748" spans="1:66" s="10" customFormat="1" x14ac:dyDescent="0.25">
      <c r="A748"/>
      <c r="B748"/>
      <c r="C748"/>
      <c r="D748" s="11"/>
      <c r="E748"/>
      <c r="F748"/>
      <c r="G748"/>
      <c r="H748"/>
      <c r="I748"/>
      <c r="J748"/>
      <c r="K748" s="3"/>
      <c r="L748" s="3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  <c r="AT748" s="5"/>
      <c r="AU748" s="5"/>
      <c r="AV748" s="5"/>
      <c r="AW748" s="5"/>
      <c r="AX748" s="5"/>
      <c r="AY748" s="5"/>
      <c r="AZ748" s="5"/>
      <c r="BA748" s="5"/>
      <c r="BB748" s="5"/>
      <c r="BC748" s="5"/>
      <c r="BD748" s="5"/>
      <c r="BE748" s="5"/>
      <c r="BF748" s="5"/>
      <c r="BG748" s="5"/>
      <c r="BH748" s="5"/>
      <c r="BI748" s="5"/>
      <c r="BJ748" s="8"/>
      <c r="BK748" s="8"/>
      <c r="BL748" s="8"/>
      <c r="BM748" s="8"/>
      <c r="BN748" s="8"/>
    </row>
    <row r="749" spans="1:66" x14ac:dyDescent="0.25">
      <c r="D749" s="11"/>
      <c r="K749" s="3"/>
      <c r="L749" s="3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  <c r="AT749" s="5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5"/>
      <c r="BJ749" s="8"/>
      <c r="BK749" s="8"/>
      <c r="BL749" s="8"/>
      <c r="BM749" s="8"/>
      <c r="BN749" s="8"/>
    </row>
    <row r="750" spans="1:66" x14ac:dyDescent="0.25">
      <c r="D750" s="11"/>
      <c r="K750" s="3"/>
      <c r="L750" s="3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  <c r="AT750" s="5"/>
      <c r="AU750" s="5"/>
      <c r="AV750" s="5"/>
      <c r="AW750" s="5"/>
      <c r="AX750" s="5"/>
      <c r="AY750" s="5"/>
      <c r="AZ750" s="5"/>
      <c r="BA750" s="5"/>
      <c r="BB750" s="5"/>
      <c r="BC750" s="5"/>
      <c r="BD750" s="5"/>
      <c r="BE750" s="5"/>
      <c r="BF750" s="5"/>
      <c r="BG750" s="5"/>
      <c r="BH750" s="5"/>
      <c r="BI750" s="5"/>
      <c r="BJ750" s="8"/>
      <c r="BK750" s="8"/>
      <c r="BL750" s="8"/>
      <c r="BM750" s="8"/>
      <c r="BN750" s="8"/>
    </row>
    <row r="751" spans="1:66" x14ac:dyDescent="0.25">
      <c r="D751" s="11"/>
      <c r="K751" s="3"/>
      <c r="L751" s="3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  <c r="AT751" s="5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5"/>
      <c r="BJ751" s="8"/>
      <c r="BK751" s="8"/>
      <c r="BL751" s="8"/>
      <c r="BM751" s="8"/>
      <c r="BN751" s="8"/>
    </row>
    <row r="752" spans="1:66" x14ac:dyDescent="0.25">
      <c r="D752" s="11"/>
      <c r="K752" s="3"/>
      <c r="L752" s="3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  <c r="AT752" s="5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5"/>
      <c r="BJ752" s="8"/>
      <c r="BK752" s="8"/>
      <c r="BL752" s="8"/>
      <c r="BM752" s="8"/>
      <c r="BN752" s="8"/>
    </row>
    <row r="753" spans="4:66" x14ac:dyDescent="0.25">
      <c r="D753" s="11"/>
      <c r="K753" s="3"/>
      <c r="L753" s="3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  <c r="AT753" s="5"/>
      <c r="AU753" s="5"/>
      <c r="AV753" s="5"/>
      <c r="AW753" s="5"/>
      <c r="AX753" s="5"/>
      <c r="AY753" s="5"/>
      <c r="AZ753" s="5"/>
      <c r="BA753" s="5"/>
      <c r="BB753" s="5"/>
      <c r="BC753" s="5"/>
      <c r="BD753" s="5"/>
      <c r="BE753" s="5"/>
      <c r="BF753" s="5"/>
      <c r="BG753" s="5"/>
      <c r="BH753" s="5"/>
      <c r="BI753" s="5"/>
      <c r="BJ753" s="8"/>
      <c r="BK753" s="8"/>
      <c r="BL753" s="8"/>
      <c r="BM753" s="8"/>
      <c r="BN753" s="8"/>
    </row>
    <row r="754" spans="4:66" x14ac:dyDescent="0.25">
      <c r="D754" s="11"/>
      <c r="K754" s="3"/>
      <c r="L754" s="3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  <c r="AT754" s="5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5"/>
      <c r="BJ754" s="8"/>
      <c r="BK754" s="8"/>
      <c r="BL754" s="8"/>
      <c r="BM754" s="8"/>
      <c r="BN754" s="8"/>
    </row>
    <row r="755" spans="4:66" x14ac:dyDescent="0.25">
      <c r="D755" s="11"/>
      <c r="K755" s="3"/>
      <c r="L755" s="3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  <c r="AT755" s="5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5"/>
      <c r="BJ755" s="8"/>
      <c r="BK755" s="8"/>
      <c r="BL755" s="8"/>
      <c r="BM755" s="8"/>
      <c r="BN755" s="8"/>
    </row>
    <row r="756" spans="4:66" x14ac:dyDescent="0.25">
      <c r="D756" s="11"/>
      <c r="K756" s="3"/>
      <c r="L756" s="3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  <c r="AT756" s="5"/>
      <c r="AU756" s="5"/>
      <c r="AV756" s="5"/>
      <c r="AW756" s="5"/>
      <c r="AX756" s="5"/>
      <c r="AY756" s="5"/>
      <c r="AZ756" s="5"/>
      <c r="BA756" s="5"/>
      <c r="BB756" s="5"/>
      <c r="BC756" s="5"/>
      <c r="BD756" s="5"/>
      <c r="BE756" s="5"/>
      <c r="BF756" s="5"/>
      <c r="BG756" s="5"/>
      <c r="BH756" s="5"/>
      <c r="BI756" s="5"/>
      <c r="BJ756" s="8"/>
      <c r="BK756" s="8"/>
      <c r="BL756" s="8"/>
      <c r="BM756" s="8"/>
      <c r="BN756" s="8"/>
    </row>
    <row r="757" spans="4:66" x14ac:dyDescent="0.25">
      <c r="D757" s="11"/>
      <c r="K757" s="3"/>
      <c r="L757" s="3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  <c r="AT757" s="5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5"/>
      <c r="BJ757" s="8"/>
      <c r="BK757" s="8"/>
      <c r="BL757" s="8"/>
      <c r="BM757" s="8"/>
      <c r="BN757" s="8"/>
    </row>
    <row r="758" spans="4:66" x14ac:dyDescent="0.25">
      <c r="D758" s="11"/>
      <c r="K758" s="3"/>
      <c r="L758" s="3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  <c r="AT758" s="5"/>
      <c r="AU758" s="5"/>
      <c r="AV758" s="5"/>
      <c r="AW758" s="5"/>
      <c r="AX758" s="5"/>
      <c r="AY758" s="5"/>
      <c r="AZ758" s="5"/>
      <c r="BA758" s="5"/>
      <c r="BB758" s="5"/>
      <c r="BC758" s="5"/>
      <c r="BD758" s="5"/>
      <c r="BE758" s="5"/>
      <c r="BF758" s="5"/>
      <c r="BG758" s="5"/>
      <c r="BH758" s="5"/>
      <c r="BI758" s="5"/>
      <c r="BJ758" s="8"/>
      <c r="BK758" s="8"/>
      <c r="BL758" s="8"/>
      <c r="BM758" s="8"/>
      <c r="BN758" s="8"/>
    </row>
    <row r="759" spans="4:66" x14ac:dyDescent="0.25">
      <c r="D759" s="11"/>
      <c r="K759" s="3"/>
      <c r="L759" s="3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  <c r="AT759" s="5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5"/>
      <c r="BJ759" s="8"/>
      <c r="BK759" s="8"/>
      <c r="BL759" s="8"/>
      <c r="BM759" s="8"/>
      <c r="BN759" s="8"/>
    </row>
    <row r="760" spans="4:66" x14ac:dyDescent="0.25">
      <c r="D760" s="11"/>
      <c r="K760" s="3"/>
      <c r="L760" s="3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  <c r="AT760" s="5"/>
      <c r="AU760" s="5"/>
      <c r="AV760" s="5"/>
      <c r="AW760" s="5"/>
      <c r="AX760" s="5"/>
      <c r="AY760" s="5"/>
      <c r="AZ760" s="5"/>
      <c r="BA760" s="5"/>
      <c r="BB760" s="5"/>
      <c r="BC760" s="5"/>
      <c r="BD760" s="5"/>
      <c r="BE760" s="5"/>
      <c r="BF760" s="5"/>
      <c r="BG760" s="5"/>
      <c r="BH760" s="5"/>
      <c r="BI760" s="5"/>
      <c r="BJ760" s="8"/>
      <c r="BK760" s="8"/>
      <c r="BL760" s="8"/>
      <c r="BM760" s="8"/>
      <c r="BN760" s="8"/>
    </row>
    <row r="761" spans="4:66" x14ac:dyDescent="0.25">
      <c r="D761" s="11"/>
      <c r="K761" s="3"/>
      <c r="L761" s="3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  <c r="AT761" s="5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5"/>
      <c r="BJ761" s="8"/>
      <c r="BK761" s="8"/>
      <c r="BL761" s="8"/>
      <c r="BM761" s="8"/>
      <c r="BN761" s="8"/>
    </row>
    <row r="762" spans="4:66" x14ac:dyDescent="0.25">
      <c r="D762" s="11"/>
      <c r="K762" s="3"/>
      <c r="L762" s="3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  <c r="AT762" s="5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5"/>
      <c r="BJ762" s="8"/>
      <c r="BK762" s="8"/>
      <c r="BL762" s="8"/>
      <c r="BM762" s="8"/>
      <c r="BN762" s="8"/>
    </row>
    <row r="763" spans="4:66" x14ac:dyDescent="0.25">
      <c r="D763" s="11"/>
      <c r="K763" s="3"/>
      <c r="L763" s="3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  <c r="AT763" s="5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5"/>
      <c r="BJ763" s="8"/>
      <c r="BK763" s="8"/>
      <c r="BL763" s="8"/>
      <c r="BM763" s="8"/>
      <c r="BN763" s="8"/>
    </row>
    <row r="764" spans="4:66" x14ac:dyDescent="0.25">
      <c r="D764" s="11"/>
      <c r="K764" s="3"/>
      <c r="L764" s="3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  <c r="AT764" s="5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5"/>
      <c r="BJ764" s="8"/>
      <c r="BK764" s="8"/>
      <c r="BL764" s="8"/>
      <c r="BM764" s="8"/>
      <c r="BN764" s="8"/>
    </row>
    <row r="765" spans="4:66" x14ac:dyDescent="0.25">
      <c r="D765" s="11"/>
      <c r="K765" s="3"/>
      <c r="L765" s="3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  <c r="AT765" s="5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5"/>
      <c r="BJ765" s="8"/>
      <c r="BK765" s="8"/>
      <c r="BL765" s="8"/>
      <c r="BM765" s="8"/>
      <c r="BN765" s="8"/>
    </row>
    <row r="766" spans="4:66" x14ac:dyDescent="0.25">
      <c r="D766" s="11"/>
      <c r="K766" s="3"/>
      <c r="L766" s="3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  <c r="AT766" s="5"/>
      <c r="AU766" s="5"/>
      <c r="AV766" s="5"/>
      <c r="AW766" s="5"/>
      <c r="AX766" s="5"/>
      <c r="AY766" s="5"/>
      <c r="AZ766" s="5"/>
      <c r="BA766" s="5"/>
      <c r="BB766" s="5"/>
      <c r="BC766" s="5"/>
      <c r="BD766" s="5"/>
      <c r="BE766" s="5"/>
      <c r="BF766" s="5"/>
      <c r="BG766" s="5"/>
      <c r="BH766" s="5"/>
      <c r="BI766" s="5"/>
      <c r="BJ766" s="8"/>
      <c r="BK766" s="8"/>
      <c r="BL766" s="8"/>
      <c r="BM766" s="8"/>
      <c r="BN766" s="8"/>
    </row>
    <row r="767" spans="4:66" x14ac:dyDescent="0.25">
      <c r="D767" s="11"/>
      <c r="K767" s="3"/>
      <c r="L767" s="3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  <c r="AT767" s="5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5"/>
      <c r="BJ767" s="8"/>
      <c r="BK767" s="8"/>
      <c r="BL767" s="8"/>
      <c r="BM767" s="8"/>
      <c r="BN767" s="8"/>
    </row>
    <row r="768" spans="4:66" x14ac:dyDescent="0.25">
      <c r="D768" s="11"/>
      <c r="K768" s="3"/>
      <c r="L768" s="3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  <c r="AT768" s="5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5"/>
      <c r="BJ768" s="8"/>
      <c r="BK768" s="8"/>
      <c r="BL768" s="8"/>
      <c r="BM768" s="8"/>
      <c r="BN768" s="8"/>
    </row>
    <row r="769" spans="1:66" x14ac:dyDescent="0.25">
      <c r="D769" s="11"/>
      <c r="K769" s="3"/>
      <c r="L769" s="3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  <c r="AT769" s="5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5"/>
      <c r="BJ769" s="8"/>
      <c r="BK769" s="8"/>
      <c r="BL769" s="8"/>
      <c r="BM769" s="8"/>
      <c r="BN769" s="8"/>
    </row>
    <row r="770" spans="1:66" x14ac:dyDescent="0.25">
      <c r="D770" s="11"/>
      <c r="K770" s="3"/>
      <c r="L770" s="3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  <c r="AT770" s="5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5"/>
      <c r="BJ770" s="8"/>
      <c r="BK770" s="8"/>
      <c r="BL770" s="8"/>
      <c r="BM770" s="8"/>
      <c r="BN770" s="8"/>
    </row>
    <row r="771" spans="1:66" x14ac:dyDescent="0.25">
      <c r="D771" s="11"/>
      <c r="K771" s="3"/>
      <c r="L771" s="3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  <c r="AT771" s="5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/>
      <c r="BH771" s="5"/>
      <c r="BI771" s="5"/>
      <c r="BJ771" s="8"/>
      <c r="BK771" s="8"/>
      <c r="BL771" s="8"/>
      <c r="BM771" s="8"/>
      <c r="BN771" s="8"/>
    </row>
    <row r="772" spans="1:66" x14ac:dyDescent="0.25">
      <c r="D772" s="11"/>
      <c r="K772" s="3"/>
      <c r="L772" s="3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  <c r="AT772" s="5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5"/>
      <c r="BJ772" s="8"/>
      <c r="BK772" s="8"/>
      <c r="BL772" s="8"/>
      <c r="BM772" s="8"/>
      <c r="BN772" s="8"/>
    </row>
    <row r="773" spans="1:66" s="15" customFormat="1" x14ac:dyDescent="0.25">
      <c r="A773"/>
      <c r="B773"/>
      <c r="C773"/>
      <c r="D773" s="11"/>
      <c r="E773"/>
      <c r="F773"/>
      <c r="G773"/>
      <c r="H773"/>
      <c r="I773"/>
      <c r="J773"/>
      <c r="K773" s="3"/>
      <c r="L773" s="3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  <c r="AT773" s="5"/>
      <c r="AU773" s="5"/>
      <c r="AV773" s="5"/>
      <c r="AW773" s="5"/>
      <c r="AX773" s="5"/>
      <c r="AY773" s="5"/>
      <c r="AZ773" s="5"/>
      <c r="BA773" s="5"/>
      <c r="BB773" s="5"/>
      <c r="BC773" s="5"/>
      <c r="BD773" s="5"/>
      <c r="BE773" s="5"/>
      <c r="BF773" s="5"/>
      <c r="BG773" s="5"/>
      <c r="BH773" s="5"/>
      <c r="BI773" s="5"/>
      <c r="BJ773" s="8"/>
      <c r="BK773" s="8"/>
      <c r="BL773" s="8"/>
      <c r="BM773" s="8"/>
      <c r="BN773" s="8"/>
    </row>
    <row r="774" spans="1:66" s="15" customFormat="1" x14ac:dyDescent="0.25">
      <c r="D774" s="23"/>
      <c r="K774" s="20"/>
      <c r="L774" s="20"/>
      <c r="M774" s="21"/>
      <c r="N774" s="21"/>
      <c r="O774" s="21"/>
      <c r="P774" s="21"/>
      <c r="Q774" s="21"/>
      <c r="R774" s="21"/>
      <c r="S774" s="21"/>
      <c r="T774" s="21"/>
      <c r="U774" s="21"/>
      <c r="V774" s="21"/>
      <c r="W774" s="21"/>
      <c r="X774" s="21"/>
      <c r="Y774" s="21"/>
      <c r="Z774" s="21"/>
      <c r="AA774" s="21"/>
      <c r="AB774" s="21"/>
      <c r="AC774" s="21"/>
      <c r="AD774" s="21"/>
      <c r="AE774" s="21"/>
      <c r="AF774" s="21"/>
      <c r="AG774" s="21"/>
      <c r="AH774" s="21"/>
      <c r="AI774" s="21"/>
      <c r="AJ774" s="21"/>
      <c r="AK774" s="21"/>
      <c r="AL774" s="21"/>
      <c r="AM774" s="21"/>
      <c r="AN774" s="21"/>
      <c r="AO774" s="21"/>
      <c r="AP774" s="21"/>
      <c r="AQ774" s="21"/>
      <c r="AR774" s="21"/>
      <c r="AS774" s="21"/>
      <c r="AT774" s="21"/>
      <c r="AU774" s="21"/>
      <c r="AV774" s="21"/>
      <c r="AW774" s="21"/>
      <c r="AX774" s="21"/>
      <c r="AY774" s="21"/>
      <c r="AZ774" s="21"/>
      <c r="BA774" s="21"/>
      <c r="BB774" s="21"/>
      <c r="BC774" s="21"/>
      <c r="BD774" s="21"/>
      <c r="BE774" s="21"/>
      <c r="BF774" s="21"/>
      <c r="BG774" s="21"/>
      <c r="BH774" s="21"/>
      <c r="BI774" s="21"/>
      <c r="BJ774" s="22"/>
      <c r="BK774" s="22"/>
      <c r="BL774" s="22"/>
      <c r="BM774" s="22"/>
      <c r="BN774" s="22"/>
    </row>
    <row r="775" spans="1:66" x14ac:dyDescent="0.25">
      <c r="D775" s="11"/>
      <c r="E775" s="10"/>
      <c r="F775" s="10"/>
      <c r="G775" s="10"/>
      <c r="H775" s="10"/>
      <c r="I775" s="10"/>
      <c r="J775" s="10"/>
      <c r="K775" s="12"/>
      <c r="L775" s="12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  <c r="AA775" s="13"/>
      <c r="AB775" s="13"/>
      <c r="AC775" s="13"/>
      <c r="AD775" s="13"/>
      <c r="AE775" s="13"/>
      <c r="AF775" s="13"/>
      <c r="AG775" s="13"/>
      <c r="AH775" s="13"/>
      <c r="AI775" s="13"/>
      <c r="AJ775" s="13"/>
      <c r="AK775" s="13"/>
      <c r="AL775" s="13"/>
      <c r="AM775" s="13"/>
      <c r="AN775" s="13"/>
      <c r="AO775" s="13"/>
      <c r="AP775" s="13"/>
      <c r="AQ775" s="13"/>
      <c r="AR775" s="13"/>
      <c r="AS775" s="13"/>
      <c r="AT775" s="13"/>
      <c r="AU775" s="13"/>
      <c r="AV775" s="13"/>
      <c r="AW775" s="13"/>
      <c r="AX775" s="13"/>
      <c r="AY775" s="13"/>
      <c r="AZ775" s="13"/>
      <c r="BA775" s="13"/>
      <c r="BB775" s="13"/>
      <c r="BC775" s="13"/>
      <c r="BD775" s="13"/>
      <c r="BE775" s="13"/>
      <c r="BF775" s="13"/>
      <c r="BG775" s="13"/>
      <c r="BH775" s="13"/>
      <c r="BI775" s="13"/>
      <c r="BJ775" s="14"/>
      <c r="BK775" s="14"/>
      <c r="BL775" s="14"/>
      <c r="BM775" s="14"/>
      <c r="BN775" s="14"/>
    </row>
    <row r="776" spans="1:66" x14ac:dyDescent="0.25">
      <c r="D776" s="11"/>
      <c r="E776" s="10"/>
      <c r="F776" s="10"/>
      <c r="G776" s="10"/>
      <c r="H776" s="10"/>
      <c r="I776" s="10"/>
      <c r="J776" s="10"/>
      <c r="K776" s="12"/>
      <c r="L776" s="12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  <c r="AA776" s="13"/>
      <c r="AB776" s="13"/>
      <c r="AC776" s="13"/>
      <c r="AD776" s="13"/>
      <c r="AE776" s="13"/>
      <c r="AF776" s="13"/>
      <c r="AG776" s="13"/>
      <c r="AH776" s="13"/>
      <c r="AI776" s="13"/>
      <c r="AJ776" s="13"/>
      <c r="AK776" s="13"/>
      <c r="AL776" s="13"/>
      <c r="AM776" s="13"/>
      <c r="AN776" s="13"/>
      <c r="AO776" s="13"/>
      <c r="AP776" s="13"/>
      <c r="AQ776" s="13"/>
      <c r="AR776" s="13"/>
      <c r="AS776" s="13"/>
      <c r="AT776" s="13"/>
      <c r="AU776" s="13"/>
      <c r="AV776" s="13"/>
      <c r="AW776" s="13"/>
      <c r="AX776" s="13"/>
      <c r="AY776" s="13"/>
      <c r="AZ776" s="13"/>
      <c r="BA776" s="13"/>
      <c r="BB776" s="13"/>
      <c r="BC776" s="13"/>
      <c r="BD776" s="13"/>
      <c r="BE776" s="13"/>
      <c r="BF776" s="13"/>
      <c r="BG776" s="13"/>
      <c r="BH776" s="13"/>
      <c r="BI776" s="13"/>
      <c r="BJ776" s="14"/>
      <c r="BK776" s="14"/>
      <c r="BL776" s="14"/>
      <c r="BM776" s="14"/>
      <c r="BN776" s="14"/>
    </row>
    <row r="777" spans="1:66" x14ac:dyDescent="0.25">
      <c r="D777" s="11"/>
      <c r="E777" s="10"/>
      <c r="F777" s="10"/>
      <c r="G777" s="10"/>
      <c r="H777" s="10"/>
      <c r="I777" s="10"/>
      <c r="J777" s="10"/>
      <c r="K777" s="12"/>
      <c r="L777" s="12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  <c r="AA777" s="13"/>
      <c r="AB777" s="13"/>
      <c r="AC777" s="13"/>
      <c r="AD777" s="13"/>
      <c r="AE777" s="13"/>
      <c r="AF777" s="13"/>
      <c r="AG777" s="13"/>
      <c r="AH777" s="13"/>
      <c r="AI777" s="13"/>
      <c r="AJ777" s="13"/>
      <c r="AK777" s="13"/>
      <c r="AL777" s="13"/>
      <c r="AM777" s="13"/>
      <c r="AN777" s="13"/>
      <c r="AO777" s="13"/>
      <c r="AP777" s="13"/>
      <c r="AQ777" s="13"/>
      <c r="AR777" s="13"/>
      <c r="AS777" s="13"/>
      <c r="AT777" s="13"/>
      <c r="AU777" s="13"/>
      <c r="AV777" s="13"/>
      <c r="AW777" s="13"/>
      <c r="AX777" s="13"/>
      <c r="AY777" s="13"/>
      <c r="AZ777" s="13"/>
      <c r="BA777" s="13"/>
      <c r="BB777" s="13"/>
      <c r="BC777" s="13"/>
      <c r="BD777" s="13"/>
      <c r="BE777" s="13"/>
      <c r="BF777" s="13"/>
      <c r="BG777" s="13"/>
      <c r="BH777" s="13"/>
      <c r="BI777" s="13"/>
      <c r="BJ777" s="14"/>
      <c r="BK777" s="14"/>
      <c r="BL777" s="14"/>
      <c r="BM777" s="14"/>
      <c r="BN777" s="14"/>
    </row>
    <row r="778" spans="1:66" x14ac:dyDescent="0.25">
      <c r="D778" s="11"/>
      <c r="E778" s="10"/>
      <c r="F778" s="10"/>
      <c r="G778" s="10"/>
      <c r="H778" s="10"/>
      <c r="I778" s="10"/>
      <c r="J778" s="10"/>
      <c r="K778" s="12"/>
      <c r="L778" s="12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  <c r="AA778" s="13"/>
      <c r="AB778" s="13"/>
      <c r="AC778" s="13"/>
      <c r="AD778" s="13"/>
      <c r="AE778" s="13"/>
      <c r="AF778" s="13"/>
      <c r="AG778" s="13"/>
      <c r="AH778" s="13"/>
      <c r="AI778" s="13"/>
      <c r="AJ778" s="13"/>
      <c r="AK778" s="13"/>
      <c r="AL778" s="13"/>
      <c r="AM778" s="13"/>
      <c r="AN778" s="13"/>
      <c r="AO778" s="13"/>
      <c r="AP778" s="13"/>
      <c r="AQ778" s="13"/>
      <c r="AR778" s="13"/>
      <c r="AS778" s="13"/>
      <c r="AT778" s="13"/>
      <c r="AU778" s="13"/>
      <c r="AV778" s="13"/>
      <c r="AW778" s="13"/>
      <c r="AX778" s="13"/>
      <c r="AY778" s="13"/>
      <c r="AZ778" s="13"/>
      <c r="BA778" s="13"/>
      <c r="BB778" s="13"/>
      <c r="BC778" s="13"/>
      <c r="BD778" s="13"/>
      <c r="BE778" s="13"/>
      <c r="BF778" s="13"/>
      <c r="BG778" s="13"/>
      <c r="BH778" s="13"/>
      <c r="BI778" s="13"/>
      <c r="BJ778" s="14"/>
      <c r="BK778" s="14"/>
      <c r="BL778" s="14"/>
      <c r="BM778" s="14"/>
      <c r="BN778" s="14"/>
    </row>
    <row r="779" spans="1:66" x14ac:dyDescent="0.25">
      <c r="D779" s="11"/>
      <c r="E779" s="10"/>
      <c r="F779" s="10"/>
      <c r="G779" s="10"/>
      <c r="H779" s="10"/>
      <c r="I779" s="10"/>
      <c r="J779" s="10"/>
      <c r="K779" s="12"/>
      <c r="L779" s="12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  <c r="AA779" s="13"/>
      <c r="AB779" s="13"/>
      <c r="AC779" s="13"/>
      <c r="AD779" s="13"/>
      <c r="AE779" s="13"/>
      <c r="AF779" s="13"/>
      <c r="AG779" s="13"/>
      <c r="AH779" s="13"/>
      <c r="AI779" s="13"/>
      <c r="AJ779" s="13"/>
      <c r="AK779" s="13"/>
      <c r="AL779" s="13"/>
      <c r="AM779" s="13"/>
      <c r="AN779" s="13"/>
      <c r="AO779" s="13"/>
      <c r="AP779" s="13"/>
      <c r="AQ779" s="13"/>
      <c r="AR779" s="13"/>
      <c r="AS779" s="13"/>
      <c r="AT779" s="13"/>
      <c r="AU779" s="13"/>
      <c r="AV779" s="13"/>
      <c r="AW779" s="13"/>
      <c r="AX779" s="13"/>
      <c r="AY779" s="13"/>
      <c r="AZ779" s="13"/>
      <c r="BA779" s="13"/>
      <c r="BB779" s="13"/>
      <c r="BC779" s="13"/>
      <c r="BD779" s="13"/>
      <c r="BE779" s="13"/>
      <c r="BF779" s="13"/>
      <c r="BG779" s="13"/>
      <c r="BH779" s="13"/>
      <c r="BI779" s="13"/>
      <c r="BJ779" s="14"/>
      <c r="BK779" s="14"/>
      <c r="BL779" s="14"/>
      <c r="BM779" s="14"/>
      <c r="BN779" s="14"/>
    </row>
    <row r="780" spans="1:66" x14ac:dyDescent="0.25">
      <c r="D780" s="11"/>
      <c r="E780" s="10"/>
      <c r="F780" s="10"/>
      <c r="G780" s="10"/>
      <c r="H780" s="10"/>
      <c r="I780" s="10"/>
      <c r="J780" s="10"/>
      <c r="K780" s="12"/>
      <c r="L780" s="12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  <c r="AA780" s="13"/>
      <c r="AB780" s="13"/>
      <c r="AC780" s="13"/>
      <c r="AD780" s="13"/>
      <c r="AE780" s="13"/>
      <c r="AF780" s="13"/>
      <c r="AG780" s="13"/>
      <c r="AH780" s="13"/>
      <c r="AI780" s="13"/>
      <c r="AJ780" s="13"/>
      <c r="AK780" s="13"/>
      <c r="AL780" s="13"/>
      <c r="AM780" s="13"/>
      <c r="AN780" s="13"/>
      <c r="AO780" s="13"/>
      <c r="AP780" s="13"/>
      <c r="AQ780" s="13"/>
      <c r="AR780" s="13"/>
      <c r="AS780" s="13"/>
      <c r="AT780" s="13"/>
      <c r="AU780" s="13"/>
      <c r="AV780" s="13"/>
      <c r="AW780" s="13"/>
      <c r="AX780" s="13"/>
      <c r="AY780" s="13"/>
      <c r="AZ780" s="13"/>
      <c r="BA780" s="13"/>
      <c r="BB780" s="13"/>
      <c r="BC780" s="13"/>
      <c r="BD780" s="13"/>
      <c r="BE780" s="13"/>
      <c r="BF780" s="13"/>
      <c r="BG780" s="13"/>
      <c r="BH780" s="13"/>
      <c r="BI780" s="13"/>
      <c r="BJ780" s="14"/>
      <c r="BK780" s="14"/>
      <c r="BL780" s="14"/>
      <c r="BM780" s="14"/>
      <c r="BN780" s="14"/>
    </row>
    <row r="781" spans="1:66" x14ac:dyDescent="0.25">
      <c r="D781" s="11"/>
      <c r="E781" s="10"/>
      <c r="F781" s="10"/>
      <c r="G781" s="10"/>
      <c r="H781" s="10"/>
      <c r="I781" s="10"/>
      <c r="J781" s="10"/>
      <c r="K781" s="12"/>
      <c r="L781" s="12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  <c r="AA781" s="13"/>
      <c r="AB781" s="13"/>
      <c r="AC781" s="13"/>
      <c r="AD781" s="13"/>
      <c r="AE781" s="13"/>
      <c r="AF781" s="13"/>
      <c r="AG781" s="13"/>
      <c r="AH781" s="13"/>
      <c r="AI781" s="13"/>
      <c r="AJ781" s="13"/>
      <c r="AK781" s="13"/>
      <c r="AL781" s="13"/>
      <c r="AM781" s="13"/>
      <c r="AN781" s="13"/>
      <c r="AO781" s="13"/>
      <c r="AP781" s="13"/>
      <c r="AQ781" s="13"/>
      <c r="AR781" s="13"/>
      <c r="AS781" s="13"/>
      <c r="AT781" s="13"/>
      <c r="AU781" s="13"/>
      <c r="AV781" s="13"/>
      <c r="AW781" s="13"/>
      <c r="AX781" s="13"/>
      <c r="AY781" s="13"/>
      <c r="AZ781" s="13"/>
      <c r="BA781" s="13"/>
      <c r="BB781" s="13"/>
      <c r="BC781" s="13"/>
      <c r="BD781" s="13"/>
      <c r="BE781" s="13"/>
      <c r="BF781" s="13"/>
      <c r="BG781" s="13"/>
      <c r="BH781" s="13"/>
      <c r="BI781" s="13"/>
      <c r="BJ781" s="14"/>
      <c r="BK781" s="14"/>
      <c r="BL781" s="14"/>
      <c r="BM781" s="14"/>
      <c r="BN781" s="14"/>
    </row>
    <row r="782" spans="1:66" x14ac:dyDescent="0.25">
      <c r="D782" s="11"/>
      <c r="E782" s="10"/>
      <c r="F782" s="10"/>
      <c r="G782" s="10"/>
      <c r="H782" s="10"/>
      <c r="I782" s="10"/>
      <c r="J782" s="10"/>
      <c r="K782" s="12"/>
      <c r="L782" s="12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  <c r="AA782" s="13"/>
      <c r="AB782" s="13"/>
      <c r="AC782" s="13"/>
      <c r="AD782" s="13"/>
      <c r="AE782" s="13"/>
      <c r="AF782" s="13"/>
      <c r="AG782" s="13"/>
      <c r="AH782" s="13"/>
      <c r="AI782" s="13"/>
      <c r="AJ782" s="13"/>
      <c r="AK782" s="13"/>
      <c r="AL782" s="13"/>
      <c r="AM782" s="13"/>
      <c r="AN782" s="13"/>
      <c r="AO782" s="13"/>
      <c r="AP782" s="13"/>
      <c r="AQ782" s="13"/>
      <c r="AR782" s="13"/>
      <c r="AS782" s="13"/>
      <c r="AT782" s="13"/>
      <c r="AU782" s="13"/>
      <c r="AV782" s="13"/>
      <c r="AW782" s="13"/>
      <c r="AX782" s="13"/>
      <c r="AY782" s="13"/>
      <c r="AZ782" s="13"/>
      <c r="BA782" s="13"/>
      <c r="BB782" s="13"/>
      <c r="BC782" s="13"/>
      <c r="BD782" s="13"/>
      <c r="BE782" s="13"/>
      <c r="BF782" s="13"/>
      <c r="BG782" s="13"/>
      <c r="BH782" s="13"/>
      <c r="BI782" s="13"/>
      <c r="BJ782" s="14"/>
      <c r="BK782" s="14"/>
      <c r="BL782" s="14"/>
      <c r="BM782" s="14"/>
      <c r="BN782" s="14"/>
    </row>
    <row r="783" spans="1:66" x14ac:dyDescent="0.25">
      <c r="D783" s="11"/>
      <c r="E783" s="10"/>
      <c r="F783" s="10"/>
      <c r="G783" s="10"/>
      <c r="H783" s="10"/>
      <c r="I783" s="10"/>
      <c r="J783" s="10"/>
      <c r="K783" s="12"/>
      <c r="L783" s="12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  <c r="AA783" s="13"/>
      <c r="AB783" s="13"/>
      <c r="AC783" s="13"/>
      <c r="AD783" s="13"/>
      <c r="AE783" s="13"/>
      <c r="AF783" s="13"/>
      <c r="AG783" s="13"/>
      <c r="AH783" s="13"/>
      <c r="AI783" s="13"/>
      <c r="AJ783" s="13"/>
      <c r="AK783" s="13"/>
      <c r="AL783" s="13"/>
      <c r="AM783" s="13"/>
      <c r="AN783" s="13"/>
      <c r="AO783" s="13"/>
      <c r="AP783" s="13"/>
      <c r="AQ783" s="13"/>
      <c r="AR783" s="13"/>
      <c r="AS783" s="13"/>
      <c r="AT783" s="13"/>
      <c r="AU783" s="13"/>
      <c r="AV783" s="13"/>
      <c r="AW783" s="13"/>
      <c r="AX783" s="13"/>
      <c r="AY783" s="13"/>
      <c r="AZ783" s="13"/>
      <c r="BA783" s="13"/>
      <c r="BB783" s="13"/>
      <c r="BC783" s="13"/>
      <c r="BD783" s="13"/>
      <c r="BE783" s="13"/>
      <c r="BF783" s="13"/>
      <c r="BG783" s="13"/>
      <c r="BH783" s="13"/>
      <c r="BI783" s="13"/>
      <c r="BJ783" s="14"/>
      <c r="BK783" s="14"/>
      <c r="BL783" s="14"/>
      <c r="BM783" s="14"/>
      <c r="BN783" s="14"/>
    </row>
    <row r="784" spans="1:66" x14ac:dyDescent="0.25">
      <c r="D784" s="11"/>
      <c r="E784" s="10"/>
      <c r="F784" s="10"/>
      <c r="G784" s="10"/>
      <c r="H784" s="10"/>
      <c r="I784" s="10"/>
      <c r="J784" s="10"/>
      <c r="K784" s="12"/>
      <c r="L784" s="12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  <c r="AA784" s="13"/>
      <c r="AB784" s="13"/>
      <c r="AC784" s="13"/>
      <c r="AD784" s="13"/>
      <c r="AE784" s="13"/>
      <c r="AF784" s="13"/>
      <c r="AG784" s="13"/>
      <c r="AH784" s="13"/>
      <c r="AI784" s="13"/>
      <c r="AJ784" s="13"/>
      <c r="AK784" s="13"/>
      <c r="AL784" s="13"/>
      <c r="AM784" s="13"/>
      <c r="AN784" s="13"/>
      <c r="AO784" s="13"/>
      <c r="AP784" s="13"/>
      <c r="AQ784" s="13"/>
      <c r="AR784" s="13"/>
      <c r="AS784" s="13"/>
      <c r="AT784" s="13"/>
      <c r="AU784" s="13"/>
      <c r="AV784" s="13"/>
      <c r="AW784" s="13"/>
      <c r="AX784" s="13"/>
      <c r="AY784" s="13"/>
      <c r="AZ784" s="13"/>
      <c r="BA784" s="13"/>
      <c r="BB784" s="13"/>
      <c r="BC784" s="13"/>
      <c r="BD784" s="13"/>
      <c r="BE784" s="13"/>
      <c r="BF784" s="13"/>
      <c r="BG784" s="13"/>
      <c r="BH784" s="13"/>
      <c r="BI784" s="13"/>
      <c r="BJ784" s="14"/>
      <c r="BK784" s="14"/>
      <c r="BL784" s="14"/>
      <c r="BM784" s="14"/>
      <c r="BN784" s="14"/>
    </row>
    <row r="785" spans="4:66" x14ac:dyDescent="0.25">
      <c r="D785" s="11"/>
      <c r="E785" s="10"/>
      <c r="F785" s="10"/>
      <c r="G785" s="10"/>
      <c r="H785" s="10"/>
      <c r="I785" s="10"/>
      <c r="J785" s="10"/>
      <c r="K785" s="12"/>
      <c r="L785" s="12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  <c r="AA785" s="13"/>
      <c r="AB785" s="13"/>
      <c r="AC785" s="13"/>
      <c r="AD785" s="13"/>
      <c r="AE785" s="13"/>
      <c r="AF785" s="13"/>
      <c r="AG785" s="13"/>
      <c r="AH785" s="13"/>
      <c r="AI785" s="13"/>
      <c r="AJ785" s="13"/>
      <c r="AK785" s="13"/>
      <c r="AL785" s="13"/>
      <c r="AM785" s="13"/>
      <c r="AN785" s="13"/>
      <c r="AO785" s="13"/>
      <c r="AP785" s="13"/>
      <c r="AQ785" s="13"/>
      <c r="AR785" s="13"/>
      <c r="AS785" s="13"/>
      <c r="AT785" s="13"/>
      <c r="AU785" s="13"/>
      <c r="AV785" s="13"/>
      <c r="AW785" s="13"/>
      <c r="AX785" s="13"/>
      <c r="AY785" s="13"/>
      <c r="AZ785" s="13"/>
      <c r="BA785" s="13"/>
      <c r="BB785" s="13"/>
      <c r="BC785" s="13"/>
      <c r="BD785" s="13"/>
      <c r="BE785" s="13"/>
      <c r="BF785" s="13"/>
      <c r="BG785" s="13"/>
      <c r="BH785" s="13"/>
      <c r="BI785" s="13"/>
      <c r="BJ785" s="14"/>
      <c r="BK785" s="14"/>
      <c r="BL785" s="14"/>
      <c r="BM785" s="14"/>
      <c r="BN785" s="14"/>
    </row>
    <row r="786" spans="4:66" x14ac:dyDescent="0.25">
      <c r="D786" s="11"/>
      <c r="E786" s="10"/>
      <c r="F786" s="10"/>
      <c r="G786" s="10"/>
      <c r="H786" s="10"/>
      <c r="I786" s="10"/>
      <c r="J786" s="10"/>
      <c r="K786" s="12"/>
      <c r="L786" s="12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  <c r="AA786" s="13"/>
      <c r="AB786" s="13"/>
      <c r="AC786" s="13"/>
      <c r="AD786" s="13"/>
      <c r="AE786" s="13"/>
      <c r="AF786" s="13"/>
      <c r="AG786" s="13"/>
      <c r="AH786" s="13"/>
      <c r="AI786" s="13"/>
      <c r="AJ786" s="13"/>
      <c r="AK786" s="13"/>
      <c r="AL786" s="13"/>
      <c r="AM786" s="13"/>
      <c r="AN786" s="13"/>
      <c r="AO786" s="13"/>
      <c r="AP786" s="13"/>
      <c r="AQ786" s="13"/>
      <c r="AR786" s="13"/>
      <c r="AS786" s="13"/>
      <c r="AT786" s="13"/>
      <c r="AU786" s="13"/>
      <c r="AV786" s="13"/>
      <c r="AW786" s="13"/>
      <c r="AX786" s="13"/>
      <c r="AY786" s="13"/>
      <c r="AZ786" s="13"/>
      <c r="BA786" s="13"/>
      <c r="BB786" s="13"/>
      <c r="BC786" s="13"/>
      <c r="BD786" s="13"/>
      <c r="BE786" s="13"/>
      <c r="BF786" s="13"/>
      <c r="BG786" s="13"/>
      <c r="BH786" s="13"/>
      <c r="BI786" s="13"/>
      <c r="BJ786" s="14"/>
      <c r="BK786" s="14"/>
      <c r="BL786" s="14"/>
      <c r="BM786" s="14"/>
      <c r="BN786" s="14"/>
    </row>
    <row r="787" spans="4:66" x14ac:dyDescent="0.25">
      <c r="D787" s="11"/>
      <c r="E787" s="10"/>
      <c r="F787" s="10"/>
      <c r="G787" s="10"/>
      <c r="H787" s="10"/>
      <c r="I787" s="10"/>
      <c r="J787" s="10"/>
      <c r="K787" s="12"/>
      <c r="L787" s="12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  <c r="AA787" s="13"/>
      <c r="AB787" s="13"/>
      <c r="AC787" s="13"/>
      <c r="AD787" s="13"/>
      <c r="AE787" s="13"/>
      <c r="AF787" s="13"/>
      <c r="AG787" s="13"/>
      <c r="AH787" s="13"/>
      <c r="AI787" s="13"/>
      <c r="AJ787" s="13"/>
      <c r="AK787" s="13"/>
      <c r="AL787" s="13"/>
      <c r="AM787" s="13"/>
      <c r="AN787" s="13"/>
      <c r="AO787" s="13"/>
      <c r="AP787" s="13"/>
      <c r="AQ787" s="13"/>
      <c r="AR787" s="13"/>
      <c r="AS787" s="13"/>
      <c r="AT787" s="13"/>
      <c r="AU787" s="13"/>
      <c r="AV787" s="13"/>
      <c r="AW787" s="13"/>
      <c r="AX787" s="13"/>
      <c r="AY787" s="13"/>
      <c r="AZ787" s="13"/>
      <c r="BA787" s="13"/>
      <c r="BB787" s="13"/>
      <c r="BC787" s="13"/>
      <c r="BD787" s="13"/>
      <c r="BE787" s="13"/>
      <c r="BF787" s="13"/>
      <c r="BG787" s="13"/>
      <c r="BH787" s="13"/>
      <c r="BI787" s="13"/>
      <c r="BJ787" s="14"/>
      <c r="BK787" s="14"/>
      <c r="BL787" s="14"/>
      <c r="BM787" s="14"/>
      <c r="BN787" s="14"/>
    </row>
    <row r="788" spans="4:66" x14ac:dyDescent="0.25">
      <c r="D788" s="11"/>
      <c r="E788" s="10"/>
      <c r="F788" s="10"/>
      <c r="G788" s="10"/>
      <c r="H788" s="10"/>
      <c r="I788" s="10"/>
      <c r="J788" s="10"/>
      <c r="K788" s="12"/>
      <c r="L788" s="12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  <c r="AA788" s="13"/>
      <c r="AB788" s="13"/>
      <c r="AC788" s="13"/>
      <c r="AD788" s="13"/>
      <c r="AE788" s="13"/>
      <c r="AF788" s="13"/>
      <c r="AG788" s="13"/>
      <c r="AH788" s="13"/>
      <c r="AI788" s="13"/>
      <c r="AJ788" s="13"/>
      <c r="AK788" s="13"/>
      <c r="AL788" s="13"/>
      <c r="AM788" s="13"/>
      <c r="AN788" s="13"/>
      <c r="AO788" s="13"/>
      <c r="AP788" s="13"/>
      <c r="AQ788" s="13"/>
      <c r="AR788" s="13"/>
      <c r="AS788" s="13"/>
      <c r="AT788" s="13"/>
      <c r="AU788" s="13"/>
      <c r="AV788" s="13"/>
      <c r="AW788" s="13"/>
      <c r="AX788" s="13"/>
      <c r="AY788" s="13"/>
      <c r="AZ788" s="13"/>
      <c r="BA788" s="13"/>
      <c r="BB788" s="13"/>
      <c r="BC788" s="13"/>
      <c r="BD788" s="13"/>
      <c r="BE788" s="13"/>
      <c r="BF788" s="13"/>
      <c r="BG788" s="13"/>
      <c r="BH788" s="13"/>
      <c r="BI788" s="13"/>
      <c r="BJ788" s="14"/>
      <c r="BK788" s="14"/>
      <c r="BL788" s="14"/>
      <c r="BM788" s="14"/>
      <c r="BN788" s="14"/>
    </row>
    <row r="789" spans="4:66" x14ac:dyDescent="0.25">
      <c r="D789" s="11"/>
      <c r="E789" s="10"/>
      <c r="F789" s="10"/>
      <c r="G789" s="10"/>
      <c r="H789" s="10"/>
      <c r="I789" s="10"/>
      <c r="J789" s="10"/>
      <c r="K789" s="12"/>
      <c r="L789" s="12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  <c r="AA789" s="13"/>
      <c r="AB789" s="13"/>
      <c r="AC789" s="13"/>
      <c r="AD789" s="13"/>
      <c r="AE789" s="13"/>
      <c r="AF789" s="13"/>
      <c r="AG789" s="13"/>
      <c r="AH789" s="13"/>
      <c r="AI789" s="13"/>
      <c r="AJ789" s="13"/>
      <c r="AK789" s="13"/>
      <c r="AL789" s="13"/>
      <c r="AM789" s="13"/>
      <c r="AN789" s="13"/>
      <c r="AO789" s="13"/>
      <c r="AP789" s="13"/>
      <c r="AQ789" s="13"/>
      <c r="AR789" s="13"/>
      <c r="AS789" s="13"/>
      <c r="AT789" s="13"/>
      <c r="AU789" s="13"/>
      <c r="AV789" s="13"/>
      <c r="AW789" s="13"/>
      <c r="AX789" s="13"/>
      <c r="AY789" s="13"/>
      <c r="AZ789" s="13"/>
      <c r="BA789" s="13"/>
      <c r="BB789" s="13"/>
      <c r="BC789" s="13"/>
      <c r="BD789" s="13"/>
      <c r="BE789" s="13"/>
      <c r="BF789" s="13"/>
      <c r="BG789" s="13"/>
      <c r="BH789" s="13"/>
      <c r="BI789" s="13"/>
      <c r="BJ789" s="14"/>
      <c r="BK789" s="14"/>
      <c r="BL789" s="14"/>
      <c r="BM789" s="14"/>
      <c r="BN789" s="14"/>
    </row>
    <row r="790" spans="4:66" x14ac:dyDescent="0.25">
      <c r="D790" s="11"/>
      <c r="E790" s="10"/>
      <c r="F790" s="10"/>
      <c r="G790" s="10"/>
      <c r="H790" s="10"/>
      <c r="I790" s="10"/>
      <c r="J790" s="10"/>
      <c r="K790" s="12"/>
      <c r="L790" s="12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  <c r="AA790" s="13"/>
      <c r="AB790" s="13"/>
      <c r="AC790" s="13"/>
      <c r="AD790" s="13"/>
      <c r="AE790" s="13"/>
      <c r="AF790" s="13"/>
      <c r="AG790" s="13"/>
      <c r="AH790" s="13"/>
      <c r="AI790" s="13"/>
      <c r="AJ790" s="13"/>
      <c r="AK790" s="13"/>
      <c r="AL790" s="13"/>
      <c r="AM790" s="13"/>
      <c r="AN790" s="13"/>
      <c r="AO790" s="13"/>
      <c r="AP790" s="13"/>
      <c r="AQ790" s="13"/>
      <c r="AR790" s="13"/>
      <c r="AS790" s="13"/>
      <c r="AT790" s="13"/>
      <c r="AU790" s="13"/>
      <c r="AV790" s="13"/>
      <c r="AW790" s="13"/>
      <c r="AX790" s="13"/>
      <c r="AY790" s="13"/>
      <c r="AZ790" s="13"/>
      <c r="BA790" s="13"/>
      <c r="BB790" s="13"/>
      <c r="BC790" s="13"/>
      <c r="BD790" s="13"/>
      <c r="BE790" s="13"/>
      <c r="BF790" s="13"/>
      <c r="BG790" s="13"/>
      <c r="BH790" s="13"/>
      <c r="BI790" s="13"/>
      <c r="BJ790" s="14"/>
      <c r="BK790" s="14"/>
      <c r="BL790" s="14"/>
      <c r="BM790" s="14"/>
      <c r="BN790" s="14"/>
    </row>
    <row r="791" spans="4:66" x14ac:dyDescent="0.25">
      <c r="D791" s="11"/>
      <c r="E791" s="10"/>
      <c r="F791" s="10"/>
      <c r="G791" s="10"/>
      <c r="H791" s="10"/>
      <c r="I791" s="10"/>
      <c r="J791" s="10"/>
      <c r="K791" s="12"/>
      <c r="L791" s="12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  <c r="AA791" s="13"/>
      <c r="AB791" s="13"/>
      <c r="AC791" s="13"/>
      <c r="AD791" s="13"/>
      <c r="AE791" s="13"/>
      <c r="AF791" s="13"/>
      <c r="AG791" s="13"/>
      <c r="AH791" s="13"/>
      <c r="AI791" s="13"/>
      <c r="AJ791" s="13"/>
      <c r="AK791" s="13"/>
      <c r="AL791" s="13"/>
      <c r="AM791" s="13"/>
      <c r="AN791" s="13"/>
      <c r="AO791" s="13"/>
      <c r="AP791" s="13"/>
      <c r="AQ791" s="13"/>
      <c r="AR791" s="13"/>
      <c r="AS791" s="13"/>
      <c r="AT791" s="13"/>
      <c r="AU791" s="13"/>
      <c r="AV791" s="13"/>
      <c r="AW791" s="13"/>
      <c r="AX791" s="13"/>
      <c r="AY791" s="13"/>
      <c r="AZ791" s="13"/>
      <c r="BA791" s="13"/>
      <c r="BB791" s="13"/>
      <c r="BC791" s="13"/>
      <c r="BD791" s="13"/>
      <c r="BE791" s="13"/>
      <c r="BF791" s="13"/>
      <c r="BG791" s="13"/>
      <c r="BH791" s="13"/>
      <c r="BI791" s="13"/>
      <c r="BJ791" s="14"/>
      <c r="BK791" s="14"/>
      <c r="BL791" s="14"/>
      <c r="BM791" s="14"/>
      <c r="BN791" s="14"/>
    </row>
    <row r="792" spans="4:66" x14ac:dyDescent="0.25">
      <c r="D792" s="11"/>
      <c r="E792" s="10"/>
      <c r="F792" s="10"/>
      <c r="G792" s="10"/>
      <c r="H792" s="10"/>
      <c r="I792" s="10"/>
      <c r="J792" s="10"/>
      <c r="K792" s="12"/>
      <c r="L792" s="12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  <c r="AA792" s="13"/>
      <c r="AB792" s="13"/>
      <c r="AC792" s="13"/>
      <c r="AD792" s="13"/>
      <c r="AE792" s="13"/>
      <c r="AF792" s="13"/>
      <c r="AG792" s="13"/>
      <c r="AH792" s="13"/>
      <c r="AI792" s="13"/>
      <c r="AJ792" s="13"/>
      <c r="AK792" s="13"/>
      <c r="AL792" s="13"/>
      <c r="AM792" s="13"/>
      <c r="AN792" s="13"/>
      <c r="AO792" s="13"/>
      <c r="AP792" s="13"/>
      <c r="AQ792" s="13"/>
      <c r="AR792" s="13"/>
      <c r="AS792" s="13"/>
      <c r="AT792" s="13"/>
      <c r="AU792" s="13"/>
      <c r="AV792" s="13"/>
      <c r="AW792" s="13"/>
      <c r="AX792" s="13"/>
      <c r="AY792" s="13"/>
      <c r="AZ792" s="13"/>
      <c r="BA792" s="13"/>
      <c r="BB792" s="13"/>
      <c r="BC792" s="13"/>
      <c r="BD792" s="13"/>
      <c r="BE792" s="13"/>
      <c r="BF792" s="13"/>
      <c r="BG792" s="13"/>
      <c r="BH792" s="13"/>
      <c r="BI792" s="13"/>
      <c r="BJ792" s="14"/>
      <c r="BK792" s="14"/>
      <c r="BL792" s="14"/>
      <c r="BM792" s="14"/>
      <c r="BN792" s="14"/>
    </row>
    <row r="793" spans="4:66" x14ac:dyDescent="0.25">
      <c r="D793" s="11"/>
      <c r="E793" s="10"/>
      <c r="F793" s="10"/>
      <c r="G793" s="10"/>
      <c r="H793" s="10"/>
      <c r="I793" s="10"/>
      <c r="J793" s="10"/>
      <c r="K793" s="12"/>
      <c r="L793" s="12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  <c r="AA793" s="13"/>
      <c r="AB793" s="13"/>
      <c r="AC793" s="13"/>
      <c r="AD793" s="13"/>
      <c r="AE793" s="13"/>
      <c r="AF793" s="13"/>
      <c r="AG793" s="13"/>
      <c r="AH793" s="13"/>
      <c r="AI793" s="13"/>
      <c r="AJ793" s="13"/>
      <c r="AK793" s="13"/>
      <c r="AL793" s="13"/>
      <c r="AM793" s="13"/>
      <c r="AN793" s="13"/>
      <c r="AO793" s="13"/>
      <c r="AP793" s="13"/>
      <c r="AQ793" s="13"/>
      <c r="AR793" s="13"/>
      <c r="AS793" s="13"/>
      <c r="AT793" s="13"/>
      <c r="AU793" s="13"/>
      <c r="AV793" s="13"/>
      <c r="AW793" s="13"/>
      <c r="AX793" s="13"/>
      <c r="AY793" s="13"/>
      <c r="AZ793" s="13"/>
      <c r="BA793" s="13"/>
      <c r="BB793" s="13"/>
      <c r="BC793" s="13"/>
      <c r="BD793" s="13"/>
      <c r="BE793" s="13"/>
      <c r="BF793" s="13"/>
      <c r="BG793" s="13"/>
      <c r="BH793" s="13"/>
      <c r="BI793" s="13"/>
      <c r="BJ793" s="14"/>
      <c r="BK793" s="14"/>
      <c r="BL793" s="14"/>
      <c r="BM793" s="14"/>
      <c r="BN793" s="14"/>
    </row>
    <row r="794" spans="4:66" x14ac:dyDescent="0.25">
      <c r="D794" s="11"/>
      <c r="E794" s="10"/>
      <c r="F794" s="10"/>
      <c r="G794" s="10"/>
      <c r="H794" s="10"/>
      <c r="I794" s="10"/>
      <c r="J794" s="10"/>
      <c r="K794" s="12"/>
      <c r="L794" s="12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  <c r="AA794" s="13"/>
      <c r="AB794" s="13"/>
      <c r="AC794" s="13"/>
      <c r="AD794" s="13"/>
      <c r="AE794" s="13"/>
      <c r="AF794" s="13"/>
      <c r="AG794" s="13"/>
      <c r="AH794" s="13"/>
      <c r="AI794" s="13"/>
      <c r="AJ794" s="13"/>
      <c r="AK794" s="13"/>
      <c r="AL794" s="13"/>
      <c r="AM794" s="13"/>
      <c r="AN794" s="13"/>
      <c r="AO794" s="13"/>
      <c r="AP794" s="13"/>
      <c r="AQ794" s="13"/>
      <c r="AR794" s="13"/>
      <c r="AS794" s="13"/>
      <c r="AT794" s="13"/>
      <c r="AU794" s="13"/>
      <c r="AV794" s="13"/>
      <c r="AW794" s="13"/>
      <c r="AX794" s="13"/>
      <c r="AY794" s="13"/>
      <c r="AZ794" s="13"/>
      <c r="BA794" s="13"/>
      <c r="BB794" s="13"/>
      <c r="BC794" s="13"/>
      <c r="BD794" s="13"/>
      <c r="BE794" s="13"/>
      <c r="BF794" s="13"/>
      <c r="BG794" s="13"/>
      <c r="BH794" s="13"/>
      <c r="BI794" s="13"/>
      <c r="BJ794" s="14"/>
      <c r="BK794" s="14"/>
      <c r="BL794" s="14"/>
      <c r="BM794" s="14"/>
      <c r="BN794" s="14"/>
    </row>
    <row r="795" spans="4:66" x14ac:dyDescent="0.25">
      <c r="D795" s="11"/>
      <c r="E795" s="10"/>
      <c r="F795" s="10"/>
      <c r="G795" s="10"/>
      <c r="H795" s="10"/>
      <c r="I795" s="10"/>
      <c r="J795" s="10"/>
      <c r="K795" s="12"/>
      <c r="L795" s="12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  <c r="AA795" s="13"/>
      <c r="AB795" s="13"/>
      <c r="AC795" s="13"/>
      <c r="AD795" s="13"/>
      <c r="AE795" s="13"/>
      <c r="AF795" s="13"/>
      <c r="AG795" s="13"/>
      <c r="AH795" s="13"/>
      <c r="AI795" s="13"/>
      <c r="AJ795" s="13"/>
      <c r="AK795" s="13"/>
      <c r="AL795" s="13"/>
      <c r="AM795" s="13"/>
      <c r="AN795" s="13"/>
      <c r="AO795" s="13"/>
      <c r="AP795" s="13"/>
      <c r="AQ795" s="13"/>
      <c r="AR795" s="13"/>
      <c r="AS795" s="13"/>
      <c r="AT795" s="13"/>
      <c r="AU795" s="13"/>
      <c r="AV795" s="13"/>
      <c r="AW795" s="13"/>
      <c r="AX795" s="13"/>
      <c r="AY795" s="13"/>
      <c r="AZ795" s="13"/>
      <c r="BA795" s="13"/>
      <c r="BB795" s="13"/>
      <c r="BC795" s="13"/>
      <c r="BD795" s="13"/>
      <c r="BE795" s="13"/>
      <c r="BF795" s="13"/>
      <c r="BG795" s="13"/>
      <c r="BH795" s="13"/>
      <c r="BI795" s="13"/>
      <c r="BJ795" s="14"/>
      <c r="BK795" s="14"/>
      <c r="BL795" s="14"/>
      <c r="BM795" s="14"/>
      <c r="BN795" s="14"/>
    </row>
    <row r="796" spans="4:66" x14ac:dyDescent="0.25">
      <c r="D796" s="11"/>
      <c r="E796" s="10"/>
      <c r="F796" s="10"/>
      <c r="G796" s="10"/>
      <c r="H796" s="10"/>
      <c r="I796" s="10"/>
      <c r="J796" s="10"/>
      <c r="K796" s="12"/>
      <c r="L796" s="12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  <c r="AA796" s="13"/>
      <c r="AB796" s="13"/>
      <c r="AC796" s="13"/>
      <c r="AD796" s="13"/>
      <c r="AE796" s="13"/>
      <c r="AF796" s="13"/>
      <c r="AG796" s="13"/>
      <c r="AH796" s="13"/>
      <c r="AI796" s="13"/>
      <c r="AJ796" s="13"/>
      <c r="AK796" s="13"/>
      <c r="AL796" s="13"/>
      <c r="AM796" s="13"/>
      <c r="AN796" s="13"/>
      <c r="AO796" s="13"/>
      <c r="AP796" s="13"/>
      <c r="AQ796" s="13"/>
      <c r="AR796" s="13"/>
      <c r="AS796" s="13"/>
      <c r="AT796" s="13"/>
      <c r="AU796" s="13"/>
      <c r="AV796" s="13"/>
      <c r="AW796" s="13"/>
      <c r="AX796" s="13"/>
      <c r="AY796" s="13"/>
      <c r="AZ796" s="13"/>
      <c r="BA796" s="13"/>
      <c r="BB796" s="13"/>
      <c r="BC796" s="13"/>
      <c r="BD796" s="13"/>
      <c r="BE796" s="13"/>
      <c r="BF796" s="13"/>
      <c r="BG796" s="13"/>
      <c r="BH796" s="13"/>
      <c r="BI796" s="13"/>
      <c r="BJ796" s="14"/>
      <c r="BK796" s="14"/>
      <c r="BL796" s="14"/>
      <c r="BM796" s="14"/>
      <c r="BN796" s="14"/>
    </row>
    <row r="797" spans="4:66" x14ac:dyDescent="0.25">
      <c r="D797" s="11"/>
      <c r="E797" s="10"/>
      <c r="F797" s="10"/>
      <c r="G797" s="10"/>
      <c r="H797" s="10"/>
      <c r="I797" s="10"/>
      <c r="J797" s="10"/>
      <c r="K797" s="12"/>
      <c r="L797" s="12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  <c r="AA797" s="13"/>
      <c r="AB797" s="13"/>
      <c r="AC797" s="13"/>
      <c r="AD797" s="13"/>
      <c r="AE797" s="13"/>
      <c r="AF797" s="13"/>
      <c r="AG797" s="13"/>
      <c r="AH797" s="13"/>
      <c r="AI797" s="13"/>
      <c r="AJ797" s="13"/>
      <c r="AK797" s="13"/>
      <c r="AL797" s="13"/>
      <c r="AM797" s="13"/>
      <c r="AN797" s="13"/>
      <c r="AO797" s="13"/>
      <c r="AP797" s="13"/>
      <c r="AQ797" s="13"/>
      <c r="AR797" s="13"/>
      <c r="AS797" s="13"/>
      <c r="AT797" s="13"/>
      <c r="AU797" s="13"/>
      <c r="AV797" s="13"/>
      <c r="AW797" s="13"/>
      <c r="AX797" s="13"/>
      <c r="AY797" s="13"/>
      <c r="AZ797" s="13"/>
      <c r="BA797" s="13"/>
      <c r="BB797" s="13"/>
      <c r="BC797" s="13"/>
      <c r="BD797" s="13"/>
      <c r="BE797" s="13"/>
      <c r="BF797" s="13"/>
      <c r="BG797" s="13"/>
      <c r="BH797" s="13"/>
      <c r="BI797" s="13"/>
      <c r="BJ797" s="14"/>
      <c r="BK797" s="14"/>
      <c r="BL797" s="14"/>
      <c r="BM797" s="14"/>
      <c r="BN797" s="14"/>
    </row>
    <row r="798" spans="4:66" x14ac:dyDescent="0.25">
      <c r="D798" s="11"/>
      <c r="E798" s="10"/>
      <c r="F798" s="10"/>
      <c r="G798" s="10"/>
      <c r="H798" s="10"/>
      <c r="I798" s="10"/>
      <c r="J798" s="10"/>
      <c r="K798" s="12"/>
      <c r="L798" s="12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  <c r="AA798" s="13"/>
      <c r="AB798" s="13"/>
      <c r="AC798" s="13"/>
      <c r="AD798" s="13"/>
      <c r="AE798" s="13"/>
      <c r="AF798" s="13"/>
      <c r="AG798" s="13"/>
      <c r="AH798" s="13"/>
      <c r="AI798" s="13"/>
      <c r="AJ798" s="13"/>
      <c r="AK798" s="13"/>
      <c r="AL798" s="13"/>
      <c r="AM798" s="13"/>
      <c r="AN798" s="13"/>
      <c r="AO798" s="13"/>
      <c r="AP798" s="13"/>
      <c r="AQ798" s="13"/>
      <c r="AR798" s="13"/>
      <c r="AS798" s="13"/>
      <c r="AT798" s="13"/>
      <c r="AU798" s="13"/>
      <c r="AV798" s="13"/>
      <c r="AW798" s="13"/>
      <c r="AX798" s="13"/>
      <c r="AY798" s="13"/>
      <c r="AZ798" s="13"/>
      <c r="BA798" s="13"/>
      <c r="BB798" s="13"/>
      <c r="BC798" s="13"/>
      <c r="BD798" s="13"/>
      <c r="BE798" s="13"/>
      <c r="BF798" s="13"/>
      <c r="BG798" s="13"/>
      <c r="BH798" s="13"/>
      <c r="BI798" s="13"/>
      <c r="BJ798" s="14"/>
      <c r="BK798" s="14"/>
      <c r="BL798" s="14"/>
      <c r="BM798" s="14"/>
      <c r="BN798" s="14"/>
    </row>
    <row r="799" spans="4:66" x14ac:dyDescent="0.25">
      <c r="D799" s="11"/>
      <c r="E799" s="10"/>
      <c r="F799" s="10"/>
      <c r="G799" s="10"/>
      <c r="H799" s="10"/>
      <c r="I799" s="10"/>
      <c r="J799" s="10"/>
      <c r="K799" s="12"/>
      <c r="L799" s="12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  <c r="AA799" s="13"/>
      <c r="AB799" s="13"/>
      <c r="AC799" s="13"/>
      <c r="AD799" s="13"/>
      <c r="AE799" s="13"/>
      <c r="AF799" s="13"/>
      <c r="AG799" s="13"/>
      <c r="AH799" s="13"/>
      <c r="AI799" s="13"/>
      <c r="AJ799" s="13"/>
      <c r="AK799" s="13"/>
      <c r="AL799" s="13"/>
      <c r="AM799" s="13"/>
      <c r="AN799" s="13"/>
      <c r="AO799" s="13"/>
      <c r="AP799" s="13"/>
      <c r="AQ799" s="13"/>
      <c r="AR799" s="13"/>
      <c r="AS799" s="13"/>
      <c r="AT799" s="13"/>
      <c r="AU799" s="13"/>
      <c r="AV799" s="13"/>
      <c r="AW799" s="13"/>
      <c r="AX799" s="13"/>
      <c r="AY799" s="13"/>
      <c r="AZ799" s="13"/>
      <c r="BA799" s="13"/>
      <c r="BB799" s="13"/>
      <c r="BC799" s="13"/>
      <c r="BD799" s="13"/>
      <c r="BE799" s="13"/>
      <c r="BF799" s="13"/>
      <c r="BG799" s="13"/>
      <c r="BH799" s="13"/>
      <c r="BI799" s="13"/>
      <c r="BJ799" s="14"/>
      <c r="BK799" s="14"/>
      <c r="BL799" s="14"/>
      <c r="BM799" s="14"/>
      <c r="BN799" s="14"/>
    </row>
    <row r="800" spans="4:66" x14ac:dyDescent="0.25">
      <c r="D800" s="11"/>
      <c r="E800" s="10"/>
      <c r="F800" s="10"/>
      <c r="G800" s="10"/>
      <c r="H800" s="10"/>
      <c r="I800" s="10"/>
      <c r="J800" s="10"/>
      <c r="K800" s="12"/>
      <c r="L800" s="12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  <c r="AA800" s="13"/>
      <c r="AB800" s="13"/>
      <c r="AC800" s="13"/>
      <c r="AD800" s="13"/>
      <c r="AE800" s="13"/>
      <c r="AF800" s="13"/>
      <c r="AG800" s="13"/>
      <c r="AH800" s="13"/>
      <c r="AI800" s="13"/>
      <c r="AJ800" s="13"/>
      <c r="AK800" s="13"/>
      <c r="AL800" s="13"/>
      <c r="AM800" s="13"/>
      <c r="AN800" s="13"/>
      <c r="AO800" s="13"/>
      <c r="AP800" s="13"/>
      <c r="AQ800" s="13"/>
      <c r="AR800" s="13"/>
      <c r="AS800" s="13"/>
      <c r="AT800" s="13"/>
      <c r="AU800" s="13"/>
      <c r="AV800" s="13"/>
      <c r="AW800" s="13"/>
      <c r="AX800" s="13"/>
      <c r="AY800" s="13"/>
      <c r="AZ800" s="13"/>
      <c r="BA800" s="13"/>
      <c r="BB800" s="13"/>
      <c r="BC800" s="13"/>
      <c r="BD800" s="13"/>
      <c r="BE800" s="13"/>
      <c r="BF800" s="13"/>
      <c r="BG800" s="13"/>
      <c r="BH800" s="13"/>
      <c r="BI800" s="13"/>
      <c r="BJ800" s="14"/>
      <c r="BK800" s="14"/>
      <c r="BL800" s="14"/>
      <c r="BM800" s="14"/>
      <c r="BN800" s="14"/>
    </row>
    <row r="801" spans="1:66" x14ac:dyDescent="0.25">
      <c r="D801" s="11"/>
      <c r="E801" s="10"/>
      <c r="F801" s="10"/>
      <c r="G801" s="10"/>
      <c r="H801" s="10"/>
      <c r="I801" s="10"/>
      <c r="J801" s="10"/>
      <c r="K801" s="12"/>
      <c r="L801" s="12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  <c r="AA801" s="13"/>
      <c r="AB801" s="13"/>
      <c r="AC801" s="13"/>
      <c r="AD801" s="13"/>
      <c r="AE801" s="13"/>
      <c r="AF801" s="13"/>
      <c r="AG801" s="13"/>
      <c r="AH801" s="13"/>
      <c r="AI801" s="13"/>
      <c r="AJ801" s="13"/>
      <c r="AK801" s="13"/>
      <c r="AL801" s="13"/>
      <c r="AM801" s="13"/>
      <c r="AN801" s="13"/>
      <c r="AO801" s="13"/>
      <c r="AP801" s="13"/>
      <c r="AQ801" s="13"/>
      <c r="AR801" s="13"/>
      <c r="AS801" s="13"/>
      <c r="AT801" s="13"/>
      <c r="AU801" s="13"/>
      <c r="AV801" s="13"/>
      <c r="AW801" s="13"/>
      <c r="AX801" s="13"/>
      <c r="AY801" s="13"/>
      <c r="AZ801" s="13"/>
      <c r="BA801" s="13"/>
      <c r="BB801" s="13"/>
      <c r="BC801" s="13"/>
      <c r="BD801" s="13"/>
      <c r="BE801" s="13"/>
      <c r="BF801" s="13"/>
      <c r="BG801" s="13"/>
      <c r="BH801" s="13"/>
      <c r="BI801" s="13"/>
      <c r="BJ801" s="14"/>
      <c r="BK801" s="14"/>
      <c r="BL801" s="14"/>
      <c r="BM801" s="14"/>
      <c r="BN801" s="14"/>
    </row>
    <row r="802" spans="1:66" x14ac:dyDescent="0.25">
      <c r="D802" s="11"/>
      <c r="E802" s="10"/>
      <c r="F802" s="10"/>
      <c r="G802" s="10"/>
      <c r="H802" s="10"/>
      <c r="I802" s="10"/>
      <c r="J802" s="10"/>
      <c r="K802" s="12"/>
      <c r="L802" s="12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  <c r="AA802" s="13"/>
      <c r="AB802" s="13"/>
      <c r="AC802" s="13"/>
      <c r="AD802" s="13"/>
      <c r="AE802" s="13"/>
      <c r="AF802" s="13"/>
      <c r="AG802" s="13"/>
      <c r="AH802" s="13"/>
      <c r="AI802" s="13"/>
      <c r="AJ802" s="13"/>
      <c r="AK802" s="13"/>
      <c r="AL802" s="13"/>
      <c r="AM802" s="13"/>
      <c r="AN802" s="13"/>
      <c r="AO802" s="13"/>
      <c r="AP802" s="13"/>
      <c r="AQ802" s="13"/>
      <c r="AR802" s="13"/>
      <c r="AS802" s="13"/>
      <c r="AT802" s="13"/>
      <c r="AU802" s="13"/>
      <c r="AV802" s="13"/>
      <c r="AW802" s="13"/>
      <c r="AX802" s="13"/>
      <c r="AY802" s="13"/>
      <c r="AZ802" s="13"/>
      <c r="BA802" s="13"/>
      <c r="BB802" s="13"/>
      <c r="BC802" s="13"/>
      <c r="BD802" s="13"/>
      <c r="BE802" s="13"/>
      <c r="BF802" s="13"/>
      <c r="BG802" s="13"/>
      <c r="BH802" s="13"/>
      <c r="BI802" s="13"/>
      <c r="BJ802" s="14"/>
      <c r="BK802" s="14"/>
      <c r="BL802" s="14"/>
      <c r="BM802" s="14"/>
      <c r="BN802" s="14"/>
    </row>
    <row r="803" spans="1:66" s="10" customFormat="1" x14ac:dyDescent="0.25">
      <c r="A803"/>
      <c r="B803"/>
      <c r="C803"/>
      <c r="D803" s="11"/>
      <c r="K803" s="12"/>
      <c r="L803" s="12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  <c r="AA803" s="13"/>
      <c r="AB803" s="13"/>
      <c r="AC803" s="13"/>
      <c r="AD803" s="13"/>
      <c r="AE803" s="13"/>
      <c r="AF803" s="13"/>
      <c r="AG803" s="13"/>
      <c r="AH803" s="13"/>
      <c r="AI803" s="13"/>
      <c r="AJ803" s="13"/>
      <c r="AK803" s="13"/>
      <c r="AL803" s="13"/>
      <c r="AM803" s="13"/>
      <c r="AN803" s="13"/>
      <c r="AO803" s="13"/>
      <c r="AP803" s="13"/>
      <c r="AQ803" s="13"/>
      <c r="AR803" s="13"/>
      <c r="AS803" s="13"/>
      <c r="AT803" s="13"/>
      <c r="AU803" s="13"/>
      <c r="AV803" s="13"/>
      <c r="AW803" s="13"/>
      <c r="AX803" s="13"/>
      <c r="AY803" s="13"/>
      <c r="AZ803" s="13"/>
      <c r="BA803" s="13"/>
      <c r="BB803" s="13"/>
      <c r="BC803" s="13"/>
      <c r="BD803" s="13"/>
      <c r="BE803" s="13"/>
      <c r="BF803" s="13"/>
      <c r="BG803" s="13"/>
      <c r="BH803" s="13"/>
      <c r="BI803" s="13"/>
      <c r="BJ803" s="14"/>
      <c r="BK803" s="14"/>
      <c r="BL803" s="14"/>
      <c r="BM803" s="14"/>
      <c r="BN803" s="14"/>
    </row>
    <row r="804" spans="1:66" x14ac:dyDescent="0.25">
      <c r="D804" s="11"/>
      <c r="E804" s="10"/>
      <c r="F804" s="10"/>
      <c r="G804" s="10"/>
      <c r="H804" s="10"/>
      <c r="I804" s="10"/>
      <c r="J804" s="10"/>
      <c r="K804" s="12"/>
      <c r="L804" s="12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  <c r="AA804" s="13"/>
      <c r="AB804" s="13"/>
      <c r="AC804" s="13"/>
      <c r="AD804" s="13"/>
      <c r="AE804" s="13"/>
      <c r="AF804" s="13"/>
      <c r="AG804" s="13"/>
      <c r="AH804" s="13"/>
      <c r="AI804" s="13"/>
      <c r="AJ804" s="13"/>
      <c r="AK804" s="13"/>
      <c r="AL804" s="13"/>
      <c r="AM804" s="13"/>
      <c r="AN804" s="13"/>
      <c r="AO804" s="13"/>
      <c r="AP804" s="13"/>
      <c r="AQ804" s="13"/>
      <c r="AR804" s="13"/>
      <c r="AS804" s="13"/>
      <c r="AT804" s="13"/>
      <c r="AU804" s="13"/>
      <c r="AV804" s="13"/>
      <c r="AW804" s="13"/>
      <c r="AX804" s="13"/>
      <c r="AY804" s="13"/>
      <c r="AZ804" s="13"/>
      <c r="BA804" s="13"/>
      <c r="BB804" s="13"/>
      <c r="BC804" s="13"/>
      <c r="BD804" s="13"/>
      <c r="BE804" s="13"/>
      <c r="BF804" s="13"/>
      <c r="BG804" s="13"/>
      <c r="BH804" s="13"/>
      <c r="BI804" s="13"/>
      <c r="BJ804" s="14"/>
      <c r="BK804" s="14"/>
      <c r="BL804" s="14"/>
      <c r="BM804" s="14"/>
      <c r="BN804" s="14"/>
    </row>
    <row r="805" spans="1:66" x14ac:dyDescent="0.25">
      <c r="D805" s="11"/>
      <c r="E805" s="10"/>
      <c r="F805" s="10"/>
      <c r="G805" s="10"/>
      <c r="H805" s="10"/>
      <c r="I805" s="10"/>
      <c r="J805" s="10"/>
      <c r="K805" s="12"/>
      <c r="L805" s="12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  <c r="AA805" s="13"/>
      <c r="AB805" s="13"/>
      <c r="AC805" s="13"/>
      <c r="AD805" s="13"/>
      <c r="AE805" s="13"/>
      <c r="AF805" s="13"/>
      <c r="AG805" s="13"/>
      <c r="AH805" s="13"/>
      <c r="AI805" s="13"/>
      <c r="AJ805" s="13"/>
      <c r="AK805" s="13"/>
      <c r="AL805" s="13"/>
      <c r="AM805" s="13"/>
      <c r="AN805" s="13"/>
      <c r="AO805" s="13"/>
      <c r="AP805" s="13"/>
      <c r="AQ805" s="13"/>
      <c r="AR805" s="13"/>
      <c r="AS805" s="13"/>
      <c r="AT805" s="13"/>
      <c r="AU805" s="13"/>
      <c r="AV805" s="13"/>
      <c r="AW805" s="13"/>
      <c r="AX805" s="13"/>
      <c r="AY805" s="13"/>
      <c r="AZ805" s="13"/>
      <c r="BA805" s="13"/>
      <c r="BB805" s="13"/>
      <c r="BC805" s="13"/>
      <c r="BD805" s="13"/>
      <c r="BE805" s="13"/>
      <c r="BF805" s="13"/>
      <c r="BG805" s="13"/>
      <c r="BH805" s="13"/>
      <c r="BI805" s="13"/>
      <c r="BJ805" s="14"/>
      <c r="BK805" s="14"/>
      <c r="BL805" s="14"/>
      <c r="BM805" s="14"/>
      <c r="BN805" s="14"/>
    </row>
    <row r="806" spans="1:66" x14ac:dyDescent="0.25">
      <c r="D806" s="11"/>
      <c r="E806" s="10"/>
      <c r="F806" s="10"/>
      <c r="G806" s="10"/>
      <c r="H806" s="10"/>
      <c r="I806" s="10"/>
      <c r="J806" s="10"/>
      <c r="K806" s="12"/>
      <c r="L806" s="12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  <c r="AA806" s="13"/>
      <c r="AB806" s="13"/>
      <c r="AC806" s="13"/>
      <c r="AD806" s="13"/>
      <c r="AE806" s="13"/>
      <c r="AF806" s="13"/>
      <c r="AG806" s="13"/>
      <c r="AH806" s="13"/>
      <c r="AI806" s="13"/>
      <c r="AJ806" s="13"/>
      <c r="AK806" s="13"/>
      <c r="AL806" s="13"/>
      <c r="AM806" s="13"/>
      <c r="AN806" s="13"/>
      <c r="AO806" s="13"/>
      <c r="AP806" s="13"/>
      <c r="AQ806" s="13"/>
      <c r="AR806" s="13"/>
      <c r="AS806" s="13"/>
      <c r="AT806" s="13"/>
      <c r="AU806" s="13"/>
      <c r="AV806" s="13"/>
      <c r="AW806" s="13"/>
      <c r="AX806" s="13"/>
      <c r="AY806" s="13"/>
      <c r="AZ806" s="13"/>
      <c r="BA806" s="13"/>
      <c r="BB806" s="13"/>
      <c r="BC806" s="13"/>
      <c r="BD806" s="13"/>
      <c r="BE806" s="13"/>
      <c r="BF806" s="13"/>
      <c r="BG806" s="13"/>
      <c r="BH806" s="13"/>
      <c r="BI806" s="13"/>
      <c r="BJ806" s="14"/>
      <c r="BK806" s="14"/>
      <c r="BL806" s="14"/>
      <c r="BM806" s="14"/>
      <c r="BN806" s="14"/>
    </row>
    <row r="807" spans="1:66" x14ac:dyDescent="0.25">
      <c r="D807" s="11"/>
      <c r="E807" s="10"/>
      <c r="F807" s="10"/>
      <c r="G807" s="10"/>
      <c r="H807" s="10"/>
      <c r="I807" s="10"/>
      <c r="J807" s="10"/>
      <c r="K807" s="12"/>
      <c r="L807" s="12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  <c r="AA807" s="13"/>
      <c r="AB807" s="13"/>
      <c r="AC807" s="13"/>
      <c r="AD807" s="13"/>
      <c r="AE807" s="13"/>
      <c r="AF807" s="13"/>
      <c r="AG807" s="13"/>
      <c r="AH807" s="13"/>
      <c r="AI807" s="13"/>
      <c r="AJ807" s="13"/>
      <c r="AK807" s="13"/>
      <c r="AL807" s="13"/>
      <c r="AM807" s="13"/>
      <c r="AN807" s="13"/>
      <c r="AO807" s="13"/>
      <c r="AP807" s="13"/>
      <c r="AQ807" s="13"/>
      <c r="AR807" s="13"/>
      <c r="AS807" s="13"/>
      <c r="AT807" s="13"/>
      <c r="AU807" s="13"/>
      <c r="AV807" s="13"/>
      <c r="AW807" s="13"/>
      <c r="AX807" s="13"/>
      <c r="AY807" s="13"/>
      <c r="AZ807" s="13"/>
      <c r="BA807" s="13"/>
      <c r="BB807" s="13"/>
      <c r="BC807" s="13"/>
      <c r="BD807" s="13"/>
      <c r="BE807" s="13"/>
      <c r="BF807" s="13"/>
      <c r="BG807" s="13"/>
      <c r="BH807" s="13"/>
      <c r="BI807" s="13"/>
      <c r="BJ807" s="14"/>
      <c r="BK807" s="14"/>
      <c r="BL807" s="14"/>
      <c r="BM807" s="14"/>
      <c r="BN807" s="14"/>
    </row>
    <row r="808" spans="1:66" s="10" customFormat="1" x14ac:dyDescent="0.25">
      <c r="A808"/>
      <c r="B808"/>
      <c r="C808"/>
      <c r="D808" s="11"/>
      <c r="K808" s="12"/>
      <c r="L808" s="12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  <c r="AA808" s="13"/>
      <c r="AB808" s="13"/>
      <c r="AC808" s="13"/>
      <c r="AD808" s="13"/>
      <c r="AE808" s="13"/>
      <c r="AF808" s="13"/>
      <c r="AG808" s="13"/>
      <c r="AH808" s="13"/>
      <c r="AI808" s="13"/>
      <c r="AJ808" s="13"/>
      <c r="AK808" s="13"/>
      <c r="AL808" s="13"/>
      <c r="AM808" s="13"/>
      <c r="AN808" s="13"/>
      <c r="AO808" s="13"/>
      <c r="AP808" s="13"/>
      <c r="AQ808" s="13"/>
      <c r="AR808" s="13"/>
      <c r="AS808" s="13"/>
      <c r="AT808" s="13"/>
      <c r="AU808" s="13"/>
      <c r="AV808" s="13"/>
      <c r="AW808" s="13"/>
      <c r="AX808" s="13"/>
      <c r="AY808" s="13"/>
      <c r="AZ808" s="13"/>
      <c r="BA808" s="13"/>
      <c r="BB808" s="13"/>
      <c r="BC808" s="13"/>
      <c r="BD808" s="13"/>
      <c r="BE808" s="13"/>
      <c r="BF808" s="13"/>
      <c r="BG808" s="13"/>
      <c r="BH808" s="13"/>
      <c r="BI808" s="13"/>
      <c r="BJ808" s="14"/>
      <c r="BK808" s="14"/>
      <c r="BL808" s="14"/>
      <c r="BM808" s="14"/>
      <c r="BN808" s="14"/>
    </row>
    <row r="809" spans="1:66" x14ac:dyDescent="0.25">
      <c r="D809" s="11"/>
      <c r="E809" s="10"/>
      <c r="F809" s="10"/>
      <c r="G809" s="10"/>
      <c r="H809" s="10"/>
      <c r="I809" s="10"/>
      <c r="J809" s="10"/>
      <c r="K809" s="12"/>
      <c r="L809" s="12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  <c r="AA809" s="13"/>
      <c r="AB809" s="13"/>
      <c r="AC809" s="13"/>
      <c r="AD809" s="13"/>
      <c r="AE809" s="13"/>
      <c r="AF809" s="13"/>
      <c r="AG809" s="13"/>
      <c r="AH809" s="13"/>
      <c r="AI809" s="13"/>
      <c r="AJ809" s="13"/>
      <c r="AK809" s="13"/>
      <c r="AL809" s="13"/>
      <c r="AM809" s="13"/>
      <c r="AN809" s="13"/>
      <c r="AO809" s="13"/>
      <c r="AP809" s="13"/>
      <c r="AQ809" s="13"/>
      <c r="AR809" s="13"/>
      <c r="AS809" s="13"/>
      <c r="AT809" s="13"/>
      <c r="AU809" s="13"/>
      <c r="AV809" s="13"/>
      <c r="AW809" s="13"/>
      <c r="AX809" s="13"/>
      <c r="AY809" s="13"/>
      <c r="AZ809" s="13"/>
      <c r="BA809" s="13"/>
      <c r="BB809" s="13"/>
      <c r="BC809" s="13"/>
      <c r="BD809" s="13"/>
      <c r="BE809" s="13"/>
      <c r="BF809" s="13"/>
      <c r="BG809" s="13"/>
      <c r="BH809" s="13"/>
      <c r="BI809" s="13"/>
      <c r="BJ809" s="14"/>
      <c r="BK809" s="14"/>
      <c r="BL809" s="14"/>
      <c r="BM809" s="14"/>
      <c r="BN809" s="14"/>
    </row>
    <row r="810" spans="1:66" x14ac:dyDescent="0.25">
      <c r="D810" s="11"/>
      <c r="E810" s="10"/>
      <c r="F810" s="10"/>
      <c r="G810" s="10"/>
      <c r="H810" s="10"/>
      <c r="I810" s="10"/>
      <c r="J810" s="10"/>
      <c r="K810" s="12"/>
      <c r="L810" s="12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  <c r="AA810" s="13"/>
      <c r="AB810" s="13"/>
      <c r="AC810" s="13"/>
      <c r="AD810" s="13"/>
      <c r="AE810" s="13"/>
      <c r="AF810" s="13"/>
      <c r="AG810" s="13"/>
      <c r="AH810" s="13"/>
      <c r="AI810" s="13"/>
      <c r="AJ810" s="13"/>
      <c r="AK810" s="13"/>
      <c r="AL810" s="13"/>
      <c r="AM810" s="13"/>
      <c r="AN810" s="13"/>
      <c r="AO810" s="13"/>
      <c r="AP810" s="13"/>
      <c r="AQ810" s="13"/>
      <c r="AR810" s="13"/>
      <c r="AS810" s="13"/>
      <c r="AT810" s="13"/>
      <c r="AU810" s="13"/>
      <c r="AV810" s="13"/>
      <c r="AW810" s="13"/>
      <c r="AX810" s="13"/>
      <c r="AY810" s="13"/>
      <c r="AZ810" s="13"/>
      <c r="BA810" s="13"/>
      <c r="BB810" s="13"/>
      <c r="BC810" s="13"/>
      <c r="BD810" s="13"/>
      <c r="BE810" s="13"/>
      <c r="BF810" s="13"/>
      <c r="BG810" s="13"/>
      <c r="BH810" s="13"/>
      <c r="BI810" s="13"/>
      <c r="BJ810" s="14"/>
      <c r="BK810" s="14"/>
      <c r="BL810" s="14"/>
      <c r="BM810" s="14"/>
      <c r="BN810" s="14"/>
    </row>
    <row r="811" spans="1:66" x14ac:dyDescent="0.25">
      <c r="D811" s="11"/>
      <c r="E811" s="10"/>
      <c r="F811" s="10"/>
      <c r="G811" s="10"/>
      <c r="H811" s="10"/>
      <c r="I811" s="10"/>
      <c r="J811" s="10"/>
      <c r="K811" s="12"/>
      <c r="L811" s="12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  <c r="AA811" s="13"/>
      <c r="AB811" s="13"/>
      <c r="AC811" s="13"/>
      <c r="AD811" s="13"/>
      <c r="AE811" s="13"/>
      <c r="AF811" s="13"/>
      <c r="AG811" s="13"/>
      <c r="AH811" s="13"/>
      <c r="AI811" s="13"/>
      <c r="AJ811" s="13"/>
      <c r="AK811" s="13"/>
      <c r="AL811" s="13"/>
      <c r="AM811" s="13"/>
      <c r="AN811" s="13"/>
      <c r="AO811" s="13"/>
      <c r="AP811" s="13"/>
      <c r="AQ811" s="13"/>
      <c r="AR811" s="13"/>
      <c r="AS811" s="13"/>
      <c r="AT811" s="13"/>
      <c r="AU811" s="13"/>
      <c r="AV811" s="13"/>
      <c r="AW811" s="13"/>
      <c r="AX811" s="13"/>
      <c r="AY811" s="13"/>
      <c r="AZ811" s="13"/>
      <c r="BA811" s="13"/>
      <c r="BB811" s="13"/>
      <c r="BC811" s="13"/>
      <c r="BD811" s="13"/>
      <c r="BE811" s="13"/>
      <c r="BF811" s="13"/>
      <c r="BG811" s="13"/>
      <c r="BH811" s="13"/>
      <c r="BI811" s="13"/>
      <c r="BJ811" s="14"/>
      <c r="BK811" s="14"/>
      <c r="BL811" s="14"/>
      <c r="BM811" s="14"/>
      <c r="BN811" s="14"/>
    </row>
    <row r="812" spans="1:66" x14ac:dyDescent="0.25">
      <c r="D812" s="11"/>
      <c r="E812" s="10"/>
      <c r="F812" s="10"/>
      <c r="G812" s="10"/>
      <c r="H812" s="10"/>
      <c r="I812" s="10"/>
      <c r="J812" s="10"/>
      <c r="K812" s="12"/>
      <c r="L812" s="12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  <c r="AA812" s="13"/>
      <c r="AB812" s="13"/>
      <c r="AC812" s="13"/>
      <c r="AD812" s="13"/>
      <c r="AE812" s="13"/>
      <c r="AF812" s="13"/>
      <c r="AG812" s="13"/>
      <c r="AH812" s="13"/>
      <c r="AI812" s="13"/>
      <c r="AJ812" s="13"/>
      <c r="AK812" s="13"/>
      <c r="AL812" s="13"/>
      <c r="AM812" s="13"/>
      <c r="AN812" s="13"/>
      <c r="AO812" s="13"/>
      <c r="AP812" s="13"/>
      <c r="AQ812" s="13"/>
      <c r="AR812" s="13"/>
      <c r="AS812" s="13"/>
      <c r="AT812" s="13"/>
      <c r="AU812" s="13"/>
      <c r="AV812" s="13"/>
      <c r="AW812" s="13"/>
      <c r="AX812" s="13"/>
      <c r="AY812" s="13"/>
      <c r="AZ812" s="13"/>
      <c r="BA812" s="13"/>
      <c r="BB812" s="13"/>
      <c r="BC812" s="13"/>
      <c r="BD812" s="13"/>
      <c r="BE812" s="13"/>
      <c r="BF812" s="13"/>
      <c r="BG812" s="13"/>
      <c r="BH812" s="13"/>
      <c r="BI812" s="13"/>
      <c r="BJ812" s="14"/>
      <c r="BK812" s="14"/>
      <c r="BL812" s="14"/>
      <c r="BM812" s="14"/>
      <c r="BN812" s="14"/>
    </row>
    <row r="813" spans="1:66" x14ac:dyDescent="0.25">
      <c r="D813" s="11"/>
      <c r="E813" s="10"/>
      <c r="F813" s="10"/>
      <c r="G813" s="10"/>
      <c r="H813" s="10"/>
      <c r="I813" s="10"/>
      <c r="J813" s="10"/>
      <c r="K813" s="12"/>
      <c r="L813" s="12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  <c r="AA813" s="13"/>
      <c r="AB813" s="13"/>
      <c r="AC813" s="13"/>
      <c r="AD813" s="13"/>
      <c r="AE813" s="13"/>
      <c r="AF813" s="13"/>
      <c r="AG813" s="13"/>
      <c r="AH813" s="13"/>
      <c r="AI813" s="13"/>
      <c r="AJ813" s="13"/>
      <c r="AK813" s="13"/>
      <c r="AL813" s="13"/>
      <c r="AM813" s="13"/>
      <c r="AN813" s="13"/>
      <c r="AO813" s="13"/>
      <c r="AP813" s="13"/>
      <c r="AQ813" s="13"/>
      <c r="AR813" s="13"/>
      <c r="AS813" s="13"/>
      <c r="AT813" s="13"/>
      <c r="AU813" s="13"/>
      <c r="AV813" s="13"/>
      <c r="AW813" s="13"/>
      <c r="AX813" s="13"/>
      <c r="AY813" s="13"/>
      <c r="AZ813" s="13"/>
      <c r="BA813" s="13"/>
      <c r="BB813" s="13"/>
      <c r="BC813" s="13"/>
      <c r="BD813" s="13"/>
      <c r="BE813" s="13"/>
      <c r="BF813" s="13"/>
      <c r="BG813" s="13"/>
      <c r="BH813" s="13"/>
      <c r="BI813" s="13"/>
      <c r="BJ813" s="14"/>
      <c r="BK813" s="14"/>
      <c r="BL813" s="14"/>
      <c r="BM813" s="14"/>
      <c r="BN813" s="14"/>
    </row>
    <row r="814" spans="1:66" x14ac:dyDescent="0.25">
      <c r="D814" s="11"/>
      <c r="E814" s="10"/>
      <c r="F814" s="10"/>
      <c r="G814" s="10"/>
      <c r="H814" s="10"/>
      <c r="I814" s="10"/>
      <c r="J814" s="10"/>
      <c r="K814" s="12"/>
      <c r="L814" s="12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  <c r="AA814" s="13"/>
      <c r="AB814" s="13"/>
      <c r="AC814" s="13"/>
      <c r="AD814" s="13"/>
      <c r="AE814" s="13"/>
      <c r="AF814" s="13"/>
      <c r="AG814" s="13"/>
      <c r="AH814" s="13"/>
      <c r="AI814" s="13"/>
      <c r="AJ814" s="13"/>
      <c r="AK814" s="13"/>
      <c r="AL814" s="13"/>
      <c r="AM814" s="13"/>
      <c r="AN814" s="13"/>
      <c r="AO814" s="13"/>
      <c r="AP814" s="13"/>
      <c r="AQ814" s="13"/>
      <c r="AR814" s="13"/>
      <c r="AS814" s="13"/>
      <c r="AT814" s="13"/>
      <c r="AU814" s="13"/>
      <c r="AV814" s="13"/>
      <c r="AW814" s="13"/>
      <c r="AX814" s="13"/>
      <c r="AY814" s="13"/>
      <c r="AZ814" s="13"/>
      <c r="BA814" s="13"/>
      <c r="BB814" s="13"/>
      <c r="BC814" s="13"/>
      <c r="BD814" s="13"/>
      <c r="BE814" s="13"/>
      <c r="BF814" s="13"/>
      <c r="BG814" s="13"/>
      <c r="BH814" s="13"/>
      <c r="BI814" s="13"/>
      <c r="BJ814" s="14"/>
      <c r="BK814" s="14"/>
      <c r="BL814" s="14"/>
      <c r="BM814" s="14"/>
      <c r="BN814" s="14"/>
    </row>
    <row r="815" spans="1:66" x14ac:dyDescent="0.25">
      <c r="D815" s="11"/>
      <c r="E815" s="10"/>
      <c r="F815" s="10"/>
      <c r="G815" s="10"/>
      <c r="H815" s="10"/>
      <c r="I815" s="10"/>
      <c r="J815" s="10"/>
      <c r="K815" s="12"/>
      <c r="L815" s="12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  <c r="AA815" s="13"/>
      <c r="AB815" s="13"/>
      <c r="AC815" s="13"/>
      <c r="AD815" s="13"/>
      <c r="AE815" s="13"/>
      <c r="AF815" s="13"/>
      <c r="AG815" s="13"/>
      <c r="AH815" s="13"/>
      <c r="AI815" s="13"/>
      <c r="AJ815" s="13"/>
      <c r="AK815" s="13"/>
      <c r="AL815" s="13"/>
      <c r="AM815" s="13"/>
      <c r="AN815" s="13"/>
      <c r="AO815" s="13"/>
      <c r="AP815" s="13"/>
      <c r="AQ815" s="13"/>
      <c r="AR815" s="13"/>
      <c r="AS815" s="13"/>
      <c r="AT815" s="13"/>
      <c r="AU815" s="13"/>
      <c r="AV815" s="13"/>
      <c r="AW815" s="13"/>
      <c r="AX815" s="13"/>
      <c r="AY815" s="13"/>
      <c r="AZ815" s="13"/>
      <c r="BA815" s="13"/>
      <c r="BB815" s="13"/>
      <c r="BC815" s="13"/>
      <c r="BD815" s="13"/>
      <c r="BE815" s="13"/>
      <c r="BF815" s="13"/>
      <c r="BG815" s="13"/>
      <c r="BH815" s="13"/>
      <c r="BI815" s="13"/>
      <c r="BJ815" s="14"/>
      <c r="BK815" s="14"/>
      <c r="BL815" s="14"/>
      <c r="BM815" s="14"/>
      <c r="BN815" s="14"/>
    </row>
    <row r="816" spans="1:66" x14ac:dyDescent="0.25">
      <c r="D816" s="11"/>
      <c r="E816" s="10"/>
      <c r="F816" s="10"/>
      <c r="G816" s="10"/>
      <c r="H816" s="10"/>
      <c r="I816" s="10"/>
      <c r="J816" s="10"/>
      <c r="K816" s="12"/>
      <c r="L816" s="12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  <c r="AA816" s="13"/>
      <c r="AB816" s="13"/>
      <c r="AC816" s="13"/>
      <c r="AD816" s="13"/>
      <c r="AE816" s="13"/>
      <c r="AF816" s="13"/>
      <c r="AG816" s="13"/>
      <c r="AH816" s="13"/>
      <c r="AI816" s="13"/>
      <c r="AJ816" s="13"/>
      <c r="AK816" s="13"/>
      <c r="AL816" s="13"/>
      <c r="AM816" s="13"/>
      <c r="AN816" s="13"/>
      <c r="AO816" s="13"/>
      <c r="AP816" s="13"/>
      <c r="AQ816" s="13"/>
      <c r="AR816" s="13"/>
      <c r="AS816" s="13"/>
      <c r="AT816" s="13"/>
      <c r="AU816" s="13"/>
      <c r="AV816" s="13"/>
      <c r="AW816" s="13"/>
      <c r="AX816" s="13"/>
      <c r="AY816" s="13"/>
      <c r="AZ816" s="13"/>
      <c r="BA816" s="13"/>
      <c r="BB816" s="13"/>
      <c r="BC816" s="13"/>
      <c r="BD816" s="13"/>
      <c r="BE816" s="13"/>
      <c r="BF816" s="13"/>
      <c r="BG816" s="13"/>
      <c r="BH816" s="13"/>
      <c r="BI816" s="13"/>
      <c r="BJ816" s="14"/>
      <c r="BK816" s="14"/>
      <c r="BL816" s="14"/>
      <c r="BM816" s="14"/>
      <c r="BN816" s="14"/>
    </row>
    <row r="817" spans="1:66" x14ac:dyDescent="0.25">
      <c r="D817" s="11"/>
      <c r="E817" s="10"/>
      <c r="F817" s="10"/>
      <c r="G817" s="10"/>
      <c r="H817" s="10"/>
      <c r="I817" s="10"/>
      <c r="J817" s="10"/>
      <c r="K817" s="12"/>
      <c r="L817" s="12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  <c r="AA817" s="13"/>
      <c r="AB817" s="13"/>
      <c r="AC817" s="13"/>
      <c r="AD817" s="13"/>
      <c r="AE817" s="13"/>
      <c r="AF817" s="13"/>
      <c r="AG817" s="13"/>
      <c r="AH817" s="13"/>
      <c r="AI817" s="13"/>
      <c r="AJ817" s="13"/>
      <c r="AK817" s="13"/>
      <c r="AL817" s="13"/>
      <c r="AM817" s="13"/>
      <c r="AN817" s="13"/>
      <c r="AO817" s="13"/>
      <c r="AP817" s="13"/>
      <c r="AQ817" s="13"/>
      <c r="AR817" s="13"/>
      <c r="AS817" s="13"/>
      <c r="AT817" s="13"/>
      <c r="AU817" s="13"/>
      <c r="AV817" s="13"/>
      <c r="AW817" s="13"/>
      <c r="AX817" s="13"/>
      <c r="AY817" s="13"/>
      <c r="AZ817" s="13"/>
      <c r="BA817" s="13"/>
      <c r="BB817" s="13"/>
      <c r="BC817" s="13"/>
      <c r="BD817" s="13"/>
      <c r="BE817" s="13"/>
      <c r="BF817" s="13"/>
      <c r="BG817" s="13"/>
      <c r="BH817" s="13"/>
      <c r="BI817" s="13"/>
      <c r="BJ817" s="14"/>
      <c r="BK817" s="14"/>
      <c r="BL817" s="14"/>
      <c r="BM817" s="14"/>
      <c r="BN817" s="14"/>
    </row>
    <row r="818" spans="1:66" x14ac:dyDescent="0.25">
      <c r="D818" s="11"/>
      <c r="E818" s="10"/>
      <c r="F818" s="10"/>
      <c r="G818" s="10"/>
      <c r="H818" s="10"/>
      <c r="I818" s="10"/>
      <c r="J818" s="10"/>
      <c r="K818" s="12"/>
      <c r="L818" s="12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  <c r="AA818" s="13"/>
      <c r="AB818" s="13"/>
      <c r="AC818" s="13"/>
      <c r="AD818" s="13"/>
      <c r="AE818" s="13"/>
      <c r="AF818" s="13"/>
      <c r="AG818" s="13"/>
      <c r="AH818" s="13"/>
      <c r="AI818" s="13"/>
      <c r="AJ818" s="13"/>
      <c r="AK818" s="13"/>
      <c r="AL818" s="13"/>
      <c r="AM818" s="13"/>
      <c r="AN818" s="13"/>
      <c r="AO818" s="13"/>
      <c r="AP818" s="13"/>
      <c r="AQ818" s="13"/>
      <c r="AR818" s="13"/>
      <c r="AS818" s="13"/>
      <c r="AT818" s="13"/>
      <c r="AU818" s="13"/>
      <c r="AV818" s="13"/>
      <c r="AW818" s="13"/>
      <c r="AX818" s="13"/>
      <c r="AY818" s="13"/>
      <c r="AZ818" s="13"/>
      <c r="BA818" s="13"/>
      <c r="BB818" s="13"/>
      <c r="BC818" s="13"/>
      <c r="BD818" s="13"/>
      <c r="BE818" s="13"/>
      <c r="BF818" s="13"/>
      <c r="BG818" s="13"/>
      <c r="BH818" s="13"/>
      <c r="BI818" s="13"/>
      <c r="BJ818" s="14"/>
      <c r="BK818" s="14"/>
      <c r="BL818" s="14"/>
      <c r="BM818" s="14"/>
      <c r="BN818" s="14"/>
    </row>
    <row r="819" spans="1:66" x14ac:dyDescent="0.25">
      <c r="D819" s="11"/>
      <c r="E819" s="10"/>
      <c r="F819" s="10"/>
      <c r="G819" s="10"/>
      <c r="H819" s="10"/>
      <c r="I819" s="10"/>
      <c r="J819" s="10"/>
      <c r="K819" s="12"/>
      <c r="L819" s="12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  <c r="AA819" s="13"/>
      <c r="AB819" s="13"/>
      <c r="AC819" s="13"/>
      <c r="AD819" s="13"/>
      <c r="AE819" s="13"/>
      <c r="AF819" s="13"/>
      <c r="AG819" s="13"/>
      <c r="AH819" s="13"/>
      <c r="AI819" s="13"/>
      <c r="AJ819" s="13"/>
      <c r="AK819" s="13"/>
      <c r="AL819" s="13"/>
      <c r="AM819" s="13"/>
      <c r="AN819" s="13"/>
      <c r="AO819" s="13"/>
      <c r="AP819" s="13"/>
      <c r="AQ819" s="13"/>
      <c r="AR819" s="13"/>
      <c r="AS819" s="13"/>
      <c r="AT819" s="13"/>
      <c r="AU819" s="13"/>
      <c r="AV819" s="13"/>
      <c r="AW819" s="13"/>
      <c r="AX819" s="13"/>
      <c r="AY819" s="13"/>
      <c r="AZ819" s="13"/>
      <c r="BA819" s="13"/>
      <c r="BB819" s="13"/>
      <c r="BC819" s="13"/>
      <c r="BD819" s="13"/>
      <c r="BE819" s="13"/>
      <c r="BF819" s="13"/>
      <c r="BG819" s="13"/>
      <c r="BH819" s="13"/>
      <c r="BI819" s="13"/>
      <c r="BJ819" s="14"/>
      <c r="BK819" s="14"/>
      <c r="BL819" s="14"/>
      <c r="BM819" s="14"/>
      <c r="BN819" s="14"/>
    </row>
    <row r="820" spans="1:66" x14ac:dyDescent="0.25">
      <c r="D820" s="11"/>
      <c r="E820" s="10"/>
      <c r="F820" s="10"/>
      <c r="G820" s="10"/>
      <c r="H820" s="10"/>
      <c r="I820" s="10"/>
      <c r="J820" s="10"/>
      <c r="K820" s="12"/>
      <c r="L820" s="12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  <c r="AA820" s="13"/>
      <c r="AB820" s="13"/>
      <c r="AC820" s="13"/>
      <c r="AD820" s="13"/>
      <c r="AE820" s="13"/>
      <c r="AF820" s="13"/>
      <c r="AG820" s="13"/>
      <c r="AH820" s="13"/>
      <c r="AI820" s="13"/>
      <c r="AJ820" s="13"/>
      <c r="AK820" s="13"/>
      <c r="AL820" s="13"/>
      <c r="AM820" s="13"/>
      <c r="AN820" s="13"/>
      <c r="AO820" s="13"/>
      <c r="AP820" s="13"/>
      <c r="AQ820" s="13"/>
      <c r="AR820" s="13"/>
      <c r="AS820" s="13"/>
      <c r="AT820" s="13"/>
      <c r="AU820" s="13"/>
      <c r="AV820" s="13"/>
      <c r="AW820" s="13"/>
      <c r="AX820" s="13"/>
      <c r="AY820" s="13"/>
      <c r="AZ820" s="13"/>
      <c r="BA820" s="13"/>
      <c r="BB820" s="13"/>
      <c r="BC820" s="13"/>
      <c r="BD820" s="13"/>
      <c r="BE820" s="13"/>
      <c r="BF820" s="13"/>
      <c r="BG820" s="13"/>
      <c r="BH820" s="13"/>
      <c r="BI820" s="13"/>
      <c r="BJ820" s="14"/>
      <c r="BK820" s="14"/>
      <c r="BL820" s="14"/>
      <c r="BM820" s="14"/>
      <c r="BN820" s="14"/>
    </row>
    <row r="821" spans="1:66" x14ac:dyDescent="0.25">
      <c r="D821" s="11"/>
      <c r="E821" s="10"/>
      <c r="F821" s="10"/>
      <c r="G821" s="10"/>
      <c r="H821" s="10"/>
      <c r="I821" s="10"/>
      <c r="J821" s="10"/>
      <c r="K821" s="12"/>
      <c r="L821" s="12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  <c r="AA821" s="13"/>
      <c r="AB821" s="13"/>
      <c r="AC821" s="13"/>
      <c r="AD821" s="13"/>
      <c r="AE821" s="13"/>
      <c r="AF821" s="13"/>
      <c r="AG821" s="13"/>
      <c r="AH821" s="13"/>
      <c r="AI821" s="13"/>
      <c r="AJ821" s="13"/>
      <c r="AK821" s="13"/>
      <c r="AL821" s="13"/>
      <c r="AM821" s="13"/>
      <c r="AN821" s="13"/>
      <c r="AO821" s="13"/>
      <c r="AP821" s="13"/>
      <c r="AQ821" s="13"/>
      <c r="AR821" s="13"/>
      <c r="AS821" s="13"/>
      <c r="AT821" s="13"/>
      <c r="AU821" s="13"/>
      <c r="AV821" s="13"/>
      <c r="AW821" s="13"/>
      <c r="AX821" s="13"/>
      <c r="AY821" s="13"/>
      <c r="AZ821" s="13"/>
      <c r="BA821" s="13"/>
      <c r="BB821" s="13"/>
      <c r="BC821" s="13"/>
      <c r="BD821" s="13"/>
      <c r="BE821" s="13"/>
      <c r="BF821" s="13"/>
      <c r="BG821" s="13"/>
      <c r="BH821" s="13"/>
      <c r="BI821" s="13"/>
      <c r="BJ821" s="14"/>
      <c r="BK821" s="14"/>
      <c r="BL821" s="14"/>
      <c r="BM821" s="14"/>
      <c r="BN821" s="14"/>
    </row>
    <row r="822" spans="1:66" x14ac:dyDescent="0.25">
      <c r="D822" s="11"/>
      <c r="E822" s="10"/>
      <c r="F822" s="10"/>
      <c r="G822" s="10"/>
      <c r="H822" s="10"/>
      <c r="I822" s="10"/>
      <c r="J822" s="10"/>
      <c r="K822" s="12"/>
      <c r="L822" s="12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  <c r="AA822" s="13"/>
      <c r="AB822" s="13"/>
      <c r="AC822" s="13"/>
      <c r="AD822" s="13"/>
      <c r="AE822" s="13"/>
      <c r="AF822" s="13"/>
      <c r="AG822" s="13"/>
      <c r="AH822" s="13"/>
      <c r="AI822" s="13"/>
      <c r="AJ822" s="13"/>
      <c r="AK822" s="13"/>
      <c r="AL822" s="13"/>
      <c r="AM822" s="13"/>
      <c r="AN822" s="13"/>
      <c r="AO822" s="13"/>
      <c r="AP822" s="13"/>
      <c r="AQ822" s="13"/>
      <c r="AR822" s="13"/>
      <c r="AS822" s="13"/>
      <c r="AT822" s="13"/>
      <c r="AU822" s="13"/>
      <c r="AV822" s="13"/>
      <c r="AW822" s="13"/>
      <c r="AX822" s="13"/>
      <c r="AY822" s="13"/>
      <c r="AZ822" s="13"/>
      <c r="BA822" s="13"/>
      <c r="BB822" s="13"/>
      <c r="BC822" s="13"/>
      <c r="BD822" s="13"/>
      <c r="BE822" s="13"/>
      <c r="BF822" s="13"/>
      <c r="BG822" s="13"/>
      <c r="BH822" s="13"/>
      <c r="BI822" s="13"/>
      <c r="BJ822" s="14"/>
      <c r="BK822" s="14"/>
      <c r="BL822" s="14"/>
      <c r="BM822" s="14"/>
      <c r="BN822" s="14"/>
    </row>
    <row r="823" spans="1:66" x14ac:dyDescent="0.25">
      <c r="D823" s="11"/>
      <c r="E823" s="10"/>
      <c r="F823" s="10"/>
      <c r="G823" s="10"/>
      <c r="H823" s="10"/>
      <c r="I823" s="10"/>
      <c r="J823" s="10"/>
      <c r="K823" s="12"/>
      <c r="L823" s="12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  <c r="AA823" s="13"/>
      <c r="AB823" s="13"/>
      <c r="AC823" s="13"/>
      <c r="AD823" s="13"/>
      <c r="AE823" s="13"/>
      <c r="AF823" s="13"/>
      <c r="AG823" s="13"/>
      <c r="AH823" s="13"/>
      <c r="AI823" s="13"/>
      <c r="AJ823" s="13"/>
      <c r="AK823" s="13"/>
      <c r="AL823" s="13"/>
      <c r="AM823" s="13"/>
      <c r="AN823" s="13"/>
      <c r="AO823" s="13"/>
      <c r="AP823" s="13"/>
      <c r="AQ823" s="13"/>
      <c r="AR823" s="13"/>
      <c r="AS823" s="13"/>
      <c r="AT823" s="13"/>
      <c r="AU823" s="13"/>
      <c r="AV823" s="13"/>
      <c r="AW823" s="13"/>
      <c r="AX823" s="13"/>
      <c r="AY823" s="13"/>
      <c r="AZ823" s="13"/>
      <c r="BA823" s="13"/>
      <c r="BB823" s="13"/>
      <c r="BC823" s="13"/>
      <c r="BD823" s="13"/>
      <c r="BE823" s="13"/>
      <c r="BF823" s="13"/>
      <c r="BG823" s="13"/>
      <c r="BH823" s="13"/>
      <c r="BI823" s="13"/>
      <c r="BJ823" s="14"/>
      <c r="BK823" s="14"/>
      <c r="BL823" s="14"/>
      <c r="BM823" s="14"/>
      <c r="BN823" s="14"/>
    </row>
    <row r="824" spans="1:66" x14ac:dyDescent="0.25">
      <c r="D824" s="11"/>
      <c r="E824" s="10"/>
      <c r="F824" s="10"/>
      <c r="G824" s="10"/>
      <c r="H824" s="10"/>
      <c r="I824" s="10"/>
      <c r="J824" s="10"/>
      <c r="K824" s="12"/>
      <c r="L824" s="12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  <c r="AA824" s="13"/>
      <c r="AB824" s="13"/>
      <c r="AC824" s="13"/>
      <c r="AD824" s="13"/>
      <c r="AE824" s="13"/>
      <c r="AF824" s="13"/>
      <c r="AG824" s="13"/>
      <c r="AH824" s="13"/>
      <c r="AI824" s="13"/>
      <c r="AJ824" s="13"/>
      <c r="AK824" s="13"/>
      <c r="AL824" s="13"/>
      <c r="AM824" s="13"/>
      <c r="AN824" s="13"/>
      <c r="AO824" s="13"/>
      <c r="AP824" s="13"/>
      <c r="AQ824" s="13"/>
      <c r="AR824" s="13"/>
      <c r="AS824" s="13"/>
      <c r="AT824" s="13"/>
      <c r="AU824" s="13"/>
      <c r="AV824" s="13"/>
      <c r="AW824" s="13"/>
      <c r="AX824" s="13"/>
      <c r="AY824" s="13"/>
      <c r="AZ824" s="13"/>
      <c r="BA824" s="13"/>
      <c r="BB824" s="13"/>
      <c r="BC824" s="13"/>
      <c r="BD824" s="13"/>
      <c r="BE824" s="13"/>
      <c r="BF824" s="13"/>
      <c r="BG824" s="13"/>
      <c r="BH824" s="13"/>
      <c r="BI824" s="13"/>
      <c r="BJ824" s="14"/>
      <c r="BK824" s="14"/>
      <c r="BL824" s="14"/>
      <c r="BM824" s="14"/>
      <c r="BN824" s="14"/>
    </row>
    <row r="825" spans="1:66" x14ac:dyDescent="0.25">
      <c r="D825" s="11"/>
      <c r="E825" s="10"/>
      <c r="F825" s="10"/>
      <c r="G825" s="10"/>
      <c r="H825" s="10"/>
      <c r="I825" s="10"/>
      <c r="J825" s="10"/>
      <c r="K825" s="12"/>
      <c r="L825" s="12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  <c r="AA825" s="13"/>
      <c r="AB825" s="13"/>
      <c r="AC825" s="13"/>
      <c r="AD825" s="13"/>
      <c r="AE825" s="13"/>
      <c r="AF825" s="13"/>
      <c r="AG825" s="13"/>
      <c r="AH825" s="13"/>
      <c r="AI825" s="13"/>
      <c r="AJ825" s="13"/>
      <c r="AK825" s="13"/>
      <c r="AL825" s="13"/>
      <c r="AM825" s="13"/>
      <c r="AN825" s="13"/>
      <c r="AO825" s="13"/>
      <c r="AP825" s="13"/>
      <c r="AQ825" s="13"/>
      <c r="AR825" s="13"/>
      <c r="AS825" s="13"/>
      <c r="AT825" s="13"/>
      <c r="AU825" s="13"/>
      <c r="AV825" s="13"/>
      <c r="AW825" s="13"/>
      <c r="AX825" s="13"/>
      <c r="AY825" s="13"/>
      <c r="AZ825" s="13"/>
      <c r="BA825" s="13"/>
      <c r="BB825" s="13"/>
      <c r="BC825" s="13"/>
      <c r="BD825" s="13"/>
      <c r="BE825" s="13"/>
      <c r="BF825" s="13"/>
      <c r="BG825" s="13"/>
      <c r="BH825" s="13"/>
      <c r="BI825" s="13"/>
      <c r="BJ825" s="14"/>
      <c r="BK825" s="14"/>
      <c r="BL825" s="14"/>
      <c r="BM825" s="14"/>
      <c r="BN825" s="14"/>
    </row>
    <row r="826" spans="1:66" x14ac:dyDescent="0.25">
      <c r="D826" s="11"/>
      <c r="E826" s="10"/>
      <c r="F826" s="10"/>
      <c r="G826" s="10"/>
      <c r="H826" s="10"/>
      <c r="I826" s="10"/>
      <c r="J826" s="10"/>
      <c r="K826" s="12"/>
      <c r="L826" s="12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  <c r="AA826" s="13"/>
      <c r="AB826" s="13"/>
      <c r="AC826" s="13"/>
      <c r="AD826" s="13"/>
      <c r="AE826" s="13"/>
      <c r="AF826" s="13"/>
      <c r="AG826" s="13"/>
      <c r="AH826" s="13"/>
      <c r="AI826" s="13"/>
      <c r="AJ826" s="13"/>
      <c r="AK826" s="13"/>
      <c r="AL826" s="13"/>
      <c r="AM826" s="13"/>
      <c r="AN826" s="13"/>
      <c r="AO826" s="13"/>
      <c r="AP826" s="13"/>
      <c r="AQ826" s="13"/>
      <c r="AR826" s="13"/>
      <c r="AS826" s="13"/>
      <c r="AT826" s="13"/>
      <c r="AU826" s="13"/>
      <c r="AV826" s="13"/>
      <c r="AW826" s="13"/>
      <c r="AX826" s="13"/>
      <c r="AY826" s="13"/>
      <c r="AZ826" s="13"/>
      <c r="BA826" s="13"/>
      <c r="BB826" s="13"/>
      <c r="BC826" s="13"/>
      <c r="BD826" s="13"/>
      <c r="BE826" s="13"/>
      <c r="BF826" s="13"/>
      <c r="BG826" s="13"/>
      <c r="BH826" s="13"/>
      <c r="BI826" s="13"/>
      <c r="BJ826" s="14"/>
      <c r="BK826" s="14"/>
      <c r="BL826" s="14"/>
      <c r="BM826" s="14"/>
      <c r="BN826" s="14"/>
    </row>
    <row r="827" spans="1:66" s="10" customFormat="1" x14ac:dyDescent="0.25">
      <c r="A827"/>
      <c r="B827"/>
      <c r="C827"/>
      <c r="D827" s="11"/>
      <c r="K827" s="12"/>
      <c r="L827" s="12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  <c r="AA827" s="13"/>
      <c r="AB827" s="13"/>
      <c r="AC827" s="13"/>
      <c r="AD827" s="13"/>
      <c r="AE827" s="13"/>
      <c r="AF827" s="13"/>
      <c r="AG827" s="13"/>
      <c r="AH827" s="13"/>
      <c r="AI827" s="13"/>
      <c r="AJ827" s="13"/>
      <c r="AK827" s="13"/>
      <c r="AL827" s="13"/>
      <c r="AM827" s="13"/>
      <c r="AN827" s="13"/>
      <c r="AO827" s="13"/>
      <c r="AP827" s="13"/>
      <c r="AQ827" s="13"/>
      <c r="AR827" s="13"/>
      <c r="AS827" s="13"/>
      <c r="AT827" s="13"/>
      <c r="AU827" s="13"/>
      <c r="AV827" s="13"/>
      <c r="AW827" s="13"/>
      <c r="AX827" s="13"/>
      <c r="AY827" s="13"/>
      <c r="AZ827" s="13"/>
      <c r="BA827" s="13"/>
      <c r="BB827" s="13"/>
      <c r="BC827" s="13"/>
      <c r="BD827" s="13"/>
      <c r="BE827" s="13"/>
      <c r="BF827" s="13"/>
      <c r="BG827" s="13"/>
      <c r="BH827" s="13"/>
      <c r="BI827" s="13"/>
      <c r="BJ827" s="14"/>
      <c r="BK827" s="14"/>
      <c r="BL827" s="14"/>
      <c r="BM827" s="14"/>
      <c r="BN827" s="14"/>
    </row>
    <row r="828" spans="1:66" x14ac:dyDescent="0.25">
      <c r="D828" s="11"/>
      <c r="E828" s="10"/>
      <c r="F828" s="10"/>
      <c r="G828" s="10"/>
      <c r="H828" s="10"/>
      <c r="I828" s="10"/>
      <c r="J828" s="10"/>
      <c r="K828" s="12"/>
      <c r="L828" s="12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  <c r="AA828" s="13"/>
      <c r="AB828" s="13"/>
      <c r="AC828" s="13"/>
      <c r="AD828" s="13"/>
      <c r="AE828" s="13"/>
      <c r="AF828" s="13"/>
      <c r="AG828" s="13"/>
      <c r="AH828" s="13"/>
      <c r="AI828" s="13"/>
      <c r="AJ828" s="13"/>
      <c r="AK828" s="13"/>
      <c r="AL828" s="13"/>
      <c r="AM828" s="13"/>
      <c r="AN828" s="13"/>
      <c r="AO828" s="13"/>
      <c r="AP828" s="13"/>
      <c r="AQ828" s="13"/>
      <c r="AR828" s="13"/>
      <c r="AS828" s="13"/>
      <c r="AT828" s="13"/>
      <c r="AU828" s="13"/>
      <c r="AV828" s="13"/>
      <c r="AW828" s="13"/>
      <c r="AX828" s="13"/>
      <c r="AY828" s="13"/>
      <c r="AZ828" s="13"/>
      <c r="BA828" s="13"/>
      <c r="BB828" s="13"/>
      <c r="BC828" s="13"/>
      <c r="BD828" s="13"/>
      <c r="BE828" s="13"/>
      <c r="BF828" s="13"/>
      <c r="BG828" s="13"/>
      <c r="BH828" s="13"/>
      <c r="BI828" s="13"/>
      <c r="BJ828" s="14"/>
      <c r="BK828" s="14"/>
      <c r="BL828" s="14"/>
      <c r="BM828" s="14"/>
      <c r="BN828" s="14"/>
    </row>
    <row r="829" spans="1:66" x14ac:dyDescent="0.25">
      <c r="D829" s="11"/>
      <c r="E829" s="10"/>
      <c r="F829" s="10"/>
      <c r="G829" s="10"/>
      <c r="H829" s="10"/>
      <c r="I829" s="10"/>
      <c r="J829" s="10"/>
      <c r="K829" s="12"/>
      <c r="L829" s="12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  <c r="AA829" s="13"/>
      <c r="AB829" s="13"/>
      <c r="AC829" s="13"/>
      <c r="AD829" s="13"/>
      <c r="AE829" s="13"/>
      <c r="AF829" s="13"/>
      <c r="AG829" s="13"/>
      <c r="AH829" s="13"/>
      <c r="AI829" s="13"/>
      <c r="AJ829" s="13"/>
      <c r="AK829" s="13"/>
      <c r="AL829" s="13"/>
      <c r="AM829" s="13"/>
      <c r="AN829" s="13"/>
      <c r="AO829" s="13"/>
      <c r="AP829" s="13"/>
      <c r="AQ829" s="13"/>
      <c r="AR829" s="13"/>
      <c r="AS829" s="13"/>
      <c r="AT829" s="13"/>
      <c r="AU829" s="13"/>
      <c r="AV829" s="13"/>
      <c r="AW829" s="13"/>
      <c r="AX829" s="13"/>
      <c r="AY829" s="13"/>
      <c r="AZ829" s="13"/>
      <c r="BA829" s="13"/>
      <c r="BB829" s="13"/>
      <c r="BC829" s="13"/>
      <c r="BD829" s="13"/>
      <c r="BE829" s="13"/>
      <c r="BF829" s="13"/>
      <c r="BG829" s="13"/>
      <c r="BH829" s="13"/>
      <c r="BI829" s="13"/>
      <c r="BJ829" s="14"/>
      <c r="BK829" s="14"/>
      <c r="BL829" s="14"/>
      <c r="BM829" s="14"/>
      <c r="BN829" s="14"/>
    </row>
    <row r="830" spans="1:66" x14ac:dyDescent="0.25">
      <c r="D830" s="11"/>
      <c r="E830" s="10"/>
      <c r="F830" s="10"/>
      <c r="G830" s="10"/>
      <c r="H830" s="10"/>
      <c r="I830" s="10"/>
      <c r="J830" s="10"/>
      <c r="K830" s="12"/>
      <c r="L830" s="12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  <c r="AA830" s="13"/>
      <c r="AB830" s="13"/>
      <c r="AC830" s="13"/>
      <c r="AD830" s="13"/>
      <c r="AE830" s="13"/>
      <c r="AF830" s="13"/>
      <c r="AG830" s="13"/>
      <c r="AH830" s="13"/>
      <c r="AI830" s="13"/>
      <c r="AJ830" s="13"/>
      <c r="AK830" s="13"/>
      <c r="AL830" s="13"/>
      <c r="AM830" s="13"/>
      <c r="AN830" s="13"/>
      <c r="AO830" s="13"/>
      <c r="AP830" s="13"/>
      <c r="AQ830" s="13"/>
      <c r="AR830" s="13"/>
      <c r="AS830" s="13"/>
      <c r="AT830" s="13"/>
      <c r="AU830" s="13"/>
      <c r="AV830" s="13"/>
      <c r="AW830" s="13"/>
      <c r="AX830" s="13"/>
      <c r="AY830" s="13"/>
      <c r="AZ830" s="13"/>
      <c r="BA830" s="13"/>
      <c r="BB830" s="13"/>
      <c r="BC830" s="13"/>
      <c r="BD830" s="13"/>
      <c r="BE830" s="13"/>
      <c r="BF830" s="13"/>
      <c r="BG830" s="13"/>
      <c r="BH830" s="13"/>
      <c r="BI830" s="13"/>
      <c r="BJ830" s="14"/>
      <c r="BK830" s="14"/>
      <c r="BL830" s="14"/>
      <c r="BM830" s="14"/>
      <c r="BN830" s="14"/>
    </row>
    <row r="831" spans="1:66" x14ac:dyDescent="0.25">
      <c r="D831" s="11"/>
      <c r="E831" s="10"/>
      <c r="F831" s="10"/>
      <c r="G831" s="10"/>
      <c r="H831" s="10"/>
      <c r="I831" s="10"/>
      <c r="J831" s="10"/>
      <c r="K831" s="12"/>
      <c r="L831" s="12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  <c r="AA831" s="13"/>
      <c r="AB831" s="13"/>
      <c r="AC831" s="13"/>
      <c r="AD831" s="13"/>
      <c r="AE831" s="13"/>
      <c r="AF831" s="13"/>
      <c r="AG831" s="13"/>
      <c r="AH831" s="13"/>
      <c r="AI831" s="13"/>
      <c r="AJ831" s="13"/>
      <c r="AK831" s="13"/>
      <c r="AL831" s="13"/>
      <c r="AM831" s="13"/>
      <c r="AN831" s="13"/>
      <c r="AO831" s="13"/>
      <c r="AP831" s="13"/>
      <c r="AQ831" s="13"/>
      <c r="AR831" s="13"/>
      <c r="AS831" s="13"/>
      <c r="AT831" s="13"/>
      <c r="AU831" s="13"/>
      <c r="AV831" s="13"/>
      <c r="AW831" s="13"/>
      <c r="AX831" s="13"/>
      <c r="AY831" s="13"/>
      <c r="AZ831" s="13"/>
      <c r="BA831" s="13"/>
      <c r="BB831" s="13"/>
      <c r="BC831" s="13"/>
      <c r="BD831" s="13"/>
      <c r="BE831" s="13"/>
      <c r="BF831" s="13"/>
      <c r="BG831" s="13"/>
      <c r="BH831" s="13"/>
      <c r="BI831" s="13"/>
      <c r="BJ831" s="14"/>
      <c r="BK831" s="14"/>
      <c r="BL831" s="14"/>
      <c r="BM831" s="14"/>
      <c r="BN831" s="14"/>
    </row>
    <row r="832" spans="1:66" x14ac:dyDescent="0.25">
      <c r="D832" s="11"/>
      <c r="E832" s="10"/>
      <c r="F832" s="10"/>
      <c r="G832" s="10"/>
      <c r="H832" s="10"/>
      <c r="I832" s="10"/>
      <c r="J832" s="10"/>
      <c r="K832" s="12"/>
      <c r="L832" s="12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  <c r="AA832" s="13"/>
      <c r="AB832" s="13"/>
      <c r="AC832" s="13"/>
      <c r="AD832" s="13"/>
      <c r="AE832" s="13"/>
      <c r="AF832" s="13"/>
      <c r="AG832" s="13"/>
      <c r="AH832" s="13"/>
      <c r="AI832" s="13"/>
      <c r="AJ832" s="13"/>
      <c r="AK832" s="13"/>
      <c r="AL832" s="13"/>
      <c r="AM832" s="13"/>
      <c r="AN832" s="13"/>
      <c r="AO832" s="13"/>
      <c r="AP832" s="13"/>
      <c r="AQ832" s="13"/>
      <c r="AR832" s="13"/>
      <c r="AS832" s="13"/>
      <c r="AT832" s="13"/>
      <c r="AU832" s="13"/>
      <c r="AV832" s="13"/>
      <c r="AW832" s="13"/>
      <c r="AX832" s="13"/>
      <c r="AY832" s="13"/>
      <c r="AZ832" s="13"/>
      <c r="BA832" s="13"/>
      <c r="BB832" s="13"/>
      <c r="BC832" s="13"/>
      <c r="BD832" s="13"/>
      <c r="BE832" s="13"/>
      <c r="BF832" s="13"/>
      <c r="BG832" s="13"/>
      <c r="BH832" s="13"/>
      <c r="BI832" s="13"/>
      <c r="BJ832" s="14"/>
      <c r="BK832" s="14"/>
      <c r="BL832" s="14"/>
      <c r="BM832" s="14"/>
      <c r="BN832" s="14"/>
    </row>
    <row r="833" spans="4:66" x14ac:dyDescent="0.25">
      <c r="D833" s="11"/>
      <c r="E833" s="10"/>
      <c r="F833" s="10"/>
      <c r="G833" s="10"/>
      <c r="H833" s="10"/>
      <c r="I833" s="10"/>
      <c r="J833" s="10"/>
      <c r="K833" s="12"/>
      <c r="L833" s="12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  <c r="AA833" s="13"/>
      <c r="AB833" s="13"/>
      <c r="AC833" s="13"/>
      <c r="AD833" s="13"/>
      <c r="AE833" s="13"/>
      <c r="AF833" s="13"/>
      <c r="AG833" s="13"/>
      <c r="AH833" s="13"/>
      <c r="AI833" s="13"/>
      <c r="AJ833" s="13"/>
      <c r="AK833" s="13"/>
      <c r="AL833" s="13"/>
      <c r="AM833" s="13"/>
      <c r="AN833" s="13"/>
      <c r="AO833" s="13"/>
      <c r="AP833" s="13"/>
      <c r="AQ833" s="13"/>
      <c r="AR833" s="13"/>
      <c r="AS833" s="13"/>
      <c r="AT833" s="13"/>
      <c r="AU833" s="13"/>
      <c r="AV833" s="13"/>
      <c r="AW833" s="13"/>
      <c r="AX833" s="13"/>
      <c r="AY833" s="13"/>
      <c r="AZ833" s="13"/>
      <c r="BA833" s="13"/>
      <c r="BB833" s="13"/>
      <c r="BC833" s="13"/>
      <c r="BD833" s="13"/>
      <c r="BE833" s="13"/>
      <c r="BF833" s="13"/>
      <c r="BG833" s="13"/>
      <c r="BH833" s="13"/>
      <c r="BI833" s="13"/>
      <c r="BJ833" s="14"/>
      <c r="BK833" s="14"/>
      <c r="BL833" s="14"/>
      <c r="BM833" s="14"/>
      <c r="BN833" s="14"/>
    </row>
    <row r="834" spans="4:66" x14ac:dyDescent="0.25">
      <c r="D834" s="11"/>
      <c r="E834" s="10"/>
      <c r="F834" s="10"/>
      <c r="G834" s="10"/>
      <c r="H834" s="10"/>
      <c r="I834" s="10"/>
      <c r="J834" s="10"/>
      <c r="K834" s="12"/>
      <c r="L834" s="12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  <c r="AA834" s="13"/>
      <c r="AB834" s="13"/>
      <c r="AC834" s="13"/>
      <c r="AD834" s="13"/>
      <c r="AE834" s="13"/>
      <c r="AF834" s="13"/>
      <c r="AG834" s="13"/>
      <c r="AH834" s="13"/>
      <c r="AI834" s="13"/>
      <c r="AJ834" s="13"/>
      <c r="AK834" s="13"/>
      <c r="AL834" s="13"/>
      <c r="AM834" s="13"/>
      <c r="AN834" s="13"/>
      <c r="AO834" s="13"/>
      <c r="AP834" s="13"/>
      <c r="AQ834" s="13"/>
      <c r="AR834" s="13"/>
      <c r="AS834" s="13"/>
      <c r="AT834" s="13"/>
      <c r="AU834" s="13"/>
      <c r="AV834" s="13"/>
      <c r="AW834" s="13"/>
      <c r="AX834" s="13"/>
      <c r="AY834" s="13"/>
      <c r="AZ834" s="13"/>
      <c r="BA834" s="13"/>
      <c r="BB834" s="13"/>
      <c r="BC834" s="13"/>
      <c r="BD834" s="13"/>
      <c r="BE834" s="13"/>
      <c r="BF834" s="13"/>
      <c r="BG834" s="13"/>
      <c r="BH834" s="13"/>
      <c r="BI834" s="13"/>
      <c r="BJ834" s="14"/>
      <c r="BK834" s="14"/>
      <c r="BL834" s="14"/>
      <c r="BM834" s="14"/>
      <c r="BN834" s="14"/>
    </row>
    <row r="835" spans="4:66" x14ac:dyDescent="0.25">
      <c r="D835" s="11"/>
      <c r="E835" s="10"/>
      <c r="F835" s="10"/>
      <c r="G835" s="10"/>
      <c r="H835" s="10"/>
      <c r="I835" s="10"/>
      <c r="J835" s="10"/>
      <c r="K835" s="12"/>
      <c r="L835" s="12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  <c r="AA835" s="13"/>
      <c r="AB835" s="13"/>
      <c r="AC835" s="13"/>
      <c r="AD835" s="13"/>
      <c r="AE835" s="13"/>
      <c r="AF835" s="13"/>
      <c r="AG835" s="13"/>
      <c r="AH835" s="13"/>
      <c r="AI835" s="13"/>
      <c r="AJ835" s="13"/>
      <c r="AK835" s="13"/>
      <c r="AL835" s="13"/>
      <c r="AM835" s="13"/>
      <c r="AN835" s="13"/>
      <c r="AO835" s="13"/>
      <c r="AP835" s="13"/>
      <c r="AQ835" s="13"/>
      <c r="AR835" s="13"/>
      <c r="AS835" s="13"/>
      <c r="AT835" s="13"/>
      <c r="AU835" s="13"/>
      <c r="AV835" s="13"/>
      <c r="AW835" s="13"/>
      <c r="AX835" s="13"/>
      <c r="AY835" s="13"/>
      <c r="AZ835" s="13"/>
      <c r="BA835" s="13"/>
      <c r="BB835" s="13"/>
      <c r="BC835" s="13"/>
      <c r="BD835" s="13"/>
      <c r="BE835" s="13"/>
      <c r="BF835" s="13"/>
      <c r="BG835" s="13"/>
      <c r="BH835" s="13"/>
      <c r="BI835" s="13"/>
      <c r="BJ835" s="14"/>
      <c r="BK835" s="14"/>
      <c r="BL835" s="14"/>
      <c r="BM835" s="14"/>
      <c r="BN835" s="14"/>
    </row>
    <row r="836" spans="4:66" x14ac:dyDescent="0.25">
      <c r="D836" s="11"/>
      <c r="E836" s="10"/>
      <c r="F836" s="10"/>
      <c r="G836" s="10"/>
      <c r="H836" s="10"/>
      <c r="I836" s="10"/>
      <c r="J836" s="10"/>
      <c r="K836" s="12"/>
      <c r="L836" s="12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  <c r="AA836" s="13"/>
      <c r="AB836" s="13"/>
      <c r="AC836" s="13"/>
      <c r="AD836" s="13"/>
      <c r="AE836" s="13"/>
      <c r="AF836" s="13"/>
      <c r="AG836" s="13"/>
      <c r="AH836" s="13"/>
      <c r="AI836" s="13"/>
      <c r="AJ836" s="13"/>
      <c r="AK836" s="13"/>
      <c r="AL836" s="13"/>
      <c r="AM836" s="13"/>
      <c r="AN836" s="13"/>
      <c r="AO836" s="13"/>
      <c r="AP836" s="13"/>
      <c r="AQ836" s="13"/>
      <c r="AR836" s="13"/>
      <c r="AS836" s="13"/>
      <c r="AT836" s="13"/>
      <c r="AU836" s="13"/>
      <c r="AV836" s="13"/>
      <c r="AW836" s="13"/>
      <c r="AX836" s="13"/>
      <c r="AY836" s="13"/>
      <c r="AZ836" s="13"/>
      <c r="BA836" s="13"/>
      <c r="BB836" s="13"/>
      <c r="BC836" s="13"/>
      <c r="BD836" s="13"/>
      <c r="BE836" s="13"/>
      <c r="BF836" s="13"/>
      <c r="BG836" s="13"/>
      <c r="BH836" s="13"/>
      <c r="BI836" s="13"/>
      <c r="BJ836" s="14"/>
      <c r="BK836" s="14"/>
      <c r="BL836" s="14"/>
      <c r="BM836" s="14"/>
      <c r="BN836" s="14"/>
    </row>
    <row r="837" spans="4:66" x14ac:dyDescent="0.25">
      <c r="D837" s="11"/>
      <c r="E837" s="10"/>
      <c r="F837" s="10"/>
      <c r="G837" s="10"/>
      <c r="H837" s="10"/>
      <c r="I837" s="10"/>
      <c r="J837" s="10"/>
      <c r="K837" s="12"/>
      <c r="L837" s="12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  <c r="AA837" s="13"/>
      <c r="AB837" s="13"/>
      <c r="AC837" s="13"/>
      <c r="AD837" s="13"/>
      <c r="AE837" s="13"/>
      <c r="AF837" s="13"/>
      <c r="AG837" s="13"/>
      <c r="AH837" s="13"/>
      <c r="AI837" s="13"/>
      <c r="AJ837" s="13"/>
      <c r="AK837" s="13"/>
      <c r="AL837" s="13"/>
      <c r="AM837" s="13"/>
      <c r="AN837" s="13"/>
      <c r="AO837" s="13"/>
      <c r="AP837" s="13"/>
      <c r="AQ837" s="13"/>
      <c r="AR837" s="13"/>
      <c r="AS837" s="13"/>
      <c r="AT837" s="13"/>
      <c r="AU837" s="13"/>
      <c r="AV837" s="13"/>
      <c r="AW837" s="13"/>
      <c r="AX837" s="13"/>
      <c r="AY837" s="13"/>
      <c r="AZ837" s="13"/>
      <c r="BA837" s="13"/>
      <c r="BB837" s="13"/>
      <c r="BC837" s="13"/>
      <c r="BD837" s="13"/>
      <c r="BE837" s="13"/>
      <c r="BF837" s="13"/>
      <c r="BG837" s="13"/>
      <c r="BH837" s="13"/>
      <c r="BI837" s="13"/>
      <c r="BJ837" s="14"/>
      <c r="BK837" s="14"/>
      <c r="BL837" s="14"/>
      <c r="BM837" s="14"/>
      <c r="BN837" s="14"/>
    </row>
    <row r="838" spans="4:66" x14ac:dyDescent="0.25">
      <c r="D838" s="11"/>
      <c r="E838" s="10"/>
      <c r="F838" s="10"/>
      <c r="G838" s="10"/>
      <c r="H838" s="10"/>
      <c r="I838" s="10"/>
      <c r="J838" s="10"/>
      <c r="K838" s="12"/>
      <c r="L838" s="12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  <c r="AA838" s="13"/>
      <c r="AB838" s="13"/>
      <c r="AC838" s="13"/>
      <c r="AD838" s="13"/>
      <c r="AE838" s="13"/>
      <c r="AF838" s="13"/>
      <c r="AG838" s="13"/>
      <c r="AH838" s="13"/>
      <c r="AI838" s="13"/>
      <c r="AJ838" s="13"/>
      <c r="AK838" s="13"/>
      <c r="AL838" s="13"/>
      <c r="AM838" s="13"/>
      <c r="AN838" s="13"/>
      <c r="AO838" s="13"/>
      <c r="AP838" s="13"/>
      <c r="AQ838" s="13"/>
      <c r="AR838" s="13"/>
      <c r="AS838" s="13"/>
      <c r="AT838" s="13"/>
      <c r="AU838" s="13"/>
      <c r="AV838" s="13"/>
      <c r="AW838" s="13"/>
      <c r="AX838" s="13"/>
      <c r="AY838" s="13"/>
      <c r="AZ838" s="13"/>
      <c r="BA838" s="13"/>
      <c r="BB838" s="13"/>
      <c r="BC838" s="13"/>
      <c r="BD838" s="13"/>
      <c r="BE838" s="13"/>
      <c r="BF838" s="13"/>
      <c r="BG838" s="13"/>
      <c r="BH838" s="13"/>
      <c r="BI838" s="13"/>
      <c r="BJ838" s="14"/>
      <c r="BK838" s="14"/>
      <c r="BL838" s="14"/>
      <c r="BM838" s="14"/>
      <c r="BN838" s="14"/>
    </row>
    <row r="839" spans="4:66" x14ac:dyDescent="0.25">
      <c r="D839" s="11"/>
      <c r="E839" s="10"/>
      <c r="F839" s="10"/>
      <c r="G839" s="10"/>
      <c r="H839" s="10"/>
      <c r="I839" s="10"/>
      <c r="J839" s="10"/>
      <c r="K839" s="12"/>
      <c r="L839" s="12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  <c r="AA839" s="13"/>
      <c r="AB839" s="13"/>
      <c r="AC839" s="13"/>
      <c r="AD839" s="13"/>
      <c r="AE839" s="13"/>
      <c r="AF839" s="13"/>
      <c r="AG839" s="13"/>
      <c r="AH839" s="13"/>
      <c r="AI839" s="13"/>
      <c r="AJ839" s="13"/>
      <c r="AK839" s="13"/>
      <c r="AL839" s="13"/>
      <c r="AM839" s="13"/>
      <c r="AN839" s="13"/>
      <c r="AO839" s="13"/>
      <c r="AP839" s="13"/>
      <c r="AQ839" s="13"/>
      <c r="AR839" s="13"/>
      <c r="AS839" s="13"/>
      <c r="AT839" s="13"/>
      <c r="AU839" s="13"/>
      <c r="AV839" s="13"/>
      <c r="AW839" s="13"/>
      <c r="AX839" s="13"/>
      <c r="AY839" s="13"/>
      <c r="AZ839" s="13"/>
      <c r="BA839" s="13"/>
      <c r="BB839" s="13"/>
      <c r="BC839" s="13"/>
      <c r="BD839" s="13"/>
      <c r="BE839" s="13"/>
      <c r="BF839" s="13"/>
      <c r="BG839" s="13"/>
      <c r="BH839" s="13"/>
      <c r="BI839" s="13"/>
      <c r="BJ839" s="14"/>
      <c r="BK839" s="14"/>
      <c r="BL839" s="14"/>
      <c r="BM839" s="14"/>
      <c r="BN839" s="14"/>
    </row>
    <row r="840" spans="4:66" x14ac:dyDescent="0.25">
      <c r="D840" s="11"/>
      <c r="E840" s="10"/>
      <c r="F840" s="10"/>
      <c r="G840" s="10"/>
      <c r="H840" s="10"/>
      <c r="I840" s="10"/>
      <c r="J840" s="10"/>
      <c r="K840" s="12"/>
      <c r="L840" s="12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  <c r="AA840" s="13"/>
      <c r="AB840" s="13"/>
      <c r="AC840" s="13"/>
      <c r="AD840" s="13"/>
      <c r="AE840" s="13"/>
      <c r="AF840" s="13"/>
      <c r="AG840" s="13"/>
      <c r="AH840" s="13"/>
      <c r="AI840" s="13"/>
      <c r="AJ840" s="13"/>
      <c r="AK840" s="13"/>
      <c r="AL840" s="13"/>
      <c r="AM840" s="13"/>
      <c r="AN840" s="13"/>
      <c r="AO840" s="13"/>
      <c r="AP840" s="13"/>
      <c r="AQ840" s="13"/>
      <c r="AR840" s="13"/>
      <c r="AS840" s="13"/>
      <c r="AT840" s="13"/>
      <c r="AU840" s="13"/>
      <c r="AV840" s="13"/>
      <c r="AW840" s="13"/>
      <c r="AX840" s="13"/>
      <c r="AY840" s="13"/>
      <c r="AZ840" s="13"/>
      <c r="BA840" s="13"/>
      <c r="BB840" s="13"/>
      <c r="BC840" s="13"/>
      <c r="BD840" s="13"/>
      <c r="BE840" s="13"/>
      <c r="BF840" s="13"/>
      <c r="BG840" s="13"/>
      <c r="BH840" s="13"/>
      <c r="BI840" s="13"/>
      <c r="BJ840" s="14"/>
      <c r="BK840" s="14"/>
      <c r="BL840" s="14"/>
      <c r="BM840" s="14"/>
      <c r="BN840" s="14"/>
    </row>
    <row r="841" spans="4:66" x14ac:dyDescent="0.25">
      <c r="D841" s="11"/>
      <c r="E841" s="10"/>
      <c r="F841" s="10"/>
      <c r="G841" s="10"/>
      <c r="H841" s="10"/>
      <c r="I841" s="10"/>
      <c r="J841" s="10"/>
      <c r="K841" s="12"/>
      <c r="L841" s="12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  <c r="AA841" s="13"/>
      <c r="AB841" s="13"/>
      <c r="AC841" s="13"/>
      <c r="AD841" s="13"/>
      <c r="AE841" s="13"/>
      <c r="AF841" s="13"/>
      <c r="AG841" s="13"/>
      <c r="AH841" s="13"/>
      <c r="AI841" s="13"/>
      <c r="AJ841" s="13"/>
      <c r="AK841" s="13"/>
      <c r="AL841" s="13"/>
      <c r="AM841" s="13"/>
      <c r="AN841" s="13"/>
      <c r="AO841" s="13"/>
      <c r="AP841" s="13"/>
      <c r="AQ841" s="13"/>
      <c r="AR841" s="13"/>
      <c r="AS841" s="13"/>
      <c r="AT841" s="13"/>
      <c r="AU841" s="13"/>
      <c r="AV841" s="13"/>
      <c r="AW841" s="13"/>
      <c r="AX841" s="13"/>
      <c r="AY841" s="13"/>
      <c r="AZ841" s="13"/>
      <c r="BA841" s="13"/>
      <c r="BB841" s="13"/>
      <c r="BC841" s="13"/>
      <c r="BD841" s="13"/>
      <c r="BE841" s="13"/>
      <c r="BF841" s="13"/>
      <c r="BG841" s="13"/>
      <c r="BH841" s="13"/>
      <c r="BI841" s="13"/>
      <c r="BJ841" s="14"/>
      <c r="BK841" s="14"/>
      <c r="BL841" s="14"/>
      <c r="BM841" s="14"/>
      <c r="BN841" s="14"/>
    </row>
    <row r="842" spans="4:66" x14ac:dyDescent="0.25">
      <c r="D842" s="11"/>
      <c r="E842" s="10"/>
      <c r="F842" s="10"/>
      <c r="G842" s="10"/>
      <c r="H842" s="10"/>
      <c r="I842" s="10"/>
      <c r="J842" s="10"/>
      <c r="K842" s="12"/>
      <c r="L842" s="12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  <c r="AA842" s="13"/>
      <c r="AB842" s="13"/>
      <c r="AC842" s="13"/>
      <c r="AD842" s="13"/>
      <c r="AE842" s="13"/>
      <c r="AF842" s="13"/>
      <c r="AG842" s="13"/>
      <c r="AH842" s="13"/>
      <c r="AI842" s="13"/>
      <c r="AJ842" s="13"/>
      <c r="AK842" s="13"/>
      <c r="AL842" s="13"/>
      <c r="AM842" s="13"/>
      <c r="AN842" s="13"/>
      <c r="AO842" s="13"/>
      <c r="AP842" s="13"/>
      <c r="AQ842" s="13"/>
      <c r="AR842" s="13"/>
      <c r="AS842" s="13"/>
      <c r="AT842" s="13"/>
      <c r="AU842" s="13"/>
      <c r="AV842" s="13"/>
      <c r="AW842" s="13"/>
      <c r="AX842" s="13"/>
      <c r="AY842" s="13"/>
      <c r="AZ842" s="13"/>
      <c r="BA842" s="13"/>
      <c r="BB842" s="13"/>
      <c r="BC842" s="13"/>
      <c r="BD842" s="13"/>
      <c r="BE842" s="13"/>
      <c r="BF842" s="13"/>
      <c r="BG842" s="13"/>
      <c r="BH842" s="13"/>
      <c r="BI842" s="13"/>
      <c r="BJ842" s="14"/>
      <c r="BK842" s="14"/>
      <c r="BL842" s="14"/>
      <c r="BM842" s="14"/>
      <c r="BN842" s="14"/>
    </row>
    <row r="843" spans="4:66" x14ac:dyDescent="0.25">
      <c r="D843" s="11"/>
      <c r="E843" s="10"/>
      <c r="F843" s="10"/>
      <c r="G843" s="10"/>
      <c r="H843" s="10"/>
      <c r="I843" s="10"/>
      <c r="J843" s="10"/>
      <c r="K843" s="12"/>
      <c r="L843" s="12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  <c r="AA843" s="13"/>
      <c r="AB843" s="13"/>
      <c r="AC843" s="13"/>
      <c r="AD843" s="13"/>
      <c r="AE843" s="13"/>
      <c r="AF843" s="13"/>
      <c r="AG843" s="13"/>
      <c r="AH843" s="13"/>
      <c r="AI843" s="13"/>
      <c r="AJ843" s="13"/>
      <c r="AK843" s="13"/>
      <c r="AL843" s="13"/>
      <c r="AM843" s="13"/>
      <c r="AN843" s="13"/>
      <c r="AO843" s="13"/>
      <c r="AP843" s="13"/>
      <c r="AQ843" s="13"/>
      <c r="AR843" s="13"/>
      <c r="AS843" s="13"/>
      <c r="AT843" s="13"/>
      <c r="AU843" s="13"/>
      <c r="AV843" s="13"/>
      <c r="AW843" s="13"/>
      <c r="AX843" s="13"/>
      <c r="AY843" s="13"/>
      <c r="AZ843" s="13"/>
      <c r="BA843" s="13"/>
      <c r="BB843" s="13"/>
      <c r="BC843" s="13"/>
      <c r="BD843" s="13"/>
      <c r="BE843" s="13"/>
      <c r="BF843" s="13"/>
      <c r="BG843" s="13"/>
      <c r="BH843" s="13"/>
      <c r="BI843" s="13"/>
      <c r="BJ843" s="14"/>
      <c r="BK843" s="14"/>
      <c r="BL843" s="14"/>
      <c r="BM843" s="14"/>
      <c r="BN843" s="14"/>
    </row>
    <row r="844" spans="4:66" x14ac:dyDescent="0.25">
      <c r="D844" s="11"/>
      <c r="E844" s="10"/>
      <c r="F844" s="10"/>
      <c r="G844" s="10"/>
      <c r="H844" s="10"/>
      <c r="I844" s="10"/>
      <c r="J844" s="10"/>
      <c r="K844" s="12"/>
      <c r="L844" s="12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  <c r="AA844" s="13"/>
      <c r="AB844" s="13"/>
      <c r="AC844" s="13"/>
      <c r="AD844" s="13"/>
      <c r="AE844" s="13"/>
      <c r="AF844" s="13"/>
      <c r="AG844" s="13"/>
      <c r="AH844" s="13"/>
      <c r="AI844" s="13"/>
      <c r="AJ844" s="13"/>
      <c r="AK844" s="13"/>
      <c r="AL844" s="13"/>
      <c r="AM844" s="13"/>
      <c r="AN844" s="13"/>
      <c r="AO844" s="13"/>
      <c r="AP844" s="13"/>
      <c r="AQ844" s="13"/>
      <c r="AR844" s="13"/>
      <c r="AS844" s="13"/>
      <c r="AT844" s="13"/>
      <c r="AU844" s="13"/>
      <c r="AV844" s="13"/>
      <c r="AW844" s="13"/>
      <c r="AX844" s="13"/>
      <c r="AY844" s="13"/>
      <c r="AZ844" s="13"/>
      <c r="BA844" s="13"/>
      <c r="BB844" s="13"/>
      <c r="BC844" s="13"/>
      <c r="BD844" s="13"/>
      <c r="BE844" s="13"/>
      <c r="BF844" s="13"/>
      <c r="BG844" s="13"/>
      <c r="BH844" s="13"/>
      <c r="BI844" s="13"/>
      <c r="BJ844" s="14"/>
      <c r="BK844" s="14"/>
      <c r="BL844" s="14"/>
      <c r="BM844" s="14"/>
      <c r="BN844" s="14"/>
    </row>
    <row r="845" spans="4:66" x14ac:dyDescent="0.25">
      <c r="D845" s="11"/>
      <c r="E845" s="10"/>
      <c r="F845" s="10"/>
      <c r="G845" s="10"/>
      <c r="H845" s="10"/>
      <c r="I845" s="10"/>
      <c r="J845" s="10"/>
      <c r="K845" s="12"/>
      <c r="L845" s="12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  <c r="AA845" s="13"/>
      <c r="AB845" s="13"/>
      <c r="AC845" s="13"/>
      <c r="AD845" s="13"/>
      <c r="AE845" s="13"/>
      <c r="AF845" s="13"/>
      <c r="AG845" s="13"/>
      <c r="AH845" s="13"/>
      <c r="AI845" s="13"/>
      <c r="AJ845" s="13"/>
      <c r="AK845" s="13"/>
      <c r="AL845" s="13"/>
      <c r="AM845" s="13"/>
      <c r="AN845" s="13"/>
      <c r="AO845" s="13"/>
      <c r="AP845" s="13"/>
      <c r="AQ845" s="13"/>
      <c r="AR845" s="13"/>
      <c r="AS845" s="13"/>
      <c r="AT845" s="13"/>
      <c r="AU845" s="13"/>
      <c r="AV845" s="13"/>
      <c r="AW845" s="13"/>
      <c r="AX845" s="13"/>
      <c r="AY845" s="13"/>
      <c r="AZ845" s="13"/>
      <c r="BA845" s="13"/>
      <c r="BB845" s="13"/>
      <c r="BC845" s="13"/>
      <c r="BD845" s="13"/>
      <c r="BE845" s="13"/>
      <c r="BF845" s="13"/>
      <c r="BG845" s="13"/>
      <c r="BH845" s="13"/>
      <c r="BI845" s="13"/>
      <c r="BJ845" s="14"/>
      <c r="BK845" s="14"/>
      <c r="BL845" s="14"/>
      <c r="BM845" s="14"/>
      <c r="BN845" s="14"/>
    </row>
    <row r="846" spans="4:66" x14ac:dyDescent="0.25">
      <c r="D846" s="11"/>
      <c r="E846" s="10"/>
      <c r="F846" s="10"/>
      <c r="G846" s="10"/>
      <c r="H846" s="10"/>
      <c r="I846" s="10"/>
      <c r="J846" s="10"/>
      <c r="K846" s="12"/>
      <c r="L846" s="12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  <c r="AA846" s="13"/>
      <c r="AB846" s="13"/>
      <c r="AC846" s="13"/>
      <c r="AD846" s="13"/>
      <c r="AE846" s="13"/>
      <c r="AF846" s="13"/>
      <c r="AG846" s="13"/>
      <c r="AH846" s="13"/>
      <c r="AI846" s="13"/>
      <c r="AJ846" s="13"/>
      <c r="AK846" s="13"/>
      <c r="AL846" s="13"/>
      <c r="AM846" s="13"/>
      <c r="AN846" s="13"/>
      <c r="AO846" s="13"/>
      <c r="AP846" s="13"/>
      <c r="AQ846" s="13"/>
      <c r="AR846" s="13"/>
      <c r="AS846" s="13"/>
      <c r="AT846" s="13"/>
      <c r="AU846" s="13"/>
      <c r="AV846" s="13"/>
      <c r="AW846" s="13"/>
      <c r="AX846" s="13"/>
      <c r="AY846" s="13"/>
      <c r="AZ846" s="13"/>
      <c r="BA846" s="13"/>
      <c r="BB846" s="13"/>
      <c r="BC846" s="13"/>
      <c r="BD846" s="13"/>
      <c r="BE846" s="13"/>
      <c r="BF846" s="13"/>
      <c r="BG846" s="13"/>
      <c r="BH846" s="13"/>
      <c r="BI846" s="13"/>
      <c r="BJ846" s="14"/>
      <c r="BK846" s="14"/>
      <c r="BL846" s="14"/>
      <c r="BM846" s="14"/>
      <c r="BN846" s="14"/>
    </row>
    <row r="847" spans="4:66" x14ac:dyDescent="0.25">
      <c r="D847" s="11"/>
      <c r="E847" s="10"/>
      <c r="F847" s="10"/>
      <c r="G847" s="10"/>
      <c r="H847" s="10"/>
      <c r="I847" s="10"/>
      <c r="J847" s="10"/>
      <c r="K847" s="12"/>
      <c r="L847" s="12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  <c r="AA847" s="13"/>
      <c r="AB847" s="13"/>
      <c r="AC847" s="13"/>
      <c r="AD847" s="13"/>
      <c r="AE847" s="13"/>
      <c r="AF847" s="13"/>
      <c r="AG847" s="13"/>
      <c r="AH847" s="13"/>
      <c r="AI847" s="13"/>
      <c r="AJ847" s="13"/>
      <c r="AK847" s="13"/>
      <c r="AL847" s="13"/>
      <c r="AM847" s="13"/>
      <c r="AN847" s="13"/>
      <c r="AO847" s="13"/>
      <c r="AP847" s="13"/>
      <c r="AQ847" s="13"/>
      <c r="AR847" s="13"/>
      <c r="AS847" s="13"/>
      <c r="AT847" s="13"/>
      <c r="AU847" s="13"/>
      <c r="AV847" s="13"/>
      <c r="AW847" s="13"/>
      <c r="AX847" s="13"/>
      <c r="AY847" s="13"/>
      <c r="AZ847" s="13"/>
      <c r="BA847" s="13"/>
      <c r="BB847" s="13"/>
      <c r="BC847" s="13"/>
      <c r="BD847" s="13"/>
      <c r="BE847" s="13"/>
      <c r="BF847" s="13"/>
      <c r="BG847" s="13"/>
      <c r="BH847" s="13"/>
      <c r="BI847" s="13"/>
      <c r="BJ847" s="14"/>
      <c r="BK847" s="14"/>
      <c r="BL847" s="14"/>
      <c r="BM847" s="14"/>
      <c r="BN847" s="14"/>
    </row>
    <row r="848" spans="4:66" x14ac:dyDescent="0.25">
      <c r="D848" s="11"/>
      <c r="E848" s="10"/>
      <c r="F848" s="10"/>
      <c r="G848" s="10"/>
      <c r="H848" s="10"/>
      <c r="I848" s="10"/>
      <c r="J848" s="10"/>
      <c r="K848" s="12"/>
      <c r="L848" s="12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  <c r="AA848" s="13"/>
      <c r="AB848" s="13"/>
      <c r="AC848" s="13"/>
      <c r="AD848" s="13"/>
      <c r="AE848" s="13"/>
      <c r="AF848" s="13"/>
      <c r="AG848" s="13"/>
      <c r="AH848" s="13"/>
      <c r="AI848" s="13"/>
      <c r="AJ848" s="13"/>
      <c r="AK848" s="13"/>
      <c r="AL848" s="13"/>
      <c r="AM848" s="13"/>
      <c r="AN848" s="13"/>
      <c r="AO848" s="13"/>
      <c r="AP848" s="13"/>
      <c r="AQ848" s="13"/>
      <c r="AR848" s="13"/>
      <c r="AS848" s="13"/>
      <c r="AT848" s="13"/>
      <c r="AU848" s="13"/>
      <c r="AV848" s="13"/>
      <c r="AW848" s="13"/>
      <c r="AX848" s="13"/>
      <c r="AY848" s="13"/>
      <c r="AZ848" s="13"/>
      <c r="BA848" s="13"/>
      <c r="BB848" s="13"/>
      <c r="BC848" s="13"/>
      <c r="BD848" s="13"/>
      <c r="BE848" s="13"/>
      <c r="BF848" s="13"/>
      <c r="BG848" s="13"/>
      <c r="BH848" s="13"/>
      <c r="BI848" s="13"/>
      <c r="BJ848" s="14"/>
      <c r="BK848" s="14"/>
      <c r="BL848" s="14"/>
      <c r="BM848" s="14"/>
      <c r="BN848" s="14"/>
    </row>
    <row r="849" spans="4:66" x14ac:dyDescent="0.25">
      <c r="D849" s="11"/>
      <c r="E849" s="10"/>
      <c r="F849" s="10"/>
      <c r="G849" s="10"/>
      <c r="H849" s="10"/>
      <c r="I849" s="10"/>
      <c r="J849" s="10"/>
      <c r="K849" s="12"/>
      <c r="L849" s="12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  <c r="AA849" s="13"/>
      <c r="AB849" s="13"/>
      <c r="AC849" s="13"/>
      <c r="AD849" s="13"/>
      <c r="AE849" s="13"/>
      <c r="AF849" s="13"/>
      <c r="AG849" s="13"/>
      <c r="AH849" s="13"/>
      <c r="AI849" s="13"/>
      <c r="AJ849" s="13"/>
      <c r="AK849" s="13"/>
      <c r="AL849" s="13"/>
      <c r="AM849" s="13"/>
      <c r="AN849" s="13"/>
      <c r="AO849" s="13"/>
      <c r="AP849" s="13"/>
      <c r="AQ849" s="13"/>
      <c r="AR849" s="13"/>
      <c r="AS849" s="13"/>
      <c r="AT849" s="13"/>
      <c r="AU849" s="13"/>
      <c r="AV849" s="13"/>
      <c r="AW849" s="13"/>
      <c r="AX849" s="13"/>
      <c r="AY849" s="13"/>
      <c r="AZ849" s="13"/>
      <c r="BA849" s="13"/>
      <c r="BB849" s="13"/>
      <c r="BC849" s="13"/>
      <c r="BD849" s="13"/>
      <c r="BE849" s="13"/>
      <c r="BF849" s="13"/>
      <c r="BG849" s="13"/>
      <c r="BH849" s="13"/>
      <c r="BI849" s="13"/>
      <c r="BJ849" s="14"/>
      <c r="BK849" s="14"/>
      <c r="BL849" s="14"/>
      <c r="BM849" s="14"/>
      <c r="BN849" s="14"/>
    </row>
    <row r="850" spans="4:66" x14ac:dyDescent="0.25">
      <c r="D850" s="11"/>
      <c r="E850" s="10"/>
      <c r="F850" s="10"/>
      <c r="G850" s="10"/>
      <c r="H850" s="10"/>
      <c r="I850" s="10"/>
      <c r="J850" s="10"/>
      <c r="K850" s="12"/>
      <c r="L850" s="12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  <c r="AA850" s="13"/>
      <c r="AB850" s="13"/>
      <c r="AC850" s="13"/>
      <c r="AD850" s="13"/>
      <c r="AE850" s="13"/>
      <c r="AF850" s="13"/>
      <c r="AG850" s="13"/>
      <c r="AH850" s="13"/>
      <c r="AI850" s="13"/>
      <c r="AJ850" s="13"/>
      <c r="AK850" s="13"/>
      <c r="AL850" s="13"/>
      <c r="AM850" s="13"/>
      <c r="AN850" s="13"/>
      <c r="AO850" s="13"/>
      <c r="AP850" s="13"/>
      <c r="AQ850" s="13"/>
      <c r="AR850" s="13"/>
      <c r="AS850" s="13"/>
      <c r="AT850" s="13"/>
      <c r="AU850" s="13"/>
      <c r="AV850" s="13"/>
      <c r="AW850" s="13"/>
      <c r="AX850" s="13"/>
      <c r="AY850" s="13"/>
      <c r="AZ850" s="13"/>
      <c r="BA850" s="13"/>
      <c r="BB850" s="13"/>
      <c r="BC850" s="13"/>
      <c r="BD850" s="13"/>
      <c r="BE850" s="13"/>
      <c r="BF850" s="13"/>
      <c r="BG850" s="13"/>
      <c r="BH850" s="13"/>
      <c r="BI850" s="13"/>
      <c r="BJ850" s="14"/>
      <c r="BK850" s="14"/>
      <c r="BL850" s="14"/>
      <c r="BM850" s="14"/>
      <c r="BN850" s="14"/>
    </row>
    <row r="851" spans="4:66" x14ac:dyDescent="0.25">
      <c r="D851" s="11"/>
      <c r="E851" s="10"/>
      <c r="F851" s="10"/>
      <c r="G851" s="10"/>
      <c r="H851" s="10"/>
      <c r="I851" s="10"/>
      <c r="J851" s="10"/>
      <c r="K851" s="12"/>
      <c r="L851" s="12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  <c r="AA851" s="13"/>
      <c r="AB851" s="13"/>
      <c r="AC851" s="13"/>
      <c r="AD851" s="13"/>
      <c r="AE851" s="13"/>
      <c r="AF851" s="13"/>
      <c r="AG851" s="13"/>
      <c r="AH851" s="13"/>
      <c r="AI851" s="13"/>
      <c r="AJ851" s="13"/>
      <c r="AK851" s="13"/>
      <c r="AL851" s="13"/>
      <c r="AM851" s="13"/>
      <c r="AN851" s="13"/>
      <c r="AO851" s="13"/>
      <c r="AP851" s="13"/>
      <c r="AQ851" s="13"/>
      <c r="AR851" s="13"/>
      <c r="AS851" s="13"/>
      <c r="AT851" s="13"/>
      <c r="AU851" s="13"/>
      <c r="AV851" s="13"/>
      <c r="AW851" s="13"/>
      <c r="AX851" s="13"/>
      <c r="AY851" s="13"/>
      <c r="AZ851" s="13"/>
      <c r="BA851" s="13"/>
      <c r="BB851" s="13"/>
      <c r="BC851" s="13"/>
      <c r="BD851" s="13"/>
      <c r="BE851" s="13"/>
      <c r="BF851" s="13"/>
      <c r="BG851" s="13"/>
      <c r="BH851" s="13"/>
      <c r="BI851" s="13"/>
      <c r="BJ851" s="14"/>
      <c r="BK851" s="14"/>
      <c r="BL851" s="14"/>
      <c r="BM851" s="14"/>
      <c r="BN851" s="14"/>
    </row>
    <row r="852" spans="4:66" x14ac:dyDescent="0.25">
      <c r="D852" s="11"/>
      <c r="E852" s="10"/>
      <c r="F852" s="10"/>
      <c r="G852" s="10"/>
      <c r="H852" s="10"/>
      <c r="I852" s="10"/>
      <c r="J852" s="10"/>
      <c r="K852" s="12"/>
      <c r="L852" s="12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  <c r="AA852" s="13"/>
      <c r="AB852" s="13"/>
      <c r="AC852" s="13"/>
      <c r="AD852" s="13"/>
      <c r="AE852" s="13"/>
      <c r="AF852" s="13"/>
      <c r="AG852" s="13"/>
      <c r="AH852" s="13"/>
      <c r="AI852" s="13"/>
      <c r="AJ852" s="13"/>
      <c r="AK852" s="13"/>
      <c r="AL852" s="13"/>
      <c r="AM852" s="13"/>
      <c r="AN852" s="13"/>
      <c r="AO852" s="13"/>
      <c r="AP852" s="13"/>
      <c r="AQ852" s="13"/>
      <c r="AR852" s="13"/>
      <c r="AS852" s="13"/>
      <c r="AT852" s="13"/>
      <c r="AU852" s="13"/>
      <c r="AV852" s="13"/>
      <c r="AW852" s="13"/>
      <c r="AX852" s="13"/>
      <c r="AY852" s="13"/>
      <c r="AZ852" s="13"/>
      <c r="BA852" s="13"/>
      <c r="BB852" s="13"/>
      <c r="BC852" s="13"/>
      <c r="BD852" s="13"/>
      <c r="BE852" s="13"/>
      <c r="BF852" s="13"/>
      <c r="BG852" s="13"/>
      <c r="BH852" s="13"/>
      <c r="BI852" s="13"/>
      <c r="BJ852" s="14"/>
      <c r="BK852" s="14"/>
      <c r="BL852" s="14"/>
      <c r="BM852" s="14"/>
      <c r="BN852" s="14"/>
    </row>
    <row r="853" spans="4:66" x14ac:dyDescent="0.25">
      <c r="D853" s="11"/>
      <c r="E853" s="10"/>
      <c r="F853" s="10"/>
      <c r="G853" s="10"/>
      <c r="H853" s="10"/>
      <c r="I853" s="10"/>
      <c r="J853" s="10"/>
      <c r="K853" s="12"/>
      <c r="L853" s="12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  <c r="AA853" s="13"/>
      <c r="AB853" s="13"/>
      <c r="AC853" s="13"/>
      <c r="AD853" s="13"/>
      <c r="AE853" s="13"/>
      <c r="AF853" s="13"/>
      <c r="AG853" s="13"/>
      <c r="AH853" s="13"/>
      <c r="AI853" s="13"/>
      <c r="AJ853" s="13"/>
      <c r="AK853" s="13"/>
      <c r="AL853" s="13"/>
      <c r="AM853" s="13"/>
      <c r="AN853" s="13"/>
      <c r="AO853" s="13"/>
      <c r="AP853" s="13"/>
      <c r="AQ853" s="13"/>
      <c r="AR853" s="13"/>
      <c r="AS853" s="13"/>
      <c r="AT853" s="13"/>
      <c r="AU853" s="13"/>
      <c r="AV853" s="13"/>
      <c r="AW853" s="13"/>
      <c r="AX853" s="13"/>
      <c r="AY853" s="13"/>
      <c r="AZ853" s="13"/>
      <c r="BA853" s="13"/>
      <c r="BB853" s="13"/>
      <c r="BC853" s="13"/>
      <c r="BD853" s="13"/>
      <c r="BE853" s="13"/>
      <c r="BF853" s="13"/>
      <c r="BG853" s="13"/>
      <c r="BH853" s="13"/>
      <c r="BI853" s="13"/>
      <c r="BJ853" s="14"/>
      <c r="BK853" s="14"/>
      <c r="BL853" s="14"/>
      <c r="BM853" s="14"/>
      <c r="BN853" s="14"/>
    </row>
    <row r="854" spans="4:66" x14ac:dyDescent="0.25">
      <c r="D854" s="11"/>
      <c r="E854" s="10"/>
      <c r="F854" s="10"/>
      <c r="G854" s="10"/>
      <c r="H854" s="10"/>
      <c r="I854" s="10"/>
      <c r="J854" s="10"/>
      <c r="K854" s="12"/>
      <c r="L854" s="12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  <c r="AA854" s="13"/>
      <c r="AB854" s="13"/>
      <c r="AC854" s="13"/>
      <c r="AD854" s="13"/>
      <c r="AE854" s="13"/>
      <c r="AF854" s="13"/>
      <c r="AG854" s="13"/>
      <c r="AH854" s="13"/>
      <c r="AI854" s="13"/>
      <c r="AJ854" s="13"/>
      <c r="AK854" s="13"/>
      <c r="AL854" s="13"/>
      <c r="AM854" s="13"/>
      <c r="AN854" s="13"/>
      <c r="AO854" s="13"/>
      <c r="AP854" s="13"/>
      <c r="AQ854" s="13"/>
      <c r="AR854" s="13"/>
      <c r="AS854" s="13"/>
      <c r="AT854" s="13"/>
      <c r="AU854" s="13"/>
      <c r="AV854" s="13"/>
      <c r="AW854" s="13"/>
      <c r="AX854" s="13"/>
      <c r="AY854" s="13"/>
      <c r="AZ854" s="13"/>
      <c r="BA854" s="13"/>
      <c r="BB854" s="13"/>
      <c r="BC854" s="13"/>
      <c r="BD854" s="13"/>
      <c r="BE854" s="13"/>
      <c r="BF854" s="13"/>
      <c r="BG854" s="13"/>
      <c r="BH854" s="13"/>
      <c r="BI854" s="13"/>
      <c r="BJ854" s="14"/>
      <c r="BK854" s="14"/>
      <c r="BL854" s="14"/>
      <c r="BM854" s="14"/>
      <c r="BN854" s="14"/>
    </row>
    <row r="855" spans="4:66" x14ac:dyDescent="0.25">
      <c r="D855" s="11"/>
      <c r="E855" s="10"/>
      <c r="F855" s="10"/>
      <c r="G855" s="10"/>
      <c r="H855" s="10"/>
      <c r="I855" s="10"/>
      <c r="J855" s="10"/>
      <c r="K855" s="12"/>
      <c r="L855" s="12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  <c r="AA855" s="13"/>
      <c r="AB855" s="13"/>
      <c r="AC855" s="13"/>
      <c r="AD855" s="13"/>
      <c r="AE855" s="13"/>
      <c r="AF855" s="13"/>
      <c r="AG855" s="13"/>
      <c r="AH855" s="13"/>
      <c r="AI855" s="13"/>
      <c r="AJ855" s="13"/>
      <c r="AK855" s="13"/>
      <c r="AL855" s="13"/>
      <c r="AM855" s="13"/>
      <c r="AN855" s="13"/>
      <c r="AO855" s="13"/>
      <c r="AP855" s="13"/>
      <c r="AQ855" s="13"/>
      <c r="AR855" s="13"/>
      <c r="AS855" s="13"/>
      <c r="AT855" s="13"/>
      <c r="AU855" s="13"/>
      <c r="AV855" s="13"/>
      <c r="AW855" s="13"/>
      <c r="AX855" s="13"/>
      <c r="AY855" s="13"/>
      <c r="AZ855" s="13"/>
      <c r="BA855" s="13"/>
      <c r="BB855" s="13"/>
      <c r="BC855" s="13"/>
      <c r="BD855" s="13"/>
      <c r="BE855" s="13"/>
      <c r="BF855" s="13"/>
      <c r="BG855" s="13"/>
      <c r="BH855" s="13"/>
      <c r="BI855" s="13"/>
      <c r="BJ855" s="14"/>
      <c r="BK855" s="14"/>
      <c r="BL855" s="14"/>
      <c r="BM855" s="14"/>
      <c r="BN855" s="14"/>
    </row>
    <row r="856" spans="4:66" x14ac:dyDescent="0.25">
      <c r="D856" s="11"/>
      <c r="E856" s="10"/>
      <c r="F856" s="10"/>
      <c r="G856" s="10"/>
      <c r="H856" s="10"/>
      <c r="I856" s="10"/>
      <c r="J856" s="10"/>
      <c r="K856" s="12"/>
      <c r="L856" s="12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  <c r="AA856" s="13"/>
      <c r="AB856" s="13"/>
      <c r="AC856" s="13"/>
      <c r="AD856" s="13"/>
      <c r="AE856" s="13"/>
      <c r="AF856" s="13"/>
      <c r="AG856" s="13"/>
      <c r="AH856" s="13"/>
      <c r="AI856" s="13"/>
      <c r="AJ856" s="13"/>
      <c r="AK856" s="13"/>
      <c r="AL856" s="13"/>
      <c r="AM856" s="13"/>
      <c r="AN856" s="13"/>
      <c r="AO856" s="13"/>
      <c r="AP856" s="13"/>
      <c r="AQ856" s="13"/>
      <c r="AR856" s="13"/>
      <c r="AS856" s="13"/>
      <c r="AT856" s="13"/>
      <c r="AU856" s="13"/>
      <c r="AV856" s="13"/>
      <c r="AW856" s="13"/>
      <c r="AX856" s="13"/>
      <c r="AY856" s="13"/>
      <c r="AZ856" s="13"/>
      <c r="BA856" s="13"/>
      <c r="BB856" s="13"/>
      <c r="BC856" s="13"/>
      <c r="BD856" s="13"/>
      <c r="BE856" s="13"/>
      <c r="BF856" s="13"/>
      <c r="BG856" s="13"/>
      <c r="BH856" s="13"/>
      <c r="BI856" s="13"/>
      <c r="BJ856" s="14"/>
      <c r="BK856" s="14"/>
      <c r="BL856" s="14"/>
      <c r="BM856" s="14"/>
      <c r="BN856" s="14"/>
    </row>
    <row r="857" spans="4:66" x14ac:dyDescent="0.25">
      <c r="D857" s="11"/>
      <c r="E857" s="10"/>
      <c r="F857" s="10"/>
      <c r="G857" s="10"/>
      <c r="H857" s="10"/>
      <c r="I857" s="10"/>
      <c r="J857" s="10"/>
      <c r="K857" s="12"/>
      <c r="L857" s="12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  <c r="AA857" s="13"/>
      <c r="AB857" s="13"/>
      <c r="AC857" s="13"/>
      <c r="AD857" s="13"/>
      <c r="AE857" s="13"/>
      <c r="AF857" s="13"/>
      <c r="AG857" s="13"/>
      <c r="AH857" s="13"/>
      <c r="AI857" s="13"/>
      <c r="AJ857" s="13"/>
      <c r="AK857" s="13"/>
      <c r="AL857" s="13"/>
      <c r="AM857" s="13"/>
      <c r="AN857" s="13"/>
      <c r="AO857" s="13"/>
      <c r="AP857" s="13"/>
      <c r="AQ857" s="13"/>
      <c r="AR857" s="13"/>
      <c r="AS857" s="13"/>
      <c r="AT857" s="13"/>
      <c r="AU857" s="13"/>
      <c r="AV857" s="13"/>
      <c r="AW857" s="13"/>
      <c r="AX857" s="13"/>
      <c r="AY857" s="13"/>
      <c r="AZ857" s="13"/>
      <c r="BA857" s="13"/>
      <c r="BB857" s="13"/>
      <c r="BC857" s="13"/>
      <c r="BD857" s="13"/>
      <c r="BE857" s="13"/>
      <c r="BF857" s="13"/>
      <c r="BG857" s="13"/>
      <c r="BH857" s="13"/>
      <c r="BI857" s="13"/>
      <c r="BJ857" s="14"/>
      <c r="BK857" s="14"/>
      <c r="BL857" s="14"/>
      <c r="BM857" s="14"/>
      <c r="BN857" s="14"/>
    </row>
    <row r="858" spans="4:66" x14ac:dyDescent="0.25">
      <c r="D858" s="11"/>
      <c r="E858" s="10"/>
      <c r="F858" s="10"/>
      <c r="G858" s="10"/>
      <c r="H858" s="10"/>
      <c r="I858" s="10"/>
      <c r="J858" s="10"/>
      <c r="K858" s="12"/>
      <c r="L858" s="12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  <c r="AA858" s="13"/>
      <c r="AB858" s="13"/>
      <c r="AC858" s="13"/>
      <c r="AD858" s="13"/>
      <c r="AE858" s="13"/>
      <c r="AF858" s="13"/>
      <c r="AG858" s="13"/>
      <c r="AH858" s="13"/>
      <c r="AI858" s="13"/>
      <c r="AJ858" s="13"/>
      <c r="AK858" s="13"/>
      <c r="AL858" s="13"/>
      <c r="AM858" s="13"/>
      <c r="AN858" s="13"/>
      <c r="AO858" s="13"/>
      <c r="AP858" s="13"/>
      <c r="AQ858" s="13"/>
      <c r="AR858" s="13"/>
      <c r="AS858" s="13"/>
      <c r="AT858" s="13"/>
      <c r="AU858" s="13"/>
      <c r="AV858" s="13"/>
      <c r="AW858" s="13"/>
      <c r="AX858" s="13"/>
      <c r="AY858" s="13"/>
      <c r="AZ858" s="13"/>
      <c r="BA858" s="13"/>
      <c r="BB858" s="13"/>
      <c r="BC858" s="13"/>
      <c r="BD858" s="13"/>
      <c r="BE858" s="13"/>
      <c r="BF858" s="13"/>
      <c r="BG858" s="13"/>
      <c r="BH858" s="13"/>
      <c r="BI858" s="13"/>
      <c r="BJ858" s="14"/>
      <c r="BK858" s="14"/>
      <c r="BL858" s="14"/>
      <c r="BM858" s="14"/>
      <c r="BN858" s="14"/>
    </row>
    <row r="859" spans="4:66" x14ac:dyDescent="0.25">
      <c r="D859" s="11"/>
      <c r="E859" s="10"/>
      <c r="F859" s="10"/>
      <c r="G859" s="10"/>
      <c r="H859" s="10"/>
      <c r="I859" s="10"/>
      <c r="J859" s="10"/>
      <c r="K859" s="12"/>
      <c r="L859" s="12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  <c r="AA859" s="13"/>
      <c r="AB859" s="13"/>
      <c r="AC859" s="13"/>
      <c r="AD859" s="13"/>
      <c r="AE859" s="13"/>
      <c r="AF859" s="13"/>
      <c r="AG859" s="13"/>
      <c r="AH859" s="13"/>
      <c r="AI859" s="13"/>
      <c r="AJ859" s="13"/>
      <c r="AK859" s="13"/>
      <c r="AL859" s="13"/>
      <c r="AM859" s="13"/>
      <c r="AN859" s="13"/>
      <c r="AO859" s="13"/>
      <c r="AP859" s="13"/>
      <c r="AQ859" s="13"/>
      <c r="AR859" s="13"/>
      <c r="AS859" s="13"/>
      <c r="AT859" s="13"/>
      <c r="AU859" s="13"/>
      <c r="AV859" s="13"/>
      <c r="AW859" s="13"/>
      <c r="AX859" s="13"/>
      <c r="AY859" s="13"/>
      <c r="AZ859" s="13"/>
      <c r="BA859" s="13"/>
      <c r="BB859" s="13"/>
      <c r="BC859" s="13"/>
      <c r="BD859" s="13"/>
      <c r="BE859" s="13"/>
      <c r="BF859" s="13"/>
      <c r="BG859" s="13"/>
      <c r="BH859" s="13"/>
      <c r="BI859" s="13"/>
      <c r="BJ859" s="14"/>
      <c r="BK859" s="14"/>
      <c r="BL859" s="14"/>
      <c r="BM859" s="14"/>
      <c r="BN859" s="14"/>
    </row>
    <row r="860" spans="4:66" x14ac:dyDescent="0.25">
      <c r="D860" s="11"/>
      <c r="E860" s="10"/>
      <c r="F860" s="10"/>
      <c r="G860" s="10"/>
      <c r="H860" s="10"/>
      <c r="I860" s="10"/>
      <c r="J860" s="10"/>
      <c r="K860" s="12"/>
      <c r="L860" s="12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  <c r="AA860" s="13"/>
      <c r="AB860" s="13"/>
      <c r="AC860" s="13"/>
      <c r="AD860" s="13"/>
      <c r="AE860" s="13"/>
      <c r="AF860" s="13"/>
      <c r="AG860" s="13"/>
      <c r="AH860" s="13"/>
      <c r="AI860" s="13"/>
      <c r="AJ860" s="13"/>
      <c r="AK860" s="13"/>
      <c r="AL860" s="13"/>
      <c r="AM860" s="13"/>
      <c r="AN860" s="13"/>
      <c r="AO860" s="13"/>
      <c r="AP860" s="13"/>
      <c r="AQ860" s="13"/>
      <c r="AR860" s="13"/>
      <c r="AS860" s="13"/>
      <c r="AT860" s="13"/>
      <c r="AU860" s="13"/>
      <c r="AV860" s="13"/>
      <c r="AW860" s="13"/>
      <c r="AX860" s="13"/>
      <c r="AY860" s="13"/>
      <c r="AZ860" s="13"/>
      <c r="BA860" s="13"/>
      <c r="BB860" s="13"/>
      <c r="BC860" s="13"/>
      <c r="BD860" s="13"/>
      <c r="BE860" s="13"/>
      <c r="BF860" s="13"/>
      <c r="BG860" s="13"/>
      <c r="BH860" s="13"/>
      <c r="BI860" s="13"/>
      <c r="BJ860" s="14"/>
      <c r="BK860" s="14"/>
      <c r="BL860" s="14"/>
      <c r="BM860" s="14"/>
      <c r="BN860" s="14"/>
    </row>
    <row r="861" spans="4:66" x14ac:dyDescent="0.25">
      <c r="D861" s="11"/>
      <c r="E861" s="10"/>
      <c r="F861" s="10"/>
      <c r="G861" s="10"/>
      <c r="H861" s="10"/>
      <c r="I861" s="10"/>
      <c r="J861" s="10"/>
      <c r="K861" s="12"/>
      <c r="L861" s="12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  <c r="AA861" s="13"/>
      <c r="AB861" s="13"/>
      <c r="AC861" s="13"/>
      <c r="AD861" s="13"/>
      <c r="AE861" s="13"/>
      <c r="AF861" s="13"/>
      <c r="AG861" s="13"/>
      <c r="AH861" s="13"/>
      <c r="AI861" s="13"/>
      <c r="AJ861" s="13"/>
      <c r="AK861" s="13"/>
      <c r="AL861" s="13"/>
      <c r="AM861" s="13"/>
      <c r="AN861" s="13"/>
      <c r="AO861" s="13"/>
      <c r="AP861" s="13"/>
      <c r="AQ861" s="13"/>
      <c r="AR861" s="13"/>
      <c r="AS861" s="13"/>
      <c r="AT861" s="13"/>
      <c r="AU861" s="13"/>
      <c r="AV861" s="13"/>
      <c r="AW861" s="13"/>
      <c r="AX861" s="13"/>
      <c r="AY861" s="13"/>
      <c r="AZ861" s="13"/>
      <c r="BA861" s="13"/>
      <c r="BB861" s="13"/>
      <c r="BC861" s="13"/>
      <c r="BD861" s="13"/>
      <c r="BE861" s="13"/>
      <c r="BF861" s="13"/>
      <c r="BG861" s="13"/>
      <c r="BH861" s="13"/>
      <c r="BI861" s="13"/>
      <c r="BJ861" s="14"/>
      <c r="BK861" s="14"/>
      <c r="BL861" s="14"/>
      <c r="BM861" s="14"/>
      <c r="BN861" s="14"/>
    </row>
    <row r="862" spans="4:66" x14ac:dyDescent="0.25">
      <c r="D862" s="11"/>
      <c r="E862" s="10"/>
      <c r="F862" s="10"/>
      <c r="G862" s="10"/>
      <c r="H862" s="10"/>
      <c r="I862" s="10"/>
      <c r="J862" s="10"/>
      <c r="K862" s="12"/>
      <c r="L862" s="12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  <c r="AA862" s="13"/>
      <c r="AB862" s="13"/>
      <c r="AC862" s="13"/>
      <c r="AD862" s="13"/>
      <c r="AE862" s="13"/>
      <c r="AF862" s="13"/>
      <c r="AG862" s="13"/>
      <c r="AH862" s="13"/>
      <c r="AI862" s="13"/>
      <c r="AJ862" s="13"/>
      <c r="AK862" s="13"/>
      <c r="AL862" s="13"/>
      <c r="AM862" s="13"/>
      <c r="AN862" s="13"/>
      <c r="AO862" s="13"/>
      <c r="AP862" s="13"/>
      <c r="AQ862" s="13"/>
      <c r="AR862" s="13"/>
      <c r="AS862" s="13"/>
      <c r="AT862" s="13"/>
      <c r="AU862" s="13"/>
      <c r="AV862" s="13"/>
      <c r="AW862" s="13"/>
      <c r="AX862" s="13"/>
      <c r="AY862" s="13"/>
      <c r="AZ862" s="13"/>
      <c r="BA862" s="13"/>
      <c r="BB862" s="13"/>
      <c r="BC862" s="13"/>
      <c r="BD862" s="13"/>
      <c r="BE862" s="13"/>
      <c r="BF862" s="13"/>
      <c r="BG862" s="13"/>
      <c r="BH862" s="13"/>
      <c r="BI862" s="13"/>
      <c r="BJ862" s="14"/>
      <c r="BK862" s="14"/>
      <c r="BL862" s="14"/>
      <c r="BM862" s="14"/>
      <c r="BN862" s="14"/>
    </row>
    <row r="863" spans="4:66" x14ac:dyDescent="0.25">
      <c r="D863" s="11"/>
      <c r="E863" s="10"/>
      <c r="F863" s="10"/>
      <c r="G863" s="10"/>
      <c r="H863" s="10"/>
      <c r="I863" s="10"/>
      <c r="J863" s="10"/>
      <c r="K863" s="12"/>
      <c r="L863" s="12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  <c r="AA863" s="13"/>
      <c r="AB863" s="13"/>
      <c r="AC863" s="13"/>
      <c r="AD863" s="13"/>
      <c r="AE863" s="13"/>
      <c r="AF863" s="13"/>
      <c r="AG863" s="13"/>
      <c r="AH863" s="13"/>
      <c r="AI863" s="13"/>
      <c r="AJ863" s="13"/>
      <c r="AK863" s="13"/>
      <c r="AL863" s="13"/>
      <c r="AM863" s="13"/>
      <c r="AN863" s="13"/>
      <c r="AO863" s="13"/>
      <c r="AP863" s="13"/>
      <c r="AQ863" s="13"/>
      <c r="AR863" s="13"/>
      <c r="AS863" s="13"/>
      <c r="AT863" s="13"/>
      <c r="AU863" s="13"/>
      <c r="AV863" s="13"/>
      <c r="AW863" s="13"/>
      <c r="AX863" s="13"/>
      <c r="AY863" s="13"/>
      <c r="AZ863" s="13"/>
      <c r="BA863" s="13"/>
      <c r="BB863" s="13"/>
      <c r="BC863" s="13"/>
      <c r="BD863" s="13"/>
      <c r="BE863" s="13"/>
      <c r="BF863" s="13"/>
      <c r="BG863" s="13"/>
      <c r="BH863" s="13"/>
      <c r="BI863" s="13"/>
      <c r="BJ863" s="14"/>
      <c r="BK863" s="14"/>
      <c r="BL863" s="14"/>
      <c r="BM863" s="14"/>
      <c r="BN863" s="14"/>
    </row>
    <row r="864" spans="4:66" x14ac:dyDescent="0.25">
      <c r="D864" s="11"/>
      <c r="E864" s="10"/>
      <c r="F864" s="10"/>
      <c r="G864" s="10"/>
      <c r="H864" s="10"/>
      <c r="I864" s="10"/>
      <c r="J864" s="10"/>
      <c r="K864" s="12"/>
      <c r="L864" s="12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  <c r="AA864" s="13"/>
      <c r="AB864" s="13"/>
      <c r="AC864" s="13"/>
      <c r="AD864" s="13"/>
      <c r="AE864" s="13"/>
      <c r="AF864" s="13"/>
      <c r="AG864" s="13"/>
      <c r="AH864" s="13"/>
      <c r="AI864" s="13"/>
      <c r="AJ864" s="13"/>
      <c r="AK864" s="13"/>
      <c r="AL864" s="13"/>
      <c r="AM864" s="13"/>
      <c r="AN864" s="13"/>
      <c r="AO864" s="13"/>
      <c r="AP864" s="13"/>
      <c r="AQ864" s="13"/>
      <c r="AR864" s="13"/>
      <c r="AS864" s="13"/>
      <c r="AT864" s="13"/>
      <c r="AU864" s="13"/>
      <c r="AV864" s="13"/>
      <c r="AW864" s="13"/>
      <c r="AX864" s="13"/>
      <c r="AY864" s="13"/>
      <c r="AZ864" s="13"/>
      <c r="BA864" s="13"/>
      <c r="BB864" s="13"/>
      <c r="BC864" s="13"/>
      <c r="BD864" s="13"/>
      <c r="BE864" s="13"/>
      <c r="BF864" s="13"/>
      <c r="BG864" s="13"/>
      <c r="BH864" s="13"/>
      <c r="BI864" s="13"/>
      <c r="BJ864" s="14"/>
      <c r="BK864" s="14"/>
      <c r="BL864" s="14"/>
      <c r="BM864" s="14"/>
      <c r="BN864" s="14"/>
    </row>
    <row r="865" spans="1:66" x14ac:dyDescent="0.25">
      <c r="D865" s="11"/>
      <c r="E865" s="10"/>
      <c r="F865" s="10"/>
      <c r="G865" s="10"/>
      <c r="H865" s="10"/>
      <c r="I865" s="10"/>
      <c r="J865" s="10"/>
      <c r="K865" s="12"/>
      <c r="L865" s="12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  <c r="AA865" s="13"/>
      <c r="AB865" s="13"/>
      <c r="AC865" s="13"/>
      <c r="AD865" s="13"/>
      <c r="AE865" s="13"/>
      <c r="AF865" s="13"/>
      <c r="AG865" s="13"/>
      <c r="AH865" s="13"/>
      <c r="AI865" s="13"/>
      <c r="AJ865" s="13"/>
      <c r="AK865" s="13"/>
      <c r="AL865" s="13"/>
      <c r="AM865" s="13"/>
      <c r="AN865" s="13"/>
      <c r="AO865" s="13"/>
      <c r="AP865" s="13"/>
      <c r="AQ865" s="13"/>
      <c r="AR865" s="13"/>
      <c r="AS865" s="13"/>
      <c r="AT865" s="13"/>
      <c r="AU865" s="13"/>
      <c r="AV865" s="13"/>
      <c r="AW865" s="13"/>
      <c r="AX865" s="13"/>
      <c r="AY865" s="13"/>
      <c r="AZ865" s="13"/>
      <c r="BA865" s="13"/>
      <c r="BB865" s="13"/>
      <c r="BC865" s="13"/>
      <c r="BD865" s="13"/>
      <c r="BE865" s="13"/>
      <c r="BF865" s="13"/>
      <c r="BG865" s="13"/>
      <c r="BH865" s="13"/>
      <c r="BI865" s="13"/>
      <c r="BJ865" s="14"/>
      <c r="BK865" s="14"/>
      <c r="BL865" s="14"/>
      <c r="BM865" s="14"/>
      <c r="BN865" s="14"/>
    </row>
    <row r="866" spans="1:66" x14ac:dyDescent="0.25">
      <c r="D866" s="11"/>
      <c r="E866" s="10"/>
      <c r="F866" s="10"/>
      <c r="G866" s="10"/>
      <c r="H866" s="10"/>
      <c r="I866" s="10"/>
      <c r="J866" s="10"/>
      <c r="K866" s="12"/>
      <c r="L866" s="12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  <c r="AA866" s="13"/>
      <c r="AB866" s="13"/>
      <c r="AC866" s="13"/>
      <c r="AD866" s="13"/>
      <c r="AE866" s="13"/>
      <c r="AF866" s="13"/>
      <c r="AG866" s="13"/>
      <c r="AH866" s="13"/>
      <c r="AI866" s="13"/>
      <c r="AJ866" s="13"/>
      <c r="AK866" s="13"/>
      <c r="AL866" s="13"/>
      <c r="AM866" s="13"/>
      <c r="AN866" s="13"/>
      <c r="AO866" s="13"/>
      <c r="AP866" s="13"/>
      <c r="AQ866" s="13"/>
      <c r="AR866" s="13"/>
      <c r="AS866" s="13"/>
      <c r="AT866" s="13"/>
      <c r="AU866" s="13"/>
      <c r="AV866" s="13"/>
      <c r="AW866" s="13"/>
      <c r="AX866" s="13"/>
      <c r="AY866" s="13"/>
      <c r="AZ866" s="13"/>
      <c r="BA866" s="13"/>
      <c r="BB866" s="13"/>
      <c r="BC866" s="13"/>
      <c r="BD866" s="13"/>
      <c r="BE866" s="13"/>
      <c r="BF866" s="13"/>
      <c r="BG866" s="13"/>
      <c r="BH866" s="13"/>
      <c r="BI866" s="13"/>
      <c r="BJ866" s="14"/>
      <c r="BK866" s="14"/>
      <c r="BL866" s="14"/>
      <c r="BM866" s="14"/>
      <c r="BN866" s="14"/>
    </row>
    <row r="867" spans="1:66" x14ac:dyDescent="0.25">
      <c r="D867" s="11"/>
      <c r="E867" s="10"/>
      <c r="F867" s="10"/>
      <c r="G867" s="10"/>
      <c r="H867" s="10"/>
      <c r="I867" s="10"/>
      <c r="J867" s="10"/>
      <c r="K867" s="12"/>
      <c r="L867" s="12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  <c r="AA867" s="13"/>
      <c r="AB867" s="13"/>
      <c r="AC867" s="13"/>
      <c r="AD867" s="13"/>
      <c r="AE867" s="13"/>
      <c r="AF867" s="13"/>
      <c r="AG867" s="13"/>
      <c r="AH867" s="13"/>
      <c r="AI867" s="13"/>
      <c r="AJ867" s="13"/>
      <c r="AK867" s="13"/>
      <c r="AL867" s="13"/>
      <c r="AM867" s="13"/>
      <c r="AN867" s="13"/>
      <c r="AO867" s="13"/>
      <c r="AP867" s="13"/>
      <c r="AQ867" s="13"/>
      <c r="AR867" s="13"/>
      <c r="AS867" s="13"/>
      <c r="AT867" s="13"/>
      <c r="AU867" s="13"/>
      <c r="AV867" s="13"/>
      <c r="AW867" s="13"/>
      <c r="AX867" s="13"/>
      <c r="AY867" s="13"/>
      <c r="AZ867" s="13"/>
      <c r="BA867" s="13"/>
      <c r="BB867" s="13"/>
      <c r="BC867" s="13"/>
      <c r="BD867" s="13"/>
      <c r="BE867" s="13"/>
      <c r="BF867" s="13"/>
      <c r="BG867" s="13"/>
      <c r="BH867" s="13"/>
      <c r="BI867" s="13"/>
      <c r="BJ867" s="14"/>
      <c r="BK867" s="14"/>
      <c r="BL867" s="14"/>
      <c r="BM867" s="14"/>
      <c r="BN867" s="14"/>
    </row>
    <row r="868" spans="1:66" x14ac:dyDescent="0.25">
      <c r="D868" s="11"/>
      <c r="E868" s="10"/>
      <c r="F868" s="10"/>
      <c r="G868" s="10"/>
      <c r="H868" s="10"/>
      <c r="I868" s="10"/>
      <c r="J868" s="10"/>
      <c r="K868" s="12"/>
      <c r="L868" s="12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  <c r="AA868" s="13"/>
      <c r="AB868" s="13"/>
      <c r="AC868" s="13"/>
      <c r="AD868" s="13"/>
      <c r="AE868" s="13"/>
      <c r="AF868" s="13"/>
      <c r="AG868" s="13"/>
      <c r="AH868" s="13"/>
      <c r="AI868" s="13"/>
      <c r="AJ868" s="13"/>
      <c r="AK868" s="13"/>
      <c r="AL868" s="13"/>
      <c r="AM868" s="13"/>
      <c r="AN868" s="13"/>
      <c r="AO868" s="13"/>
      <c r="AP868" s="13"/>
      <c r="AQ868" s="13"/>
      <c r="AR868" s="13"/>
      <c r="AS868" s="13"/>
      <c r="AT868" s="13"/>
      <c r="AU868" s="13"/>
      <c r="AV868" s="13"/>
      <c r="AW868" s="13"/>
      <c r="AX868" s="13"/>
      <c r="AY868" s="13"/>
      <c r="AZ868" s="13"/>
      <c r="BA868" s="13"/>
      <c r="BB868" s="13"/>
      <c r="BC868" s="13"/>
      <c r="BD868" s="13"/>
      <c r="BE868" s="13"/>
      <c r="BF868" s="13"/>
      <c r="BG868" s="13"/>
      <c r="BH868" s="13"/>
      <c r="BI868" s="13"/>
      <c r="BJ868" s="14"/>
      <c r="BK868" s="14"/>
      <c r="BL868" s="14"/>
      <c r="BM868" s="14"/>
      <c r="BN868" s="14"/>
    </row>
    <row r="869" spans="1:66" x14ac:dyDescent="0.25">
      <c r="D869" s="11"/>
      <c r="E869" s="10"/>
      <c r="F869" s="10"/>
      <c r="G869" s="10"/>
      <c r="H869" s="10"/>
      <c r="I869" s="10"/>
      <c r="J869" s="10"/>
      <c r="K869" s="12"/>
      <c r="L869" s="12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  <c r="AA869" s="13"/>
      <c r="AB869" s="13"/>
      <c r="AC869" s="13"/>
      <c r="AD869" s="13"/>
      <c r="AE869" s="13"/>
      <c r="AF869" s="13"/>
      <c r="AG869" s="13"/>
      <c r="AH869" s="13"/>
      <c r="AI869" s="13"/>
      <c r="AJ869" s="13"/>
      <c r="AK869" s="13"/>
      <c r="AL869" s="13"/>
      <c r="AM869" s="13"/>
      <c r="AN869" s="13"/>
      <c r="AO869" s="13"/>
      <c r="AP869" s="13"/>
      <c r="AQ869" s="13"/>
      <c r="AR869" s="13"/>
      <c r="AS869" s="13"/>
      <c r="AT869" s="13"/>
      <c r="AU869" s="13"/>
      <c r="AV869" s="13"/>
      <c r="AW869" s="13"/>
      <c r="AX869" s="13"/>
      <c r="AY869" s="13"/>
      <c r="AZ869" s="13"/>
      <c r="BA869" s="13"/>
      <c r="BB869" s="13"/>
      <c r="BC869" s="13"/>
      <c r="BD869" s="13"/>
      <c r="BE869" s="13"/>
      <c r="BF869" s="13"/>
      <c r="BG869" s="13"/>
      <c r="BH869" s="13"/>
      <c r="BI869" s="13"/>
      <c r="BJ869" s="14"/>
      <c r="BK869" s="14"/>
      <c r="BL869" s="14"/>
      <c r="BM869" s="14"/>
      <c r="BN869" s="14"/>
    </row>
    <row r="870" spans="1:66" x14ac:dyDescent="0.25">
      <c r="D870" s="11"/>
      <c r="E870" s="10"/>
      <c r="F870" s="10"/>
      <c r="G870" s="10"/>
      <c r="H870" s="10"/>
      <c r="I870" s="10"/>
      <c r="J870" s="10"/>
      <c r="K870" s="12"/>
      <c r="L870" s="12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  <c r="AA870" s="13"/>
      <c r="AB870" s="13"/>
      <c r="AC870" s="13"/>
      <c r="AD870" s="13"/>
      <c r="AE870" s="13"/>
      <c r="AF870" s="13"/>
      <c r="AG870" s="13"/>
      <c r="AH870" s="13"/>
      <c r="AI870" s="13"/>
      <c r="AJ870" s="13"/>
      <c r="AK870" s="13"/>
      <c r="AL870" s="13"/>
      <c r="AM870" s="13"/>
      <c r="AN870" s="13"/>
      <c r="AO870" s="13"/>
      <c r="AP870" s="13"/>
      <c r="AQ870" s="13"/>
      <c r="AR870" s="13"/>
      <c r="AS870" s="13"/>
      <c r="AT870" s="13"/>
      <c r="AU870" s="13"/>
      <c r="AV870" s="13"/>
      <c r="AW870" s="13"/>
      <c r="AX870" s="13"/>
      <c r="AY870" s="13"/>
      <c r="AZ870" s="13"/>
      <c r="BA870" s="13"/>
      <c r="BB870" s="13"/>
      <c r="BC870" s="13"/>
      <c r="BD870" s="13"/>
      <c r="BE870" s="13"/>
      <c r="BF870" s="13"/>
      <c r="BG870" s="13"/>
      <c r="BH870" s="13"/>
      <c r="BI870" s="13"/>
      <c r="BJ870" s="14"/>
      <c r="BK870" s="14"/>
      <c r="BL870" s="14"/>
      <c r="BM870" s="14"/>
      <c r="BN870" s="14"/>
    </row>
    <row r="871" spans="1:66" s="10" customFormat="1" x14ac:dyDescent="0.25">
      <c r="A871"/>
      <c r="B871"/>
      <c r="C871"/>
      <c r="D871" s="11"/>
      <c r="K871" s="12"/>
      <c r="L871" s="12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  <c r="AA871" s="13"/>
      <c r="AB871" s="13"/>
      <c r="AC871" s="13"/>
      <c r="AD871" s="13"/>
      <c r="AE871" s="13"/>
      <c r="AF871" s="13"/>
      <c r="AG871" s="13"/>
      <c r="AH871" s="13"/>
      <c r="AI871" s="13"/>
      <c r="AJ871" s="13"/>
      <c r="AK871" s="13"/>
      <c r="AL871" s="13"/>
      <c r="AM871" s="13"/>
      <c r="AN871" s="13"/>
      <c r="AO871" s="13"/>
      <c r="AP871" s="13"/>
      <c r="AQ871" s="13"/>
      <c r="AR871" s="13"/>
      <c r="AS871" s="13"/>
      <c r="AT871" s="13"/>
      <c r="AU871" s="13"/>
      <c r="AV871" s="13"/>
      <c r="AW871" s="13"/>
      <c r="AX871" s="13"/>
      <c r="AY871" s="13"/>
      <c r="AZ871" s="13"/>
      <c r="BA871" s="13"/>
      <c r="BB871" s="13"/>
      <c r="BC871" s="13"/>
      <c r="BD871" s="13"/>
      <c r="BE871" s="13"/>
      <c r="BF871" s="13"/>
      <c r="BG871" s="13"/>
      <c r="BH871" s="13"/>
      <c r="BI871" s="13"/>
      <c r="BJ871" s="14"/>
      <c r="BK871" s="14"/>
      <c r="BL871" s="14"/>
      <c r="BM871" s="14"/>
      <c r="BN871" s="14"/>
    </row>
    <row r="872" spans="1:66" s="10" customFormat="1" x14ac:dyDescent="0.25">
      <c r="A872"/>
      <c r="B872"/>
      <c r="C872"/>
      <c r="D872" s="11"/>
      <c r="K872" s="12"/>
      <c r="L872" s="12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  <c r="AA872" s="13"/>
      <c r="AB872" s="13"/>
      <c r="AC872" s="13"/>
      <c r="AD872" s="13"/>
      <c r="AE872" s="13"/>
      <c r="AF872" s="13"/>
      <c r="AG872" s="13"/>
      <c r="AH872" s="13"/>
      <c r="AI872" s="13"/>
      <c r="AJ872" s="13"/>
      <c r="AK872" s="13"/>
      <c r="AL872" s="13"/>
      <c r="AM872" s="13"/>
      <c r="AN872" s="13"/>
      <c r="AO872" s="13"/>
      <c r="AP872" s="13"/>
      <c r="AQ872" s="13"/>
      <c r="AR872" s="13"/>
      <c r="AS872" s="13"/>
      <c r="AT872" s="13"/>
      <c r="AU872" s="13"/>
      <c r="AV872" s="13"/>
      <c r="AW872" s="13"/>
      <c r="AX872" s="13"/>
      <c r="AY872" s="13"/>
      <c r="AZ872" s="13"/>
      <c r="BA872" s="13"/>
      <c r="BB872" s="13"/>
      <c r="BC872" s="13"/>
      <c r="BD872" s="13"/>
      <c r="BE872" s="13"/>
      <c r="BF872" s="13"/>
      <c r="BG872" s="13"/>
      <c r="BH872" s="13"/>
      <c r="BI872" s="13"/>
      <c r="BJ872" s="14"/>
      <c r="BK872" s="14"/>
      <c r="BL872" s="14"/>
      <c r="BM872" s="14"/>
      <c r="BN872" s="14"/>
    </row>
    <row r="873" spans="1:66" x14ac:dyDescent="0.25">
      <c r="D873" s="11"/>
      <c r="E873" s="10"/>
      <c r="F873" s="10"/>
      <c r="G873" s="10"/>
      <c r="H873" s="10"/>
      <c r="I873" s="10"/>
      <c r="J873" s="10"/>
      <c r="K873" s="12"/>
      <c r="L873" s="12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  <c r="AA873" s="13"/>
      <c r="AB873" s="13"/>
      <c r="AC873" s="13"/>
      <c r="AD873" s="13"/>
      <c r="AE873" s="13"/>
      <c r="AF873" s="13"/>
      <c r="AG873" s="13"/>
      <c r="AH873" s="13"/>
      <c r="AI873" s="13"/>
      <c r="AJ873" s="13"/>
      <c r="AK873" s="13"/>
      <c r="AL873" s="13"/>
      <c r="AM873" s="13"/>
      <c r="AN873" s="13"/>
      <c r="AO873" s="13"/>
      <c r="AP873" s="13"/>
      <c r="AQ873" s="13"/>
      <c r="AR873" s="13"/>
      <c r="AS873" s="13"/>
      <c r="AT873" s="13"/>
      <c r="AU873" s="13"/>
      <c r="AV873" s="13"/>
      <c r="AW873" s="13"/>
      <c r="AX873" s="13"/>
      <c r="AY873" s="13"/>
      <c r="AZ873" s="13"/>
      <c r="BA873" s="13"/>
      <c r="BB873" s="13"/>
      <c r="BC873" s="13"/>
      <c r="BD873" s="13"/>
      <c r="BE873" s="13"/>
      <c r="BF873" s="13"/>
      <c r="BG873" s="13"/>
      <c r="BH873" s="13"/>
      <c r="BI873" s="13"/>
      <c r="BJ873" s="14"/>
      <c r="BK873" s="14"/>
      <c r="BL873" s="14"/>
      <c r="BM873" s="14"/>
      <c r="BN873" s="14"/>
    </row>
    <row r="874" spans="1:66" x14ac:dyDescent="0.25">
      <c r="D874" s="11"/>
      <c r="E874" s="10"/>
      <c r="F874" s="10"/>
      <c r="G874" s="10"/>
      <c r="H874" s="10"/>
      <c r="I874" s="10"/>
      <c r="J874" s="10"/>
      <c r="K874" s="12"/>
      <c r="L874" s="12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  <c r="AA874" s="13"/>
      <c r="AB874" s="13"/>
      <c r="AC874" s="13"/>
      <c r="AD874" s="13"/>
      <c r="AE874" s="13"/>
      <c r="AF874" s="13"/>
      <c r="AG874" s="13"/>
      <c r="AH874" s="13"/>
      <c r="AI874" s="13"/>
      <c r="AJ874" s="13"/>
      <c r="AK874" s="13"/>
      <c r="AL874" s="13"/>
      <c r="AM874" s="13"/>
      <c r="AN874" s="13"/>
      <c r="AO874" s="13"/>
      <c r="AP874" s="13"/>
      <c r="AQ874" s="13"/>
      <c r="AR874" s="13"/>
      <c r="AS874" s="13"/>
      <c r="AT874" s="13"/>
      <c r="AU874" s="13"/>
      <c r="AV874" s="13"/>
      <c r="AW874" s="13"/>
      <c r="AX874" s="13"/>
      <c r="AY874" s="13"/>
      <c r="AZ874" s="13"/>
      <c r="BA874" s="13"/>
      <c r="BB874" s="13"/>
      <c r="BC874" s="13"/>
      <c r="BD874" s="13"/>
      <c r="BE874" s="13"/>
      <c r="BF874" s="13"/>
      <c r="BG874" s="13"/>
      <c r="BH874" s="13"/>
      <c r="BI874" s="13"/>
      <c r="BJ874" s="14"/>
      <c r="BK874" s="14"/>
      <c r="BL874" s="14"/>
      <c r="BM874" s="14"/>
      <c r="BN874" s="14"/>
    </row>
    <row r="875" spans="1:66" x14ac:dyDescent="0.25">
      <c r="D875" s="11"/>
      <c r="E875" s="10"/>
      <c r="F875" s="10"/>
      <c r="G875" s="10"/>
      <c r="H875" s="10"/>
      <c r="I875" s="10"/>
      <c r="J875" s="10"/>
      <c r="K875" s="12"/>
      <c r="L875" s="12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  <c r="AA875" s="13"/>
      <c r="AB875" s="13"/>
      <c r="AC875" s="13"/>
      <c r="AD875" s="13"/>
      <c r="AE875" s="13"/>
      <c r="AF875" s="13"/>
      <c r="AG875" s="13"/>
      <c r="AH875" s="13"/>
      <c r="AI875" s="13"/>
      <c r="AJ875" s="13"/>
      <c r="AK875" s="13"/>
      <c r="AL875" s="13"/>
      <c r="AM875" s="13"/>
      <c r="AN875" s="13"/>
      <c r="AO875" s="13"/>
      <c r="AP875" s="13"/>
      <c r="AQ875" s="13"/>
      <c r="AR875" s="13"/>
      <c r="AS875" s="13"/>
      <c r="AT875" s="13"/>
      <c r="AU875" s="13"/>
      <c r="AV875" s="13"/>
      <c r="AW875" s="13"/>
      <c r="AX875" s="13"/>
      <c r="AY875" s="13"/>
      <c r="AZ875" s="13"/>
      <c r="BA875" s="13"/>
      <c r="BB875" s="13"/>
      <c r="BC875" s="13"/>
      <c r="BD875" s="13"/>
      <c r="BE875" s="13"/>
      <c r="BF875" s="13"/>
      <c r="BG875" s="13"/>
      <c r="BH875" s="13"/>
      <c r="BI875" s="13"/>
      <c r="BJ875" s="14"/>
      <c r="BK875" s="14"/>
      <c r="BL875" s="14"/>
      <c r="BM875" s="14"/>
      <c r="BN875" s="14"/>
    </row>
    <row r="876" spans="1:66" x14ac:dyDescent="0.25">
      <c r="D876" s="11"/>
      <c r="E876" s="10"/>
      <c r="F876" s="10"/>
      <c r="G876" s="10"/>
      <c r="H876" s="10"/>
      <c r="I876" s="10"/>
      <c r="J876" s="10"/>
      <c r="K876" s="12"/>
      <c r="L876" s="12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  <c r="AA876" s="13"/>
      <c r="AB876" s="13"/>
      <c r="AC876" s="13"/>
      <c r="AD876" s="13"/>
      <c r="AE876" s="13"/>
      <c r="AF876" s="13"/>
      <c r="AG876" s="13"/>
      <c r="AH876" s="13"/>
      <c r="AI876" s="13"/>
      <c r="AJ876" s="13"/>
      <c r="AK876" s="13"/>
      <c r="AL876" s="13"/>
      <c r="AM876" s="13"/>
      <c r="AN876" s="13"/>
      <c r="AO876" s="13"/>
      <c r="AP876" s="13"/>
      <c r="AQ876" s="13"/>
      <c r="AR876" s="13"/>
      <c r="AS876" s="13"/>
      <c r="AT876" s="13"/>
      <c r="AU876" s="13"/>
      <c r="AV876" s="13"/>
      <c r="AW876" s="13"/>
      <c r="AX876" s="13"/>
      <c r="AY876" s="13"/>
      <c r="AZ876" s="13"/>
      <c r="BA876" s="13"/>
      <c r="BB876" s="13"/>
      <c r="BC876" s="13"/>
      <c r="BD876" s="13"/>
      <c r="BE876" s="13"/>
      <c r="BF876" s="13"/>
      <c r="BG876" s="13"/>
      <c r="BH876" s="13"/>
      <c r="BI876" s="13"/>
      <c r="BJ876" s="14"/>
      <c r="BK876" s="14"/>
      <c r="BL876" s="14"/>
      <c r="BM876" s="14"/>
      <c r="BN876" s="14"/>
    </row>
    <row r="877" spans="1:66" x14ac:dyDescent="0.25">
      <c r="D877" s="11"/>
      <c r="E877" s="10"/>
      <c r="F877" s="10"/>
      <c r="G877" s="10"/>
      <c r="H877" s="10"/>
      <c r="I877" s="10"/>
      <c r="J877" s="10"/>
      <c r="K877" s="12"/>
      <c r="L877" s="12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  <c r="AA877" s="13"/>
      <c r="AB877" s="13"/>
      <c r="AC877" s="13"/>
      <c r="AD877" s="13"/>
      <c r="AE877" s="13"/>
      <c r="AF877" s="13"/>
      <c r="AG877" s="13"/>
      <c r="AH877" s="13"/>
      <c r="AI877" s="13"/>
      <c r="AJ877" s="13"/>
      <c r="AK877" s="13"/>
      <c r="AL877" s="13"/>
      <c r="AM877" s="13"/>
      <c r="AN877" s="13"/>
      <c r="AO877" s="13"/>
      <c r="AP877" s="13"/>
      <c r="AQ877" s="13"/>
      <c r="AR877" s="13"/>
      <c r="AS877" s="13"/>
      <c r="AT877" s="13"/>
      <c r="AU877" s="13"/>
      <c r="AV877" s="13"/>
      <c r="AW877" s="13"/>
      <c r="AX877" s="13"/>
      <c r="AY877" s="13"/>
      <c r="AZ877" s="13"/>
      <c r="BA877" s="13"/>
      <c r="BB877" s="13"/>
      <c r="BC877" s="13"/>
      <c r="BD877" s="13"/>
      <c r="BE877" s="13"/>
      <c r="BF877" s="13"/>
      <c r="BG877" s="13"/>
      <c r="BH877" s="13"/>
      <c r="BI877" s="13"/>
      <c r="BJ877" s="14"/>
      <c r="BK877" s="14"/>
      <c r="BL877" s="14"/>
      <c r="BM877" s="14"/>
      <c r="BN877" s="14"/>
    </row>
    <row r="878" spans="1:66" x14ac:dyDescent="0.25">
      <c r="D878" s="11"/>
      <c r="E878" s="10"/>
      <c r="F878" s="10"/>
      <c r="G878" s="10"/>
      <c r="H878" s="10"/>
      <c r="I878" s="10"/>
      <c r="J878" s="10"/>
      <c r="K878" s="12"/>
      <c r="L878" s="12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  <c r="AA878" s="13"/>
      <c r="AB878" s="13"/>
      <c r="AC878" s="13"/>
      <c r="AD878" s="13"/>
      <c r="AE878" s="13"/>
      <c r="AF878" s="13"/>
      <c r="AG878" s="13"/>
      <c r="AH878" s="13"/>
      <c r="AI878" s="13"/>
      <c r="AJ878" s="13"/>
      <c r="AK878" s="13"/>
      <c r="AL878" s="13"/>
      <c r="AM878" s="13"/>
      <c r="AN878" s="13"/>
      <c r="AO878" s="13"/>
      <c r="AP878" s="13"/>
      <c r="AQ878" s="13"/>
      <c r="AR878" s="13"/>
      <c r="AS878" s="13"/>
      <c r="AT878" s="13"/>
      <c r="AU878" s="13"/>
      <c r="AV878" s="13"/>
      <c r="AW878" s="13"/>
      <c r="AX878" s="13"/>
      <c r="AY878" s="13"/>
      <c r="AZ878" s="13"/>
      <c r="BA878" s="13"/>
      <c r="BB878" s="13"/>
      <c r="BC878" s="13"/>
      <c r="BD878" s="13"/>
      <c r="BE878" s="13"/>
      <c r="BF878" s="13"/>
      <c r="BG878" s="13"/>
      <c r="BH878" s="13"/>
      <c r="BI878" s="13"/>
      <c r="BJ878" s="14"/>
      <c r="BK878" s="14"/>
      <c r="BL878" s="14"/>
      <c r="BM878" s="14"/>
      <c r="BN878" s="14"/>
    </row>
    <row r="879" spans="1:66" x14ac:dyDescent="0.25">
      <c r="D879" s="11"/>
      <c r="E879" s="10"/>
      <c r="F879" s="10"/>
      <c r="G879" s="10"/>
      <c r="H879" s="10"/>
      <c r="I879" s="10"/>
      <c r="J879" s="10"/>
      <c r="K879" s="12"/>
      <c r="L879" s="12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  <c r="AA879" s="13"/>
      <c r="AB879" s="13"/>
      <c r="AC879" s="13"/>
      <c r="AD879" s="13"/>
      <c r="AE879" s="13"/>
      <c r="AF879" s="13"/>
      <c r="AG879" s="13"/>
      <c r="AH879" s="13"/>
      <c r="AI879" s="13"/>
      <c r="AJ879" s="13"/>
      <c r="AK879" s="13"/>
      <c r="AL879" s="13"/>
      <c r="AM879" s="13"/>
      <c r="AN879" s="13"/>
      <c r="AO879" s="13"/>
      <c r="AP879" s="13"/>
      <c r="AQ879" s="13"/>
      <c r="AR879" s="13"/>
      <c r="AS879" s="13"/>
      <c r="AT879" s="13"/>
      <c r="AU879" s="13"/>
      <c r="AV879" s="13"/>
      <c r="AW879" s="13"/>
      <c r="AX879" s="13"/>
      <c r="AY879" s="13"/>
      <c r="AZ879" s="13"/>
      <c r="BA879" s="13"/>
      <c r="BB879" s="13"/>
      <c r="BC879" s="13"/>
      <c r="BD879" s="13"/>
      <c r="BE879" s="13"/>
      <c r="BF879" s="13"/>
      <c r="BG879" s="13"/>
      <c r="BH879" s="13"/>
      <c r="BI879" s="13"/>
      <c r="BJ879" s="14"/>
      <c r="BK879" s="14"/>
      <c r="BL879" s="14"/>
      <c r="BM879" s="14"/>
      <c r="BN879" s="14"/>
    </row>
    <row r="880" spans="1:66" x14ac:dyDescent="0.25">
      <c r="D880" s="11"/>
      <c r="E880" s="10"/>
      <c r="F880" s="10"/>
      <c r="G880" s="10"/>
      <c r="H880" s="10"/>
      <c r="I880" s="10"/>
      <c r="J880" s="10"/>
      <c r="K880" s="12"/>
      <c r="L880" s="12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  <c r="AA880" s="13"/>
      <c r="AB880" s="13"/>
      <c r="AC880" s="13"/>
      <c r="AD880" s="13"/>
      <c r="AE880" s="13"/>
      <c r="AF880" s="13"/>
      <c r="AG880" s="13"/>
      <c r="AH880" s="13"/>
      <c r="AI880" s="13"/>
      <c r="AJ880" s="13"/>
      <c r="AK880" s="13"/>
      <c r="AL880" s="13"/>
      <c r="AM880" s="13"/>
      <c r="AN880" s="13"/>
      <c r="AO880" s="13"/>
      <c r="AP880" s="13"/>
      <c r="AQ880" s="13"/>
      <c r="AR880" s="13"/>
      <c r="AS880" s="13"/>
      <c r="AT880" s="13"/>
      <c r="AU880" s="13"/>
      <c r="AV880" s="13"/>
      <c r="AW880" s="13"/>
      <c r="AX880" s="13"/>
      <c r="AY880" s="13"/>
      <c r="AZ880" s="13"/>
      <c r="BA880" s="13"/>
      <c r="BB880" s="13"/>
      <c r="BC880" s="13"/>
      <c r="BD880" s="13"/>
      <c r="BE880" s="13"/>
      <c r="BF880" s="13"/>
      <c r="BG880" s="13"/>
      <c r="BH880" s="13"/>
      <c r="BI880" s="13"/>
      <c r="BJ880" s="14"/>
      <c r="BK880" s="14"/>
      <c r="BL880" s="14"/>
      <c r="BM880" s="14"/>
      <c r="BN880" s="14"/>
    </row>
    <row r="881" spans="4:66" x14ac:dyDescent="0.25">
      <c r="D881" s="11"/>
      <c r="E881" s="10"/>
      <c r="F881" s="10"/>
      <c r="G881" s="10"/>
      <c r="H881" s="10"/>
      <c r="I881" s="10"/>
      <c r="J881" s="10"/>
      <c r="K881" s="12"/>
      <c r="L881" s="12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  <c r="AA881" s="13"/>
      <c r="AB881" s="13"/>
      <c r="AC881" s="13"/>
      <c r="AD881" s="13"/>
      <c r="AE881" s="13"/>
      <c r="AF881" s="13"/>
      <c r="AG881" s="13"/>
      <c r="AH881" s="13"/>
      <c r="AI881" s="13"/>
      <c r="AJ881" s="13"/>
      <c r="AK881" s="13"/>
      <c r="AL881" s="13"/>
      <c r="AM881" s="13"/>
      <c r="AN881" s="13"/>
      <c r="AO881" s="13"/>
      <c r="AP881" s="13"/>
      <c r="AQ881" s="13"/>
      <c r="AR881" s="13"/>
      <c r="AS881" s="13"/>
      <c r="AT881" s="13"/>
      <c r="AU881" s="13"/>
      <c r="AV881" s="13"/>
      <c r="AW881" s="13"/>
      <c r="AX881" s="13"/>
      <c r="AY881" s="13"/>
      <c r="AZ881" s="13"/>
      <c r="BA881" s="13"/>
      <c r="BB881" s="13"/>
      <c r="BC881" s="13"/>
      <c r="BD881" s="13"/>
      <c r="BE881" s="13"/>
      <c r="BF881" s="13"/>
      <c r="BG881" s="13"/>
      <c r="BH881" s="13"/>
      <c r="BI881" s="13"/>
      <c r="BJ881" s="14"/>
      <c r="BK881" s="14"/>
      <c r="BL881" s="14"/>
      <c r="BM881" s="14"/>
      <c r="BN881" s="14"/>
    </row>
    <row r="882" spans="4:66" x14ac:dyDescent="0.25">
      <c r="D882" s="11"/>
      <c r="E882" s="10"/>
      <c r="F882" s="10"/>
      <c r="G882" s="10"/>
      <c r="H882" s="10"/>
      <c r="I882" s="10"/>
      <c r="J882" s="10"/>
      <c r="K882" s="12"/>
      <c r="L882" s="12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  <c r="AA882" s="13"/>
      <c r="AB882" s="13"/>
      <c r="AC882" s="13"/>
      <c r="AD882" s="13"/>
      <c r="AE882" s="13"/>
      <c r="AF882" s="13"/>
      <c r="AG882" s="13"/>
      <c r="AH882" s="13"/>
      <c r="AI882" s="13"/>
      <c r="AJ882" s="13"/>
      <c r="AK882" s="13"/>
      <c r="AL882" s="13"/>
      <c r="AM882" s="13"/>
      <c r="AN882" s="13"/>
      <c r="AO882" s="13"/>
      <c r="AP882" s="13"/>
      <c r="AQ882" s="13"/>
      <c r="AR882" s="13"/>
      <c r="AS882" s="13"/>
      <c r="AT882" s="13"/>
      <c r="AU882" s="13"/>
      <c r="AV882" s="13"/>
      <c r="AW882" s="13"/>
      <c r="AX882" s="13"/>
      <c r="AY882" s="13"/>
      <c r="AZ882" s="13"/>
      <c r="BA882" s="13"/>
      <c r="BB882" s="13"/>
      <c r="BC882" s="13"/>
      <c r="BD882" s="13"/>
      <c r="BE882" s="13"/>
      <c r="BF882" s="13"/>
      <c r="BG882" s="13"/>
      <c r="BH882" s="13"/>
      <c r="BI882" s="13"/>
      <c r="BJ882" s="14"/>
      <c r="BK882" s="14"/>
      <c r="BL882" s="14"/>
      <c r="BM882" s="14"/>
      <c r="BN882" s="14"/>
    </row>
    <row r="883" spans="4:66" x14ac:dyDescent="0.25">
      <c r="D883" s="11"/>
      <c r="E883" s="10"/>
      <c r="F883" s="10"/>
      <c r="G883" s="10"/>
      <c r="H883" s="10"/>
      <c r="I883" s="10"/>
      <c r="J883" s="10"/>
      <c r="K883" s="12"/>
      <c r="L883" s="12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  <c r="AA883" s="13"/>
      <c r="AB883" s="13"/>
      <c r="AC883" s="13"/>
      <c r="AD883" s="13"/>
      <c r="AE883" s="13"/>
      <c r="AF883" s="13"/>
      <c r="AG883" s="13"/>
      <c r="AH883" s="13"/>
      <c r="AI883" s="13"/>
      <c r="AJ883" s="13"/>
      <c r="AK883" s="13"/>
      <c r="AL883" s="13"/>
      <c r="AM883" s="13"/>
      <c r="AN883" s="13"/>
      <c r="AO883" s="13"/>
      <c r="AP883" s="13"/>
      <c r="AQ883" s="13"/>
      <c r="AR883" s="13"/>
      <c r="AS883" s="13"/>
      <c r="AT883" s="13"/>
      <c r="AU883" s="13"/>
      <c r="AV883" s="13"/>
      <c r="AW883" s="13"/>
      <c r="AX883" s="13"/>
      <c r="AY883" s="13"/>
      <c r="AZ883" s="13"/>
      <c r="BA883" s="13"/>
      <c r="BB883" s="13"/>
      <c r="BC883" s="13"/>
      <c r="BD883" s="13"/>
      <c r="BE883" s="13"/>
      <c r="BF883" s="13"/>
      <c r="BG883" s="13"/>
      <c r="BH883" s="13"/>
      <c r="BI883" s="13"/>
      <c r="BJ883" s="14"/>
      <c r="BK883" s="14"/>
      <c r="BL883" s="14"/>
      <c r="BM883" s="14"/>
      <c r="BN883" s="14"/>
    </row>
    <row r="884" spans="4:66" x14ac:dyDescent="0.25">
      <c r="D884" s="11"/>
      <c r="E884" s="10"/>
      <c r="F884" s="10"/>
      <c r="G884" s="10"/>
      <c r="H884" s="10"/>
      <c r="I884" s="10"/>
      <c r="J884" s="10"/>
      <c r="K884" s="12"/>
      <c r="L884" s="12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  <c r="AA884" s="13"/>
      <c r="AB884" s="13"/>
      <c r="AC884" s="13"/>
      <c r="AD884" s="13"/>
      <c r="AE884" s="13"/>
      <c r="AF884" s="13"/>
      <c r="AG884" s="13"/>
      <c r="AH884" s="13"/>
      <c r="AI884" s="13"/>
      <c r="AJ884" s="13"/>
      <c r="AK884" s="13"/>
      <c r="AL884" s="13"/>
      <c r="AM884" s="13"/>
      <c r="AN884" s="13"/>
      <c r="AO884" s="13"/>
      <c r="AP884" s="13"/>
      <c r="AQ884" s="13"/>
      <c r="AR884" s="13"/>
      <c r="AS884" s="13"/>
      <c r="AT884" s="13"/>
      <c r="AU884" s="13"/>
      <c r="AV884" s="13"/>
      <c r="AW884" s="13"/>
      <c r="AX884" s="13"/>
      <c r="AY884" s="13"/>
      <c r="AZ884" s="13"/>
      <c r="BA884" s="13"/>
      <c r="BB884" s="13"/>
      <c r="BC884" s="13"/>
      <c r="BD884" s="13"/>
      <c r="BE884" s="13"/>
      <c r="BF884" s="13"/>
      <c r="BG884" s="13"/>
      <c r="BH884" s="13"/>
      <c r="BI884" s="13"/>
      <c r="BJ884" s="14"/>
      <c r="BK884" s="14"/>
      <c r="BL884" s="14"/>
      <c r="BM884" s="14"/>
      <c r="BN884" s="14"/>
    </row>
    <row r="885" spans="4:66" x14ac:dyDescent="0.25">
      <c r="D885" s="11"/>
      <c r="E885" s="10"/>
      <c r="F885" s="10"/>
      <c r="G885" s="10"/>
      <c r="H885" s="10"/>
      <c r="I885" s="10"/>
      <c r="J885" s="10"/>
      <c r="K885" s="12"/>
      <c r="L885" s="12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  <c r="AA885" s="13"/>
      <c r="AB885" s="13"/>
      <c r="AC885" s="13"/>
      <c r="AD885" s="13"/>
      <c r="AE885" s="13"/>
      <c r="AF885" s="13"/>
      <c r="AG885" s="13"/>
      <c r="AH885" s="13"/>
      <c r="AI885" s="13"/>
      <c r="AJ885" s="13"/>
      <c r="AK885" s="13"/>
      <c r="AL885" s="13"/>
      <c r="AM885" s="13"/>
      <c r="AN885" s="13"/>
      <c r="AO885" s="13"/>
      <c r="AP885" s="13"/>
      <c r="AQ885" s="13"/>
      <c r="AR885" s="13"/>
      <c r="AS885" s="13"/>
      <c r="AT885" s="13"/>
      <c r="AU885" s="13"/>
      <c r="AV885" s="13"/>
      <c r="AW885" s="13"/>
      <c r="AX885" s="13"/>
      <c r="AY885" s="13"/>
      <c r="AZ885" s="13"/>
      <c r="BA885" s="13"/>
      <c r="BB885" s="13"/>
      <c r="BC885" s="13"/>
      <c r="BD885" s="13"/>
      <c r="BE885" s="13"/>
      <c r="BF885" s="13"/>
      <c r="BG885" s="13"/>
      <c r="BH885" s="13"/>
      <c r="BI885" s="13"/>
      <c r="BJ885" s="14"/>
      <c r="BK885" s="14"/>
      <c r="BL885" s="14"/>
      <c r="BM885" s="14"/>
      <c r="BN885" s="14"/>
    </row>
    <row r="886" spans="4:66" x14ac:dyDescent="0.25">
      <c r="D886" s="11"/>
      <c r="E886" s="10"/>
      <c r="F886" s="10"/>
      <c r="G886" s="10"/>
      <c r="H886" s="10"/>
      <c r="I886" s="10"/>
      <c r="J886" s="10"/>
      <c r="K886" s="12"/>
      <c r="L886" s="12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  <c r="AA886" s="13"/>
      <c r="AB886" s="13"/>
      <c r="AC886" s="13"/>
      <c r="AD886" s="13"/>
      <c r="AE886" s="13"/>
      <c r="AF886" s="13"/>
      <c r="AG886" s="13"/>
      <c r="AH886" s="13"/>
      <c r="AI886" s="13"/>
      <c r="AJ886" s="13"/>
      <c r="AK886" s="13"/>
      <c r="AL886" s="13"/>
      <c r="AM886" s="13"/>
      <c r="AN886" s="13"/>
      <c r="AO886" s="13"/>
      <c r="AP886" s="13"/>
      <c r="AQ886" s="13"/>
      <c r="AR886" s="13"/>
      <c r="AS886" s="13"/>
      <c r="AT886" s="13"/>
      <c r="AU886" s="13"/>
      <c r="AV886" s="13"/>
      <c r="AW886" s="13"/>
      <c r="AX886" s="13"/>
      <c r="AY886" s="13"/>
      <c r="AZ886" s="13"/>
      <c r="BA886" s="13"/>
      <c r="BB886" s="13"/>
      <c r="BC886" s="13"/>
      <c r="BD886" s="13"/>
      <c r="BE886" s="13"/>
      <c r="BF886" s="13"/>
      <c r="BG886" s="13"/>
      <c r="BH886" s="13"/>
      <c r="BI886" s="13"/>
      <c r="BJ886" s="14"/>
      <c r="BK886" s="14"/>
      <c r="BL886" s="14"/>
      <c r="BM886" s="14"/>
      <c r="BN886" s="14"/>
    </row>
    <row r="887" spans="4:66" x14ac:dyDescent="0.25">
      <c r="D887" s="11"/>
      <c r="E887" s="10"/>
      <c r="F887" s="10"/>
      <c r="G887" s="10"/>
      <c r="H887" s="10"/>
      <c r="I887" s="10"/>
      <c r="J887" s="10"/>
      <c r="K887" s="12"/>
      <c r="L887" s="12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  <c r="AA887" s="13"/>
      <c r="AB887" s="13"/>
      <c r="AC887" s="13"/>
      <c r="AD887" s="13"/>
      <c r="AE887" s="13"/>
      <c r="AF887" s="13"/>
      <c r="AG887" s="13"/>
      <c r="AH887" s="13"/>
      <c r="AI887" s="13"/>
      <c r="AJ887" s="13"/>
      <c r="AK887" s="13"/>
      <c r="AL887" s="13"/>
      <c r="AM887" s="13"/>
      <c r="AN887" s="13"/>
      <c r="AO887" s="13"/>
      <c r="AP887" s="13"/>
      <c r="AQ887" s="13"/>
      <c r="AR887" s="13"/>
      <c r="AS887" s="13"/>
      <c r="AT887" s="13"/>
      <c r="AU887" s="13"/>
      <c r="AV887" s="13"/>
      <c r="AW887" s="13"/>
      <c r="AX887" s="13"/>
      <c r="AY887" s="13"/>
      <c r="AZ887" s="13"/>
      <c r="BA887" s="13"/>
      <c r="BB887" s="13"/>
      <c r="BC887" s="13"/>
      <c r="BD887" s="13"/>
      <c r="BE887" s="13"/>
      <c r="BF887" s="13"/>
      <c r="BG887" s="13"/>
      <c r="BH887" s="13"/>
      <c r="BI887" s="13"/>
      <c r="BJ887" s="14"/>
      <c r="BK887" s="14"/>
      <c r="BL887" s="14"/>
      <c r="BM887" s="14"/>
      <c r="BN887" s="14"/>
    </row>
    <row r="888" spans="4:66" x14ac:dyDescent="0.25">
      <c r="D888" s="11"/>
      <c r="E888" s="10"/>
      <c r="F888" s="10"/>
      <c r="G888" s="10"/>
      <c r="H888" s="10"/>
      <c r="I888" s="10"/>
      <c r="J888" s="10"/>
      <c r="K888" s="12"/>
      <c r="L888" s="12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  <c r="AA888" s="13"/>
      <c r="AB888" s="13"/>
      <c r="AC888" s="13"/>
      <c r="AD888" s="13"/>
      <c r="AE888" s="13"/>
      <c r="AF888" s="13"/>
      <c r="AG888" s="13"/>
      <c r="AH888" s="13"/>
      <c r="AI888" s="13"/>
      <c r="AJ888" s="13"/>
      <c r="AK888" s="13"/>
      <c r="AL888" s="13"/>
      <c r="AM888" s="13"/>
      <c r="AN888" s="13"/>
      <c r="AO888" s="13"/>
      <c r="AP888" s="13"/>
      <c r="AQ888" s="13"/>
      <c r="AR888" s="13"/>
      <c r="AS888" s="13"/>
      <c r="AT888" s="13"/>
      <c r="AU888" s="13"/>
      <c r="AV888" s="13"/>
      <c r="AW888" s="13"/>
      <c r="AX888" s="13"/>
      <c r="AY888" s="13"/>
      <c r="AZ888" s="13"/>
      <c r="BA888" s="13"/>
      <c r="BB888" s="13"/>
      <c r="BC888" s="13"/>
      <c r="BD888" s="13"/>
      <c r="BE888" s="13"/>
      <c r="BF888" s="13"/>
      <c r="BG888" s="13"/>
      <c r="BH888" s="13"/>
      <c r="BI888" s="13"/>
      <c r="BJ888" s="14"/>
      <c r="BK888" s="14"/>
      <c r="BL888" s="14"/>
      <c r="BM888" s="14"/>
      <c r="BN888" s="14"/>
    </row>
    <row r="889" spans="4:66" x14ac:dyDescent="0.25">
      <c r="D889" s="11"/>
      <c r="E889" s="10"/>
      <c r="F889" s="10"/>
      <c r="G889" s="10"/>
      <c r="H889" s="10"/>
      <c r="I889" s="10"/>
      <c r="J889" s="10"/>
      <c r="K889" s="12"/>
      <c r="L889" s="12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  <c r="AA889" s="13"/>
      <c r="AB889" s="13"/>
      <c r="AC889" s="13"/>
      <c r="AD889" s="13"/>
      <c r="AE889" s="13"/>
      <c r="AF889" s="13"/>
      <c r="AG889" s="13"/>
      <c r="AH889" s="13"/>
      <c r="AI889" s="13"/>
      <c r="AJ889" s="13"/>
      <c r="AK889" s="13"/>
      <c r="AL889" s="13"/>
      <c r="AM889" s="13"/>
      <c r="AN889" s="13"/>
      <c r="AO889" s="13"/>
      <c r="AP889" s="13"/>
      <c r="AQ889" s="13"/>
      <c r="AR889" s="13"/>
      <c r="AS889" s="13"/>
      <c r="AT889" s="13"/>
      <c r="AU889" s="13"/>
      <c r="AV889" s="13"/>
      <c r="AW889" s="13"/>
      <c r="AX889" s="13"/>
      <c r="AY889" s="13"/>
      <c r="AZ889" s="13"/>
      <c r="BA889" s="13"/>
      <c r="BB889" s="13"/>
      <c r="BC889" s="13"/>
      <c r="BD889" s="13"/>
      <c r="BE889" s="13"/>
      <c r="BF889" s="13"/>
      <c r="BG889" s="13"/>
      <c r="BH889" s="13"/>
      <c r="BI889" s="13"/>
      <c r="BJ889" s="14"/>
      <c r="BK889" s="14"/>
      <c r="BL889" s="14"/>
      <c r="BM889" s="14"/>
      <c r="BN889" s="14"/>
    </row>
    <row r="890" spans="4:66" x14ac:dyDescent="0.25">
      <c r="D890" s="11"/>
      <c r="E890" s="10"/>
      <c r="F890" s="10"/>
      <c r="G890" s="10"/>
      <c r="H890" s="10"/>
      <c r="I890" s="10"/>
      <c r="J890" s="10"/>
      <c r="K890" s="12"/>
      <c r="L890" s="12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  <c r="AA890" s="13"/>
      <c r="AB890" s="13"/>
      <c r="AC890" s="13"/>
      <c r="AD890" s="13"/>
      <c r="AE890" s="13"/>
      <c r="AF890" s="13"/>
      <c r="AG890" s="13"/>
      <c r="AH890" s="13"/>
      <c r="AI890" s="13"/>
      <c r="AJ890" s="13"/>
      <c r="AK890" s="13"/>
      <c r="AL890" s="13"/>
      <c r="AM890" s="13"/>
      <c r="AN890" s="13"/>
      <c r="AO890" s="13"/>
      <c r="AP890" s="13"/>
      <c r="AQ890" s="13"/>
      <c r="AR890" s="13"/>
      <c r="AS890" s="13"/>
      <c r="AT890" s="13"/>
      <c r="AU890" s="13"/>
      <c r="AV890" s="13"/>
      <c r="AW890" s="13"/>
      <c r="AX890" s="13"/>
      <c r="AY890" s="13"/>
      <c r="AZ890" s="13"/>
      <c r="BA890" s="13"/>
      <c r="BB890" s="13"/>
      <c r="BC890" s="13"/>
      <c r="BD890" s="13"/>
      <c r="BE890" s="13"/>
      <c r="BF890" s="13"/>
      <c r="BG890" s="13"/>
      <c r="BH890" s="13"/>
      <c r="BI890" s="13"/>
      <c r="BJ890" s="14"/>
      <c r="BK890" s="14"/>
      <c r="BL890" s="14"/>
      <c r="BM890" s="14"/>
      <c r="BN890" s="14"/>
    </row>
    <row r="891" spans="4:66" x14ac:dyDescent="0.25">
      <c r="D891" s="11"/>
      <c r="E891" s="10"/>
      <c r="F891" s="10"/>
      <c r="G891" s="10"/>
      <c r="H891" s="10"/>
      <c r="I891" s="10"/>
      <c r="J891" s="10"/>
      <c r="K891" s="12"/>
      <c r="L891" s="12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  <c r="AA891" s="13"/>
      <c r="AB891" s="13"/>
      <c r="AC891" s="13"/>
      <c r="AD891" s="13"/>
      <c r="AE891" s="13"/>
      <c r="AF891" s="13"/>
      <c r="AG891" s="13"/>
      <c r="AH891" s="13"/>
      <c r="AI891" s="13"/>
      <c r="AJ891" s="13"/>
      <c r="AK891" s="13"/>
      <c r="AL891" s="13"/>
      <c r="AM891" s="13"/>
      <c r="AN891" s="13"/>
      <c r="AO891" s="13"/>
      <c r="AP891" s="13"/>
      <c r="AQ891" s="13"/>
      <c r="AR891" s="13"/>
      <c r="AS891" s="13"/>
      <c r="AT891" s="13"/>
      <c r="AU891" s="13"/>
      <c r="AV891" s="13"/>
      <c r="AW891" s="13"/>
      <c r="AX891" s="13"/>
      <c r="AY891" s="13"/>
      <c r="AZ891" s="13"/>
      <c r="BA891" s="13"/>
      <c r="BB891" s="13"/>
      <c r="BC891" s="13"/>
      <c r="BD891" s="13"/>
      <c r="BE891" s="13"/>
      <c r="BF891" s="13"/>
      <c r="BG891" s="13"/>
      <c r="BH891" s="13"/>
      <c r="BI891" s="13"/>
      <c r="BJ891" s="14"/>
      <c r="BK891" s="14"/>
      <c r="BL891" s="14"/>
      <c r="BM891" s="14"/>
      <c r="BN891" s="14"/>
    </row>
    <row r="892" spans="4:66" x14ac:dyDescent="0.25">
      <c r="D892" s="11"/>
      <c r="E892" s="10"/>
      <c r="F892" s="10"/>
      <c r="G892" s="10"/>
      <c r="H892" s="10"/>
      <c r="I892" s="10"/>
      <c r="J892" s="10"/>
      <c r="K892" s="12"/>
      <c r="L892" s="12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  <c r="AA892" s="13"/>
      <c r="AB892" s="13"/>
      <c r="AC892" s="13"/>
      <c r="AD892" s="13"/>
      <c r="AE892" s="13"/>
      <c r="AF892" s="13"/>
      <c r="AG892" s="13"/>
      <c r="AH892" s="13"/>
      <c r="AI892" s="13"/>
      <c r="AJ892" s="13"/>
      <c r="AK892" s="13"/>
      <c r="AL892" s="13"/>
      <c r="AM892" s="13"/>
      <c r="AN892" s="13"/>
      <c r="AO892" s="13"/>
      <c r="AP892" s="13"/>
      <c r="AQ892" s="13"/>
      <c r="AR892" s="13"/>
      <c r="AS892" s="13"/>
      <c r="AT892" s="13"/>
      <c r="AU892" s="13"/>
      <c r="AV892" s="13"/>
      <c r="AW892" s="13"/>
      <c r="AX892" s="13"/>
      <c r="AY892" s="13"/>
      <c r="AZ892" s="13"/>
      <c r="BA892" s="13"/>
      <c r="BB892" s="13"/>
      <c r="BC892" s="13"/>
      <c r="BD892" s="13"/>
      <c r="BE892" s="13"/>
      <c r="BF892" s="13"/>
      <c r="BG892" s="13"/>
      <c r="BH892" s="13"/>
      <c r="BI892" s="13"/>
      <c r="BJ892" s="14"/>
      <c r="BK892" s="14"/>
      <c r="BL892" s="14"/>
      <c r="BM892" s="14"/>
      <c r="BN892" s="14"/>
    </row>
    <row r="893" spans="4:66" x14ac:dyDescent="0.25">
      <c r="D893" s="11"/>
      <c r="E893" s="10"/>
      <c r="F893" s="10"/>
      <c r="G893" s="10"/>
      <c r="H893" s="10"/>
      <c r="I893" s="10"/>
      <c r="J893" s="10"/>
      <c r="K893" s="12"/>
      <c r="L893" s="12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  <c r="AA893" s="13"/>
      <c r="AB893" s="13"/>
      <c r="AC893" s="13"/>
      <c r="AD893" s="13"/>
      <c r="AE893" s="13"/>
      <c r="AF893" s="13"/>
      <c r="AG893" s="13"/>
      <c r="AH893" s="13"/>
      <c r="AI893" s="13"/>
      <c r="AJ893" s="13"/>
      <c r="AK893" s="13"/>
      <c r="AL893" s="13"/>
      <c r="AM893" s="13"/>
      <c r="AN893" s="13"/>
      <c r="AO893" s="13"/>
      <c r="AP893" s="13"/>
      <c r="AQ893" s="13"/>
      <c r="AR893" s="13"/>
      <c r="AS893" s="13"/>
      <c r="AT893" s="13"/>
      <c r="AU893" s="13"/>
      <c r="AV893" s="13"/>
      <c r="AW893" s="13"/>
      <c r="AX893" s="13"/>
      <c r="AY893" s="13"/>
      <c r="AZ893" s="13"/>
      <c r="BA893" s="13"/>
      <c r="BB893" s="13"/>
      <c r="BC893" s="13"/>
      <c r="BD893" s="13"/>
      <c r="BE893" s="13"/>
      <c r="BF893" s="13"/>
      <c r="BG893" s="13"/>
      <c r="BH893" s="13"/>
      <c r="BI893" s="13"/>
      <c r="BJ893" s="14"/>
      <c r="BK893" s="14"/>
      <c r="BL893" s="14"/>
      <c r="BM893" s="14"/>
      <c r="BN893" s="14"/>
    </row>
    <row r="894" spans="4:66" x14ac:dyDescent="0.25">
      <c r="D894" s="11"/>
      <c r="E894" s="10"/>
      <c r="F894" s="10"/>
      <c r="G894" s="10"/>
      <c r="H894" s="10"/>
      <c r="I894" s="10"/>
      <c r="J894" s="10"/>
      <c r="K894" s="12"/>
      <c r="L894" s="12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  <c r="AA894" s="13"/>
      <c r="AB894" s="13"/>
      <c r="AC894" s="13"/>
      <c r="AD894" s="13"/>
      <c r="AE894" s="13"/>
      <c r="AF894" s="13"/>
      <c r="AG894" s="13"/>
      <c r="AH894" s="13"/>
      <c r="AI894" s="13"/>
      <c r="AJ894" s="13"/>
      <c r="AK894" s="13"/>
      <c r="AL894" s="13"/>
      <c r="AM894" s="13"/>
      <c r="AN894" s="13"/>
      <c r="AO894" s="13"/>
      <c r="AP894" s="13"/>
      <c r="AQ894" s="13"/>
      <c r="AR894" s="13"/>
      <c r="AS894" s="13"/>
      <c r="AT894" s="13"/>
      <c r="AU894" s="13"/>
      <c r="AV894" s="13"/>
      <c r="AW894" s="13"/>
      <c r="AX894" s="13"/>
      <c r="AY894" s="13"/>
      <c r="AZ894" s="13"/>
      <c r="BA894" s="13"/>
      <c r="BB894" s="13"/>
      <c r="BC894" s="13"/>
      <c r="BD894" s="13"/>
      <c r="BE894" s="13"/>
      <c r="BF894" s="13"/>
      <c r="BG894" s="13"/>
      <c r="BH894" s="13"/>
      <c r="BI894" s="13"/>
      <c r="BJ894" s="14"/>
      <c r="BK894" s="14"/>
      <c r="BL894" s="14"/>
      <c r="BM894" s="14"/>
      <c r="BN894" s="14"/>
    </row>
    <row r="895" spans="4:66" x14ac:dyDescent="0.25">
      <c r="D895" s="11"/>
      <c r="E895" s="10"/>
      <c r="F895" s="10"/>
      <c r="G895" s="10"/>
      <c r="H895" s="10"/>
      <c r="I895" s="10"/>
      <c r="J895" s="10"/>
      <c r="K895" s="12"/>
      <c r="L895" s="12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  <c r="AA895" s="13"/>
      <c r="AB895" s="13"/>
      <c r="AC895" s="13"/>
      <c r="AD895" s="13"/>
      <c r="AE895" s="13"/>
      <c r="AF895" s="13"/>
      <c r="AG895" s="13"/>
      <c r="AH895" s="13"/>
      <c r="AI895" s="13"/>
      <c r="AJ895" s="13"/>
      <c r="AK895" s="13"/>
      <c r="AL895" s="13"/>
      <c r="AM895" s="13"/>
      <c r="AN895" s="13"/>
      <c r="AO895" s="13"/>
      <c r="AP895" s="13"/>
      <c r="AQ895" s="13"/>
      <c r="AR895" s="13"/>
      <c r="AS895" s="13"/>
      <c r="AT895" s="13"/>
      <c r="AU895" s="13"/>
      <c r="AV895" s="13"/>
      <c r="AW895" s="13"/>
      <c r="AX895" s="13"/>
      <c r="AY895" s="13"/>
      <c r="AZ895" s="13"/>
      <c r="BA895" s="13"/>
      <c r="BB895" s="13"/>
      <c r="BC895" s="13"/>
      <c r="BD895" s="13"/>
      <c r="BE895" s="13"/>
      <c r="BF895" s="13"/>
      <c r="BG895" s="13"/>
      <c r="BH895" s="13"/>
      <c r="BI895" s="13"/>
      <c r="BJ895" s="14"/>
      <c r="BK895" s="14"/>
      <c r="BL895" s="14"/>
      <c r="BM895" s="14"/>
      <c r="BN895" s="14"/>
    </row>
    <row r="896" spans="4:66" x14ac:dyDescent="0.25">
      <c r="D896" s="11"/>
      <c r="E896" s="10"/>
      <c r="F896" s="10"/>
      <c r="G896" s="10"/>
      <c r="H896" s="10"/>
      <c r="I896" s="10"/>
      <c r="J896" s="10"/>
      <c r="K896" s="12"/>
      <c r="L896" s="12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  <c r="AA896" s="13"/>
      <c r="AB896" s="13"/>
      <c r="AC896" s="13"/>
      <c r="AD896" s="13"/>
      <c r="AE896" s="13"/>
      <c r="AF896" s="13"/>
      <c r="AG896" s="13"/>
      <c r="AH896" s="13"/>
      <c r="AI896" s="13"/>
      <c r="AJ896" s="13"/>
      <c r="AK896" s="13"/>
      <c r="AL896" s="13"/>
      <c r="AM896" s="13"/>
      <c r="AN896" s="13"/>
      <c r="AO896" s="13"/>
      <c r="AP896" s="13"/>
      <c r="AQ896" s="13"/>
      <c r="AR896" s="13"/>
      <c r="AS896" s="13"/>
      <c r="AT896" s="13"/>
      <c r="AU896" s="13"/>
      <c r="AV896" s="13"/>
      <c r="AW896" s="13"/>
      <c r="AX896" s="13"/>
      <c r="AY896" s="13"/>
      <c r="AZ896" s="13"/>
      <c r="BA896" s="13"/>
      <c r="BB896" s="13"/>
      <c r="BC896" s="13"/>
      <c r="BD896" s="13"/>
      <c r="BE896" s="13"/>
      <c r="BF896" s="13"/>
      <c r="BG896" s="13"/>
      <c r="BH896" s="13"/>
      <c r="BI896" s="13"/>
      <c r="BJ896" s="14"/>
      <c r="BK896" s="14"/>
      <c r="BL896" s="14"/>
      <c r="BM896" s="14"/>
      <c r="BN896" s="14"/>
    </row>
    <row r="897" spans="4:66" x14ac:dyDescent="0.25">
      <c r="D897" s="11"/>
      <c r="E897" s="10"/>
      <c r="F897" s="10"/>
      <c r="G897" s="10"/>
      <c r="H897" s="10"/>
      <c r="I897" s="10"/>
      <c r="J897" s="10"/>
      <c r="K897" s="12"/>
      <c r="L897" s="12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  <c r="AA897" s="13"/>
      <c r="AB897" s="13"/>
      <c r="AC897" s="13"/>
      <c r="AD897" s="13"/>
      <c r="AE897" s="13"/>
      <c r="AF897" s="13"/>
      <c r="AG897" s="13"/>
      <c r="AH897" s="13"/>
      <c r="AI897" s="13"/>
      <c r="AJ897" s="13"/>
      <c r="AK897" s="13"/>
      <c r="AL897" s="13"/>
      <c r="AM897" s="13"/>
      <c r="AN897" s="13"/>
      <c r="AO897" s="13"/>
      <c r="AP897" s="13"/>
      <c r="AQ897" s="13"/>
      <c r="AR897" s="13"/>
      <c r="AS897" s="13"/>
      <c r="AT897" s="13"/>
      <c r="AU897" s="13"/>
      <c r="AV897" s="13"/>
      <c r="AW897" s="13"/>
      <c r="AX897" s="13"/>
      <c r="AY897" s="13"/>
      <c r="AZ897" s="13"/>
      <c r="BA897" s="13"/>
      <c r="BB897" s="13"/>
      <c r="BC897" s="13"/>
      <c r="BD897" s="13"/>
      <c r="BE897" s="13"/>
      <c r="BF897" s="13"/>
      <c r="BG897" s="13"/>
      <c r="BH897" s="13"/>
      <c r="BI897" s="13"/>
      <c r="BJ897" s="14"/>
      <c r="BK897" s="14"/>
      <c r="BL897" s="14"/>
      <c r="BM897" s="14"/>
      <c r="BN897" s="14"/>
    </row>
    <row r="898" spans="4:66" x14ac:dyDescent="0.25">
      <c r="D898" s="11"/>
      <c r="E898" s="10"/>
      <c r="F898" s="10"/>
      <c r="G898" s="10"/>
      <c r="H898" s="10"/>
      <c r="I898" s="10"/>
      <c r="J898" s="10"/>
      <c r="K898" s="12"/>
      <c r="L898" s="12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  <c r="AA898" s="13"/>
      <c r="AB898" s="13"/>
      <c r="AC898" s="13"/>
      <c r="AD898" s="13"/>
      <c r="AE898" s="13"/>
      <c r="AF898" s="13"/>
      <c r="AG898" s="13"/>
      <c r="AH898" s="13"/>
      <c r="AI898" s="13"/>
      <c r="AJ898" s="13"/>
      <c r="AK898" s="13"/>
      <c r="AL898" s="13"/>
      <c r="AM898" s="13"/>
      <c r="AN898" s="13"/>
      <c r="AO898" s="13"/>
      <c r="AP898" s="13"/>
      <c r="AQ898" s="13"/>
      <c r="AR898" s="13"/>
      <c r="AS898" s="13"/>
      <c r="AT898" s="13"/>
      <c r="AU898" s="13"/>
      <c r="AV898" s="13"/>
      <c r="AW898" s="13"/>
      <c r="AX898" s="13"/>
      <c r="AY898" s="13"/>
      <c r="AZ898" s="13"/>
      <c r="BA898" s="13"/>
      <c r="BB898" s="13"/>
      <c r="BC898" s="13"/>
      <c r="BD898" s="13"/>
      <c r="BE898" s="13"/>
      <c r="BF898" s="13"/>
      <c r="BG898" s="13"/>
      <c r="BH898" s="13"/>
      <c r="BI898" s="13"/>
      <c r="BJ898" s="14"/>
      <c r="BK898" s="14"/>
      <c r="BL898" s="14"/>
      <c r="BM898" s="14"/>
      <c r="BN898" s="14"/>
    </row>
    <row r="899" spans="4:66" x14ac:dyDescent="0.25">
      <c r="D899" s="11"/>
      <c r="E899" s="10"/>
      <c r="F899" s="10"/>
      <c r="G899" s="10"/>
      <c r="H899" s="10"/>
      <c r="I899" s="10"/>
      <c r="J899" s="10"/>
      <c r="K899" s="12"/>
      <c r="L899" s="12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  <c r="AA899" s="13"/>
      <c r="AB899" s="13"/>
      <c r="AC899" s="13"/>
      <c r="AD899" s="13"/>
      <c r="AE899" s="13"/>
      <c r="AF899" s="13"/>
      <c r="AG899" s="13"/>
      <c r="AH899" s="13"/>
      <c r="AI899" s="13"/>
      <c r="AJ899" s="13"/>
      <c r="AK899" s="13"/>
      <c r="AL899" s="13"/>
      <c r="AM899" s="13"/>
      <c r="AN899" s="13"/>
      <c r="AO899" s="13"/>
      <c r="AP899" s="13"/>
      <c r="AQ899" s="13"/>
      <c r="AR899" s="13"/>
      <c r="AS899" s="13"/>
      <c r="AT899" s="13"/>
      <c r="AU899" s="13"/>
      <c r="AV899" s="13"/>
      <c r="AW899" s="13"/>
      <c r="AX899" s="13"/>
      <c r="AY899" s="13"/>
      <c r="AZ899" s="13"/>
      <c r="BA899" s="13"/>
      <c r="BB899" s="13"/>
      <c r="BC899" s="13"/>
      <c r="BD899" s="13"/>
      <c r="BE899" s="13"/>
      <c r="BF899" s="13"/>
      <c r="BG899" s="13"/>
      <c r="BH899" s="13"/>
      <c r="BI899" s="13"/>
      <c r="BJ899" s="14"/>
      <c r="BK899" s="14"/>
      <c r="BL899" s="14"/>
      <c r="BM899" s="14"/>
      <c r="BN899" s="14"/>
    </row>
    <row r="900" spans="4:66" x14ac:dyDescent="0.25">
      <c r="D900" s="11"/>
      <c r="E900" s="10"/>
      <c r="F900" s="10"/>
      <c r="G900" s="10"/>
      <c r="H900" s="10"/>
      <c r="I900" s="10"/>
      <c r="J900" s="10"/>
      <c r="K900" s="12"/>
      <c r="L900" s="12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  <c r="AA900" s="13"/>
      <c r="AB900" s="13"/>
      <c r="AC900" s="13"/>
      <c r="AD900" s="13"/>
      <c r="AE900" s="13"/>
      <c r="AF900" s="13"/>
      <c r="AG900" s="13"/>
      <c r="AH900" s="13"/>
      <c r="AI900" s="13"/>
      <c r="AJ900" s="13"/>
      <c r="AK900" s="13"/>
      <c r="AL900" s="13"/>
      <c r="AM900" s="13"/>
      <c r="AN900" s="13"/>
      <c r="AO900" s="13"/>
      <c r="AP900" s="13"/>
      <c r="AQ900" s="13"/>
      <c r="AR900" s="13"/>
      <c r="AS900" s="13"/>
      <c r="AT900" s="13"/>
      <c r="AU900" s="13"/>
      <c r="AV900" s="13"/>
      <c r="AW900" s="13"/>
      <c r="AX900" s="13"/>
      <c r="AY900" s="13"/>
      <c r="AZ900" s="13"/>
      <c r="BA900" s="13"/>
      <c r="BB900" s="13"/>
      <c r="BC900" s="13"/>
      <c r="BD900" s="13"/>
      <c r="BE900" s="13"/>
      <c r="BF900" s="13"/>
      <c r="BG900" s="13"/>
      <c r="BH900" s="13"/>
      <c r="BI900" s="13"/>
      <c r="BJ900" s="14"/>
      <c r="BK900" s="14"/>
      <c r="BL900" s="14"/>
      <c r="BM900" s="14"/>
      <c r="BN900" s="14"/>
    </row>
    <row r="901" spans="4:66" x14ac:dyDescent="0.25">
      <c r="D901" s="11"/>
      <c r="E901" s="10"/>
      <c r="F901" s="10"/>
      <c r="G901" s="10"/>
      <c r="H901" s="10"/>
      <c r="I901" s="10"/>
      <c r="J901" s="10"/>
      <c r="K901" s="12"/>
      <c r="L901" s="12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  <c r="AA901" s="13"/>
      <c r="AB901" s="13"/>
      <c r="AC901" s="13"/>
      <c r="AD901" s="13"/>
      <c r="AE901" s="13"/>
      <c r="AF901" s="13"/>
      <c r="AG901" s="13"/>
      <c r="AH901" s="13"/>
      <c r="AI901" s="13"/>
      <c r="AJ901" s="13"/>
      <c r="AK901" s="13"/>
      <c r="AL901" s="13"/>
      <c r="AM901" s="13"/>
      <c r="AN901" s="13"/>
      <c r="AO901" s="13"/>
      <c r="AP901" s="13"/>
      <c r="AQ901" s="13"/>
      <c r="AR901" s="13"/>
      <c r="AS901" s="13"/>
      <c r="AT901" s="13"/>
      <c r="AU901" s="13"/>
      <c r="AV901" s="13"/>
      <c r="AW901" s="13"/>
      <c r="AX901" s="13"/>
      <c r="AY901" s="13"/>
      <c r="AZ901" s="13"/>
      <c r="BA901" s="13"/>
      <c r="BB901" s="13"/>
      <c r="BC901" s="13"/>
      <c r="BD901" s="13"/>
      <c r="BE901" s="13"/>
      <c r="BF901" s="13"/>
      <c r="BG901" s="13"/>
      <c r="BH901" s="13"/>
      <c r="BI901" s="13"/>
      <c r="BJ901" s="14"/>
      <c r="BK901" s="14"/>
      <c r="BL901" s="14"/>
      <c r="BM901" s="14"/>
      <c r="BN901" s="14"/>
    </row>
    <row r="902" spans="4:66" x14ac:dyDescent="0.25">
      <c r="D902" s="11"/>
      <c r="E902" s="10"/>
      <c r="F902" s="10"/>
      <c r="G902" s="10"/>
      <c r="H902" s="10"/>
      <c r="I902" s="10"/>
      <c r="J902" s="10"/>
      <c r="K902" s="12"/>
      <c r="L902" s="12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  <c r="AA902" s="13"/>
      <c r="AB902" s="13"/>
      <c r="AC902" s="13"/>
      <c r="AD902" s="13"/>
      <c r="AE902" s="13"/>
      <c r="AF902" s="13"/>
      <c r="AG902" s="13"/>
      <c r="AH902" s="13"/>
      <c r="AI902" s="13"/>
      <c r="AJ902" s="13"/>
      <c r="AK902" s="13"/>
      <c r="AL902" s="13"/>
      <c r="AM902" s="13"/>
      <c r="AN902" s="13"/>
      <c r="AO902" s="13"/>
      <c r="AP902" s="13"/>
      <c r="AQ902" s="13"/>
      <c r="AR902" s="13"/>
      <c r="AS902" s="13"/>
      <c r="AT902" s="13"/>
      <c r="AU902" s="13"/>
      <c r="AV902" s="13"/>
      <c r="AW902" s="13"/>
      <c r="AX902" s="13"/>
      <c r="AY902" s="13"/>
      <c r="AZ902" s="13"/>
      <c r="BA902" s="13"/>
      <c r="BB902" s="13"/>
      <c r="BC902" s="13"/>
      <c r="BD902" s="13"/>
      <c r="BE902" s="13"/>
      <c r="BF902" s="13"/>
      <c r="BG902" s="13"/>
      <c r="BH902" s="13"/>
      <c r="BI902" s="13"/>
      <c r="BJ902" s="14"/>
      <c r="BK902" s="14"/>
      <c r="BL902" s="14"/>
      <c r="BM902" s="14"/>
      <c r="BN902" s="14"/>
    </row>
    <row r="903" spans="4:66" x14ac:dyDescent="0.25">
      <c r="D903" s="11"/>
      <c r="E903" s="10"/>
      <c r="F903" s="10"/>
      <c r="G903" s="10"/>
      <c r="H903" s="10"/>
      <c r="I903" s="10"/>
      <c r="J903" s="10"/>
      <c r="K903" s="12"/>
      <c r="L903" s="12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  <c r="AA903" s="13"/>
      <c r="AB903" s="13"/>
      <c r="AC903" s="13"/>
      <c r="AD903" s="13"/>
      <c r="AE903" s="13"/>
      <c r="AF903" s="13"/>
      <c r="AG903" s="13"/>
      <c r="AH903" s="13"/>
      <c r="AI903" s="13"/>
      <c r="AJ903" s="13"/>
      <c r="AK903" s="13"/>
      <c r="AL903" s="13"/>
      <c r="AM903" s="13"/>
      <c r="AN903" s="13"/>
      <c r="AO903" s="13"/>
      <c r="AP903" s="13"/>
      <c r="AQ903" s="13"/>
      <c r="AR903" s="13"/>
      <c r="AS903" s="13"/>
      <c r="AT903" s="13"/>
      <c r="AU903" s="13"/>
      <c r="AV903" s="13"/>
      <c r="AW903" s="13"/>
      <c r="AX903" s="13"/>
      <c r="AY903" s="13"/>
      <c r="AZ903" s="13"/>
      <c r="BA903" s="13"/>
      <c r="BB903" s="13"/>
      <c r="BC903" s="13"/>
      <c r="BD903" s="13"/>
      <c r="BE903" s="13"/>
      <c r="BF903" s="13"/>
      <c r="BG903" s="13"/>
      <c r="BH903" s="13"/>
      <c r="BI903" s="13"/>
      <c r="BJ903" s="14"/>
      <c r="BK903" s="14"/>
      <c r="BL903" s="14"/>
      <c r="BM903" s="14"/>
      <c r="BN903" s="14"/>
    </row>
    <row r="904" spans="4:66" x14ac:dyDescent="0.25">
      <c r="D904" s="11"/>
      <c r="E904" s="10"/>
      <c r="F904" s="10"/>
      <c r="G904" s="10"/>
      <c r="H904" s="10"/>
      <c r="I904" s="10"/>
      <c r="J904" s="10"/>
      <c r="K904" s="12"/>
      <c r="L904" s="12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  <c r="AA904" s="13"/>
      <c r="AB904" s="13"/>
      <c r="AC904" s="13"/>
      <c r="AD904" s="13"/>
      <c r="AE904" s="13"/>
      <c r="AF904" s="13"/>
      <c r="AG904" s="13"/>
      <c r="AH904" s="13"/>
      <c r="AI904" s="13"/>
      <c r="AJ904" s="13"/>
      <c r="AK904" s="13"/>
      <c r="AL904" s="13"/>
      <c r="AM904" s="13"/>
      <c r="AN904" s="13"/>
      <c r="AO904" s="13"/>
      <c r="AP904" s="13"/>
      <c r="AQ904" s="13"/>
      <c r="AR904" s="13"/>
      <c r="AS904" s="13"/>
      <c r="AT904" s="13"/>
      <c r="AU904" s="13"/>
      <c r="AV904" s="13"/>
      <c r="AW904" s="13"/>
      <c r="AX904" s="13"/>
      <c r="AY904" s="13"/>
      <c r="AZ904" s="13"/>
      <c r="BA904" s="13"/>
      <c r="BB904" s="13"/>
      <c r="BC904" s="13"/>
      <c r="BD904" s="13"/>
      <c r="BE904" s="13"/>
      <c r="BF904" s="13"/>
      <c r="BG904" s="13"/>
      <c r="BH904" s="13"/>
      <c r="BI904" s="13"/>
      <c r="BJ904" s="14"/>
      <c r="BK904" s="14"/>
      <c r="BL904" s="14"/>
      <c r="BM904" s="14"/>
      <c r="BN904" s="14"/>
    </row>
    <row r="905" spans="4:66" x14ac:dyDescent="0.25">
      <c r="D905" s="11"/>
      <c r="E905" s="10"/>
      <c r="F905" s="10"/>
      <c r="G905" s="10"/>
      <c r="H905" s="10"/>
      <c r="I905" s="10"/>
      <c r="J905" s="10"/>
      <c r="K905" s="12"/>
      <c r="L905" s="12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  <c r="AA905" s="13"/>
      <c r="AB905" s="13"/>
      <c r="AC905" s="13"/>
      <c r="AD905" s="13"/>
      <c r="AE905" s="13"/>
      <c r="AF905" s="13"/>
      <c r="AG905" s="13"/>
      <c r="AH905" s="13"/>
      <c r="AI905" s="13"/>
      <c r="AJ905" s="13"/>
      <c r="AK905" s="13"/>
      <c r="AL905" s="13"/>
      <c r="AM905" s="13"/>
      <c r="AN905" s="13"/>
      <c r="AO905" s="13"/>
      <c r="AP905" s="13"/>
      <c r="AQ905" s="13"/>
      <c r="AR905" s="13"/>
      <c r="AS905" s="13"/>
      <c r="AT905" s="13"/>
      <c r="AU905" s="13"/>
      <c r="AV905" s="13"/>
      <c r="AW905" s="13"/>
      <c r="AX905" s="13"/>
      <c r="AY905" s="13"/>
      <c r="AZ905" s="13"/>
      <c r="BA905" s="13"/>
      <c r="BB905" s="13"/>
      <c r="BC905" s="13"/>
      <c r="BD905" s="13"/>
      <c r="BE905" s="13"/>
      <c r="BF905" s="13"/>
      <c r="BG905" s="13"/>
      <c r="BH905" s="13"/>
      <c r="BI905" s="13"/>
      <c r="BJ905" s="14"/>
      <c r="BK905" s="14"/>
      <c r="BL905" s="14"/>
      <c r="BM905" s="14"/>
      <c r="BN905" s="14"/>
    </row>
    <row r="906" spans="4:66" x14ac:dyDescent="0.25">
      <c r="D906" s="11"/>
      <c r="E906" s="10"/>
      <c r="F906" s="10"/>
      <c r="G906" s="10"/>
      <c r="H906" s="10"/>
      <c r="I906" s="10"/>
      <c r="J906" s="10"/>
      <c r="K906" s="12"/>
      <c r="L906" s="12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  <c r="AA906" s="13"/>
      <c r="AB906" s="13"/>
      <c r="AC906" s="13"/>
      <c r="AD906" s="13"/>
      <c r="AE906" s="13"/>
      <c r="AF906" s="13"/>
      <c r="AG906" s="13"/>
      <c r="AH906" s="13"/>
      <c r="AI906" s="13"/>
      <c r="AJ906" s="13"/>
      <c r="AK906" s="13"/>
      <c r="AL906" s="13"/>
      <c r="AM906" s="13"/>
      <c r="AN906" s="13"/>
      <c r="AO906" s="13"/>
      <c r="AP906" s="13"/>
      <c r="AQ906" s="13"/>
      <c r="AR906" s="13"/>
      <c r="AS906" s="13"/>
      <c r="AT906" s="13"/>
      <c r="AU906" s="13"/>
      <c r="AV906" s="13"/>
      <c r="AW906" s="13"/>
      <c r="AX906" s="13"/>
      <c r="AY906" s="13"/>
      <c r="AZ906" s="13"/>
      <c r="BA906" s="13"/>
      <c r="BB906" s="13"/>
      <c r="BC906" s="13"/>
      <c r="BD906" s="13"/>
      <c r="BE906" s="13"/>
      <c r="BF906" s="13"/>
      <c r="BG906" s="13"/>
      <c r="BH906" s="13"/>
      <c r="BI906" s="13"/>
      <c r="BJ906" s="14"/>
      <c r="BK906" s="14"/>
      <c r="BL906" s="14"/>
      <c r="BM906" s="14"/>
      <c r="BN906" s="14"/>
    </row>
    <row r="907" spans="4:66" x14ac:dyDescent="0.25">
      <c r="D907" s="11"/>
      <c r="E907" s="10"/>
      <c r="F907" s="10"/>
      <c r="G907" s="10"/>
      <c r="H907" s="10"/>
      <c r="I907" s="10"/>
      <c r="J907" s="10"/>
      <c r="K907" s="12"/>
      <c r="L907" s="12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  <c r="AA907" s="13"/>
      <c r="AB907" s="13"/>
      <c r="AC907" s="13"/>
      <c r="AD907" s="13"/>
      <c r="AE907" s="13"/>
      <c r="AF907" s="13"/>
      <c r="AG907" s="13"/>
      <c r="AH907" s="13"/>
      <c r="AI907" s="13"/>
      <c r="AJ907" s="13"/>
      <c r="AK907" s="13"/>
      <c r="AL907" s="13"/>
      <c r="AM907" s="13"/>
      <c r="AN907" s="13"/>
      <c r="AO907" s="13"/>
      <c r="AP907" s="13"/>
      <c r="AQ907" s="13"/>
      <c r="AR907" s="13"/>
      <c r="AS907" s="13"/>
      <c r="AT907" s="13"/>
      <c r="AU907" s="13"/>
      <c r="AV907" s="13"/>
      <c r="AW907" s="13"/>
      <c r="AX907" s="13"/>
      <c r="AY907" s="13"/>
      <c r="AZ907" s="13"/>
      <c r="BA907" s="13"/>
      <c r="BB907" s="13"/>
      <c r="BC907" s="13"/>
      <c r="BD907" s="13"/>
      <c r="BE907" s="13"/>
      <c r="BF907" s="13"/>
      <c r="BG907" s="13"/>
      <c r="BH907" s="13"/>
      <c r="BI907" s="13"/>
      <c r="BJ907" s="14"/>
      <c r="BK907" s="14"/>
      <c r="BL907" s="14"/>
      <c r="BM907" s="14"/>
      <c r="BN907" s="14"/>
    </row>
    <row r="908" spans="4:66" x14ac:dyDescent="0.25">
      <c r="D908" s="11"/>
      <c r="E908" s="10"/>
      <c r="F908" s="10"/>
      <c r="G908" s="10"/>
      <c r="H908" s="10"/>
      <c r="I908" s="10"/>
      <c r="J908" s="10"/>
      <c r="K908" s="12"/>
      <c r="L908" s="12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  <c r="AA908" s="13"/>
      <c r="AB908" s="13"/>
      <c r="AC908" s="13"/>
      <c r="AD908" s="13"/>
      <c r="AE908" s="13"/>
      <c r="AF908" s="13"/>
      <c r="AG908" s="13"/>
      <c r="AH908" s="13"/>
      <c r="AI908" s="13"/>
      <c r="AJ908" s="13"/>
      <c r="AK908" s="13"/>
      <c r="AL908" s="13"/>
      <c r="AM908" s="13"/>
      <c r="AN908" s="13"/>
      <c r="AO908" s="13"/>
      <c r="AP908" s="13"/>
      <c r="AQ908" s="13"/>
      <c r="AR908" s="13"/>
      <c r="AS908" s="13"/>
      <c r="AT908" s="13"/>
      <c r="AU908" s="13"/>
      <c r="AV908" s="13"/>
      <c r="AW908" s="13"/>
      <c r="AX908" s="13"/>
      <c r="AY908" s="13"/>
      <c r="AZ908" s="13"/>
      <c r="BA908" s="13"/>
      <c r="BB908" s="13"/>
      <c r="BC908" s="13"/>
      <c r="BD908" s="13"/>
      <c r="BE908" s="13"/>
      <c r="BF908" s="13"/>
      <c r="BG908" s="13"/>
      <c r="BH908" s="13"/>
      <c r="BI908" s="13"/>
      <c r="BJ908" s="14"/>
      <c r="BK908" s="14"/>
      <c r="BL908" s="14"/>
      <c r="BM908" s="14"/>
      <c r="BN908" s="14"/>
    </row>
    <row r="909" spans="4:66" x14ac:dyDescent="0.25">
      <c r="D909" s="11"/>
      <c r="E909" s="10"/>
      <c r="F909" s="10"/>
      <c r="G909" s="10"/>
      <c r="H909" s="10"/>
      <c r="I909" s="10"/>
      <c r="J909" s="10"/>
      <c r="K909" s="12"/>
      <c r="L909" s="12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  <c r="AA909" s="13"/>
      <c r="AB909" s="13"/>
      <c r="AC909" s="13"/>
      <c r="AD909" s="13"/>
      <c r="AE909" s="13"/>
      <c r="AF909" s="13"/>
      <c r="AG909" s="13"/>
      <c r="AH909" s="13"/>
      <c r="AI909" s="13"/>
      <c r="AJ909" s="13"/>
      <c r="AK909" s="13"/>
      <c r="AL909" s="13"/>
      <c r="AM909" s="13"/>
      <c r="AN909" s="13"/>
      <c r="AO909" s="13"/>
      <c r="AP909" s="13"/>
      <c r="AQ909" s="13"/>
      <c r="AR909" s="13"/>
      <c r="AS909" s="13"/>
      <c r="AT909" s="13"/>
      <c r="AU909" s="13"/>
      <c r="AV909" s="13"/>
      <c r="AW909" s="13"/>
      <c r="AX909" s="13"/>
      <c r="AY909" s="13"/>
      <c r="AZ909" s="13"/>
      <c r="BA909" s="13"/>
      <c r="BB909" s="13"/>
      <c r="BC909" s="13"/>
      <c r="BD909" s="13"/>
      <c r="BE909" s="13"/>
      <c r="BF909" s="13"/>
      <c r="BG909" s="13"/>
      <c r="BH909" s="13"/>
      <c r="BI909" s="13"/>
      <c r="BJ909" s="14"/>
      <c r="BK909" s="14"/>
      <c r="BL909" s="14"/>
      <c r="BM909" s="14"/>
      <c r="BN909" s="14"/>
    </row>
    <row r="910" spans="4:66" x14ac:dyDescent="0.25">
      <c r="D910" s="11"/>
      <c r="E910" s="10"/>
      <c r="F910" s="10"/>
      <c r="G910" s="10"/>
      <c r="H910" s="10"/>
      <c r="I910" s="10"/>
      <c r="J910" s="10"/>
      <c r="K910" s="12"/>
      <c r="L910" s="12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  <c r="AA910" s="13"/>
      <c r="AB910" s="13"/>
      <c r="AC910" s="13"/>
      <c r="AD910" s="13"/>
      <c r="AE910" s="13"/>
      <c r="AF910" s="13"/>
      <c r="AG910" s="13"/>
      <c r="AH910" s="13"/>
      <c r="AI910" s="13"/>
      <c r="AJ910" s="13"/>
      <c r="AK910" s="13"/>
      <c r="AL910" s="13"/>
      <c r="AM910" s="13"/>
      <c r="AN910" s="13"/>
      <c r="AO910" s="13"/>
      <c r="AP910" s="13"/>
      <c r="AQ910" s="13"/>
      <c r="AR910" s="13"/>
      <c r="AS910" s="13"/>
      <c r="AT910" s="13"/>
      <c r="AU910" s="13"/>
      <c r="AV910" s="13"/>
      <c r="AW910" s="13"/>
      <c r="AX910" s="13"/>
      <c r="AY910" s="13"/>
      <c r="AZ910" s="13"/>
      <c r="BA910" s="13"/>
      <c r="BB910" s="13"/>
      <c r="BC910" s="13"/>
      <c r="BD910" s="13"/>
      <c r="BE910" s="13"/>
      <c r="BF910" s="13"/>
      <c r="BG910" s="13"/>
      <c r="BH910" s="13"/>
      <c r="BI910" s="13"/>
      <c r="BJ910" s="14"/>
      <c r="BK910" s="14"/>
      <c r="BL910" s="14"/>
      <c r="BM910" s="14"/>
      <c r="BN910" s="14"/>
    </row>
    <row r="911" spans="4:66" x14ac:dyDescent="0.25">
      <c r="D911" s="11"/>
      <c r="E911" s="10"/>
      <c r="F911" s="10"/>
      <c r="G911" s="10"/>
      <c r="H911" s="10"/>
      <c r="I911" s="10"/>
      <c r="J911" s="10"/>
      <c r="K911" s="12"/>
      <c r="L911" s="12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  <c r="AA911" s="13"/>
      <c r="AB911" s="13"/>
      <c r="AC911" s="13"/>
      <c r="AD911" s="13"/>
      <c r="AE911" s="13"/>
      <c r="AF911" s="13"/>
      <c r="AG911" s="13"/>
      <c r="AH911" s="13"/>
      <c r="AI911" s="13"/>
      <c r="AJ911" s="13"/>
      <c r="AK911" s="13"/>
      <c r="AL911" s="13"/>
      <c r="AM911" s="13"/>
      <c r="AN911" s="13"/>
      <c r="AO911" s="13"/>
      <c r="AP911" s="13"/>
      <c r="AQ911" s="13"/>
      <c r="AR911" s="13"/>
      <c r="AS911" s="13"/>
      <c r="AT911" s="13"/>
      <c r="AU911" s="13"/>
      <c r="AV911" s="13"/>
      <c r="AW911" s="13"/>
      <c r="AX911" s="13"/>
      <c r="AY911" s="13"/>
      <c r="AZ911" s="13"/>
      <c r="BA911" s="13"/>
      <c r="BB911" s="13"/>
      <c r="BC911" s="13"/>
      <c r="BD911" s="13"/>
      <c r="BE911" s="13"/>
      <c r="BF911" s="13"/>
      <c r="BG911" s="13"/>
      <c r="BH911" s="13"/>
      <c r="BI911" s="13"/>
      <c r="BJ911" s="14"/>
      <c r="BK911" s="14"/>
      <c r="BL911" s="14"/>
      <c r="BM911" s="14"/>
      <c r="BN911" s="14"/>
    </row>
    <row r="912" spans="4:66" x14ac:dyDescent="0.25">
      <c r="D912" s="11"/>
      <c r="E912" s="10"/>
      <c r="F912" s="10"/>
      <c r="G912" s="10"/>
      <c r="H912" s="10"/>
      <c r="I912" s="10"/>
      <c r="J912" s="10"/>
      <c r="K912" s="12"/>
      <c r="L912" s="12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  <c r="AA912" s="13"/>
      <c r="AB912" s="13"/>
      <c r="AC912" s="13"/>
      <c r="AD912" s="13"/>
      <c r="AE912" s="13"/>
      <c r="AF912" s="13"/>
      <c r="AG912" s="13"/>
      <c r="AH912" s="13"/>
      <c r="AI912" s="13"/>
      <c r="AJ912" s="13"/>
      <c r="AK912" s="13"/>
      <c r="AL912" s="13"/>
      <c r="AM912" s="13"/>
      <c r="AN912" s="13"/>
      <c r="AO912" s="13"/>
      <c r="AP912" s="13"/>
      <c r="AQ912" s="13"/>
      <c r="AR912" s="13"/>
      <c r="AS912" s="13"/>
      <c r="AT912" s="13"/>
      <c r="AU912" s="13"/>
      <c r="AV912" s="13"/>
      <c r="AW912" s="13"/>
      <c r="AX912" s="13"/>
      <c r="AY912" s="13"/>
      <c r="AZ912" s="13"/>
      <c r="BA912" s="13"/>
      <c r="BB912" s="13"/>
      <c r="BC912" s="13"/>
      <c r="BD912" s="13"/>
      <c r="BE912" s="13"/>
      <c r="BF912" s="13"/>
      <c r="BG912" s="13"/>
      <c r="BH912" s="13"/>
      <c r="BI912" s="13"/>
      <c r="BJ912" s="14"/>
      <c r="BK912" s="14"/>
      <c r="BL912" s="14"/>
      <c r="BM912" s="14"/>
      <c r="BN912" s="14"/>
    </row>
    <row r="913" spans="1:66" x14ac:dyDescent="0.25">
      <c r="D913" s="11"/>
      <c r="E913" s="10"/>
      <c r="F913" s="10"/>
      <c r="G913" s="10"/>
      <c r="H913" s="10"/>
      <c r="I913" s="10"/>
      <c r="J913" s="10"/>
      <c r="K913" s="12"/>
      <c r="L913" s="12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  <c r="AA913" s="13"/>
      <c r="AB913" s="13"/>
      <c r="AC913" s="13"/>
      <c r="AD913" s="13"/>
      <c r="AE913" s="13"/>
      <c r="AF913" s="13"/>
      <c r="AG913" s="13"/>
      <c r="AH913" s="13"/>
      <c r="AI913" s="13"/>
      <c r="AJ913" s="13"/>
      <c r="AK913" s="13"/>
      <c r="AL913" s="13"/>
      <c r="AM913" s="13"/>
      <c r="AN913" s="13"/>
      <c r="AO913" s="13"/>
      <c r="AP913" s="13"/>
      <c r="AQ913" s="13"/>
      <c r="AR913" s="13"/>
      <c r="AS913" s="13"/>
      <c r="AT913" s="13"/>
      <c r="AU913" s="13"/>
      <c r="AV913" s="13"/>
      <c r="AW913" s="13"/>
      <c r="AX913" s="13"/>
      <c r="AY913" s="13"/>
      <c r="AZ913" s="13"/>
      <c r="BA913" s="13"/>
      <c r="BB913" s="13"/>
      <c r="BC913" s="13"/>
      <c r="BD913" s="13"/>
      <c r="BE913" s="13"/>
      <c r="BF913" s="13"/>
      <c r="BG913" s="13"/>
      <c r="BH913" s="13"/>
      <c r="BI913" s="13"/>
      <c r="BJ913" s="14"/>
      <c r="BK913" s="14"/>
      <c r="BL913" s="14"/>
      <c r="BM913" s="14"/>
      <c r="BN913" s="14"/>
    </row>
    <row r="914" spans="1:66" x14ac:dyDescent="0.25">
      <c r="D914" s="11"/>
      <c r="E914" s="10"/>
      <c r="F914" s="10"/>
      <c r="G914" s="10"/>
      <c r="H914" s="10"/>
      <c r="I914" s="10"/>
      <c r="J914" s="10"/>
      <c r="K914" s="12"/>
      <c r="L914" s="12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  <c r="AA914" s="13"/>
      <c r="AB914" s="13"/>
      <c r="AC914" s="13"/>
      <c r="AD914" s="13"/>
      <c r="AE914" s="13"/>
      <c r="AF914" s="13"/>
      <c r="AG914" s="13"/>
      <c r="AH914" s="13"/>
      <c r="AI914" s="13"/>
      <c r="AJ914" s="13"/>
      <c r="AK914" s="13"/>
      <c r="AL914" s="13"/>
      <c r="AM914" s="13"/>
      <c r="AN914" s="13"/>
      <c r="AO914" s="13"/>
      <c r="AP914" s="13"/>
      <c r="AQ914" s="13"/>
      <c r="AR914" s="13"/>
      <c r="AS914" s="13"/>
      <c r="AT914" s="13"/>
      <c r="AU914" s="13"/>
      <c r="AV914" s="13"/>
      <c r="AW914" s="13"/>
      <c r="AX914" s="13"/>
      <c r="AY914" s="13"/>
      <c r="AZ914" s="13"/>
      <c r="BA914" s="13"/>
      <c r="BB914" s="13"/>
      <c r="BC914" s="13"/>
      <c r="BD914" s="13"/>
      <c r="BE914" s="13"/>
      <c r="BF914" s="13"/>
      <c r="BG914" s="13"/>
      <c r="BH914" s="13"/>
      <c r="BI914" s="13"/>
      <c r="BJ914" s="14"/>
      <c r="BK914" s="14"/>
      <c r="BL914" s="14"/>
      <c r="BM914" s="14"/>
      <c r="BN914" s="14"/>
    </row>
    <row r="915" spans="1:66" x14ac:dyDescent="0.25">
      <c r="D915" s="11"/>
      <c r="E915" s="10"/>
      <c r="F915" s="10"/>
      <c r="G915" s="10"/>
      <c r="H915" s="10"/>
      <c r="I915" s="10"/>
      <c r="J915" s="10"/>
      <c r="K915" s="12"/>
      <c r="L915" s="12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  <c r="AA915" s="13"/>
      <c r="AB915" s="13"/>
      <c r="AC915" s="13"/>
      <c r="AD915" s="13"/>
      <c r="AE915" s="13"/>
      <c r="AF915" s="13"/>
      <c r="AG915" s="13"/>
      <c r="AH915" s="13"/>
      <c r="AI915" s="13"/>
      <c r="AJ915" s="13"/>
      <c r="AK915" s="13"/>
      <c r="AL915" s="13"/>
      <c r="AM915" s="13"/>
      <c r="AN915" s="13"/>
      <c r="AO915" s="13"/>
      <c r="AP915" s="13"/>
      <c r="AQ915" s="13"/>
      <c r="AR915" s="13"/>
      <c r="AS915" s="13"/>
      <c r="AT915" s="13"/>
      <c r="AU915" s="13"/>
      <c r="AV915" s="13"/>
      <c r="AW915" s="13"/>
      <c r="AX915" s="13"/>
      <c r="AY915" s="13"/>
      <c r="AZ915" s="13"/>
      <c r="BA915" s="13"/>
      <c r="BB915" s="13"/>
      <c r="BC915" s="13"/>
      <c r="BD915" s="13"/>
      <c r="BE915" s="13"/>
      <c r="BF915" s="13"/>
      <c r="BG915" s="13"/>
      <c r="BH915" s="13"/>
      <c r="BI915" s="13"/>
      <c r="BJ915" s="14"/>
      <c r="BK915" s="14"/>
      <c r="BL915" s="14"/>
      <c r="BM915" s="14"/>
      <c r="BN915" s="14"/>
    </row>
    <row r="916" spans="1:66" x14ac:dyDescent="0.25">
      <c r="D916" s="11"/>
      <c r="E916" s="10"/>
      <c r="F916" s="10"/>
      <c r="G916" s="10"/>
      <c r="H916" s="10"/>
      <c r="I916" s="10"/>
      <c r="J916" s="10"/>
      <c r="K916" s="12"/>
      <c r="L916" s="12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  <c r="AA916" s="13"/>
      <c r="AB916" s="13"/>
      <c r="AC916" s="13"/>
      <c r="AD916" s="13"/>
      <c r="AE916" s="13"/>
      <c r="AF916" s="13"/>
      <c r="AG916" s="13"/>
      <c r="AH916" s="13"/>
      <c r="AI916" s="13"/>
      <c r="AJ916" s="13"/>
      <c r="AK916" s="13"/>
      <c r="AL916" s="13"/>
      <c r="AM916" s="13"/>
      <c r="AN916" s="13"/>
      <c r="AO916" s="13"/>
      <c r="AP916" s="13"/>
      <c r="AQ916" s="13"/>
      <c r="AR916" s="13"/>
      <c r="AS916" s="13"/>
      <c r="AT916" s="13"/>
      <c r="AU916" s="13"/>
      <c r="AV916" s="13"/>
      <c r="AW916" s="13"/>
      <c r="AX916" s="13"/>
      <c r="AY916" s="13"/>
      <c r="AZ916" s="13"/>
      <c r="BA916" s="13"/>
      <c r="BB916" s="13"/>
      <c r="BC916" s="13"/>
      <c r="BD916" s="13"/>
      <c r="BE916" s="13"/>
      <c r="BF916" s="13"/>
      <c r="BG916" s="13"/>
      <c r="BH916" s="13"/>
      <c r="BI916" s="13"/>
      <c r="BJ916" s="14"/>
      <c r="BK916" s="14"/>
      <c r="BL916" s="14"/>
      <c r="BM916" s="14"/>
      <c r="BN916" s="14"/>
    </row>
    <row r="917" spans="1:66" x14ac:dyDescent="0.25">
      <c r="D917" s="11"/>
      <c r="E917" s="10"/>
      <c r="F917" s="10"/>
      <c r="G917" s="10"/>
      <c r="H917" s="10"/>
      <c r="I917" s="10"/>
      <c r="J917" s="10"/>
      <c r="K917" s="12"/>
      <c r="L917" s="12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  <c r="AA917" s="13"/>
      <c r="AB917" s="13"/>
      <c r="AC917" s="13"/>
      <c r="AD917" s="13"/>
      <c r="AE917" s="13"/>
      <c r="AF917" s="13"/>
      <c r="AG917" s="13"/>
      <c r="AH917" s="13"/>
      <c r="AI917" s="13"/>
      <c r="AJ917" s="13"/>
      <c r="AK917" s="13"/>
      <c r="AL917" s="13"/>
      <c r="AM917" s="13"/>
      <c r="AN917" s="13"/>
      <c r="AO917" s="13"/>
      <c r="AP917" s="13"/>
      <c r="AQ917" s="13"/>
      <c r="AR917" s="13"/>
      <c r="AS917" s="13"/>
      <c r="AT917" s="13"/>
      <c r="AU917" s="13"/>
      <c r="AV917" s="13"/>
      <c r="AW917" s="13"/>
      <c r="AX917" s="13"/>
      <c r="AY917" s="13"/>
      <c r="AZ917" s="13"/>
      <c r="BA917" s="13"/>
      <c r="BB917" s="13"/>
      <c r="BC917" s="13"/>
      <c r="BD917" s="13"/>
      <c r="BE917" s="13"/>
      <c r="BF917" s="13"/>
      <c r="BG917" s="13"/>
      <c r="BH917" s="13"/>
      <c r="BI917" s="13"/>
      <c r="BJ917" s="14"/>
      <c r="BK917" s="14"/>
      <c r="BL917" s="14"/>
      <c r="BM917" s="14"/>
      <c r="BN917" s="14"/>
    </row>
    <row r="918" spans="1:66" x14ac:dyDescent="0.25">
      <c r="D918" s="11"/>
      <c r="E918" s="10"/>
      <c r="F918" s="10"/>
      <c r="G918" s="10"/>
      <c r="H918" s="10"/>
      <c r="I918" s="10"/>
      <c r="J918" s="10"/>
      <c r="K918" s="12"/>
      <c r="L918" s="12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  <c r="AA918" s="13"/>
      <c r="AB918" s="13"/>
      <c r="AC918" s="13"/>
      <c r="AD918" s="13"/>
      <c r="AE918" s="13"/>
      <c r="AF918" s="13"/>
      <c r="AG918" s="13"/>
      <c r="AH918" s="13"/>
      <c r="AI918" s="13"/>
      <c r="AJ918" s="13"/>
      <c r="AK918" s="13"/>
      <c r="AL918" s="13"/>
      <c r="AM918" s="13"/>
      <c r="AN918" s="13"/>
      <c r="AO918" s="13"/>
      <c r="AP918" s="13"/>
      <c r="AQ918" s="13"/>
      <c r="AR918" s="13"/>
      <c r="AS918" s="13"/>
      <c r="AT918" s="13"/>
      <c r="AU918" s="13"/>
      <c r="AV918" s="13"/>
      <c r="AW918" s="13"/>
      <c r="AX918" s="13"/>
      <c r="AY918" s="13"/>
      <c r="AZ918" s="13"/>
      <c r="BA918" s="13"/>
      <c r="BB918" s="13"/>
      <c r="BC918" s="13"/>
      <c r="BD918" s="13"/>
      <c r="BE918" s="13"/>
      <c r="BF918" s="13"/>
      <c r="BG918" s="13"/>
      <c r="BH918" s="13"/>
      <c r="BI918" s="13"/>
      <c r="BJ918" s="14"/>
      <c r="BK918" s="14"/>
      <c r="BL918" s="14"/>
      <c r="BM918" s="14"/>
      <c r="BN918" s="14"/>
    </row>
    <row r="919" spans="1:66" x14ac:dyDescent="0.25">
      <c r="D919" s="11"/>
      <c r="E919" s="10"/>
      <c r="F919" s="10"/>
      <c r="G919" s="10"/>
      <c r="H919" s="10"/>
      <c r="I919" s="10"/>
      <c r="J919" s="10"/>
      <c r="K919" s="12"/>
      <c r="L919" s="12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  <c r="AA919" s="13"/>
      <c r="AB919" s="13"/>
      <c r="AC919" s="13"/>
      <c r="AD919" s="13"/>
      <c r="AE919" s="13"/>
      <c r="AF919" s="13"/>
      <c r="AG919" s="13"/>
      <c r="AH919" s="13"/>
      <c r="AI919" s="13"/>
      <c r="AJ919" s="13"/>
      <c r="AK919" s="13"/>
      <c r="AL919" s="13"/>
      <c r="AM919" s="13"/>
      <c r="AN919" s="13"/>
      <c r="AO919" s="13"/>
      <c r="AP919" s="13"/>
      <c r="AQ919" s="13"/>
      <c r="AR919" s="13"/>
      <c r="AS919" s="13"/>
      <c r="AT919" s="13"/>
      <c r="AU919" s="13"/>
      <c r="AV919" s="13"/>
      <c r="AW919" s="13"/>
      <c r="AX919" s="13"/>
      <c r="AY919" s="13"/>
      <c r="AZ919" s="13"/>
      <c r="BA919" s="13"/>
      <c r="BB919" s="13"/>
      <c r="BC919" s="13"/>
      <c r="BD919" s="13"/>
      <c r="BE919" s="13"/>
      <c r="BF919" s="13"/>
      <c r="BG919" s="13"/>
      <c r="BH919" s="13"/>
      <c r="BI919" s="13"/>
      <c r="BJ919" s="14"/>
      <c r="BK919" s="14"/>
      <c r="BL919" s="14"/>
      <c r="BM919" s="14"/>
      <c r="BN919" s="14"/>
    </row>
    <row r="920" spans="1:66" x14ac:dyDescent="0.25">
      <c r="D920" s="11"/>
      <c r="E920" s="10"/>
      <c r="F920" s="10"/>
      <c r="G920" s="10"/>
      <c r="H920" s="10"/>
      <c r="I920" s="10"/>
      <c r="J920" s="10"/>
      <c r="K920" s="12"/>
      <c r="L920" s="12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  <c r="AA920" s="13"/>
      <c r="AB920" s="13"/>
      <c r="AC920" s="13"/>
      <c r="AD920" s="13"/>
      <c r="AE920" s="13"/>
      <c r="AF920" s="13"/>
      <c r="AG920" s="13"/>
      <c r="AH920" s="13"/>
      <c r="AI920" s="13"/>
      <c r="AJ920" s="13"/>
      <c r="AK920" s="13"/>
      <c r="AL920" s="13"/>
      <c r="AM920" s="13"/>
      <c r="AN920" s="13"/>
      <c r="AO920" s="13"/>
      <c r="AP920" s="13"/>
      <c r="AQ920" s="13"/>
      <c r="AR920" s="13"/>
      <c r="AS920" s="13"/>
      <c r="AT920" s="13"/>
      <c r="AU920" s="13"/>
      <c r="AV920" s="13"/>
      <c r="AW920" s="13"/>
      <c r="AX920" s="13"/>
      <c r="AY920" s="13"/>
      <c r="AZ920" s="13"/>
      <c r="BA920" s="13"/>
      <c r="BB920" s="13"/>
      <c r="BC920" s="13"/>
      <c r="BD920" s="13"/>
      <c r="BE920" s="13"/>
      <c r="BF920" s="13"/>
      <c r="BG920" s="13"/>
      <c r="BH920" s="13"/>
      <c r="BI920" s="13"/>
      <c r="BJ920" s="14"/>
      <c r="BK920" s="14"/>
      <c r="BL920" s="14"/>
      <c r="BM920" s="14"/>
      <c r="BN920" s="14"/>
    </row>
    <row r="921" spans="1:66" x14ac:dyDescent="0.25">
      <c r="D921" s="11"/>
      <c r="E921" s="10"/>
      <c r="F921" s="10"/>
      <c r="G921" s="10"/>
      <c r="H921" s="10"/>
      <c r="I921" s="10"/>
      <c r="J921" s="10"/>
      <c r="K921" s="12"/>
      <c r="L921" s="12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  <c r="AA921" s="13"/>
      <c r="AB921" s="13"/>
      <c r="AC921" s="13"/>
      <c r="AD921" s="13"/>
      <c r="AE921" s="13"/>
      <c r="AF921" s="13"/>
      <c r="AG921" s="13"/>
      <c r="AH921" s="13"/>
      <c r="AI921" s="13"/>
      <c r="AJ921" s="13"/>
      <c r="AK921" s="13"/>
      <c r="AL921" s="13"/>
      <c r="AM921" s="13"/>
      <c r="AN921" s="13"/>
      <c r="AO921" s="13"/>
      <c r="AP921" s="13"/>
      <c r="AQ921" s="13"/>
      <c r="AR921" s="13"/>
      <c r="AS921" s="13"/>
      <c r="AT921" s="13"/>
      <c r="AU921" s="13"/>
      <c r="AV921" s="13"/>
      <c r="AW921" s="13"/>
      <c r="AX921" s="13"/>
      <c r="AY921" s="13"/>
      <c r="AZ921" s="13"/>
      <c r="BA921" s="13"/>
      <c r="BB921" s="13"/>
      <c r="BC921" s="13"/>
      <c r="BD921" s="13"/>
      <c r="BE921" s="13"/>
      <c r="BF921" s="13"/>
      <c r="BG921" s="13"/>
      <c r="BH921" s="13"/>
      <c r="BI921" s="13"/>
      <c r="BJ921" s="14"/>
      <c r="BK921" s="14"/>
      <c r="BL921" s="14"/>
      <c r="BM921" s="14"/>
      <c r="BN921" s="14"/>
    </row>
    <row r="922" spans="1:66" x14ac:dyDescent="0.25">
      <c r="D922" s="11"/>
      <c r="E922" s="10"/>
      <c r="F922" s="10"/>
      <c r="G922" s="10"/>
      <c r="H922" s="10"/>
      <c r="I922" s="10"/>
      <c r="J922" s="10"/>
      <c r="K922" s="12"/>
      <c r="L922" s="12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  <c r="AA922" s="13"/>
      <c r="AB922" s="13"/>
      <c r="AC922" s="13"/>
      <c r="AD922" s="13"/>
      <c r="AE922" s="13"/>
      <c r="AF922" s="13"/>
      <c r="AG922" s="13"/>
      <c r="AH922" s="13"/>
      <c r="AI922" s="13"/>
      <c r="AJ922" s="13"/>
      <c r="AK922" s="13"/>
      <c r="AL922" s="13"/>
      <c r="AM922" s="13"/>
      <c r="AN922" s="13"/>
      <c r="AO922" s="13"/>
      <c r="AP922" s="13"/>
      <c r="AQ922" s="13"/>
      <c r="AR922" s="13"/>
      <c r="AS922" s="13"/>
      <c r="AT922" s="13"/>
      <c r="AU922" s="13"/>
      <c r="AV922" s="13"/>
      <c r="AW922" s="13"/>
      <c r="AX922" s="13"/>
      <c r="AY922" s="13"/>
      <c r="AZ922" s="13"/>
      <c r="BA922" s="13"/>
      <c r="BB922" s="13"/>
      <c r="BC922" s="13"/>
      <c r="BD922" s="13"/>
      <c r="BE922" s="13"/>
      <c r="BF922" s="13"/>
      <c r="BG922" s="13"/>
      <c r="BH922" s="13"/>
      <c r="BI922" s="13"/>
      <c r="BJ922" s="14"/>
      <c r="BK922" s="14"/>
      <c r="BL922" s="14"/>
      <c r="BM922" s="14"/>
      <c r="BN922" s="14"/>
    </row>
    <row r="923" spans="1:66" x14ac:dyDescent="0.25">
      <c r="D923" s="11"/>
      <c r="E923" s="10"/>
      <c r="F923" s="10"/>
      <c r="G923" s="10"/>
      <c r="H923" s="10"/>
      <c r="I923" s="10"/>
      <c r="J923" s="10"/>
      <c r="K923" s="12"/>
      <c r="L923" s="12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  <c r="AA923" s="13"/>
      <c r="AB923" s="13"/>
      <c r="AC923" s="13"/>
      <c r="AD923" s="13"/>
      <c r="AE923" s="13"/>
      <c r="AF923" s="13"/>
      <c r="AG923" s="13"/>
      <c r="AH923" s="13"/>
      <c r="AI923" s="13"/>
      <c r="AJ923" s="13"/>
      <c r="AK923" s="13"/>
      <c r="AL923" s="13"/>
      <c r="AM923" s="13"/>
      <c r="AN923" s="13"/>
      <c r="AO923" s="13"/>
      <c r="AP923" s="13"/>
      <c r="AQ923" s="13"/>
      <c r="AR923" s="13"/>
      <c r="AS923" s="13"/>
      <c r="AT923" s="13"/>
      <c r="AU923" s="13"/>
      <c r="AV923" s="13"/>
      <c r="AW923" s="13"/>
      <c r="AX923" s="13"/>
      <c r="AY923" s="13"/>
      <c r="AZ923" s="13"/>
      <c r="BA923" s="13"/>
      <c r="BB923" s="13"/>
      <c r="BC923" s="13"/>
      <c r="BD923" s="13"/>
      <c r="BE923" s="13"/>
      <c r="BF923" s="13"/>
      <c r="BG923" s="13"/>
      <c r="BH923" s="13"/>
      <c r="BI923" s="13"/>
      <c r="BJ923" s="14"/>
      <c r="BK923" s="14"/>
      <c r="BL923" s="14"/>
      <c r="BM923" s="14"/>
      <c r="BN923" s="14"/>
    </row>
    <row r="924" spans="1:66" x14ac:dyDescent="0.25">
      <c r="D924" s="11"/>
      <c r="E924" s="10"/>
      <c r="F924" s="10"/>
      <c r="G924" s="10"/>
      <c r="H924" s="10"/>
      <c r="I924" s="10"/>
      <c r="J924" s="10"/>
      <c r="K924" s="12"/>
      <c r="L924" s="12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  <c r="AA924" s="13"/>
      <c r="AB924" s="13"/>
      <c r="AC924" s="13"/>
      <c r="AD924" s="13"/>
      <c r="AE924" s="13"/>
      <c r="AF924" s="13"/>
      <c r="AG924" s="13"/>
      <c r="AH924" s="13"/>
      <c r="AI924" s="13"/>
      <c r="AJ924" s="13"/>
      <c r="AK924" s="13"/>
      <c r="AL924" s="13"/>
      <c r="AM924" s="13"/>
      <c r="AN924" s="13"/>
      <c r="AO924" s="13"/>
      <c r="AP924" s="13"/>
      <c r="AQ924" s="13"/>
      <c r="AR924" s="13"/>
      <c r="AS924" s="13"/>
      <c r="AT924" s="13"/>
      <c r="AU924" s="13"/>
      <c r="AV924" s="13"/>
      <c r="AW924" s="13"/>
      <c r="AX924" s="13"/>
      <c r="AY924" s="13"/>
      <c r="AZ924" s="13"/>
      <c r="BA924" s="13"/>
      <c r="BB924" s="13"/>
      <c r="BC924" s="13"/>
      <c r="BD924" s="13"/>
      <c r="BE924" s="13"/>
      <c r="BF924" s="13"/>
      <c r="BG924" s="13"/>
      <c r="BH924" s="13"/>
      <c r="BI924" s="13"/>
      <c r="BJ924" s="14"/>
      <c r="BK924" s="14"/>
      <c r="BL924" s="14"/>
      <c r="BM924" s="14"/>
      <c r="BN924" s="14"/>
    </row>
    <row r="925" spans="1:66" x14ac:dyDescent="0.25">
      <c r="D925" s="11"/>
      <c r="E925" s="10"/>
      <c r="F925" s="10"/>
      <c r="G925" s="10"/>
      <c r="H925" s="10"/>
      <c r="I925" s="10"/>
      <c r="J925" s="10"/>
      <c r="K925" s="12"/>
      <c r="L925" s="12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  <c r="AA925" s="13"/>
      <c r="AB925" s="13"/>
      <c r="AC925" s="13"/>
      <c r="AD925" s="13"/>
      <c r="AE925" s="13"/>
      <c r="AF925" s="13"/>
      <c r="AG925" s="13"/>
      <c r="AH925" s="13"/>
      <c r="AI925" s="13"/>
      <c r="AJ925" s="13"/>
      <c r="AK925" s="13"/>
      <c r="AL925" s="13"/>
      <c r="AM925" s="13"/>
      <c r="AN925" s="13"/>
      <c r="AO925" s="13"/>
      <c r="AP925" s="13"/>
      <c r="AQ925" s="13"/>
      <c r="AR925" s="13"/>
      <c r="AS925" s="13"/>
      <c r="AT925" s="13"/>
      <c r="AU925" s="13"/>
      <c r="AV925" s="13"/>
      <c r="AW925" s="13"/>
      <c r="AX925" s="13"/>
      <c r="AY925" s="13"/>
      <c r="AZ925" s="13"/>
      <c r="BA925" s="13"/>
      <c r="BB925" s="13"/>
      <c r="BC925" s="13"/>
      <c r="BD925" s="13"/>
      <c r="BE925" s="13"/>
      <c r="BF925" s="13"/>
      <c r="BG925" s="13"/>
      <c r="BH925" s="13"/>
      <c r="BI925" s="13"/>
      <c r="BJ925" s="14"/>
      <c r="BK925" s="14"/>
      <c r="BL925" s="14"/>
      <c r="BM925" s="14"/>
      <c r="BN925" s="14"/>
    </row>
    <row r="926" spans="1:66" x14ac:dyDescent="0.25">
      <c r="D926" s="11"/>
      <c r="E926" s="10"/>
      <c r="F926" s="10"/>
      <c r="G926" s="10"/>
      <c r="H926" s="10"/>
      <c r="I926" s="10"/>
      <c r="J926" s="10"/>
      <c r="K926" s="12"/>
      <c r="L926" s="12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  <c r="AA926" s="13"/>
      <c r="AB926" s="13"/>
      <c r="AC926" s="13"/>
      <c r="AD926" s="13"/>
      <c r="AE926" s="13"/>
      <c r="AF926" s="13"/>
      <c r="AG926" s="13"/>
      <c r="AH926" s="13"/>
      <c r="AI926" s="13"/>
      <c r="AJ926" s="13"/>
      <c r="AK926" s="13"/>
      <c r="AL926" s="13"/>
      <c r="AM926" s="13"/>
      <c r="AN926" s="13"/>
      <c r="AO926" s="13"/>
      <c r="AP926" s="13"/>
      <c r="AQ926" s="13"/>
      <c r="AR926" s="13"/>
      <c r="AS926" s="13"/>
      <c r="AT926" s="13"/>
      <c r="AU926" s="13"/>
      <c r="AV926" s="13"/>
      <c r="AW926" s="13"/>
      <c r="AX926" s="13"/>
      <c r="AY926" s="13"/>
      <c r="AZ926" s="13"/>
      <c r="BA926" s="13"/>
      <c r="BB926" s="13"/>
      <c r="BC926" s="13"/>
      <c r="BD926" s="13"/>
      <c r="BE926" s="13"/>
      <c r="BF926" s="13"/>
      <c r="BG926" s="13"/>
      <c r="BH926" s="13"/>
      <c r="BI926" s="13"/>
      <c r="BJ926" s="14"/>
      <c r="BK926" s="14"/>
      <c r="BL926" s="14"/>
      <c r="BM926" s="14"/>
      <c r="BN926" s="14"/>
    </row>
    <row r="927" spans="1:66" x14ac:dyDescent="0.25">
      <c r="D927" s="11"/>
      <c r="E927" s="10"/>
      <c r="F927" s="10"/>
      <c r="G927" s="10"/>
      <c r="H927" s="10"/>
      <c r="I927" s="10"/>
      <c r="J927" s="10"/>
      <c r="K927" s="12"/>
      <c r="L927" s="12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  <c r="AA927" s="13"/>
      <c r="AB927" s="13"/>
      <c r="AC927" s="13"/>
      <c r="AD927" s="13"/>
      <c r="AE927" s="13"/>
      <c r="AF927" s="13"/>
      <c r="AG927" s="13"/>
      <c r="AH927" s="13"/>
      <c r="AI927" s="13"/>
      <c r="AJ927" s="13"/>
      <c r="AK927" s="13"/>
      <c r="AL927" s="13"/>
      <c r="AM927" s="13"/>
      <c r="AN927" s="13"/>
      <c r="AO927" s="13"/>
      <c r="AP927" s="13"/>
      <c r="AQ927" s="13"/>
      <c r="AR927" s="13"/>
      <c r="AS927" s="13"/>
      <c r="AT927" s="13"/>
      <c r="AU927" s="13"/>
      <c r="AV927" s="13"/>
      <c r="AW927" s="13"/>
      <c r="AX927" s="13"/>
      <c r="AY927" s="13"/>
      <c r="AZ927" s="13"/>
      <c r="BA927" s="13"/>
      <c r="BB927" s="13"/>
      <c r="BC927" s="13"/>
      <c r="BD927" s="13"/>
      <c r="BE927" s="13"/>
      <c r="BF927" s="13"/>
      <c r="BG927" s="13"/>
      <c r="BH927" s="13"/>
      <c r="BI927" s="13"/>
      <c r="BJ927" s="14"/>
      <c r="BK927" s="14"/>
      <c r="BL927" s="14"/>
      <c r="BM927" s="14"/>
      <c r="BN927" s="14"/>
    </row>
    <row r="928" spans="1:66" s="10" customFormat="1" x14ac:dyDescent="0.25">
      <c r="A928"/>
      <c r="B928"/>
      <c r="C928"/>
      <c r="D928" s="11"/>
      <c r="K928" s="12"/>
      <c r="L928" s="12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  <c r="AA928" s="13"/>
      <c r="AB928" s="13"/>
      <c r="AC928" s="13"/>
      <c r="AD928" s="13"/>
      <c r="AE928" s="13"/>
      <c r="AF928" s="13"/>
      <c r="AG928" s="13"/>
      <c r="AH928" s="13"/>
      <c r="AI928" s="13"/>
      <c r="AJ928" s="13"/>
      <c r="AK928" s="13"/>
      <c r="AL928" s="13"/>
      <c r="AM928" s="13"/>
      <c r="AN928" s="13"/>
      <c r="AO928" s="13"/>
      <c r="AP928" s="13"/>
      <c r="AQ928" s="13"/>
      <c r="AR928" s="13"/>
      <c r="AS928" s="13"/>
      <c r="AT928" s="13"/>
      <c r="AU928" s="13"/>
      <c r="AV928" s="13"/>
      <c r="AW928" s="13"/>
      <c r="AX928" s="13"/>
      <c r="AY928" s="13"/>
      <c r="AZ928" s="13"/>
      <c r="BA928" s="13"/>
      <c r="BB928" s="13"/>
      <c r="BC928" s="13"/>
      <c r="BD928" s="13"/>
      <c r="BE928" s="13"/>
      <c r="BF928" s="13"/>
      <c r="BG928" s="13"/>
      <c r="BH928" s="13"/>
      <c r="BI928" s="13"/>
      <c r="BJ928" s="14"/>
      <c r="BK928" s="14"/>
      <c r="BL928" s="14"/>
      <c r="BM928" s="14"/>
      <c r="BN928" s="14"/>
    </row>
    <row r="929" spans="4:66" x14ac:dyDescent="0.25">
      <c r="D929" s="11"/>
      <c r="E929" s="10"/>
      <c r="F929" s="10"/>
      <c r="G929" s="10"/>
      <c r="H929" s="10"/>
      <c r="I929" s="10"/>
      <c r="J929" s="10"/>
      <c r="K929" s="12"/>
      <c r="L929" s="12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  <c r="AA929" s="13"/>
      <c r="AB929" s="13"/>
      <c r="AC929" s="13"/>
      <c r="AD929" s="13"/>
      <c r="AE929" s="13"/>
      <c r="AF929" s="13"/>
      <c r="AG929" s="13"/>
      <c r="AH929" s="13"/>
      <c r="AI929" s="13"/>
      <c r="AJ929" s="13"/>
      <c r="AK929" s="13"/>
      <c r="AL929" s="13"/>
      <c r="AM929" s="13"/>
      <c r="AN929" s="13"/>
      <c r="AO929" s="13"/>
      <c r="AP929" s="13"/>
      <c r="AQ929" s="13"/>
      <c r="AR929" s="13"/>
      <c r="AS929" s="13"/>
      <c r="AT929" s="13"/>
      <c r="AU929" s="13"/>
      <c r="AV929" s="13"/>
      <c r="AW929" s="13"/>
      <c r="AX929" s="13"/>
      <c r="AY929" s="13"/>
      <c r="AZ929" s="13"/>
      <c r="BA929" s="13"/>
      <c r="BB929" s="13"/>
      <c r="BC929" s="13"/>
      <c r="BD929" s="13"/>
      <c r="BE929" s="13"/>
      <c r="BF929" s="13"/>
      <c r="BG929" s="13"/>
      <c r="BH929" s="13"/>
      <c r="BI929" s="13"/>
      <c r="BJ929" s="14"/>
      <c r="BK929" s="14"/>
      <c r="BL929" s="14"/>
      <c r="BM929" s="14"/>
      <c r="BN929" s="14"/>
    </row>
    <row r="930" spans="4:66" x14ac:dyDescent="0.25">
      <c r="D930" s="11"/>
      <c r="E930" s="10"/>
      <c r="F930" s="10"/>
      <c r="G930" s="10"/>
      <c r="H930" s="10"/>
      <c r="I930" s="10"/>
      <c r="J930" s="10"/>
      <c r="K930" s="12"/>
      <c r="L930" s="12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  <c r="AA930" s="13"/>
      <c r="AB930" s="13"/>
      <c r="AC930" s="13"/>
      <c r="AD930" s="13"/>
      <c r="AE930" s="13"/>
      <c r="AF930" s="13"/>
      <c r="AG930" s="13"/>
      <c r="AH930" s="13"/>
      <c r="AI930" s="13"/>
      <c r="AJ930" s="13"/>
      <c r="AK930" s="13"/>
      <c r="AL930" s="13"/>
      <c r="AM930" s="13"/>
      <c r="AN930" s="13"/>
      <c r="AO930" s="13"/>
      <c r="AP930" s="13"/>
      <c r="AQ930" s="13"/>
      <c r="AR930" s="13"/>
      <c r="AS930" s="13"/>
      <c r="AT930" s="13"/>
      <c r="AU930" s="13"/>
      <c r="AV930" s="13"/>
      <c r="AW930" s="13"/>
      <c r="AX930" s="13"/>
      <c r="AY930" s="13"/>
      <c r="AZ930" s="13"/>
      <c r="BA930" s="13"/>
      <c r="BB930" s="13"/>
      <c r="BC930" s="13"/>
      <c r="BD930" s="13"/>
      <c r="BE930" s="13"/>
      <c r="BF930" s="13"/>
      <c r="BG930" s="13"/>
      <c r="BH930" s="13"/>
      <c r="BI930" s="13"/>
      <c r="BJ930" s="14"/>
      <c r="BK930" s="14"/>
      <c r="BL930" s="14"/>
      <c r="BM930" s="14"/>
      <c r="BN930" s="14"/>
    </row>
    <row r="931" spans="4:66" x14ac:dyDescent="0.25">
      <c r="D931" s="11"/>
      <c r="E931" s="10"/>
      <c r="F931" s="10"/>
      <c r="G931" s="10"/>
      <c r="H931" s="10"/>
      <c r="I931" s="10"/>
      <c r="J931" s="10"/>
      <c r="K931" s="12"/>
      <c r="L931" s="12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  <c r="AA931" s="13"/>
      <c r="AB931" s="13"/>
      <c r="AC931" s="13"/>
      <c r="AD931" s="13"/>
      <c r="AE931" s="13"/>
      <c r="AF931" s="13"/>
      <c r="AG931" s="13"/>
      <c r="AH931" s="13"/>
      <c r="AI931" s="13"/>
      <c r="AJ931" s="13"/>
      <c r="AK931" s="13"/>
      <c r="AL931" s="13"/>
      <c r="AM931" s="13"/>
      <c r="AN931" s="13"/>
      <c r="AO931" s="13"/>
      <c r="AP931" s="13"/>
      <c r="AQ931" s="13"/>
      <c r="AR931" s="13"/>
      <c r="AS931" s="13"/>
      <c r="AT931" s="13"/>
      <c r="AU931" s="13"/>
      <c r="AV931" s="13"/>
      <c r="AW931" s="13"/>
      <c r="AX931" s="13"/>
      <c r="AY931" s="13"/>
      <c r="AZ931" s="13"/>
      <c r="BA931" s="13"/>
      <c r="BB931" s="13"/>
      <c r="BC931" s="13"/>
      <c r="BD931" s="13"/>
      <c r="BE931" s="13"/>
      <c r="BF931" s="13"/>
      <c r="BG931" s="13"/>
      <c r="BH931" s="13"/>
      <c r="BI931" s="13"/>
      <c r="BJ931" s="14"/>
      <c r="BK931" s="14"/>
      <c r="BL931" s="14"/>
      <c r="BM931" s="14"/>
      <c r="BN931" s="14"/>
    </row>
    <row r="932" spans="4:66" x14ac:dyDescent="0.25">
      <c r="D932" s="11"/>
      <c r="E932" s="10"/>
      <c r="F932" s="10"/>
      <c r="G932" s="10"/>
      <c r="H932" s="10"/>
      <c r="I932" s="10"/>
      <c r="J932" s="10"/>
      <c r="K932" s="12"/>
      <c r="L932" s="12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  <c r="AA932" s="13"/>
      <c r="AB932" s="13"/>
      <c r="AC932" s="13"/>
      <c r="AD932" s="13"/>
      <c r="AE932" s="13"/>
      <c r="AF932" s="13"/>
      <c r="AG932" s="13"/>
      <c r="AH932" s="13"/>
      <c r="AI932" s="13"/>
      <c r="AJ932" s="13"/>
      <c r="AK932" s="13"/>
      <c r="AL932" s="13"/>
      <c r="AM932" s="13"/>
      <c r="AN932" s="13"/>
      <c r="AO932" s="13"/>
      <c r="AP932" s="13"/>
      <c r="AQ932" s="13"/>
      <c r="AR932" s="13"/>
      <c r="AS932" s="13"/>
      <c r="AT932" s="13"/>
      <c r="AU932" s="13"/>
      <c r="AV932" s="13"/>
      <c r="AW932" s="13"/>
      <c r="AX932" s="13"/>
      <c r="AY932" s="13"/>
      <c r="AZ932" s="13"/>
      <c r="BA932" s="13"/>
      <c r="BB932" s="13"/>
      <c r="BC932" s="13"/>
      <c r="BD932" s="13"/>
      <c r="BE932" s="13"/>
      <c r="BF932" s="13"/>
      <c r="BG932" s="13"/>
      <c r="BH932" s="13"/>
      <c r="BI932" s="13"/>
      <c r="BJ932" s="14"/>
      <c r="BK932" s="14"/>
      <c r="BL932" s="14"/>
      <c r="BM932" s="14"/>
      <c r="BN932" s="14"/>
    </row>
    <row r="933" spans="4:66" x14ac:dyDescent="0.25">
      <c r="D933" s="11"/>
      <c r="E933" s="10"/>
      <c r="F933" s="10"/>
      <c r="G933" s="10"/>
      <c r="H933" s="10"/>
      <c r="I933" s="10"/>
      <c r="J933" s="10"/>
      <c r="K933" s="12"/>
      <c r="L933" s="12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  <c r="AA933" s="13"/>
      <c r="AB933" s="13"/>
      <c r="AC933" s="13"/>
      <c r="AD933" s="13"/>
      <c r="AE933" s="13"/>
      <c r="AF933" s="13"/>
      <c r="AG933" s="13"/>
      <c r="AH933" s="13"/>
      <c r="AI933" s="13"/>
      <c r="AJ933" s="13"/>
      <c r="AK933" s="13"/>
      <c r="AL933" s="13"/>
      <c r="AM933" s="13"/>
      <c r="AN933" s="13"/>
      <c r="AO933" s="13"/>
      <c r="AP933" s="13"/>
      <c r="AQ933" s="13"/>
      <c r="AR933" s="13"/>
      <c r="AS933" s="13"/>
      <c r="AT933" s="13"/>
      <c r="AU933" s="13"/>
      <c r="AV933" s="13"/>
      <c r="AW933" s="13"/>
      <c r="AX933" s="13"/>
      <c r="AY933" s="13"/>
      <c r="AZ933" s="13"/>
      <c r="BA933" s="13"/>
      <c r="BB933" s="13"/>
      <c r="BC933" s="13"/>
      <c r="BD933" s="13"/>
      <c r="BE933" s="13"/>
      <c r="BF933" s="13"/>
      <c r="BG933" s="13"/>
      <c r="BH933" s="13"/>
      <c r="BI933" s="13"/>
      <c r="BJ933" s="14"/>
      <c r="BK933" s="14"/>
      <c r="BL933" s="14"/>
      <c r="BM933" s="14"/>
      <c r="BN933" s="14"/>
    </row>
    <row r="934" spans="4:66" x14ac:dyDescent="0.25">
      <c r="D934" s="11"/>
      <c r="E934" s="10"/>
      <c r="F934" s="10"/>
      <c r="G934" s="10"/>
      <c r="H934" s="10"/>
      <c r="I934" s="10"/>
      <c r="J934" s="10"/>
      <c r="K934" s="12"/>
      <c r="L934" s="12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  <c r="AA934" s="13"/>
      <c r="AB934" s="13"/>
      <c r="AC934" s="13"/>
      <c r="AD934" s="13"/>
      <c r="AE934" s="13"/>
      <c r="AF934" s="13"/>
      <c r="AG934" s="13"/>
      <c r="AH934" s="13"/>
      <c r="AI934" s="13"/>
      <c r="AJ934" s="13"/>
      <c r="AK934" s="13"/>
      <c r="AL934" s="13"/>
      <c r="AM934" s="13"/>
      <c r="AN934" s="13"/>
      <c r="AO934" s="13"/>
      <c r="AP934" s="13"/>
      <c r="AQ934" s="13"/>
      <c r="AR934" s="13"/>
      <c r="AS934" s="13"/>
      <c r="AT934" s="13"/>
      <c r="AU934" s="13"/>
      <c r="AV934" s="13"/>
      <c r="AW934" s="13"/>
      <c r="AX934" s="13"/>
      <c r="AY934" s="13"/>
      <c r="AZ934" s="13"/>
      <c r="BA934" s="13"/>
      <c r="BB934" s="13"/>
      <c r="BC934" s="13"/>
      <c r="BD934" s="13"/>
      <c r="BE934" s="13"/>
      <c r="BF934" s="13"/>
      <c r="BG934" s="13"/>
      <c r="BH934" s="13"/>
      <c r="BI934" s="13"/>
      <c r="BJ934" s="14"/>
      <c r="BK934" s="14"/>
      <c r="BL934" s="14"/>
      <c r="BM934" s="14"/>
      <c r="BN934" s="14"/>
    </row>
    <row r="935" spans="4:66" x14ac:dyDescent="0.25">
      <c r="D935" s="11"/>
      <c r="E935" s="10"/>
      <c r="F935" s="10"/>
      <c r="G935" s="10"/>
      <c r="H935" s="10"/>
      <c r="I935" s="10"/>
      <c r="J935" s="10"/>
      <c r="K935" s="12"/>
      <c r="L935" s="12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  <c r="AA935" s="13"/>
      <c r="AB935" s="13"/>
      <c r="AC935" s="13"/>
      <c r="AD935" s="13"/>
      <c r="AE935" s="13"/>
      <c r="AF935" s="13"/>
      <c r="AG935" s="13"/>
      <c r="AH935" s="13"/>
      <c r="AI935" s="13"/>
      <c r="AJ935" s="13"/>
      <c r="AK935" s="13"/>
      <c r="AL935" s="13"/>
      <c r="AM935" s="13"/>
      <c r="AN935" s="13"/>
      <c r="AO935" s="13"/>
      <c r="AP935" s="13"/>
      <c r="AQ935" s="13"/>
      <c r="AR935" s="13"/>
      <c r="AS935" s="13"/>
      <c r="AT935" s="13"/>
      <c r="AU935" s="13"/>
      <c r="AV935" s="13"/>
      <c r="AW935" s="13"/>
      <c r="AX935" s="13"/>
      <c r="AY935" s="13"/>
      <c r="AZ935" s="13"/>
      <c r="BA935" s="13"/>
      <c r="BB935" s="13"/>
      <c r="BC935" s="13"/>
      <c r="BD935" s="13"/>
      <c r="BE935" s="13"/>
      <c r="BF935" s="13"/>
      <c r="BG935" s="13"/>
      <c r="BH935" s="13"/>
      <c r="BI935" s="13"/>
      <c r="BJ935" s="14"/>
      <c r="BK935" s="14"/>
      <c r="BL935" s="14"/>
      <c r="BM935" s="14"/>
      <c r="BN935" s="14"/>
    </row>
    <row r="936" spans="4:66" x14ac:dyDescent="0.25">
      <c r="D936" s="11"/>
      <c r="E936" s="10"/>
      <c r="F936" s="10"/>
      <c r="G936" s="10"/>
      <c r="H936" s="10"/>
      <c r="I936" s="10"/>
      <c r="J936" s="10"/>
      <c r="K936" s="12"/>
      <c r="L936" s="12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  <c r="AA936" s="13"/>
      <c r="AB936" s="13"/>
      <c r="AC936" s="13"/>
      <c r="AD936" s="13"/>
      <c r="AE936" s="13"/>
      <c r="AF936" s="13"/>
      <c r="AG936" s="13"/>
      <c r="AH936" s="13"/>
      <c r="AI936" s="13"/>
      <c r="AJ936" s="13"/>
      <c r="AK936" s="13"/>
      <c r="AL936" s="13"/>
      <c r="AM936" s="13"/>
      <c r="AN936" s="13"/>
      <c r="AO936" s="13"/>
      <c r="AP936" s="13"/>
      <c r="AQ936" s="13"/>
      <c r="AR936" s="13"/>
      <c r="AS936" s="13"/>
      <c r="AT936" s="13"/>
      <c r="AU936" s="13"/>
      <c r="AV936" s="13"/>
      <c r="AW936" s="13"/>
      <c r="AX936" s="13"/>
      <c r="AY936" s="13"/>
      <c r="AZ936" s="13"/>
      <c r="BA936" s="13"/>
      <c r="BB936" s="13"/>
      <c r="BC936" s="13"/>
      <c r="BD936" s="13"/>
      <c r="BE936" s="13"/>
      <c r="BF936" s="13"/>
      <c r="BG936" s="13"/>
      <c r="BH936" s="13"/>
      <c r="BI936" s="13"/>
      <c r="BJ936" s="14"/>
      <c r="BK936" s="14"/>
      <c r="BL936" s="14"/>
      <c r="BM936" s="14"/>
      <c r="BN936" s="14"/>
    </row>
    <row r="937" spans="4:66" x14ac:dyDescent="0.25">
      <c r="D937" s="11"/>
      <c r="E937" s="10"/>
      <c r="F937" s="10"/>
      <c r="G937" s="10"/>
      <c r="H937" s="10"/>
      <c r="I937" s="10"/>
      <c r="J937" s="10"/>
      <c r="K937" s="12"/>
      <c r="L937" s="12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  <c r="AA937" s="13"/>
      <c r="AB937" s="13"/>
      <c r="AC937" s="13"/>
      <c r="AD937" s="13"/>
      <c r="AE937" s="13"/>
      <c r="AF937" s="13"/>
      <c r="AG937" s="13"/>
      <c r="AH937" s="13"/>
      <c r="AI937" s="13"/>
      <c r="AJ937" s="13"/>
      <c r="AK937" s="13"/>
      <c r="AL937" s="13"/>
      <c r="AM937" s="13"/>
      <c r="AN937" s="13"/>
      <c r="AO937" s="13"/>
      <c r="AP937" s="13"/>
      <c r="AQ937" s="13"/>
      <c r="AR937" s="13"/>
      <c r="AS937" s="13"/>
      <c r="AT937" s="13"/>
      <c r="AU937" s="13"/>
      <c r="AV937" s="13"/>
      <c r="AW937" s="13"/>
      <c r="AX937" s="13"/>
      <c r="AY937" s="13"/>
      <c r="AZ937" s="13"/>
      <c r="BA937" s="13"/>
      <c r="BB937" s="13"/>
      <c r="BC937" s="13"/>
      <c r="BD937" s="13"/>
      <c r="BE937" s="13"/>
      <c r="BF937" s="13"/>
      <c r="BG937" s="13"/>
      <c r="BH937" s="13"/>
      <c r="BI937" s="13"/>
      <c r="BJ937" s="14"/>
      <c r="BK937" s="14"/>
      <c r="BL937" s="14"/>
      <c r="BM937" s="14"/>
      <c r="BN937" s="14"/>
    </row>
    <row r="938" spans="4:66" x14ac:dyDescent="0.25">
      <c r="D938" s="11"/>
      <c r="E938" s="10"/>
      <c r="F938" s="10"/>
      <c r="G938" s="10"/>
      <c r="H938" s="10"/>
      <c r="I938" s="10"/>
      <c r="J938" s="10"/>
      <c r="K938" s="12"/>
      <c r="L938" s="12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  <c r="AA938" s="13"/>
      <c r="AB938" s="13"/>
      <c r="AC938" s="13"/>
      <c r="AD938" s="13"/>
      <c r="AE938" s="13"/>
      <c r="AF938" s="13"/>
      <c r="AG938" s="13"/>
      <c r="AH938" s="13"/>
      <c r="AI938" s="13"/>
      <c r="AJ938" s="13"/>
      <c r="AK938" s="13"/>
      <c r="AL938" s="13"/>
      <c r="AM938" s="13"/>
      <c r="AN938" s="13"/>
      <c r="AO938" s="13"/>
      <c r="AP938" s="13"/>
      <c r="AQ938" s="13"/>
      <c r="AR938" s="13"/>
      <c r="AS938" s="13"/>
      <c r="AT938" s="13"/>
      <c r="AU938" s="13"/>
      <c r="AV938" s="13"/>
      <c r="AW938" s="13"/>
      <c r="AX938" s="13"/>
      <c r="AY938" s="13"/>
      <c r="AZ938" s="13"/>
      <c r="BA938" s="13"/>
      <c r="BB938" s="13"/>
      <c r="BC938" s="13"/>
      <c r="BD938" s="13"/>
      <c r="BE938" s="13"/>
      <c r="BF938" s="13"/>
      <c r="BG938" s="13"/>
      <c r="BH938" s="13"/>
      <c r="BI938" s="13"/>
      <c r="BJ938" s="14"/>
      <c r="BK938" s="14"/>
      <c r="BL938" s="14"/>
      <c r="BM938" s="14"/>
      <c r="BN938" s="14"/>
    </row>
    <row r="939" spans="4:66" x14ac:dyDescent="0.25">
      <c r="D939" s="11"/>
      <c r="E939" s="10"/>
      <c r="F939" s="10"/>
      <c r="G939" s="10"/>
      <c r="H939" s="10"/>
      <c r="I939" s="10"/>
      <c r="J939" s="10"/>
      <c r="K939" s="12"/>
      <c r="L939" s="12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  <c r="AA939" s="13"/>
      <c r="AB939" s="13"/>
      <c r="AC939" s="13"/>
      <c r="AD939" s="13"/>
      <c r="AE939" s="13"/>
      <c r="AF939" s="13"/>
      <c r="AG939" s="13"/>
      <c r="AH939" s="13"/>
      <c r="AI939" s="13"/>
      <c r="AJ939" s="13"/>
      <c r="AK939" s="13"/>
      <c r="AL939" s="13"/>
      <c r="AM939" s="13"/>
      <c r="AN939" s="13"/>
      <c r="AO939" s="13"/>
      <c r="AP939" s="13"/>
      <c r="AQ939" s="13"/>
      <c r="AR939" s="13"/>
      <c r="AS939" s="13"/>
      <c r="AT939" s="13"/>
      <c r="AU939" s="13"/>
      <c r="AV939" s="13"/>
      <c r="AW939" s="13"/>
      <c r="AX939" s="13"/>
      <c r="AY939" s="13"/>
      <c r="AZ939" s="13"/>
      <c r="BA939" s="13"/>
      <c r="BB939" s="13"/>
      <c r="BC939" s="13"/>
      <c r="BD939" s="13"/>
      <c r="BE939" s="13"/>
      <c r="BF939" s="13"/>
      <c r="BG939" s="13"/>
      <c r="BH939" s="13"/>
      <c r="BI939" s="13"/>
      <c r="BJ939" s="14"/>
      <c r="BK939" s="14"/>
      <c r="BL939" s="14"/>
      <c r="BM939" s="14"/>
      <c r="BN939" s="14"/>
    </row>
    <row r="940" spans="4:66" x14ac:dyDescent="0.25">
      <c r="D940" s="11"/>
      <c r="E940" s="10"/>
      <c r="F940" s="10"/>
      <c r="G940" s="10"/>
      <c r="H940" s="10"/>
      <c r="I940" s="10"/>
      <c r="J940" s="10"/>
      <c r="K940" s="12"/>
      <c r="L940" s="12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  <c r="AA940" s="13"/>
      <c r="AB940" s="13"/>
      <c r="AC940" s="13"/>
      <c r="AD940" s="13"/>
      <c r="AE940" s="13"/>
      <c r="AF940" s="13"/>
      <c r="AG940" s="13"/>
      <c r="AH940" s="13"/>
      <c r="AI940" s="13"/>
      <c r="AJ940" s="13"/>
      <c r="AK940" s="13"/>
      <c r="AL940" s="13"/>
      <c r="AM940" s="13"/>
      <c r="AN940" s="13"/>
      <c r="AO940" s="13"/>
      <c r="AP940" s="13"/>
      <c r="AQ940" s="13"/>
      <c r="AR940" s="13"/>
      <c r="AS940" s="13"/>
      <c r="AT940" s="13"/>
      <c r="AU940" s="13"/>
      <c r="AV940" s="13"/>
      <c r="AW940" s="13"/>
      <c r="AX940" s="13"/>
      <c r="AY940" s="13"/>
      <c r="AZ940" s="13"/>
      <c r="BA940" s="13"/>
      <c r="BB940" s="13"/>
      <c r="BC940" s="13"/>
      <c r="BD940" s="13"/>
      <c r="BE940" s="13"/>
      <c r="BF940" s="13"/>
      <c r="BG940" s="13"/>
      <c r="BH940" s="13"/>
      <c r="BI940" s="13"/>
      <c r="BJ940" s="14"/>
      <c r="BK940" s="14"/>
      <c r="BL940" s="14"/>
      <c r="BM940" s="14"/>
      <c r="BN940" s="14"/>
    </row>
    <row r="941" spans="4:66" x14ac:dyDescent="0.25">
      <c r="D941" s="11"/>
      <c r="E941" s="10"/>
      <c r="F941" s="10"/>
      <c r="G941" s="10"/>
      <c r="H941" s="10"/>
      <c r="I941" s="10"/>
      <c r="J941" s="10"/>
      <c r="K941" s="12"/>
      <c r="L941" s="12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  <c r="AA941" s="13"/>
      <c r="AB941" s="13"/>
      <c r="AC941" s="13"/>
      <c r="AD941" s="13"/>
      <c r="AE941" s="13"/>
      <c r="AF941" s="13"/>
      <c r="AG941" s="13"/>
      <c r="AH941" s="13"/>
      <c r="AI941" s="13"/>
      <c r="AJ941" s="13"/>
      <c r="AK941" s="13"/>
      <c r="AL941" s="13"/>
      <c r="AM941" s="13"/>
      <c r="AN941" s="13"/>
      <c r="AO941" s="13"/>
      <c r="AP941" s="13"/>
      <c r="AQ941" s="13"/>
      <c r="AR941" s="13"/>
      <c r="AS941" s="13"/>
      <c r="AT941" s="13"/>
      <c r="AU941" s="13"/>
      <c r="AV941" s="13"/>
      <c r="AW941" s="13"/>
      <c r="AX941" s="13"/>
      <c r="AY941" s="13"/>
      <c r="AZ941" s="13"/>
      <c r="BA941" s="13"/>
      <c r="BB941" s="13"/>
      <c r="BC941" s="13"/>
      <c r="BD941" s="13"/>
      <c r="BE941" s="13"/>
      <c r="BF941" s="13"/>
      <c r="BG941" s="13"/>
      <c r="BH941" s="13"/>
      <c r="BI941" s="13"/>
      <c r="BJ941" s="14"/>
      <c r="BK941" s="14"/>
      <c r="BL941" s="14"/>
      <c r="BM941" s="14"/>
      <c r="BN941" s="14"/>
    </row>
    <row r="942" spans="4:66" x14ac:dyDescent="0.25">
      <c r="D942" s="11"/>
      <c r="E942" s="10"/>
      <c r="F942" s="10"/>
      <c r="G942" s="10"/>
      <c r="H942" s="10"/>
      <c r="I942" s="10"/>
      <c r="J942" s="10"/>
      <c r="K942" s="12"/>
      <c r="L942" s="12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  <c r="AA942" s="13"/>
      <c r="AB942" s="13"/>
      <c r="AC942" s="13"/>
      <c r="AD942" s="13"/>
      <c r="AE942" s="13"/>
      <c r="AF942" s="13"/>
      <c r="AG942" s="13"/>
      <c r="AH942" s="13"/>
      <c r="AI942" s="13"/>
      <c r="AJ942" s="13"/>
      <c r="AK942" s="13"/>
      <c r="AL942" s="13"/>
      <c r="AM942" s="13"/>
      <c r="AN942" s="13"/>
      <c r="AO942" s="13"/>
      <c r="AP942" s="13"/>
      <c r="AQ942" s="13"/>
      <c r="AR942" s="13"/>
      <c r="AS942" s="13"/>
      <c r="AT942" s="13"/>
      <c r="AU942" s="13"/>
      <c r="AV942" s="13"/>
      <c r="AW942" s="13"/>
      <c r="AX942" s="13"/>
      <c r="AY942" s="13"/>
      <c r="AZ942" s="13"/>
      <c r="BA942" s="13"/>
      <c r="BB942" s="13"/>
      <c r="BC942" s="13"/>
      <c r="BD942" s="13"/>
      <c r="BE942" s="13"/>
      <c r="BF942" s="13"/>
      <c r="BG942" s="13"/>
      <c r="BH942" s="13"/>
      <c r="BI942" s="13"/>
      <c r="BJ942" s="14"/>
      <c r="BK942" s="14"/>
      <c r="BL942" s="14"/>
      <c r="BM942" s="14"/>
      <c r="BN942" s="14"/>
    </row>
    <row r="943" spans="4:66" x14ac:dyDescent="0.25">
      <c r="D943" s="11"/>
      <c r="E943" s="10"/>
      <c r="F943" s="10"/>
      <c r="G943" s="10"/>
      <c r="H943" s="10"/>
      <c r="I943" s="10"/>
      <c r="J943" s="10"/>
      <c r="K943" s="12"/>
      <c r="L943" s="12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  <c r="AA943" s="13"/>
      <c r="AB943" s="13"/>
      <c r="AC943" s="13"/>
      <c r="AD943" s="13"/>
      <c r="AE943" s="13"/>
      <c r="AF943" s="13"/>
      <c r="AG943" s="13"/>
      <c r="AH943" s="13"/>
      <c r="AI943" s="13"/>
      <c r="AJ943" s="13"/>
      <c r="AK943" s="13"/>
      <c r="AL943" s="13"/>
      <c r="AM943" s="13"/>
      <c r="AN943" s="13"/>
      <c r="AO943" s="13"/>
      <c r="AP943" s="13"/>
      <c r="AQ943" s="13"/>
      <c r="AR943" s="13"/>
      <c r="AS943" s="13"/>
      <c r="AT943" s="13"/>
      <c r="AU943" s="13"/>
      <c r="AV943" s="13"/>
      <c r="AW943" s="13"/>
      <c r="AX943" s="13"/>
      <c r="AY943" s="13"/>
      <c r="AZ943" s="13"/>
      <c r="BA943" s="13"/>
      <c r="BB943" s="13"/>
      <c r="BC943" s="13"/>
      <c r="BD943" s="13"/>
      <c r="BE943" s="13"/>
      <c r="BF943" s="13"/>
      <c r="BG943" s="13"/>
      <c r="BH943" s="13"/>
      <c r="BI943" s="13"/>
      <c r="BJ943" s="14"/>
      <c r="BK943" s="14"/>
      <c r="BL943" s="14"/>
      <c r="BM943" s="14"/>
      <c r="BN943" s="14"/>
    </row>
    <row r="944" spans="4:66" x14ac:dyDescent="0.25">
      <c r="D944" s="11"/>
      <c r="E944" s="10"/>
      <c r="F944" s="10"/>
      <c r="G944" s="10"/>
      <c r="H944" s="10"/>
      <c r="I944" s="10"/>
      <c r="J944" s="10"/>
      <c r="K944" s="12"/>
      <c r="L944" s="12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  <c r="AA944" s="13"/>
      <c r="AB944" s="13"/>
      <c r="AC944" s="13"/>
      <c r="AD944" s="13"/>
      <c r="AE944" s="13"/>
      <c r="AF944" s="13"/>
      <c r="AG944" s="13"/>
      <c r="AH944" s="13"/>
      <c r="AI944" s="13"/>
      <c r="AJ944" s="13"/>
      <c r="AK944" s="13"/>
      <c r="AL944" s="13"/>
      <c r="AM944" s="13"/>
      <c r="AN944" s="13"/>
      <c r="AO944" s="13"/>
      <c r="AP944" s="13"/>
      <c r="AQ944" s="13"/>
      <c r="AR944" s="13"/>
      <c r="AS944" s="13"/>
      <c r="AT944" s="13"/>
      <c r="AU944" s="13"/>
      <c r="AV944" s="13"/>
      <c r="AW944" s="13"/>
      <c r="AX944" s="13"/>
      <c r="AY944" s="13"/>
      <c r="AZ944" s="13"/>
      <c r="BA944" s="13"/>
      <c r="BB944" s="13"/>
      <c r="BC944" s="13"/>
      <c r="BD944" s="13"/>
      <c r="BE944" s="13"/>
      <c r="BF944" s="13"/>
      <c r="BG944" s="13"/>
      <c r="BH944" s="13"/>
      <c r="BI944" s="13"/>
      <c r="BJ944" s="14"/>
      <c r="BK944" s="14"/>
      <c r="BL944" s="14"/>
      <c r="BM944" s="14"/>
      <c r="BN944" s="14"/>
    </row>
    <row r="945" spans="4:66" x14ac:dyDescent="0.25">
      <c r="D945" s="11"/>
      <c r="E945" s="10"/>
      <c r="F945" s="10"/>
      <c r="G945" s="10"/>
      <c r="H945" s="10"/>
      <c r="I945" s="10"/>
      <c r="J945" s="10"/>
      <c r="K945" s="12"/>
      <c r="L945" s="12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  <c r="AA945" s="13"/>
      <c r="AB945" s="13"/>
      <c r="AC945" s="13"/>
      <c r="AD945" s="13"/>
      <c r="AE945" s="13"/>
      <c r="AF945" s="13"/>
      <c r="AG945" s="13"/>
      <c r="AH945" s="13"/>
      <c r="AI945" s="13"/>
      <c r="AJ945" s="13"/>
      <c r="AK945" s="13"/>
      <c r="AL945" s="13"/>
      <c r="AM945" s="13"/>
      <c r="AN945" s="13"/>
      <c r="AO945" s="13"/>
      <c r="AP945" s="13"/>
      <c r="AQ945" s="13"/>
      <c r="AR945" s="13"/>
      <c r="AS945" s="13"/>
      <c r="AT945" s="13"/>
      <c r="AU945" s="13"/>
      <c r="AV945" s="13"/>
      <c r="AW945" s="13"/>
      <c r="AX945" s="13"/>
      <c r="AY945" s="13"/>
      <c r="AZ945" s="13"/>
      <c r="BA945" s="13"/>
      <c r="BB945" s="13"/>
      <c r="BC945" s="13"/>
      <c r="BD945" s="13"/>
      <c r="BE945" s="13"/>
      <c r="BF945" s="13"/>
      <c r="BG945" s="13"/>
      <c r="BH945" s="13"/>
      <c r="BI945" s="13"/>
      <c r="BJ945" s="14"/>
      <c r="BK945" s="14"/>
      <c r="BL945" s="14"/>
      <c r="BM945" s="14"/>
      <c r="BN945" s="14"/>
    </row>
    <row r="946" spans="4:66" x14ac:dyDescent="0.25">
      <c r="D946" s="11"/>
      <c r="E946" s="10"/>
      <c r="F946" s="10"/>
      <c r="G946" s="10"/>
      <c r="H946" s="10"/>
      <c r="I946" s="10"/>
      <c r="J946" s="10"/>
      <c r="K946" s="12"/>
      <c r="L946" s="12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  <c r="AA946" s="13"/>
      <c r="AB946" s="13"/>
      <c r="AC946" s="13"/>
      <c r="AD946" s="13"/>
      <c r="AE946" s="13"/>
      <c r="AF946" s="13"/>
      <c r="AG946" s="13"/>
      <c r="AH946" s="13"/>
      <c r="AI946" s="13"/>
      <c r="AJ946" s="13"/>
      <c r="AK946" s="13"/>
      <c r="AL946" s="13"/>
      <c r="AM946" s="13"/>
      <c r="AN946" s="13"/>
      <c r="AO946" s="13"/>
      <c r="AP946" s="13"/>
      <c r="AQ946" s="13"/>
      <c r="AR946" s="13"/>
      <c r="AS946" s="13"/>
      <c r="AT946" s="13"/>
      <c r="AU946" s="13"/>
      <c r="AV946" s="13"/>
      <c r="AW946" s="13"/>
      <c r="AX946" s="13"/>
      <c r="AY946" s="13"/>
      <c r="AZ946" s="13"/>
      <c r="BA946" s="13"/>
      <c r="BB946" s="13"/>
      <c r="BC946" s="13"/>
      <c r="BD946" s="13"/>
      <c r="BE946" s="13"/>
      <c r="BF946" s="13"/>
      <c r="BG946" s="13"/>
      <c r="BH946" s="13"/>
      <c r="BI946" s="13"/>
      <c r="BJ946" s="14"/>
      <c r="BK946" s="14"/>
      <c r="BL946" s="14"/>
      <c r="BM946" s="14"/>
      <c r="BN946" s="14"/>
    </row>
    <row r="947" spans="4:66" x14ac:dyDescent="0.25">
      <c r="D947" s="11"/>
      <c r="E947" s="10"/>
      <c r="F947" s="10"/>
      <c r="G947" s="10"/>
      <c r="H947" s="10"/>
      <c r="I947" s="10"/>
      <c r="J947" s="10"/>
      <c r="K947" s="12"/>
      <c r="L947" s="12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  <c r="AA947" s="13"/>
      <c r="AB947" s="13"/>
      <c r="AC947" s="13"/>
      <c r="AD947" s="13"/>
      <c r="AE947" s="13"/>
      <c r="AF947" s="13"/>
      <c r="AG947" s="13"/>
      <c r="AH947" s="13"/>
      <c r="AI947" s="13"/>
      <c r="AJ947" s="13"/>
      <c r="AK947" s="13"/>
      <c r="AL947" s="13"/>
      <c r="AM947" s="13"/>
      <c r="AN947" s="13"/>
      <c r="AO947" s="13"/>
      <c r="AP947" s="13"/>
      <c r="AQ947" s="13"/>
      <c r="AR947" s="13"/>
      <c r="AS947" s="13"/>
      <c r="AT947" s="13"/>
      <c r="AU947" s="13"/>
      <c r="AV947" s="13"/>
      <c r="AW947" s="13"/>
      <c r="AX947" s="13"/>
      <c r="AY947" s="13"/>
      <c r="AZ947" s="13"/>
      <c r="BA947" s="13"/>
      <c r="BB947" s="13"/>
      <c r="BC947" s="13"/>
      <c r="BD947" s="13"/>
      <c r="BE947" s="13"/>
      <c r="BF947" s="13"/>
      <c r="BG947" s="13"/>
      <c r="BH947" s="13"/>
      <c r="BI947" s="13"/>
      <c r="BJ947" s="14"/>
      <c r="BK947" s="14"/>
      <c r="BL947" s="14"/>
      <c r="BM947" s="14"/>
      <c r="BN947" s="14"/>
    </row>
    <row r="948" spans="4:66" x14ac:dyDescent="0.25">
      <c r="D948" s="11"/>
      <c r="E948" s="10"/>
      <c r="F948" s="10"/>
      <c r="G948" s="10"/>
      <c r="H948" s="10"/>
      <c r="I948" s="10"/>
      <c r="J948" s="10"/>
      <c r="K948" s="12"/>
      <c r="L948" s="12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  <c r="AA948" s="13"/>
      <c r="AB948" s="13"/>
      <c r="AC948" s="13"/>
      <c r="AD948" s="13"/>
      <c r="AE948" s="13"/>
      <c r="AF948" s="13"/>
      <c r="AG948" s="13"/>
      <c r="AH948" s="13"/>
      <c r="AI948" s="13"/>
      <c r="AJ948" s="13"/>
      <c r="AK948" s="13"/>
      <c r="AL948" s="13"/>
      <c r="AM948" s="13"/>
      <c r="AN948" s="13"/>
      <c r="AO948" s="13"/>
      <c r="AP948" s="13"/>
      <c r="AQ948" s="13"/>
      <c r="AR948" s="13"/>
      <c r="AS948" s="13"/>
      <c r="AT948" s="13"/>
      <c r="AU948" s="13"/>
      <c r="AV948" s="13"/>
      <c r="AW948" s="13"/>
      <c r="AX948" s="13"/>
      <c r="AY948" s="13"/>
      <c r="AZ948" s="13"/>
      <c r="BA948" s="13"/>
      <c r="BB948" s="13"/>
      <c r="BC948" s="13"/>
      <c r="BD948" s="13"/>
      <c r="BE948" s="13"/>
      <c r="BF948" s="13"/>
      <c r="BG948" s="13"/>
      <c r="BH948" s="13"/>
      <c r="BI948" s="13"/>
      <c r="BJ948" s="14"/>
      <c r="BK948" s="14"/>
      <c r="BL948" s="14"/>
      <c r="BM948" s="14"/>
      <c r="BN948" s="14"/>
    </row>
    <row r="949" spans="4:66" x14ac:dyDescent="0.25">
      <c r="D949" s="11"/>
      <c r="E949" s="10"/>
      <c r="F949" s="10"/>
      <c r="G949" s="10"/>
      <c r="H949" s="10"/>
      <c r="I949" s="10"/>
      <c r="J949" s="10"/>
      <c r="K949" s="12"/>
      <c r="L949" s="12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  <c r="AA949" s="13"/>
      <c r="AB949" s="13"/>
      <c r="AC949" s="13"/>
      <c r="AD949" s="13"/>
      <c r="AE949" s="13"/>
      <c r="AF949" s="13"/>
      <c r="AG949" s="13"/>
      <c r="AH949" s="13"/>
      <c r="AI949" s="13"/>
      <c r="AJ949" s="13"/>
      <c r="AK949" s="13"/>
      <c r="AL949" s="13"/>
      <c r="AM949" s="13"/>
      <c r="AN949" s="13"/>
      <c r="AO949" s="13"/>
      <c r="AP949" s="13"/>
      <c r="AQ949" s="13"/>
      <c r="AR949" s="13"/>
      <c r="AS949" s="13"/>
      <c r="AT949" s="13"/>
      <c r="AU949" s="13"/>
      <c r="AV949" s="13"/>
      <c r="AW949" s="13"/>
      <c r="AX949" s="13"/>
      <c r="AY949" s="13"/>
      <c r="AZ949" s="13"/>
      <c r="BA949" s="13"/>
      <c r="BB949" s="13"/>
      <c r="BC949" s="13"/>
      <c r="BD949" s="13"/>
      <c r="BE949" s="13"/>
      <c r="BF949" s="13"/>
      <c r="BG949" s="13"/>
      <c r="BH949" s="13"/>
      <c r="BI949" s="13"/>
      <c r="BJ949" s="14"/>
      <c r="BK949" s="14"/>
      <c r="BL949" s="14"/>
      <c r="BM949" s="14"/>
      <c r="BN949" s="14"/>
    </row>
    <row r="950" spans="4:66" x14ac:dyDescent="0.25">
      <c r="D950" s="11"/>
      <c r="E950" s="10"/>
      <c r="F950" s="10"/>
      <c r="G950" s="10"/>
      <c r="H950" s="10"/>
      <c r="I950" s="10"/>
      <c r="J950" s="10"/>
      <c r="K950" s="12"/>
      <c r="L950" s="12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  <c r="AA950" s="13"/>
      <c r="AB950" s="13"/>
      <c r="AC950" s="13"/>
      <c r="AD950" s="13"/>
      <c r="AE950" s="13"/>
      <c r="AF950" s="13"/>
      <c r="AG950" s="13"/>
      <c r="AH950" s="13"/>
      <c r="AI950" s="13"/>
      <c r="AJ950" s="13"/>
      <c r="AK950" s="13"/>
      <c r="AL950" s="13"/>
      <c r="AM950" s="13"/>
      <c r="AN950" s="13"/>
      <c r="AO950" s="13"/>
      <c r="AP950" s="13"/>
      <c r="AQ950" s="13"/>
      <c r="AR950" s="13"/>
      <c r="AS950" s="13"/>
      <c r="AT950" s="13"/>
      <c r="AU950" s="13"/>
      <c r="AV950" s="13"/>
      <c r="AW950" s="13"/>
      <c r="AX950" s="13"/>
      <c r="AY950" s="13"/>
      <c r="AZ950" s="13"/>
      <c r="BA950" s="13"/>
      <c r="BB950" s="13"/>
      <c r="BC950" s="13"/>
      <c r="BD950" s="13"/>
      <c r="BE950" s="13"/>
      <c r="BF950" s="13"/>
      <c r="BG950" s="13"/>
      <c r="BH950" s="13"/>
      <c r="BI950" s="13"/>
      <c r="BJ950" s="14"/>
      <c r="BK950" s="14"/>
      <c r="BL950" s="14"/>
      <c r="BM950" s="14"/>
      <c r="BN950" s="14"/>
    </row>
    <row r="951" spans="4:66" x14ac:dyDescent="0.25">
      <c r="D951" s="11"/>
      <c r="E951" s="10"/>
      <c r="F951" s="10"/>
      <c r="G951" s="10"/>
      <c r="H951" s="10"/>
      <c r="I951" s="10"/>
      <c r="J951" s="10"/>
      <c r="K951" s="12"/>
      <c r="L951" s="12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  <c r="AA951" s="13"/>
      <c r="AB951" s="13"/>
      <c r="AC951" s="13"/>
      <c r="AD951" s="13"/>
      <c r="AE951" s="13"/>
      <c r="AF951" s="13"/>
      <c r="AG951" s="13"/>
      <c r="AH951" s="13"/>
      <c r="AI951" s="13"/>
      <c r="AJ951" s="13"/>
      <c r="AK951" s="13"/>
      <c r="AL951" s="13"/>
      <c r="AM951" s="13"/>
      <c r="AN951" s="13"/>
      <c r="AO951" s="13"/>
      <c r="AP951" s="13"/>
      <c r="AQ951" s="13"/>
      <c r="AR951" s="13"/>
      <c r="AS951" s="13"/>
      <c r="AT951" s="13"/>
      <c r="AU951" s="13"/>
      <c r="AV951" s="13"/>
      <c r="AW951" s="13"/>
      <c r="AX951" s="13"/>
      <c r="AY951" s="13"/>
      <c r="AZ951" s="13"/>
      <c r="BA951" s="13"/>
      <c r="BB951" s="13"/>
      <c r="BC951" s="13"/>
      <c r="BD951" s="13"/>
      <c r="BE951" s="13"/>
      <c r="BF951" s="13"/>
      <c r="BG951" s="13"/>
      <c r="BH951" s="13"/>
      <c r="BI951" s="13"/>
      <c r="BJ951" s="14"/>
      <c r="BK951" s="14"/>
      <c r="BL951" s="14"/>
      <c r="BM951" s="14"/>
      <c r="BN951" s="14"/>
    </row>
    <row r="952" spans="4:66" x14ac:dyDescent="0.25">
      <c r="D952" s="11"/>
      <c r="E952" s="10"/>
      <c r="F952" s="10"/>
      <c r="G952" s="10"/>
      <c r="H952" s="10"/>
      <c r="I952" s="10"/>
      <c r="J952" s="10"/>
      <c r="K952" s="12"/>
      <c r="L952" s="12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  <c r="AA952" s="13"/>
      <c r="AB952" s="13"/>
      <c r="AC952" s="13"/>
      <c r="AD952" s="13"/>
      <c r="AE952" s="13"/>
      <c r="AF952" s="13"/>
      <c r="AG952" s="13"/>
      <c r="AH952" s="13"/>
      <c r="AI952" s="13"/>
      <c r="AJ952" s="13"/>
      <c r="AK952" s="13"/>
      <c r="AL952" s="13"/>
      <c r="AM952" s="13"/>
      <c r="AN952" s="13"/>
      <c r="AO952" s="13"/>
      <c r="AP952" s="13"/>
      <c r="AQ952" s="13"/>
      <c r="AR952" s="13"/>
      <c r="AS952" s="13"/>
      <c r="AT952" s="13"/>
      <c r="AU952" s="13"/>
      <c r="AV952" s="13"/>
      <c r="AW952" s="13"/>
      <c r="AX952" s="13"/>
      <c r="AY952" s="13"/>
      <c r="AZ952" s="13"/>
      <c r="BA952" s="13"/>
      <c r="BB952" s="13"/>
      <c r="BC952" s="13"/>
      <c r="BD952" s="13"/>
      <c r="BE952" s="13"/>
      <c r="BF952" s="13"/>
      <c r="BG952" s="13"/>
      <c r="BH952" s="13"/>
      <c r="BI952" s="13"/>
      <c r="BJ952" s="14"/>
      <c r="BK952" s="14"/>
      <c r="BL952" s="14"/>
      <c r="BM952" s="14"/>
      <c r="BN952" s="14"/>
    </row>
    <row r="953" spans="4:66" x14ac:dyDescent="0.25">
      <c r="D953" s="11"/>
      <c r="E953" s="10"/>
      <c r="F953" s="10"/>
      <c r="G953" s="10"/>
      <c r="H953" s="10"/>
      <c r="I953" s="10"/>
      <c r="J953" s="10"/>
      <c r="K953" s="12"/>
      <c r="L953" s="12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  <c r="AA953" s="13"/>
      <c r="AB953" s="13"/>
      <c r="AC953" s="13"/>
      <c r="AD953" s="13"/>
      <c r="AE953" s="13"/>
      <c r="AF953" s="13"/>
      <c r="AG953" s="13"/>
      <c r="AH953" s="13"/>
      <c r="AI953" s="13"/>
      <c r="AJ953" s="13"/>
      <c r="AK953" s="13"/>
      <c r="AL953" s="13"/>
      <c r="AM953" s="13"/>
      <c r="AN953" s="13"/>
      <c r="AO953" s="13"/>
      <c r="AP953" s="13"/>
      <c r="AQ953" s="13"/>
      <c r="AR953" s="13"/>
      <c r="AS953" s="13"/>
      <c r="AT953" s="13"/>
      <c r="AU953" s="13"/>
      <c r="AV953" s="13"/>
      <c r="AW953" s="13"/>
      <c r="AX953" s="13"/>
      <c r="AY953" s="13"/>
      <c r="AZ953" s="13"/>
      <c r="BA953" s="13"/>
      <c r="BB953" s="13"/>
      <c r="BC953" s="13"/>
      <c r="BD953" s="13"/>
      <c r="BE953" s="13"/>
      <c r="BF953" s="13"/>
      <c r="BG953" s="13"/>
      <c r="BH953" s="13"/>
      <c r="BI953" s="13"/>
      <c r="BJ953" s="14"/>
      <c r="BK953" s="14"/>
      <c r="BL953" s="14"/>
      <c r="BM953" s="14"/>
      <c r="BN953" s="14"/>
    </row>
    <row r="954" spans="4:66" x14ac:dyDescent="0.25">
      <c r="D954" s="11"/>
      <c r="E954" s="10"/>
      <c r="F954" s="10"/>
      <c r="G954" s="10"/>
      <c r="H954" s="10"/>
      <c r="I954" s="10"/>
      <c r="J954" s="10"/>
      <c r="K954" s="12"/>
      <c r="L954" s="12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  <c r="AA954" s="13"/>
      <c r="AB954" s="13"/>
      <c r="AC954" s="13"/>
      <c r="AD954" s="13"/>
      <c r="AE954" s="13"/>
      <c r="AF954" s="13"/>
      <c r="AG954" s="13"/>
      <c r="AH954" s="13"/>
      <c r="AI954" s="13"/>
      <c r="AJ954" s="13"/>
      <c r="AK954" s="13"/>
      <c r="AL954" s="13"/>
      <c r="AM954" s="13"/>
      <c r="AN954" s="13"/>
      <c r="AO954" s="13"/>
      <c r="AP954" s="13"/>
      <c r="AQ954" s="13"/>
      <c r="AR954" s="13"/>
      <c r="AS954" s="13"/>
      <c r="AT954" s="13"/>
      <c r="AU954" s="13"/>
      <c r="AV954" s="13"/>
      <c r="AW954" s="13"/>
      <c r="AX954" s="13"/>
      <c r="AY954" s="13"/>
      <c r="AZ954" s="13"/>
      <c r="BA954" s="13"/>
      <c r="BB954" s="13"/>
      <c r="BC954" s="13"/>
      <c r="BD954" s="13"/>
      <c r="BE954" s="13"/>
      <c r="BF954" s="13"/>
      <c r="BG954" s="13"/>
      <c r="BH954" s="13"/>
      <c r="BI954" s="13"/>
      <c r="BJ954" s="14"/>
      <c r="BK954" s="14"/>
      <c r="BL954" s="14"/>
      <c r="BM954" s="14"/>
      <c r="BN954" s="14"/>
    </row>
    <row r="955" spans="4:66" x14ac:dyDescent="0.25">
      <c r="D955" s="11"/>
      <c r="E955" s="10"/>
      <c r="F955" s="10"/>
      <c r="G955" s="10"/>
      <c r="H955" s="10"/>
      <c r="I955" s="10"/>
      <c r="J955" s="10"/>
      <c r="K955" s="12"/>
      <c r="L955" s="12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  <c r="AA955" s="13"/>
      <c r="AB955" s="13"/>
      <c r="AC955" s="13"/>
      <c r="AD955" s="13"/>
      <c r="AE955" s="13"/>
      <c r="AF955" s="13"/>
      <c r="AG955" s="13"/>
      <c r="AH955" s="13"/>
      <c r="AI955" s="13"/>
      <c r="AJ955" s="13"/>
      <c r="AK955" s="13"/>
      <c r="AL955" s="13"/>
      <c r="AM955" s="13"/>
      <c r="AN955" s="13"/>
      <c r="AO955" s="13"/>
      <c r="AP955" s="13"/>
      <c r="AQ955" s="13"/>
      <c r="AR955" s="13"/>
      <c r="AS955" s="13"/>
      <c r="AT955" s="13"/>
      <c r="AU955" s="13"/>
      <c r="AV955" s="13"/>
      <c r="AW955" s="13"/>
      <c r="AX955" s="13"/>
      <c r="AY955" s="13"/>
      <c r="AZ955" s="13"/>
      <c r="BA955" s="13"/>
      <c r="BB955" s="13"/>
      <c r="BC955" s="13"/>
      <c r="BD955" s="13"/>
      <c r="BE955" s="13"/>
      <c r="BF955" s="13"/>
      <c r="BG955" s="13"/>
      <c r="BH955" s="13"/>
      <c r="BI955" s="13"/>
      <c r="BJ955" s="14"/>
      <c r="BK955" s="14"/>
      <c r="BL955" s="14"/>
      <c r="BM955" s="14"/>
      <c r="BN955" s="14"/>
    </row>
    <row r="956" spans="4:66" x14ac:dyDescent="0.25">
      <c r="D956" s="11"/>
      <c r="E956" s="10"/>
      <c r="F956" s="10"/>
      <c r="G956" s="10"/>
      <c r="H956" s="10"/>
      <c r="I956" s="10"/>
      <c r="J956" s="10"/>
      <c r="K956" s="12"/>
      <c r="L956" s="12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  <c r="AA956" s="13"/>
      <c r="AB956" s="13"/>
      <c r="AC956" s="13"/>
      <c r="AD956" s="13"/>
      <c r="AE956" s="13"/>
      <c r="AF956" s="13"/>
      <c r="AG956" s="13"/>
      <c r="AH956" s="13"/>
      <c r="AI956" s="13"/>
      <c r="AJ956" s="13"/>
      <c r="AK956" s="13"/>
      <c r="AL956" s="13"/>
      <c r="AM956" s="13"/>
      <c r="AN956" s="13"/>
      <c r="AO956" s="13"/>
      <c r="AP956" s="13"/>
      <c r="AQ956" s="13"/>
      <c r="AR956" s="13"/>
      <c r="AS956" s="13"/>
      <c r="AT956" s="13"/>
      <c r="AU956" s="13"/>
      <c r="AV956" s="13"/>
      <c r="AW956" s="13"/>
      <c r="AX956" s="13"/>
      <c r="AY956" s="13"/>
      <c r="AZ956" s="13"/>
      <c r="BA956" s="13"/>
      <c r="BB956" s="13"/>
      <c r="BC956" s="13"/>
      <c r="BD956" s="13"/>
      <c r="BE956" s="13"/>
      <c r="BF956" s="13"/>
      <c r="BG956" s="13"/>
      <c r="BH956" s="13"/>
      <c r="BI956" s="13"/>
      <c r="BJ956" s="14"/>
      <c r="BK956" s="14"/>
      <c r="BL956" s="14"/>
      <c r="BM956" s="14"/>
      <c r="BN956" s="14"/>
    </row>
    <row r="957" spans="4:66" x14ac:dyDescent="0.25">
      <c r="D957" s="11"/>
      <c r="E957" s="10"/>
      <c r="F957" s="10"/>
      <c r="G957" s="10"/>
      <c r="H957" s="10"/>
      <c r="I957" s="10"/>
      <c r="J957" s="10"/>
      <c r="K957" s="12"/>
      <c r="L957" s="12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  <c r="AA957" s="13"/>
      <c r="AB957" s="13"/>
      <c r="AC957" s="13"/>
      <c r="AD957" s="13"/>
      <c r="AE957" s="13"/>
      <c r="AF957" s="13"/>
      <c r="AG957" s="13"/>
      <c r="AH957" s="13"/>
      <c r="AI957" s="13"/>
      <c r="AJ957" s="13"/>
      <c r="AK957" s="13"/>
      <c r="AL957" s="13"/>
      <c r="AM957" s="13"/>
      <c r="AN957" s="13"/>
      <c r="AO957" s="13"/>
      <c r="AP957" s="13"/>
      <c r="AQ957" s="13"/>
      <c r="AR957" s="13"/>
      <c r="AS957" s="13"/>
      <c r="AT957" s="13"/>
      <c r="AU957" s="13"/>
      <c r="AV957" s="13"/>
      <c r="AW957" s="13"/>
      <c r="AX957" s="13"/>
      <c r="AY957" s="13"/>
      <c r="AZ957" s="13"/>
      <c r="BA957" s="13"/>
      <c r="BB957" s="13"/>
      <c r="BC957" s="13"/>
      <c r="BD957" s="13"/>
      <c r="BE957" s="13"/>
      <c r="BF957" s="13"/>
      <c r="BG957" s="13"/>
      <c r="BH957" s="13"/>
      <c r="BI957" s="13"/>
      <c r="BJ957" s="14"/>
      <c r="BK957" s="14"/>
      <c r="BL957" s="14"/>
      <c r="BM957" s="14"/>
      <c r="BN957" s="14"/>
    </row>
    <row r="958" spans="4:66" x14ac:dyDescent="0.25">
      <c r="D958" s="11"/>
      <c r="E958" s="10"/>
      <c r="F958" s="10"/>
      <c r="G958" s="10"/>
      <c r="H958" s="10"/>
      <c r="I958" s="10"/>
      <c r="J958" s="10"/>
      <c r="K958" s="12"/>
      <c r="L958" s="12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  <c r="AA958" s="13"/>
      <c r="AB958" s="13"/>
      <c r="AC958" s="13"/>
      <c r="AD958" s="13"/>
      <c r="AE958" s="13"/>
      <c r="AF958" s="13"/>
      <c r="AG958" s="13"/>
      <c r="AH958" s="13"/>
      <c r="AI958" s="13"/>
      <c r="AJ958" s="13"/>
      <c r="AK958" s="13"/>
      <c r="AL958" s="13"/>
      <c r="AM958" s="13"/>
      <c r="AN958" s="13"/>
      <c r="AO958" s="13"/>
      <c r="AP958" s="13"/>
      <c r="AQ958" s="13"/>
      <c r="AR958" s="13"/>
      <c r="AS958" s="13"/>
      <c r="AT958" s="13"/>
      <c r="AU958" s="13"/>
      <c r="AV958" s="13"/>
      <c r="AW958" s="13"/>
      <c r="AX958" s="13"/>
      <c r="AY958" s="13"/>
      <c r="AZ958" s="13"/>
      <c r="BA958" s="13"/>
      <c r="BB958" s="13"/>
      <c r="BC958" s="13"/>
      <c r="BD958" s="13"/>
      <c r="BE958" s="13"/>
      <c r="BF958" s="13"/>
      <c r="BG958" s="13"/>
      <c r="BH958" s="13"/>
      <c r="BI958" s="13"/>
      <c r="BJ958" s="14"/>
      <c r="BK958" s="14"/>
      <c r="BL958" s="14"/>
      <c r="BM958" s="14"/>
      <c r="BN958" s="14"/>
    </row>
    <row r="959" spans="4:66" x14ac:dyDescent="0.25">
      <c r="D959" s="11"/>
      <c r="E959" s="10"/>
      <c r="F959" s="10"/>
      <c r="G959" s="10"/>
      <c r="H959" s="10"/>
      <c r="I959" s="10"/>
      <c r="J959" s="10"/>
      <c r="K959" s="12"/>
      <c r="L959" s="12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  <c r="AA959" s="13"/>
      <c r="AB959" s="13"/>
      <c r="AC959" s="13"/>
      <c r="AD959" s="13"/>
      <c r="AE959" s="13"/>
      <c r="AF959" s="13"/>
      <c r="AG959" s="13"/>
      <c r="AH959" s="13"/>
      <c r="AI959" s="13"/>
      <c r="AJ959" s="13"/>
      <c r="AK959" s="13"/>
      <c r="AL959" s="13"/>
      <c r="AM959" s="13"/>
      <c r="AN959" s="13"/>
      <c r="AO959" s="13"/>
      <c r="AP959" s="13"/>
      <c r="AQ959" s="13"/>
      <c r="AR959" s="13"/>
      <c r="AS959" s="13"/>
      <c r="AT959" s="13"/>
      <c r="AU959" s="13"/>
      <c r="AV959" s="13"/>
      <c r="AW959" s="13"/>
      <c r="AX959" s="13"/>
      <c r="AY959" s="13"/>
      <c r="AZ959" s="13"/>
      <c r="BA959" s="13"/>
      <c r="BB959" s="13"/>
      <c r="BC959" s="13"/>
      <c r="BD959" s="13"/>
      <c r="BE959" s="13"/>
      <c r="BF959" s="13"/>
      <c r="BG959" s="13"/>
      <c r="BH959" s="13"/>
      <c r="BI959" s="13"/>
      <c r="BJ959" s="14"/>
      <c r="BK959" s="14"/>
      <c r="BL959" s="14"/>
      <c r="BM959" s="14"/>
      <c r="BN959" s="14"/>
    </row>
    <row r="960" spans="4:66" x14ac:dyDescent="0.25">
      <c r="D960" s="11"/>
      <c r="E960" s="10"/>
      <c r="F960" s="10"/>
      <c r="G960" s="10"/>
      <c r="H960" s="10"/>
      <c r="I960" s="10"/>
      <c r="J960" s="10"/>
      <c r="K960" s="12"/>
      <c r="L960" s="12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  <c r="AA960" s="13"/>
      <c r="AB960" s="13"/>
      <c r="AC960" s="13"/>
      <c r="AD960" s="13"/>
      <c r="AE960" s="13"/>
      <c r="AF960" s="13"/>
      <c r="AG960" s="13"/>
      <c r="AH960" s="13"/>
      <c r="AI960" s="13"/>
      <c r="AJ960" s="13"/>
      <c r="AK960" s="13"/>
      <c r="AL960" s="13"/>
      <c r="AM960" s="13"/>
      <c r="AN960" s="13"/>
      <c r="AO960" s="13"/>
      <c r="AP960" s="13"/>
      <c r="AQ960" s="13"/>
      <c r="AR960" s="13"/>
      <c r="AS960" s="13"/>
      <c r="AT960" s="13"/>
      <c r="AU960" s="13"/>
      <c r="AV960" s="13"/>
      <c r="AW960" s="13"/>
      <c r="AX960" s="13"/>
      <c r="AY960" s="13"/>
      <c r="AZ960" s="13"/>
      <c r="BA960" s="13"/>
      <c r="BB960" s="13"/>
      <c r="BC960" s="13"/>
      <c r="BD960" s="13"/>
      <c r="BE960" s="13"/>
      <c r="BF960" s="13"/>
      <c r="BG960" s="13"/>
      <c r="BH960" s="13"/>
      <c r="BI960" s="13"/>
      <c r="BJ960" s="14"/>
      <c r="BK960" s="14"/>
      <c r="BL960" s="14"/>
      <c r="BM960" s="14"/>
      <c r="BN960" s="14"/>
    </row>
    <row r="961" spans="4:66" x14ac:dyDescent="0.25">
      <c r="D961" s="11"/>
      <c r="E961" s="10"/>
      <c r="F961" s="10"/>
      <c r="G961" s="10"/>
      <c r="H961" s="10"/>
      <c r="I961" s="10"/>
      <c r="J961" s="10"/>
      <c r="K961" s="12"/>
      <c r="L961" s="12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  <c r="AA961" s="13"/>
      <c r="AB961" s="13"/>
      <c r="AC961" s="13"/>
      <c r="AD961" s="13"/>
      <c r="AE961" s="13"/>
      <c r="AF961" s="13"/>
      <c r="AG961" s="13"/>
      <c r="AH961" s="13"/>
      <c r="AI961" s="13"/>
      <c r="AJ961" s="13"/>
      <c r="AK961" s="13"/>
      <c r="AL961" s="13"/>
      <c r="AM961" s="13"/>
      <c r="AN961" s="13"/>
      <c r="AO961" s="13"/>
      <c r="AP961" s="13"/>
      <c r="AQ961" s="13"/>
      <c r="AR961" s="13"/>
      <c r="AS961" s="13"/>
      <c r="AT961" s="13"/>
      <c r="AU961" s="13"/>
      <c r="AV961" s="13"/>
      <c r="AW961" s="13"/>
      <c r="AX961" s="13"/>
      <c r="AY961" s="13"/>
      <c r="AZ961" s="13"/>
      <c r="BA961" s="13"/>
      <c r="BB961" s="13"/>
      <c r="BC961" s="13"/>
      <c r="BD961" s="13"/>
      <c r="BE961" s="13"/>
      <c r="BF961" s="13"/>
      <c r="BG961" s="13"/>
      <c r="BH961" s="13"/>
      <c r="BI961" s="13"/>
      <c r="BJ961" s="14"/>
      <c r="BK961" s="14"/>
      <c r="BL961" s="14"/>
      <c r="BM961" s="14"/>
      <c r="BN961" s="14"/>
    </row>
    <row r="962" spans="4:66" x14ac:dyDescent="0.25">
      <c r="D962" s="11"/>
      <c r="E962" s="10"/>
      <c r="F962" s="10"/>
      <c r="G962" s="10"/>
      <c r="H962" s="10"/>
      <c r="I962" s="10"/>
      <c r="J962" s="10"/>
      <c r="K962" s="12"/>
      <c r="L962" s="12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  <c r="AA962" s="13"/>
      <c r="AB962" s="13"/>
      <c r="AC962" s="13"/>
      <c r="AD962" s="13"/>
      <c r="AE962" s="13"/>
      <c r="AF962" s="13"/>
      <c r="AG962" s="13"/>
      <c r="AH962" s="13"/>
      <c r="AI962" s="13"/>
      <c r="AJ962" s="13"/>
      <c r="AK962" s="13"/>
      <c r="AL962" s="13"/>
      <c r="AM962" s="13"/>
      <c r="AN962" s="13"/>
      <c r="AO962" s="13"/>
      <c r="AP962" s="13"/>
      <c r="AQ962" s="13"/>
      <c r="AR962" s="13"/>
      <c r="AS962" s="13"/>
      <c r="AT962" s="13"/>
      <c r="AU962" s="13"/>
      <c r="AV962" s="13"/>
      <c r="AW962" s="13"/>
      <c r="AX962" s="13"/>
      <c r="AY962" s="13"/>
      <c r="AZ962" s="13"/>
      <c r="BA962" s="13"/>
      <c r="BB962" s="13"/>
      <c r="BC962" s="13"/>
      <c r="BD962" s="13"/>
      <c r="BE962" s="13"/>
      <c r="BF962" s="13"/>
      <c r="BG962" s="13"/>
      <c r="BH962" s="13"/>
      <c r="BI962" s="13"/>
      <c r="BJ962" s="14"/>
      <c r="BK962" s="14"/>
      <c r="BL962" s="14"/>
      <c r="BM962" s="14"/>
      <c r="BN962" s="14"/>
    </row>
    <row r="963" spans="4:66" x14ac:dyDescent="0.25">
      <c r="D963" s="11"/>
      <c r="E963" s="10"/>
      <c r="F963" s="10"/>
      <c r="G963" s="10"/>
      <c r="H963" s="10"/>
      <c r="I963" s="10"/>
      <c r="J963" s="10"/>
      <c r="K963" s="12"/>
      <c r="L963" s="12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  <c r="AA963" s="13"/>
      <c r="AB963" s="13"/>
      <c r="AC963" s="13"/>
      <c r="AD963" s="13"/>
      <c r="AE963" s="13"/>
      <c r="AF963" s="13"/>
      <c r="AG963" s="13"/>
      <c r="AH963" s="13"/>
      <c r="AI963" s="13"/>
      <c r="AJ963" s="13"/>
      <c r="AK963" s="13"/>
      <c r="AL963" s="13"/>
      <c r="AM963" s="13"/>
      <c r="AN963" s="13"/>
      <c r="AO963" s="13"/>
      <c r="AP963" s="13"/>
      <c r="AQ963" s="13"/>
      <c r="AR963" s="13"/>
      <c r="AS963" s="13"/>
      <c r="AT963" s="13"/>
      <c r="AU963" s="13"/>
      <c r="AV963" s="13"/>
      <c r="AW963" s="13"/>
      <c r="AX963" s="13"/>
      <c r="AY963" s="13"/>
      <c r="AZ963" s="13"/>
      <c r="BA963" s="13"/>
      <c r="BB963" s="13"/>
      <c r="BC963" s="13"/>
      <c r="BD963" s="13"/>
      <c r="BE963" s="13"/>
      <c r="BF963" s="13"/>
      <c r="BG963" s="13"/>
      <c r="BH963" s="13"/>
      <c r="BI963" s="13"/>
      <c r="BJ963" s="14"/>
      <c r="BK963" s="14"/>
      <c r="BL963" s="14"/>
      <c r="BM963" s="14"/>
      <c r="BN963" s="14"/>
    </row>
    <row r="964" spans="4:66" x14ac:dyDescent="0.25">
      <c r="D964" s="11"/>
      <c r="E964" s="10"/>
      <c r="F964" s="10"/>
      <c r="G964" s="10"/>
      <c r="H964" s="10"/>
      <c r="I964" s="10"/>
      <c r="J964" s="10"/>
      <c r="K964" s="12"/>
      <c r="L964" s="12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  <c r="AA964" s="13"/>
      <c r="AB964" s="13"/>
      <c r="AC964" s="13"/>
      <c r="AD964" s="13"/>
      <c r="AE964" s="13"/>
      <c r="AF964" s="13"/>
      <c r="AG964" s="13"/>
      <c r="AH964" s="13"/>
      <c r="AI964" s="13"/>
      <c r="AJ964" s="13"/>
      <c r="AK964" s="13"/>
      <c r="AL964" s="13"/>
      <c r="AM964" s="13"/>
      <c r="AN964" s="13"/>
      <c r="AO964" s="13"/>
      <c r="AP964" s="13"/>
      <c r="AQ964" s="13"/>
      <c r="AR964" s="13"/>
      <c r="AS964" s="13"/>
      <c r="AT964" s="13"/>
      <c r="AU964" s="13"/>
      <c r="AV964" s="13"/>
      <c r="AW964" s="13"/>
      <c r="AX964" s="13"/>
      <c r="AY964" s="13"/>
      <c r="AZ964" s="13"/>
      <c r="BA964" s="13"/>
      <c r="BB964" s="13"/>
      <c r="BC964" s="13"/>
      <c r="BD964" s="13"/>
      <c r="BE964" s="13"/>
      <c r="BF964" s="13"/>
      <c r="BG964" s="13"/>
      <c r="BH964" s="13"/>
      <c r="BI964" s="13"/>
      <c r="BJ964" s="14"/>
      <c r="BK964" s="14"/>
      <c r="BL964" s="14"/>
      <c r="BM964" s="14"/>
      <c r="BN964" s="14"/>
    </row>
    <row r="965" spans="4:66" x14ac:dyDescent="0.25">
      <c r="D965" s="11"/>
      <c r="E965" s="10"/>
      <c r="F965" s="10"/>
      <c r="G965" s="10"/>
      <c r="H965" s="10"/>
      <c r="I965" s="10"/>
      <c r="J965" s="10"/>
      <c r="K965" s="12"/>
      <c r="L965" s="12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  <c r="AA965" s="13"/>
      <c r="AB965" s="13"/>
      <c r="AC965" s="13"/>
      <c r="AD965" s="13"/>
      <c r="AE965" s="13"/>
      <c r="AF965" s="13"/>
      <c r="AG965" s="13"/>
      <c r="AH965" s="13"/>
      <c r="AI965" s="13"/>
      <c r="AJ965" s="13"/>
      <c r="AK965" s="13"/>
      <c r="AL965" s="13"/>
      <c r="AM965" s="13"/>
      <c r="AN965" s="13"/>
      <c r="AO965" s="13"/>
      <c r="AP965" s="13"/>
      <c r="AQ965" s="13"/>
      <c r="AR965" s="13"/>
      <c r="AS965" s="13"/>
      <c r="AT965" s="13"/>
      <c r="AU965" s="13"/>
      <c r="AV965" s="13"/>
      <c r="AW965" s="13"/>
      <c r="AX965" s="13"/>
      <c r="AY965" s="13"/>
      <c r="AZ965" s="13"/>
      <c r="BA965" s="13"/>
      <c r="BB965" s="13"/>
      <c r="BC965" s="13"/>
      <c r="BD965" s="13"/>
      <c r="BE965" s="13"/>
      <c r="BF965" s="13"/>
      <c r="BG965" s="13"/>
      <c r="BH965" s="13"/>
      <c r="BI965" s="13"/>
      <c r="BJ965" s="14"/>
      <c r="BK965" s="14"/>
      <c r="BL965" s="14"/>
      <c r="BM965" s="14"/>
      <c r="BN965" s="14"/>
    </row>
    <row r="966" spans="4:66" x14ac:dyDescent="0.25">
      <c r="D966" s="11"/>
      <c r="E966" s="10"/>
      <c r="F966" s="10"/>
      <c r="G966" s="10"/>
      <c r="H966" s="10"/>
      <c r="I966" s="10"/>
      <c r="J966" s="10"/>
      <c r="K966" s="12"/>
      <c r="L966" s="12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  <c r="AA966" s="13"/>
      <c r="AB966" s="13"/>
      <c r="AC966" s="13"/>
      <c r="AD966" s="13"/>
      <c r="AE966" s="13"/>
      <c r="AF966" s="13"/>
      <c r="AG966" s="13"/>
      <c r="AH966" s="13"/>
      <c r="AI966" s="13"/>
      <c r="AJ966" s="13"/>
      <c r="AK966" s="13"/>
      <c r="AL966" s="13"/>
      <c r="AM966" s="13"/>
      <c r="AN966" s="13"/>
      <c r="AO966" s="13"/>
      <c r="AP966" s="13"/>
      <c r="AQ966" s="13"/>
      <c r="AR966" s="13"/>
      <c r="AS966" s="13"/>
      <c r="AT966" s="13"/>
      <c r="AU966" s="13"/>
      <c r="AV966" s="13"/>
      <c r="AW966" s="13"/>
      <c r="AX966" s="13"/>
      <c r="AY966" s="13"/>
      <c r="AZ966" s="13"/>
      <c r="BA966" s="13"/>
      <c r="BB966" s="13"/>
      <c r="BC966" s="13"/>
      <c r="BD966" s="13"/>
      <c r="BE966" s="13"/>
      <c r="BF966" s="13"/>
      <c r="BG966" s="13"/>
      <c r="BH966" s="13"/>
      <c r="BI966" s="13"/>
      <c r="BJ966" s="14"/>
      <c r="BK966" s="14"/>
      <c r="BL966" s="14"/>
      <c r="BM966" s="14"/>
      <c r="BN966" s="14"/>
    </row>
    <row r="967" spans="4:66" x14ac:dyDescent="0.25">
      <c r="D967" s="11"/>
      <c r="E967" s="10"/>
      <c r="F967" s="10"/>
      <c r="G967" s="10"/>
      <c r="H967" s="10"/>
      <c r="I967" s="10"/>
      <c r="J967" s="10"/>
      <c r="K967" s="12"/>
      <c r="L967" s="12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  <c r="AA967" s="13"/>
      <c r="AB967" s="13"/>
      <c r="AC967" s="13"/>
      <c r="AD967" s="13"/>
      <c r="AE967" s="13"/>
      <c r="AF967" s="13"/>
      <c r="AG967" s="13"/>
      <c r="AH967" s="13"/>
      <c r="AI967" s="13"/>
      <c r="AJ967" s="13"/>
      <c r="AK967" s="13"/>
      <c r="AL967" s="13"/>
      <c r="AM967" s="13"/>
      <c r="AN967" s="13"/>
      <c r="AO967" s="13"/>
      <c r="AP967" s="13"/>
      <c r="AQ967" s="13"/>
      <c r="AR967" s="13"/>
      <c r="AS967" s="13"/>
      <c r="AT967" s="13"/>
      <c r="AU967" s="13"/>
      <c r="AV967" s="13"/>
      <c r="AW967" s="13"/>
      <c r="AX967" s="13"/>
      <c r="AY967" s="13"/>
      <c r="AZ967" s="13"/>
      <c r="BA967" s="13"/>
      <c r="BB967" s="13"/>
      <c r="BC967" s="13"/>
      <c r="BD967" s="13"/>
      <c r="BE967" s="13"/>
      <c r="BF967" s="13"/>
      <c r="BG967" s="13"/>
      <c r="BH967" s="13"/>
      <c r="BI967" s="13"/>
      <c r="BJ967" s="14"/>
      <c r="BK967" s="14"/>
      <c r="BL967" s="14"/>
      <c r="BM967" s="14"/>
      <c r="BN967" s="14"/>
    </row>
    <row r="968" spans="4:66" x14ac:dyDescent="0.25">
      <c r="D968" s="11"/>
      <c r="E968" s="10"/>
      <c r="F968" s="10"/>
      <c r="G968" s="10"/>
      <c r="H968" s="10"/>
      <c r="I968" s="10"/>
      <c r="J968" s="10"/>
      <c r="K968" s="12"/>
      <c r="L968" s="12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  <c r="AA968" s="13"/>
      <c r="AB968" s="13"/>
      <c r="AC968" s="13"/>
      <c r="AD968" s="13"/>
      <c r="AE968" s="13"/>
      <c r="AF968" s="13"/>
      <c r="AG968" s="13"/>
      <c r="AH968" s="13"/>
      <c r="AI968" s="13"/>
      <c r="AJ968" s="13"/>
      <c r="AK968" s="13"/>
      <c r="AL968" s="13"/>
      <c r="AM968" s="13"/>
      <c r="AN968" s="13"/>
      <c r="AO968" s="13"/>
      <c r="AP968" s="13"/>
      <c r="AQ968" s="13"/>
      <c r="AR968" s="13"/>
      <c r="AS968" s="13"/>
      <c r="AT968" s="13"/>
      <c r="AU968" s="13"/>
      <c r="AV968" s="13"/>
      <c r="AW968" s="13"/>
      <c r="AX968" s="13"/>
      <c r="AY968" s="13"/>
      <c r="AZ968" s="13"/>
      <c r="BA968" s="13"/>
      <c r="BB968" s="13"/>
      <c r="BC968" s="13"/>
      <c r="BD968" s="13"/>
      <c r="BE968" s="13"/>
      <c r="BF968" s="13"/>
      <c r="BG968" s="13"/>
      <c r="BH968" s="13"/>
      <c r="BI968" s="13"/>
      <c r="BJ968" s="14"/>
      <c r="BK968" s="14"/>
      <c r="BL968" s="14"/>
      <c r="BM968" s="14"/>
      <c r="BN968" s="14"/>
    </row>
    <row r="969" spans="4:66" x14ac:dyDescent="0.25">
      <c r="D969" s="11"/>
      <c r="E969" s="10"/>
      <c r="F969" s="10"/>
      <c r="G969" s="10"/>
      <c r="H969" s="10"/>
      <c r="I969" s="10"/>
      <c r="J969" s="10"/>
      <c r="K969" s="12"/>
      <c r="L969" s="12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  <c r="AA969" s="13"/>
      <c r="AB969" s="13"/>
      <c r="AC969" s="13"/>
      <c r="AD969" s="13"/>
      <c r="AE969" s="13"/>
      <c r="AF969" s="13"/>
      <c r="AG969" s="13"/>
      <c r="AH969" s="13"/>
      <c r="AI969" s="13"/>
      <c r="AJ969" s="13"/>
      <c r="AK969" s="13"/>
      <c r="AL969" s="13"/>
      <c r="AM969" s="13"/>
      <c r="AN969" s="13"/>
      <c r="AO969" s="13"/>
      <c r="AP969" s="13"/>
      <c r="AQ969" s="13"/>
      <c r="AR969" s="13"/>
      <c r="AS969" s="13"/>
      <c r="AT969" s="13"/>
      <c r="AU969" s="13"/>
      <c r="AV969" s="13"/>
      <c r="AW969" s="13"/>
      <c r="AX969" s="13"/>
      <c r="AY969" s="13"/>
      <c r="AZ969" s="13"/>
      <c r="BA969" s="13"/>
      <c r="BB969" s="13"/>
      <c r="BC969" s="13"/>
      <c r="BD969" s="13"/>
      <c r="BE969" s="13"/>
      <c r="BF969" s="13"/>
      <c r="BG969" s="13"/>
      <c r="BH969" s="13"/>
      <c r="BI969" s="13"/>
      <c r="BJ969" s="14"/>
      <c r="BK969" s="14"/>
      <c r="BL969" s="14"/>
      <c r="BM969" s="14"/>
      <c r="BN969" s="14"/>
    </row>
    <row r="970" spans="4:66" x14ac:dyDescent="0.25">
      <c r="D970" s="11"/>
      <c r="E970" s="10"/>
      <c r="F970" s="10"/>
      <c r="G970" s="10"/>
      <c r="H970" s="10"/>
      <c r="I970" s="10"/>
      <c r="J970" s="10"/>
      <c r="K970" s="12"/>
      <c r="L970" s="12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  <c r="AA970" s="13"/>
      <c r="AB970" s="13"/>
      <c r="AC970" s="13"/>
      <c r="AD970" s="13"/>
      <c r="AE970" s="13"/>
      <c r="AF970" s="13"/>
      <c r="AG970" s="13"/>
      <c r="AH970" s="13"/>
      <c r="AI970" s="13"/>
      <c r="AJ970" s="13"/>
      <c r="AK970" s="13"/>
      <c r="AL970" s="13"/>
      <c r="AM970" s="13"/>
      <c r="AN970" s="13"/>
      <c r="AO970" s="13"/>
      <c r="AP970" s="13"/>
      <c r="AQ970" s="13"/>
      <c r="AR970" s="13"/>
      <c r="AS970" s="13"/>
      <c r="AT970" s="13"/>
      <c r="AU970" s="13"/>
      <c r="AV970" s="13"/>
      <c r="AW970" s="13"/>
      <c r="AX970" s="13"/>
      <c r="AY970" s="13"/>
      <c r="AZ970" s="13"/>
      <c r="BA970" s="13"/>
      <c r="BB970" s="13"/>
      <c r="BC970" s="13"/>
      <c r="BD970" s="13"/>
      <c r="BE970" s="13"/>
      <c r="BF970" s="13"/>
      <c r="BG970" s="13"/>
      <c r="BH970" s="13"/>
      <c r="BI970" s="13"/>
      <c r="BJ970" s="14"/>
      <c r="BK970" s="14"/>
      <c r="BL970" s="14"/>
      <c r="BM970" s="14"/>
      <c r="BN970" s="14"/>
    </row>
    <row r="971" spans="4:66" x14ac:dyDescent="0.25">
      <c r="D971" s="11"/>
      <c r="E971" s="10"/>
      <c r="F971" s="10"/>
      <c r="G971" s="10"/>
      <c r="H971" s="10"/>
      <c r="I971" s="10"/>
      <c r="J971" s="10"/>
      <c r="K971" s="12"/>
      <c r="L971" s="12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  <c r="AA971" s="13"/>
      <c r="AB971" s="13"/>
      <c r="AC971" s="13"/>
      <c r="AD971" s="13"/>
      <c r="AE971" s="13"/>
      <c r="AF971" s="13"/>
      <c r="AG971" s="13"/>
      <c r="AH971" s="13"/>
      <c r="AI971" s="13"/>
      <c r="AJ971" s="13"/>
      <c r="AK971" s="13"/>
      <c r="AL971" s="13"/>
      <c r="AM971" s="13"/>
      <c r="AN971" s="13"/>
      <c r="AO971" s="13"/>
      <c r="AP971" s="13"/>
      <c r="AQ971" s="13"/>
      <c r="AR971" s="13"/>
      <c r="AS971" s="13"/>
      <c r="AT971" s="13"/>
      <c r="AU971" s="13"/>
      <c r="AV971" s="13"/>
      <c r="AW971" s="13"/>
      <c r="AX971" s="13"/>
      <c r="AY971" s="13"/>
      <c r="AZ971" s="13"/>
      <c r="BA971" s="13"/>
      <c r="BB971" s="13"/>
      <c r="BC971" s="13"/>
      <c r="BD971" s="13"/>
      <c r="BE971" s="13"/>
      <c r="BF971" s="13"/>
      <c r="BG971" s="13"/>
      <c r="BH971" s="13"/>
      <c r="BI971" s="13"/>
      <c r="BJ971" s="14"/>
      <c r="BK971" s="14"/>
      <c r="BL971" s="14"/>
      <c r="BM971" s="14"/>
      <c r="BN971" s="14"/>
    </row>
    <row r="972" spans="4:66" x14ac:dyDescent="0.25">
      <c r="D972" s="11"/>
      <c r="E972" s="10"/>
      <c r="F972" s="10"/>
      <c r="G972" s="10"/>
      <c r="H972" s="10"/>
      <c r="I972" s="10"/>
      <c r="J972" s="10"/>
      <c r="K972" s="12"/>
      <c r="L972" s="12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  <c r="AA972" s="13"/>
      <c r="AB972" s="13"/>
      <c r="AC972" s="13"/>
      <c r="AD972" s="13"/>
      <c r="AE972" s="13"/>
      <c r="AF972" s="13"/>
      <c r="AG972" s="13"/>
      <c r="AH972" s="13"/>
      <c r="AI972" s="13"/>
      <c r="AJ972" s="13"/>
      <c r="AK972" s="13"/>
      <c r="AL972" s="13"/>
      <c r="AM972" s="13"/>
      <c r="AN972" s="13"/>
      <c r="AO972" s="13"/>
      <c r="AP972" s="13"/>
      <c r="AQ972" s="13"/>
      <c r="AR972" s="13"/>
      <c r="AS972" s="13"/>
      <c r="AT972" s="13"/>
      <c r="AU972" s="13"/>
      <c r="AV972" s="13"/>
      <c r="AW972" s="13"/>
      <c r="AX972" s="13"/>
      <c r="AY972" s="13"/>
      <c r="AZ972" s="13"/>
      <c r="BA972" s="13"/>
      <c r="BB972" s="13"/>
      <c r="BC972" s="13"/>
      <c r="BD972" s="13"/>
      <c r="BE972" s="13"/>
      <c r="BF972" s="13"/>
      <c r="BG972" s="13"/>
      <c r="BH972" s="13"/>
      <c r="BI972" s="13"/>
      <c r="BJ972" s="14"/>
      <c r="BK972" s="14"/>
      <c r="BL972" s="14"/>
      <c r="BM972" s="14"/>
      <c r="BN972" s="14"/>
    </row>
    <row r="973" spans="4:66" x14ac:dyDescent="0.25">
      <c r="D973" s="11"/>
      <c r="K973" s="3"/>
      <c r="L973" s="3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  <c r="AO973" s="5"/>
      <c r="AP973" s="5"/>
      <c r="AQ973" s="5"/>
      <c r="AR973" s="5"/>
      <c r="AS973" s="5"/>
      <c r="AT973" s="5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5"/>
      <c r="BJ973" s="8"/>
      <c r="BK973" s="8"/>
      <c r="BL973" s="8"/>
      <c r="BM973" s="8"/>
      <c r="BN973" s="8"/>
    </row>
    <row r="974" spans="4:66" x14ac:dyDescent="0.25">
      <c r="D974" s="11"/>
      <c r="K974" s="3"/>
      <c r="L974" s="3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  <c r="AO974" s="5"/>
      <c r="AP974" s="5"/>
      <c r="AQ974" s="5"/>
      <c r="AR974" s="5"/>
      <c r="AS974" s="5"/>
      <c r="AT974" s="5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5"/>
      <c r="BJ974" s="8"/>
      <c r="BK974" s="8"/>
      <c r="BL974" s="8"/>
      <c r="BM974" s="8"/>
      <c r="BN974" s="8"/>
    </row>
    <row r="975" spans="4:66" x14ac:dyDescent="0.25">
      <c r="D975" s="11"/>
      <c r="K975" s="3"/>
      <c r="L975" s="3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  <c r="AO975" s="5"/>
      <c r="AP975" s="5"/>
      <c r="AQ975" s="5"/>
      <c r="AR975" s="5"/>
      <c r="AS975" s="5"/>
      <c r="AT975" s="5"/>
      <c r="AU975" s="5"/>
      <c r="AV975" s="5"/>
      <c r="AW975" s="5"/>
      <c r="AX975" s="5"/>
      <c r="AY975" s="5"/>
      <c r="AZ975" s="5"/>
      <c r="BA975" s="5"/>
      <c r="BB975" s="5"/>
      <c r="BC975" s="5"/>
      <c r="BD975" s="5"/>
      <c r="BE975" s="5"/>
      <c r="BF975" s="5"/>
      <c r="BG975" s="5"/>
      <c r="BH975" s="5"/>
      <c r="BI975" s="5"/>
      <c r="BJ975" s="8"/>
      <c r="BK975" s="8"/>
      <c r="BL975" s="8"/>
      <c r="BM975" s="8"/>
      <c r="BN975" s="8"/>
    </row>
    <row r="976" spans="4:66" x14ac:dyDescent="0.25">
      <c r="D976" s="11"/>
      <c r="K976" s="3"/>
      <c r="L976" s="3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  <c r="AO976" s="5"/>
      <c r="AP976" s="5"/>
      <c r="AQ976" s="5"/>
      <c r="AR976" s="5"/>
      <c r="AS976" s="5"/>
      <c r="AT976" s="5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5"/>
      <c r="BJ976" s="8"/>
      <c r="BK976" s="8"/>
      <c r="BL976" s="8"/>
      <c r="BM976" s="8"/>
      <c r="BN976" s="8"/>
    </row>
    <row r="977" spans="4:66" x14ac:dyDescent="0.25">
      <c r="D977" s="11"/>
      <c r="K977" s="3"/>
      <c r="L977" s="3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  <c r="AO977" s="5"/>
      <c r="AP977" s="5"/>
      <c r="AQ977" s="5"/>
      <c r="AR977" s="5"/>
      <c r="AS977" s="5"/>
      <c r="AT977" s="5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5"/>
      <c r="BJ977" s="8"/>
      <c r="BK977" s="8"/>
      <c r="BL977" s="8"/>
      <c r="BM977" s="8"/>
      <c r="BN977" s="8"/>
    </row>
    <row r="978" spans="4:66" x14ac:dyDescent="0.25">
      <c r="D978" s="11"/>
      <c r="K978" s="3"/>
      <c r="L978" s="3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  <c r="AO978" s="5"/>
      <c r="AP978" s="5"/>
      <c r="AQ978" s="5"/>
      <c r="AR978" s="5"/>
      <c r="AS978" s="5"/>
      <c r="AT978" s="5"/>
      <c r="AU978" s="5"/>
      <c r="AV978" s="5"/>
      <c r="AW978" s="5"/>
      <c r="AX978" s="5"/>
      <c r="AY978" s="5"/>
      <c r="AZ978" s="5"/>
      <c r="BA978" s="5"/>
      <c r="BB978" s="5"/>
      <c r="BC978" s="5"/>
      <c r="BD978" s="5"/>
      <c r="BE978" s="5"/>
      <c r="BF978" s="5"/>
      <c r="BG978" s="5"/>
      <c r="BH978" s="5"/>
      <c r="BI978" s="5"/>
      <c r="BJ978" s="8"/>
      <c r="BK978" s="8"/>
      <c r="BL978" s="8"/>
      <c r="BM978" s="8"/>
      <c r="BN978" s="8"/>
    </row>
    <row r="979" spans="4:66" x14ac:dyDescent="0.25">
      <c r="D979" s="11"/>
      <c r="K979" s="3"/>
      <c r="L979" s="3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  <c r="AO979" s="5"/>
      <c r="AP979" s="5"/>
      <c r="AQ979" s="5"/>
      <c r="AR979" s="5"/>
      <c r="AS979" s="5"/>
      <c r="AT979" s="5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5"/>
      <c r="BJ979" s="8"/>
      <c r="BK979" s="8"/>
      <c r="BL979" s="8"/>
      <c r="BM979" s="8"/>
      <c r="BN979" s="8"/>
    </row>
    <row r="980" spans="4:66" x14ac:dyDescent="0.25">
      <c r="D980" s="11"/>
      <c r="K980" s="3"/>
      <c r="L980" s="3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  <c r="AO980" s="5"/>
      <c r="AP980" s="5"/>
      <c r="AQ980" s="5"/>
      <c r="AR980" s="5"/>
      <c r="AS980" s="5"/>
      <c r="AT980" s="5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5"/>
      <c r="BJ980" s="8"/>
      <c r="BK980" s="8"/>
      <c r="BL980" s="8"/>
      <c r="BM980" s="8"/>
      <c r="BN980" s="8"/>
    </row>
    <row r="981" spans="4:66" x14ac:dyDescent="0.25">
      <c r="D981" s="11"/>
      <c r="K981" s="3"/>
      <c r="L981" s="3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  <c r="AO981" s="5"/>
      <c r="AP981" s="5"/>
      <c r="AQ981" s="5"/>
      <c r="AR981" s="5"/>
      <c r="AS981" s="5"/>
      <c r="AT981" s="5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5"/>
      <c r="BJ981" s="8"/>
      <c r="BK981" s="8"/>
      <c r="BL981" s="8"/>
      <c r="BM981" s="8"/>
      <c r="BN981" s="8"/>
    </row>
    <row r="982" spans="4:66" x14ac:dyDescent="0.25">
      <c r="D982" s="11"/>
      <c r="K982" s="3"/>
      <c r="L982" s="3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  <c r="AO982" s="5"/>
      <c r="AP982" s="5"/>
      <c r="AQ982" s="5"/>
      <c r="AR982" s="5"/>
      <c r="AS982" s="5"/>
      <c r="AT982" s="5"/>
      <c r="AU982" s="5"/>
      <c r="AV982" s="5"/>
      <c r="AW982" s="5"/>
      <c r="AX982" s="5"/>
      <c r="AY982" s="5"/>
      <c r="AZ982" s="5"/>
      <c r="BA982" s="5"/>
      <c r="BB982" s="5"/>
      <c r="BC982" s="5"/>
      <c r="BD982" s="5"/>
      <c r="BE982" s="5"/>
      <c r="BF982" s="5"/>
      <c r="BG982" s="5"/>
      <c r="BH982" s="5"/>
      <c r="BI982" s="5"/>
      <c r="BJ982" s="8"/>
      <c r="BK982" s="8"/>
      <c r="BL982" s="8"/>
      <c r="BM982" s="8"/>
      <c r="BN982" s="8"/>
    </row>
    <row r="983" spans="4:66" x14ac:dyDescent="0.25">
      <c r="D983" s="11"/>
      <c r="K983" s="3"/>
      <c r="L983" s="3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  <c r="AO983" s="5"/>
      <c r="AP983" s="5"/>
      <c r="AQ983" s="5"/>
      <c r="AR983" s="5"/>
      <c r="AS983" s="5"/>
      <c r="AT983" s="5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5"/>
      <c r="BJ983" s="8"/>
      <c r="BK983" s="8"/>
      <c r="BL983" s="8"/>
      <c r="BM983" s="8"/>
      <c r="BN983" s="8"/>
    </row>
    <row r="984" spans="4:66" x14ac:dyDescent="0.25">
      <c r="D984" s="11"/>
      <c r="K984" s="3"/>
      <c r="L984" s="3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  <c r="AO984" s="5"/>
      <c r="AP984" s="5"/>
      <c r="AQ984" s="5"/>
      <c r="AR984" s="5"/>
      <c r="AS984" s="5"/>
      <c r="AT984" s="5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5"/>
      <c r="BJ984" s="8"/>
      <c r="BK984" s="8"/>
      <c r="BL984" s="8"/>
      <c r="BM984" s="8"/>
      <c r="BN984" s="8"/>
    </row>
    <row r="985" spans="4:66" x14ac:dyDescent="0.25">
      <c r="D985" s="11"/>
      <c r="K985" s="3"/>
      <c r="L985" s="3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  <c r="AO985" s="5"/>
      <c r="AP985" s="5"/>
      <c r="AQ985" s="5"/>
      <c r="AR985" s="5"/>
      <c r="AS985" s="5"/>
      <c r="AT985" s="5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5"/>
      <c r="BJ985" s="8"/>
      <c r="BK985" s="8"/>
      <c r="BL985" s="8"/>
      <c r="BM985" s="8"/>
      <c r="BN985" s="8"/>
    </row>
    <row r="986" spans="4:66" x14ac:dyDescent="0.25">
      <c r="D986" s="11"/>
      <c r="K986" s="3"/>
      <c r="L986" s="3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  <c r="AO986" s="5"/>
      <c r="AP986" s="5"/>
      <c r="AQ986" s="5"/>
      <c r="AR986" s="5"/>
      <c r="AS986" s="5"/>
      <c r="AT986" s="5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5"/>
      <c r="BJ986" s="8"/>
      <c r="BK986" s="8"/>
      <c r="BL986" s="8"/>
      <c r="BM986" s="8"/>
      <c r="BN986" s="8"/>
    </row>
    <row r="987" spans="4:66" x14ac:dyDescent="0.25">
      <c r="D987" s="11"/>
      <c r="K987" s="3"/>
      <c r="L987" s="3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  <c r="AO987" s="5"/>
      <c r="AP987" s="5"/>
      <c r="AQ987" s="5"/>
      <c r="AR987" s="5"/>
      <c r="AS987" s="5"/>
      <c r="AT987" s="5"/>
      <c r="AU987" s="5"/>
      <c r="AV987" s="5"/>
      <c r="AW987" s="5"/>
      <c r="AX987" s="5"/>
      <c r="AY987" s="5"/>
      <c r="AZ987" s="5"/>
      <c r="BA987" s="5"/>
      <c r="BB987" s="5"/>
      <c r="BC987" s="5"/>
      <c r="BD987" s="5"/>
      <c r="BE987" s="5"/>
      <c r="BF987" s="5"/>
      <c r="BG987" s="5"/>
      <c r="BH987" s="5"/>
      <c r="BI987" s="5"/>
      <c r="BJ987" s="8"/>
      <c r="BK987" s="8"/>
      <c r="BL987" s="8"/>
      <c r="BM987" s="8"/>
      <c r="BN987" s="8"/>
    </row>
    <row r="988" spans="4:66" x14ac:dyDescent="0.25">
      <c r="D988" s="11"/>
      <c r="K988" s="3"/>
      <c r="L988" s="3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  <c r="AO988" s="5"/>
      <c r="AP988" s="5"/>
      <c r="AQ988" s="5"/>
      <c r="AR988" s="5"/>
      <c r="AS988" s="5"/>
      <c r="AT988" s="5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5"/>
      <c r="BJ988" s="8"/>
      <c r="BK988" s="8"/>
      <c r="BL988" s="8"/>
      <c r="BM988" s="8"/>
      <c r="BN988" s="8"/>
    </row>
    <row r="989" spans="4:66" x14ac:dyDescent="0.25">
      <c r="D989" s="11"/>
      <c r="K989" s="3"/>
      <c r="L989" s="3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  <c r="AO989" s="5"/>
      <c r="AP989" s="5"/>
      <c r="AQ989" s="5"/>
      <c r="AR989" s="5"/>
      <c r="AS989" s="5"/>
      <c r="AT989" s="5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5"/>
      <c r="BJ989" s="8"/>
      <c r="BK989" s="8"/>
      <c r="BL989" s="8"/>
      <c r="BM989" s="8"/>
      <c r="BN989" s="8"/>
    </row>
    <row r="990" spans="4:66" x14ac:dyDescent="0.25">
      <c r="D990" s="11"/>
      <c r="K990" s="3"/>
      <c r="L990" s="3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  <c r="AO990" s="5"/>
      <c r="AP990" s="5"/>
      <c r="AQ990" s="5"/>
      <c r="AR990" s="5"/>
      <c r="AS990" s="5"/>
      <c r="AT990" s="5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5"/>
      <c r="BJ990" s="8"/>
      <c r="BK990" s="8"/>
      <c r="BL990" s="8"/>
      <c r="BM990" s="8"/>
      <c r="BN990" s="8"/>
    </row>
    <row r="991" spans="4:66" x14ac:dyDescent="0.25">
      <c r="D991" s="11"/>
      <c r="K991" s="3"/>
      <c r="L991" s="3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  <c r="AO991" s="5"/>
      <c r="AP991" s="5"/>
      <c r="AQ991" s="5"/>
      <c r="AR991" s="5"/>
      <c r="AS991" s="5"/>
      <c r="AT991" s="5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5"/>
      <c r="BJ991" s="8"/>
      <c r="BK991" s="8"/>
      <c r="BL991" s="8"/>
      <c r="BM991" s="8"/>
      <c r="BN991" s="8"/>
    </row>
    <row r="992" spans="4:66" s="10" customFormat="1" x14ac:dyDescent="0.25">
      <c r="D992" s="16"/>
      <c r="K992" s="12"/>
      <c r="L992" s="12"/>
      <c r="M992" s="13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  <c r="AA992" s="13"/>
      <c r="AB992" s="13"/>
      <c r="AC992" s="13"/>
      <c r="AD992" s="13"/>
      <c r="AE992" s="13"/>
      <c r="AF992" s="13"/>
      <c r="AG992" s="13"/>
      <c r="AH992" s="13"/>
      <c r="AI992" s="13"/>
      <c r="AJ992" s="13"/>
      <c r="AK992" s="13"/>
      <c r="AL992" s="13"/>
      <c r="AM992" s="13"/>
      <c r="AN992" s="13"/>
      <c r="AO992" s="13"/>
      <c r="AP992" s="13"/>
      <c r="AQ992" s="13"/>
      <c r="AR992" s="13"/>
      <c r="AS992" s="13"/>
      <c r="AT992" s="13"/>
      <c r="AU992" s="13"/>
      <c r="AV992" s="13"/>
      <c r="AW992" s="13"/>
      <c r="AX992" s="13"/>
      <c r="AY992" s="13"/>
      <c r="AZ992" s="13"/>
      <c r="BA992" s="13"/>
      <c r="BB992" s="13"/>
      <c r="BC992" s="13"/>
      <c r="BD992" s="13"/>
      <c r="BE992" s="13"/>
      <c r="BF992" s="13"/>
      <c r="BG992" s="13"/>
      <c r="BH992" s="13"/>
      <c r="BI992" s="13"/>
      <c r="BJ992" s="14"/>
      <c r="BK992" s="14"/>
      <c r="BL992" s="14"/>
      <c r="BM992" s="14"/>
      <c r="BN992" s="14"/>
    </row>
    <row r="993" spans="4:66" x14ac:dyDescent="0.25">
      <c r="D993" s="11"/>
      <c r="K993" s="3"/>
      <c r="L993" s="3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  <c r="AO993" s="5"/>
      <c r="AP993" s="5"/>
      <c r="AQ993" s="5"/>
      <c r="AR993" s="5"/>
      <c r="AS993" s="5"/>
      <c r="AT993" s="5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/>
      <c r="BH993" s="5"/>
      <c r="BI993" s="5"/>
      <c r="BJ993" s="8"/>
      <c r="BK993" s="8"/>
      <c r="BL993" s="8"/>
      <c r="BM993" s="8"/>
      <c r="BN993" s="8"/>
    </row>
    <row r="994" spans="4:66" x14ac:dyDescent="0.25">
      <c r="D994" s="11"/>
      <c r="K994" s="3"/>
      <c r="L994" s="3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  <c r="AO994" s="5"/>
      <c r="AP994" s="5"/>
      <c r="AQ994" s="5"/>
      <c r="AR994" s="5"/>
      <c r="AS994" s="5"/>
      <c r="AT994" s="5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5"/>
      <c r="BJ994" s="8"/>
      <c r="BK994" s="8"/>
      <c r="BL994" s="8"/>
      <c r="BM994" s="8"/>
      <c r="BN994" s="8"/>
    </row>
    <row r="995" spans="4:66" x14ac:dyDescent="0.25">
      <c r="D995" s="11"/>
      <c r="K995" s="3"/>
      <c r="L995" s="3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  <c r="AO995" s="5"/>
      <c r="AP995" s="5"/>
      <c r="AQ995" s="5"/>
      <c r="AR995" s="5"/>
      <c r="AS995" s="5"/>
      <c r="AT995" s="5"/>
      <c r="AU995" s="5"/>
      <c r="AV995" s="5"/>
      <c r="AW995" s="5"/>
      <c r="AX995" s="5"/>
      <c r="AY995" s="5"/>
      <c r="AZ995" s="5"/>
      <c r="BA995" s="5"/>
      <c r="BB995" s="5"/>
      <c r="BC995" s="5"/>
      <c r="BD995" s="5"/>
      <c r="BE995" s="5"/>
      <c r="BF995" s="5"/>
      <c r="BG995" s="5"/>
      <c r="BH995" s="5"/>
      <c r="BI995" s="5"/>
      <c r="BJ995" s="8"/>
      <c r="BK995" s="8"/>
      <c r="BL995" s="8"/>
      <c r="BM995" s="8"/>
      <c r="BN995" s="8"/>
    </row>
    <row r="996" spans="4:66" x14ac:dyDescent="0.25">
      <c r="D996" s="11"/>
      <c r="K996" s="3"/>
      <c r="L996" s="3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  <c r="AO996" s="5"/>
      <c r="AP996" s="5"/>
      <c r="AQ996" s="5"/>
      <c r="AR996" s="5"/>
      <c r="AS996" s="5"/>
      <c r="AT996" s="5"/>
      <c r="AU996" s="5"/>
      <c r="AV996" s="5"/>
      <c r="AW996" s="5"/>
      <c r="AX996" s="5"/>
      <c r="AY996" s="5"/>
      <c r="AZ996" s="5"/>
      <c r="BA996" s="5"/>
      <c r="BB996" s="5"/>
      <c r="BC996" s="5"/>
      <c r="BD996" s="5"/>
      <c r="BE996" s="5"/>
      <c r="BF996" s="5"/>
      <c r="BG996" s="5"/>
      <c r="BH996" s="5"/>
      <c r="BI996" s="5"/>
      <c r="BJ996" s="8"/>
      <c r="BK996" s="8"/>
      <c r="BL996" s="8"/>
      <c r="BM996" s="8"/>
      <c r="BN996" s="8"/>
    </row>
    <row r="997" spans="4:66" x14ac:dyDescent="0.25">
      <c r="D997" s="11"/>
      <c r="K997" s="3"/>
      <c r="L997" s="3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  <c r="AO997" s="5"/>
      <c r="AP997" s="5"/>
      <c r="AQ997" s="5"/>
      <c r="AR997" s="5"/>
      <c r="AS997" s="5"/>
      <c r="AT997" s="5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5"/>
      <c r="BJ997" s="8"/>
      <c r="BK997" s="8"/>
      <c r="BL997" s="8"/>
      <c r="BM997" s="8"/>
      <c r="BN997" s="8"/>
    </row>
    <row r="998" spans="4:66" x14ac:dyDescent="0.25">
      <c r="D998" s="11"/>
      <c r="K998" s="3"/>
      <c r="L998" s="3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  <c r="AO998" s="5"/>
      <c r="AP998" s="5"/>
      <c r="AQ998" s="5"/>
      <c r="AR998" s="5"/>
      <c r="AS998" s="5"/>
      <c r="AT998" s="5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5"/>
      <c r="BJ998" s="8"/>
      <c r="BK998" s="8"/>
      <c r="BL998" s="8"/>
      <c r="BM998" s="8"/>
      <c r="BN998" s="8"/>
    </row>
    <row r="999" spans="4:66" x14ac:dyDescent="0.25">
      <c r="D999" s="11"/>
      <c r="K999" s="3"/>
      <c r="L999" s="3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  <c r="AO999" s="5"/>
      <c r="AP999" s="5"/>
      <c r="AQ999" s="5"/>
      <c r="AR999" s="5"/>
      <c r="AS999" s="5"/>
      <c r="AT999" s="5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5"/>
      <c r="BJ999" s="8"/>
      <c r="BK999" s="8"/>
      <c r="BL999" s="8"/>
      <c r="BM999" s="8"/>
      <c r="BN999" s="8"/>
    </row>
    <row r="1000" spans="4:66" x14ac:dyDescent="0.25">
      <c r="D1000" s="11"/>
      <c r="K1000" s="3"/>
      <c r="L1000" s="3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  <c r="AO1000" s="5"/>
      <c r="AP1000" s="5"/>
      <c r="AQ1000" s="5"/>
      <c r="AR1000" s="5"/>
      <c r="AS1000" s="5"/>
      <c r="AT1000" s="5"/>
      <c r="AU1000" s="5"/>
      <c r="AV1000" s="5"/>
      <c r="AW1000" s="5"/>
      <c r="AX1000" s="5"/>
      <c r="AY1000" s="5"/>
      <c r="AZ1000" s="5"/>
      <c r="BA1000" s="5"/>
      <c r="BB1000" s="5"/>
      <c r="BC1000" s="5"/>
      <c r="BD1000" s="5"/>
      <c r="BE1000" s="5"/>
      <c r="BF1000" s="5"/>
      <c r="BG1000" s="5"/>
      <c r="BH1000" s="5"/>
      <c r="BI1000" s="5"/>
      <c r="BJ1000" s="8"/>
      <c r="BK1000" s="8"/>
      <c r="BL1000" s="8"/>
      <c r="BM1000" s="8"/>
      <c r="BN1000" s="8"/>
    </row>
    <row r="1001" spans="4:66" x14ac:dyDescent="0.25">
      <c r="D1001" s="11"/>
      <c r="K1001" s="3"/>
      <c r="L1001" s="3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  <c r="AO1001" s="5"/>
      <c r="AP1001" s="5"/>
      <c r="AQ1001" s="5"/>
      <c r="AR1001" s="5"/>
      <c r="AS1001" s="5"/>
      <c r="AT1001" s="5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5"/>
      <c r="BJ1001" s="8"/>
      <c r="BK1001" s="8"/>
      <c r="BL1001" s="8"/>
      <c r="BM1001" s="8"/>
      <c r="BN1001" s="8"/>
    </row>
    <row r="1002" spans="4:66" x14ac:dyDescent="0.25">
      <c r="D1002" s="11"/>
      <c r="K1002" s="3"/>
      <c r="L1002" s="3"/>
      <c r="M1002" s="5"/>
      <c r="N1002" s="5"/>
      <c r="O1002" s="5"/>
      <c r="P1002" s="5"/>
      <c r="Q1002" s="5"/>
      <c r="R1002" s="5"/>
      <c r="S1002" s="5"/>
      <c r="T1002" s="5"/>
      <c r="U1002" s="5"/>
      <c r="V1002" s="5"/>
      <c r="W1002" s="5"/>
      <c r="X1002" s="5"/>
      <c r="Y1002" s="5"/>
      <c r="Z1002" s="5"/>
      <c r="AA1002" s="5"/>
      <c r="AB1002" s="5"/>
      <c r="AC1002" s="5"/>
      <c r="AD1002" s="5"/>
      <c r="AE1002" s="5"/>
      <c r="AF1002" s="5"/>
      <c r="AG1002" s="5"/>
      <c r="AH1002" s="5"/>
      <c r="AI1002" s="5"/>
      <c r="AJ1002" s="5"/>
      <c r="AK1002" s="5"/>
      <c r="AL1002" s="5"/>
      <c r="AM1002" s="5"/>
      <c r="AN1002" s="5"/>
      <c r="AO1002" s="5"/>
      <c r="AP1002" s="5"/>
      <c r="AQ1002" s="5"/>
      <c r="AR1002" s="5"/>
      <c r="AS1002" s="5"/>
      <c r="AT1002" s="5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5"/>
      <c r="BJ1002" s="8"/>
      <c r="BK1002" s="8"/>
      <c r="BL1002" s="8"/>
      <c r="BM1002" s="8"/>
      <c r="BN1002" s="8"/>
    </row>
    <row r="1003" spans="4:66" x14ac:dyDescent="0.25">
      <c r="D1003" s="11"/>
      <c r="K1003" s="3"/>
      <c r="L1003" s="3"/>
      <c r="M1003" s="5"/>
      <c r="N1003" s="5"/>
      <c r="O1003" s="5"/>
      <c r="P1003" s="5"/>
      <c r="Q1003" s="5"/>
      <c r="R1003" s="5"/>
      <c r="S1003" s="5"/>
      <c r="T1003" s="5"/>
      <c r="U1003" s="5"/>
      <c r="V1003" s="5"/>
      <c r="W1003" s="5"/>
      <c r="X1003" s="5"/>
      <c r="Y1003" s="5"/>
      <c r="Z1003" s="5"/>
      <c r="AA1003" s="5"/>
      <c r="AB1003" s="5"/>
      <c r="AC1003" s="5"/>
      <c r="AD1003" s="5"/>
      <c r="AE1003" s="5"/>
      <c r="AF1003" s="5"/>
      <c r="AG1003" s="5"/>
      <c r="AH1003" s="5"/>
      <c r="AI1003" s="5"/>
      <c r="AJ1003" s="5"/>
      <c r="AK1003" s="5"/>
      <c r="AL1003" s="5"/>
      <c r="AM1003" s="5"/>
      <c r="AN1003" s="5"/>
      <c r="AO1003" s="5"/>
      <c r="AP1003" s="5"/>
      <c r="AQ1003" s="5"/>
      <c r="AR1003" s="5"/>
      <c r="AS1003" s="5"/>
      <c r="AT1003" s="5"/>
      <c r="AU1003" s="5"/>
      <c r="AV1003" s="5"/>
      <c r="AW1003" s="5"/>
      <c r="AX1003" s="5"/>
      <c r="AY1003" s="5"/>
      <c r="AZ1003" s="5"/>
      <c r="BA1003" s="5"/>
      <c r="BB1003" s="5"/>
      <c r="BC1003" s="5"/>
      <c r="BD1003" s="5"/>
      <c r="BE1003" s="5"/>
      <c r="BF1003" s="5"/>
      <c r="BG1003" s="5"/>
      <c r="BH1003" s="5"/>
      <c r="BI1003" s="5"/>
      <c r="BJ1003" s="8"/>
      <c r="BK1003" s="8"/>
      <c r="BL1003" s="8"/>
      <c r="BM1003" s="8"/>
      <c r="BN1003" s="8"/>
    </row>
    <row r="1004" spans="4:66" x14ac:dyDescent="0.25">
      <c r="D1004" s="11"/>
      <c r="K1004" s="3"/>
      <c r="L1004" s="3"/>
      <c r="M1004" s="5"/>
      <c r="N1004" s="5"/>
      <c r="O1004" s="5"/>
      <c r="P1004" s="5"/>
      <c r="Q1004" s="5"/>
      <c r="R1004" s="5"/>
      <c r="S1004" s="5"/>
      <c r="T1004" s="5"/>
      <c r="U1004" s="5"/>
      <c r="V1004" s="5"/>
      <c r="W1004" s="5"/>
      <c r="X1004" s="5"/>
      <c r="Y1004" s="5"/>
      <c r="Z1004" s="5"/>
      <c r="AA1004" s="5"/>
      <c r="AB1004" s="5"/>
      <c r="AC1004" s="5"/>
      <c r="AD1004" s="5"/>
      <c r="AE1004" s="5"/>
      <c r="AF1004" s="5"/>
      <c r="AG1004" s="5"/>
      <c r="AH1004" s="5"/>
      <c r="AI1004" s="5"/>
      <c r="AJ1004" s="5"/>
      <c r="AK1004" s="5"/>
      <c r="AL1004" s="5"/>
      <c r="AM1004" s="5"/>
      <c r="AN1004" s="5"/>
      <c r="AO1004" s="5"/>
      <c r="AP1004" s="5"/>
      <c r="AQ1004" s="5"/>
      <c r="AR1004" s="5"/>
      <c r="AS1004" s="5"/>
      <c r="AT1004" s="5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5"/>
      <c r="BJ1004" s="8"/>
      <c r="BK1004" s="8"/>
      <c r="BL1004" s="8"/>
      <c r="BM1004" s="8"/>
      <c r="BN1004" s="8"/>
    </row>
    <row r="1005" spans="4:66" x14ac:dyDescent="0.25">
      <c r="D1005" s="11"/>
      <c r="K1005" s="3"/>
      <c r="L1005" s="3"/>
      <c r="M1005" s="5"/>
      <c r="N1005" s="5"/>
      <c r="O1005" s="5"/>
      <c r="P1005" s="5"/>
      <c r="Q1005" s="5"/>
      <c r="R1005" s="5"/>
      <c r="S1005" s="5"/>
      <c r="T1005" s="5"/>
      <c r="U1005" s="5"/>
      <c r="V1005" s="5"/>
      <c r="W1005" s="5"/>
      <c r="X1005" s="5"/>
      <c r="Y1005" s="5"/>
      <c r="Z1005" s="5"/>
      <c r="AA1005" s="5"/>
      <c r="AB1005" s="5"/>
      <c r="AC1005" s="5"/>
      <c r="AD1005" s="5"/>
      <c r="AE1005" s="5"/>
      <c r="AF1005" s="5"/>
      <c r="AG1005" s="5"/>
      <c r="AH1005" s="5"/>
      <c r="AI1005" s="5"/>
      <c r="AJ1005" s="5"/>
      <c r="AK1005" s="5"/>
      <c r="AL1005" s="5"/>
      <c r="AM1005" s="5"/>
      <c r="AN1005" s="5"/>
      <c r="AO1005" s="5"/>
      <c r="AP1005" s="5"/>
      <c r="AQ1005" s="5"/>
      <c r="AR1005" s="5"/>
      <c r="AS1005" s="5"/>
      <c r="AT1005" s="5"/>
      <c r="AU1005" s="5"/>
      <c r="AV1005" s="5"/>
      <c r="AW1005" s="5"/>
      <c r="AX1005" s="5"/>
      <c r="AY1005" s="5"/>
      <c r="AZ1005" s="5"/>
      <c r="BA1005" s="5"/>
      <c r="BB1005" s="5"/>
      <c r="BC1005" s="5"/>
      <c r="BD1005" s="5"/>
      <c r="BE1005" s="5"/>
      <c r="BF1005" s="5"/>
      <c r="BG1005" s="5"/>
      <c r="BH1005" s="5"/>
      <c r="BI1005" s="5"/>
      <c r="BJ1005" s="8"/>
      <c r="BK1005" s="8"/>
      <c r="BL1005" s="8"/>
      <c r="BM1005" s="8"/>
      <c r="BN1005" s="8"/>
    </row>
    <row r="1006" spans="4:66" x14ac:dyDescent="0.25">
      <c r="D1006" s="11"/>
      <c r="K1006" s="3"/>
      <c r="L1006" s="3"/>
      <c r="M1006" s="5"/>
      <c r="N1006" s="5"/>
      <c r="O1006" s="5"/>
      <c r="P1006" s="5"/>
      <c r="Q1006" s="5"/>
      <c r="R1006" s="5"/>
      <c r="S1006" s="5"/>
      <c r="T1006" s="5"/>
      <c r="U1006" s="5"/>
      <c r="V1006" s="5"/>
      <c r="W1006" s="5"/>
      <c r="X1006" s="5"/>
      <c r="Y1006" s="5"/>
      <c r="Z1006" s="5"/>
      <c r="AA1006" s="5"/>
      <c r="AB1006" s="5"/>
      <c r="AC1006" s="5"/>
      <c r="AD1006" s="5"/>
      <c r="AE1006" s="5"/>
      <c r="AF1006" s="5"/>
      <c r="AG1006" s="5"/>
      <c r="AH1006" s="5"/>
      <c r="AI1006" s="5"/>
      <c r="AJ1006" s="5"/>
      <c r="AK1006" s="5"/>
      <c r="AL1006" s="5"/>
      <c r="AM1006" s="5"/>
      <c r="AN1006" s="5"/>
      <c r="AO1006" s="5"/>
      <c r="AP1006" s="5"/>
      <c r="AQ1006" s="5"/>
      <c r="AR1006" s="5"/>
      <c r="AS1006" s="5"/>
      <c r="AT1006" s="5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5"/>
      <c r="BJ1006" s="8"/>
      <c r="BK1006" s="8"/>
      <c r="BL1006" s="8"/>
      <c r="BM1006" s="8"/>
      <c r="BN1006" s="8"/>
    </row>
    <row r="1007" spans="4:66" x14ac:dyDescent="0.25">
      <c r="D1007" s="11"/>
      <c r="K1007" s="3"/>
      <c r="L1007" s="3"/>
      <c r="M1007" s="5"/>
      <c r="N1007" s="5"/>
      <c r="O1007" s="5"/>
      <c r="P1007" s="5"/>
      <c r="Q1007" s="5"/>
      <c r="R1007" s="5"/>
      <c r="S1007" s="5"/>
      <c r="T1007" s="5"/>
      <c r="U1007" s="5"/>
      <c r="V1007" s="5"/>
      <c r="W1007" s="5"/>
      <c r="X1007" s="5"/>
      <c r="Y1007" s="5"/>
      <c r="Z1007" s="5"/>
      <c r="AA1007" s="5"/>
      <c r="AB1007" s="5"/>
      <c r="AC1007" s="5"/>
      <c r="AD1007" s="5"/>
      <c r="AE1007" s="5"/>
      <c r="AF1007" s="5"/>
      <c r="AG1007" s="5"/>
      <c r="AH1007" s="5"/>
      <c r="AI1007" s="5"/>
      <c r="AJ1007" s="5"/>
      <c r="AK1007" s="5"/>
      <c r="AL1007" s="5"/>
      <c r="AM1007" s="5"/>
      <c r="AN1007" s="5"/>
      <c r="AO1007" s="5"/>
      <c r="AP1007" s="5"/>
      <c r="AQ1007" s="5"/>
      <c r="AR1007" s="5"/>
      <c r="AS1007" s="5"/>
      <c r="AT1007" s="5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5"/>
      <c r="BJ1007" s="8"/>
      <c r="BK1007" s="8"/>
      <c r="BL1007" s="8"/>
      <c r="BM1007" s="8"/>
      <c r="BN1007" s="8"/>
    </row>
    <row r="1008" spans="4:66" x14ac:dyDescent="0.25">
      <c r="D1008" s="11"/>
      <c r="K1008" s="3"/>
      <c r="L1008" s="3"/>
      <c r="M1008" s="5"/>
      <c r="N1008" s="5"/>
      <c r="O1008" s="5"/>
      <c r="P1008" s="5"/>
      <c r="Q1008" s="5"/>
      <c r="R1008" s="5"/>
      <c r="S1008" s="5"/>
      <c r="T1008" s="5"/>
      <c r="U1008" s="5"/>
      <c r="V1008" s="5"/>
      <c r="W1008" s="5"/>
      <c r="X1008" s="5"/>
      <c r="Y1008" s="5"/>
      <c r="Z1008" s="5"/>
      <c r="AA1008" s="5"/>
      <c r="AB1008" s="5"/>
      <c r="AC1008" s="5"/>
      <c r="AD1008" s="5"/>
      <c r="AE1008" s="5"/>
      <c r="AF1008" s="5"/>
      <c r="AG1008" s="5"/>
      <c r="AH1008" s="5"/>
      <c r="AI1008" s="5"/>
      <c r="AJ1008" s="5"/>
      <c r="AK1008" s="5"/>
      <c r="AL1008" s="5"/>
      <c r="AM1008" s="5"/>
      <c r="AN1008" s="5"/>
      <c r="AO1008" s="5"/>
      <c r="AP1008" s="5"/>
      <c r="AQ1008" s="5"/>
      <c r="AR1008" s="5"/>
      <c r="AS1008" s="5"/>
      <c r="AT1008" s="5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5"/>
      <c r="BJ1008" s="8"/>
      <c r="BK1008" s="8"/>
      <c r="BL1008" s="8"/>
      <c r="BM1008" s="8"/>
      <c r="BN1008" s="8"/>
    </row>
    <row r="1009" spans="4:66" x14ac:dyDescent="0.25">
      <c r="D1009" s="11"/>
      <c r="K1009" s="3"/>
      <c r="L1009" s="3"/>
      <c r="M1009" s="5"/>
      <c r="N1009" s="5"/>
      <c r="O1009" s="5"/>
      <c r="P1009" s="5"/>
      <c r="Q1009" s="5"/>
      <c r="R1009" s="5"/>
      <c r="S1009" s="5"/>
      <c r="T1009" s="5"/>
      <c r="U1009" s="5"/>
      <c r="V1009" s="5"/>
      <c r="W1009" s="5"/>
      <c r="X1009" s="5"/>
      <c r="Y1009" s="5"/>
      <c r="Z1009" s="5"/>
      <c r="AA1009" s="5"/>
      <c r="AB1009" s="5"/>
      <c r="AC1009" s="5"/>
      <c r="AD1009" s="5"/>
      <c r="AE1009" s="5"/>
      <c r="AF1009" s="5"/>
      <c r="AG1009" s="5"/>
      <c r="AH1009" s="5"/>
      <c r="AI1009" s="5"/>
      <c r="AJ1009" s="5"/>
      <c r="AK1009" s="5"/>
      <c r="AL1009" s="5"/>
      <c r="AM1009" s="5"/>
      <c r="AN1009" s="5"/>
      <c r="AO1009" s="5"/>
      <c r="AP1009" s="5"/>
      <c r="AQ1009" s="5"/>
      <c r="AR1009" s="5"/>
      <c r="AS1009" s="5"/>
      <c r="AT1009" s="5"/>
      <c r="AU1009" s="5"/>
      <c r="AV1009" s="5"/>
      <c r="AW1009" s="5"/>
      <c r="AX1009" s="5"/>
      <c r="AY1009" s="5"/>
      <c r="AZ1009" s="5"/>
      <c r="BA1009" s="5"/>
      <c r="BB1009" s="5"/>
      <c r="BC1009" s="5"/>
      <c r="BD1009" s="5"/>
      <c r="BE1009" s="5"/>
      <c r="BF1009" s="5"/>
      <c r="BG1009" s="5"/>
      <c r="BH1009" s="5"/>
      <c r="BI1009" s="5"/>
      <c r="BJ1009" s="8"/>
      <c r="BK1009" s="8"/>
      <c r="BL1009" s="8"/>
      <c r="BM1009" s="8"/>
      <c r="BN1009" s="8"/>
    </row>
    <row r="1010" spans="4:66" x14ac:dyDescent="0.25">
      <c r="D1010" s="11"/>
      <c r="K1010" s="3"/>
      <c r="L1010" s="3"/>
      <c r="M1010" s="5"/>
      <c r="N1010" s="5"/>
      <c r="O1010" s="5"/>
      <c r="P1010" s="5"/>
      <c r="Q1010" s="5"/>
      <c r="R1010" s="5"/>
      <c r="S1010" s="5"/>
      <c r="T1010" s="5"/>
      <c r="U1010" s="5"/>
      <c r="V1010" s="5"/>
      <c r="W1010" s="5"/>
      <c r="X1010" s="5"/>
      <c r="Y1010" s="5"/>
      <c r="Z1010" s="5"/>
      <c r="AA1010" s="5"/>
      <c r="AB1010" s="5"/>
      <c r="AC1010" s="5"/>
      <c r="AD1010" s="5"/>
      <c r="AE1010" s="5"/>
      <c r="AF1010" s="5"/>
      <c r="AG1010" s="5"/>
      <c r="AH1010" s="5"/>
      <c r="AI1010" s="5"/>
      <c r="AJ1010" s="5"/>
      <c r="AK1010" s="5"/>
      <c r="AL1010" s="5"/>
      <c r="AM1010" s="5"/>
      <c r="AN1010" s="5"/>
      <c r="AO1010" s="5"/>
      <c r="AP1010" s="5"/>
      <c r="AQ1010" s="5"/>
      <c r="AR1010" s="5"/>
      <c r="AS1010" s="5"/>
      <c r="AT1010" s="5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5"/>
      <c r="BJ1010" s="8"/>
      <c r="BK1010" s="8"/>
      <c r="BL1010" s="8"/>
      <c r="BM1010" s="8"/>
      <c r="BN1010" s="8"/>
    </row>
    <row r="1011" spans="4:66" x14ac:dyDescent="0.25">
      <c r="D1011" s="11"/>
      <c r="K1011" s="3"/>
      <c r="L1011" s="3"/>
      <c r="M1011" s="5"/>
      <c r="N1011" s="5"/>
      <c r="O1011" s="5"/>
      <c r="P1011" s="5"/>
      <c r="Q1011" s="5"/>
      <c r="R1011" s="5"/>
      <c r="S1011" s="5"/>
      <c r="T1011" s="5"/>
      <c r="U1011" s="5"/>
      <c r="V1011" s="5"/>
      <c r="W1011" s="5"/>
      <c r="X1011" s="5"/>
      <c r="Y1011" s="5"/>
      <c r="Z1011" s="5"/>
      <c r="AA1011" s="5"/>
      <c r="AB1011" s="5"/>
      <c r="AC1011" s="5"/>
      <c r="AD1011" s="5"/>
      <c r="AE1011" s="5"/>
      <c r="AF1011" s="5"/>
      <c r="AG1011" s="5"/>
      <c r="AH1011" s="5"/>
      <c r="AI1011" s="5"/>
      <c r="AJ1011" s="5"/>
      <c r="AK1011" s="5"/>
      <c r="AL1011" s="5"/>
      <c r="AM1011" s="5"/>
      <c r="AN1011" s="5"/>
      <c r="AO1011" s="5"/>
      <c r="AP1011" s="5"/>
      <c r="AQ1011" s="5"/>
      <c r="AR1011" s="5"/>
      <c r="AS1011" s="5"/>
      <c r="AT1011" s="5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5"/>
      <c r="BJ1011" s="8"/>
      <c r="BK1011" s="8"/>
      <c r="BL1011" s="8"/>
      <c r="BM1011" s="8"/>
      <c r="BN1011" s="8"/>
    </row>
    <row r="1012" spans="4:66" x14ac:dyDescent="0.25">
      <c r="D1012" s="11"/>
      <c r="K1012" s="3"/>
      <c r="L1012" s="3"/>
      <c r="M1012" s="5"/>
      <c r="N1012" s="5"/>
      <c r="O1012" s="5"/>
      <c r="P1012" s="5"/>
      <c r="Q1012" s="5"/>
      <c r="R1012" s="5"/>
      <c r="S1012" s="5"/>
      <c r="T1012" s="5"/>
      <c r="U1012" s="5"/>
      <c r="V1012" s="5"/>
      <c r="W1012" s="5"/>
      <c r="X1012" s="5"/>
      <c r="Y1012" s="5"/>
      <c r="Z1012" s="5"/>
      <c r="AA1012" s="5"/>
      <c r="AB1012" s="5"/>
      <c r="AC1012" s="5"/>
      <c r="AD1012" s="5"/>
      <c r="AE1012" s="5"/>
      <c r="AF1012" s="5"/>
      <c r="AG1012" s="5"/>
      <c r="AH1012" s="5"/>
      <c r="AI1012" s="5"/>
      <c r="AJ1012" s="5"/>
      <c r="AK1012" s="5"/>
      <c r="AL1012" s="5"/>
      <c r="AM1012" s="5"/>
      <c r="AN1012" s="5"/>
      <c r="AO1012" s="5"/>
      <c r="AP1012" s="5"/>
      <c r="AQ1012" s="5"/>
      <c r="AR1012" s="5"/>
      <c r="AS1012" s="5"/>
      <c r="AT1012" s="5"/>
      <c r="AU1012" s="5"/>
      <c r="AV1012" s="5"/>
      <c r="AW1012" s="5"/>
      <c r="AX1012" s="5"/>
      <c r="AY1012" s="5"/>
      <c r="AZ1012" s="5"/>
      <c r="BA1012" s="5"/>
      <c r="BB1012" s="5"/>
      <c r="BC1012" s="5"/>
      <c r="BD1012" s="5"/>
      <c r="BE1012" s="5"/>
      <c r="BF1012" s="5"/>
      <c r="BG1012" s="5"/>
      <c r="BH1012" s="5"/>
      <c r="BI1012" s="5"/>
      <c r="BJ1012" s="8"/>
      <c r="BK1012" s="8"/>
      <c r="BL1012" s="8"/>
      <c r="BM1012" s="8"/>
      <c r="BN1012" s="8"/>
    </row>
    <row r="1013" spans="4:66" x14ac:dyDescent="0.25">
      <c r="D1013" s="11"/>
      <c r="K1013" s="3"/>
      <c r="L1013" s="3"/>
      <c r="M1013" s="5"/>
      <c r="N1013" s="5"/>
      <c r="O1013" s="5"/>
      <c r="P1013" s="5"/>
      <c r="Q1013" s="5"/>
      <c r="R1013" s="5"/>
      <c r="S1013" s="5"/>
      <c r="T1013" s="5"/>
      <c r="U1013" s="5"/>
      <c r="V1013" s="5"/>
      <c r="W1013" s="5"/>
      <c r="X1013" s="5"/>
      <c r="Y1013" s="5"/>
      <c r="Z1013" s="5"/>
      <c r="AA1013" s="5"/>
      <c r="AB1013" s="5"/>
      <c r="AC1013" s="5"/>
      <c r="AD1013" s="5"/>
      <c r="AE1013" s="5"/>
      <c r="AF1013" s="5"/>
      <c r="AG1013" s="5"/>
      <c r="AH1013" s="5"/>
      <c r="AI1013" s="5"/>
      <c r="AJ1013" s="5"/>
      <c r="AK1013" s="5"/>
      <c r="AL1013" s="5"/>
      <c r="AM1013" s="5"/>
      <c r="AN1013" s="5"/>
      <c r="AO1013" s="5"/>
      <c r="AP1013" s="5"/>
      <c r="AQ1013" s="5"/>
      <c r="AR1013" s="5"/>
      <c r="AS1013" s="5"/>
      <c r="AT1013" s="5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5"/>
      <c r="BJ1013" s="8"/>
      <c r="BK1013" s="8"/>
      <c r="BL1013" s="8"/>
      <c r="BM1013" s="8"/>
      <c r="BN1013" s="8"/>
    </row>
    <row r="1014" spans="4:66" x14ac:dyDescent="0.25">
      <c r="D1014" s="11"/>
      <c r="K1014" s="3"/>
      <c r="L1014" s="3"/>
      <c r="M1014" s="5"/>
      <c r="N1014" s="5"/>
      <c r="O1014" s="5"/>
      <c r="P1014" s="5"/>
      <c r="Q1014" s="5"/>
      <c r="R1014" s="5"/>
      <c r="S1014" s="5"/>
      <c r="T1014" s="5"/>
      <c r="U1014" s="5"/>
      <c r="V1014" s="5"/>
      <c r="W1014" s="5"/>
      <c r="X1014" s="5"/>
      <c r="Y1014" s="5"/>
      <c r="Z1014" s="5"/>
      <c r="AA1014" s="5"/>
      <c r="AB1014" s="5"/>
      <c r="AC1014" s="5"/>
      <c r="AD1014" s="5"/>
      <c r="AE1014" s="5"/>
      <c r="AF1014" s="5"/>
      <c r="AG1014" s="5"/>
      <c r="AH1014" s="5"/>
      <c r="AI1014" s="5"/>
      <c r="AJ1014" s="5"/>
      <c r="AK1014" s="5"/>
      <c r="AL1014" s="5"/>
      <c r="AM1014" s="5"/>
      <c r="AN1014" s="5"/>
      <c r="AO1014" s="5"/>
      <c r="AP1014" s="5"/>
      <c r="AQ1014" s="5"/>
      <c r="AR1014" s="5"/>
      <c r="AS1014" s="5"/>
      <c r="AT1014" s="5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5"/>
      <c r="BJ1014" s="8"/>
      <c r="BK1014" s="8"/>
      <c r="BL1014" s="8"/>
      <c r="BM1014" s="8"/>
      <c r="BN1014" s="8"/>
    </row>
    <row r="1015" spans="4:66" x14ac:dyDescent="0.25">
      <c r="D1015" s="11"/>
      <c r="K1015" s="3"/>
      <c r="L1015" s="3"/>
      <c r="M1015" s="5"/>
      <c r="N1015" s="5"/>
      <c r="O1015" s="5"/>
      <c r="P1015" s="5"/>
      <c r="Q1015" s="5"/>
      <c r="R1015" s="5"/>
      <c r="S1015" s="5"/>
      <c r="T1015" s="5"/>
      <c r="U1015" s="5"/>
      <c r="V1015" s="5"/>
      <c r="W1015" s="5"/>
      <c r="X1015" s="5"/>
      <c r="Y1015" s="5"/>
      <c r="Z1015" s="5"/>
      <c r="AA1015" s="5"/>
      <c r="AB1015" s="5"/>
      <c r="AC1015" s="5"/>
      <c r="AD1015" s="5"/>
      <c r="AE1015" s="5"/>
      <c r="AF1015" s="5"/>
      <c r="AG1015" s="5"/>
      <c r="AH1015" s="5"/>
      <c r="AI1015" s="5"/>
      <c r="AJ1015" s="5"/>
      <c r="AK1015" s="5"/>
      <c r="AL1015" s="5"/>
      <c r="AM1015" s="5"/>
      <c r="AN1015" s="5"/>
      <c r="AO1015" s="5"/>
      <c r="AP1015" s="5"/>
      <c r="AQ1015" s="5"/>
      <c r="AR1015" s="5"/>
      <c r="AS1015" s="5"/>
      <c r="AT1015" s="5"/>
      <c r="AU1015" s="5"/>
      <c r="AV1015" s="5"/>
      <c r="AW1015" s="5"/>
      <c r="AX1015" s="5"/>
      <c r="AY1015" s="5"/>
      <c r="AZ1015" s="5"/>
      <c r="BA1015" s="5"/>
      <c r="BB1015" s="5"/>
      <c r="BC1015" s="5"/>
      <c r="BD1015" s="5"/>
      <c r="BE1015" s="5"/>
      <c r="BF1015" s="5"/>
      <c r="BG1015" s="5"/>
      <c r="BH1015" s="5"/>
      <c r="BI1015" s="5"/>
      <c r="BJ1015" s="8"/>
      <c r="BK1015" s="8"/>
      <c r="BL1015" s="8"/>
      <c r="BM1015" s="8"/>
      <c r="BN1015" s="8"/>
    </row>
    <row r="1016" spans="4:66" x14ac:dyDescent="0.25">
      <c r="D1016" s="11"/>
      <c r="K1016" s="3"/>
      <c r="L1016" s="3"/>
      <c r="M1016" s="5"/>
      <c r="N1016" s="5"/>
      <c r="O1016" s="5"/>
      <c r="P1016" s="5"/>
      <c r="Q1016" s="5"/>
      <c r="R1016" s="5"/>
      <c r="S1016" s="5"/>
      <c r="T1016" s="5"/>
      <c r="U1016" s="5"/>
      <c r="V1016" s="5"/>
      <c r="W1016" s="5"/>
      <c r="X1016" s="5"/>
      <c r="Y1016" s="5"/>
      <c r="Z1016" s="5"/>
      <c r="AA1016" s="5"/>
      <c r="AB1016" s="5"/>
      <c r="AC1016" s="5"/>
      <c r="AD1016" s="5"/>
      <c r="AE1016" s="5"/>
      <c r="AF1016" s="5"/>
      <c r="AG1016" s="5"/>
      <c r="AH1016" s="5"/>
      <c r="AI1016" s="5"/>
      <c r="AJ1016" s="5"/>
      <c r="AK1016" s="5"/>
      <c r="AL1016" s="5"/>
      <c r="AM1016" s="5"/>
      <c r="AN1016" s="5"/>
      <c r="AO1016" s="5"/>
      <c r="AP1016" s="5"/>
      <c r="AQ1016" s="5"/>
      <c r="AR1016" s="5"/>
      <c r="AS1016" s="5"/>
      <c r="AT1016" s="5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5"/>
      <c r="BJ1016" s="8"/>
      <c r="BK1016" s="8"/>
      <c r="BL1016" s="8"/>
      <c r="BM1016" s="8"/>
      <c r="BN1016" s="8"/>
    </row>
    <row r="1017" spans="4:66" x14ac:dyDescent="0.25">
      <c r="D1017" s="11"/>
      <c r="K1017" s="3"/>
      <c r="L1017" s="3"/>
      <c r="M1017" s="5"/>
      <c r="N1017" s="5"/>
      <c r="O1017" s="5"/>
      <c r="P1017" s="5"/>
      <c r="Q1017" s="5"/>
      <c r="R1017" s="5"/>
      <c r="S1017" s="5"/>
      <c r="T1017" s="5"/>
      <c r="U1017" s="5"/>
      <c r="V1017" s="5"/>
      <c r="W1017" s="5"/>
      <c r="X1017" s="5"/>
      <c r="Y1017" s="5"/>
      <c r="Z1017" s="5"/>
      <c r="AA1017" s="5"/>
      <c r="AB1017" s="5"/>
      <c r="AC1017" s="5"/>
      <c r="AD1017" s="5"/>
      <c r="AE1017" s="5"/>
      <c r="AF1017" s="5"/>
      <c r="AG1017" s="5"/>
      <c r="AH1017" s="5"/>
      <c r="AI1017" s="5"/>
      <c r="AJ1017" s="5"/>
      <c r="AK1017" s="5"/>
      <c r="AL1017" s="5"/>
      <c r="AM1017" s="5"/>
      <c r="AN1017" s="5"/>
      <c r="AO1017" s="5"/>
      <c r="AP1017" s="5"/>
      <c r="AQ1017" s="5"/>
      <c r="AR1017" s="5"/>
      <c r="AS1017" s="5"/>
      <c r="AT1017" s="5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5"/>
      <c r="BJ1017" s="8"/>
      <c r="BK1017" s="8"/>
      <c r="BL1017" s="8"/>
      <c r="BM1017" s="8"/>
      <c r="BN1017" s="8"/>
    </row>
    <row r="1018" spans="4:66" x14ac:dyDescent="0.25">
      <c r="D1018" s="11"/>
      <c r="K1018" s="3"/>
      <c r="L1018" s="3"/>
      <c r="M1018" s="5"/>
      <c r="N1018" s="5"/>
      <c r="O1018" s="5"/>
      <c r="P1018" s="5"/>
      <c r="Q1018" s="5"/>
      <c r="R1018" s="5"/>
      <c r="S1018" s="5"/>
      <c r="T1018" s="5"/>
      <c r="U1018" s="5"/>
      <c r="V1018" s="5"/>
      <c r="W1018" s="5"/>
      <c r="X1018" s="5"/>
      <c r="Y1018" s="5"/>
      <c r="Z1018" s="5"/>
      <c r="AA1018" s="5"/>
      <c r="AB1018" s="5"/>
      <c r="AC1018" s="5"/>
      <c r="AD1018" s="5"/>
      <c r="AE1018" s="5"/>
      <c r="AF1018" s="5"/>
      <c r="AG1018" s="5"/>
      <c r="AH1018" s="5"/>
      <c r="AI1018" s="5"/>
      <c r="AJ1018" s="5"/>
      <c r="AK1018" s="5"/>
      <c r="AL1018" s="5"/>
      <c r="AM1018" s="5"/>
      <c r="AN1018" s="5"/>
      <c r="AO1018" s="5"/>
      <c r="AP1018" s="5"/>
      <c r="AQ1018" s="5"/>
      <c r="AR1018" s="5"/>
      <c r="AS1018" s="5"/>
      <c r="AT1018" s="5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5"/>
      <c r="BJ1018" s="8"/>
      <c r="BK1018" s="8"/>
      <c r="BL1018" s="8"/>
      <c r="BM1018" s="8"/>
      <c r="BN1018" s="8"/>
    </row>
    <row r="1019" spans="4:66" x14ac:dyDescent="0.25">
      <c r="D1019" s="11"/>
      <c r="K1019" s="3"/>
      <c r="L1019" s="3"/>
      <c r="M1019" s="5"/>
      <c r="N1019" s="5"/>
      <c r="O1019" s="5"/>
      <c r="P1019" s="5"/>
      <c r="Q1019" s="5"/>
      <c r="R1019" s="5"/>
      <c r="S1019" s="5"/>
      <c r="T1019" s="5"/>
      <c r="U1019" s="5"/>
      <c r="V1019" s="5"/>
      <c r="W1019" s="5"/>
      <c r="X1019" s="5"/>
      <c r="Y1019" s="5"/>
      <c r="Z1019" s="5"/>
      <c r="AA1019" s="5"/>
      <c r="AB1019" s="5"/>
      <c r="AC1019" s="5"/>
      <c r="AD1019" s="5"/>
      <c r="AE1019" s="5"/>
      <c r="AF1019" s="5"/>
      <c r="AG1019" s="5"/>
      <c r="AH1019" s="5"/>
      <c r="AI1019" s="5"/>
      <c r="AJ1019" s="5"/>
      <c r="AK1019" s="5"/>
      <c r="AL1019" s="5"/>
      <c r="AM1019" s="5"/>
      <c r="AN1019" s="5"/>
      <c r="AO1019" s="5"/>
      <c r="AP1019" s="5"/>
      <c r="AQ1019" s="5"/>
      <c r="AR1019" s="5"/>
      <c r="AS1019" s="5"/>
      <c r="AT1019" s="5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5"/>
      <c r="BJ1019" s="8"/>
      <c r="BK1019" s="8"/>
      <c r="BL1019" s="8"/>
      <c r="BM1019" s="8"/>
      <c r="BN1019" s="8"/>
    </row>
    <row r="1020" spans="4:66" x14ac:dyDescent="0.25">
      <c r="D1020" s="11"/>
      <c r="K1020" s="3"/>
      <c r="L1020" s="3"/>
      <c r="M1020" s="5"/>
      <c r="N1020" s="5"/>
      <c r="O1020" s="5"/>
      <c r="P1020" s="5"/>
      <c r="Q1020" s="5"/>
      <c r="R1020" s="5"/>
      <c r="S1020" s="5"/>
      <c r="T1020" s="5"/>
      <c r="U1020" s="5"/>
      <c r="V1020" s="5"/>
      <c r="W1020" s="5"/>
      <c r="X1020" s="5"/>
      <c r="Y1020" s="5"/>
      <c r="Z1020" s="5"/>
      <c r="AA1020" s="5"/>
      <c r="AB1020" s="5"/>
      <c r="AC1020" s="5"/>
      <c r="AD1020" s="5"/>
      <c r="AE1020" s="5"/>
      <c r="AF1020" s="5"/>
      <c r="AG1020" s="5"/>
      <c r="AH1020" s="5"/>
      <c r="AI1020" s="5"/>
      <c r="AJ1020" s="5"/>
      <c r="AK1020" s="5"/>
      <c r="AL1020" s="5"/>
      <c r="AM1020" s="5"/>
      <c r="AN1020" s="5"/>
      <c r="AO1020" s="5"/>
      <c r="AP1020" s="5"/>
      <c r="AQ1020" s="5"/>
      <c r="AR1020" s="5"/>
      <c r="AS1020" s="5"/>
      <c r="AT1020" s="5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5"/>
      <c r="BJ1020" s="8"/>
      <c r="BK1020" s="8"/>
      <c r="BL1020" s="8"/>
      <c r="BM1020" s="8"/>
      <c r="BN1020" s="8"/>
    </row>
    <row r="1021" spans="4:66" x14ac:dyDescent="0.25">
      <c r="D1021" s="11"/>
      <c r="K1021" s="3"/>
      <c r="L1021" s="3"/>
      <c r="M1021" s="5"/>
      <c r="N1021" s="5"/>
      <c r="O1021" s="5"/>
      <c r="P1021" s="5"/>
      <c r="Q1021" s="5"/>
      <c r="R1021" s="5"/>
      <c r="S1021" s="5"/>
      <c r="T1021" s="5"/>
      <c r="U1021" s="5"/>
      <c r="V1021" s="5"/>
      <c r="W1021" s="5"/>
      <c r="X1021" s="5"/>
      <c r="Y1021" s="5"/>
      <c r="Z1021" s="5"/>
      <c r="AA1021" s="5"/>
      <c r="AB1021" s="5"/>
      <c r="AC1021" s="5"/>
      <c r="AD1021" s="5"/>
      <c r="AE1021" s="5"/>
      <c r="AF1021" s="5"/>
      <c r="AG1021" s="5"/>
      <c r="AH1021" s="5"/>
      <c r="AI1021" s="5"/>
      <c r="AJ1021" s="5"/>
      <c r="AK1021" s="5"/>
      <c r="AL1021" s="5"/>
      <c r="AM1021" s="5"/>
      <c r="AN1021" s="5"/>
      <c r="AO1021" s="5"/>
      <c r="AP1021" s="5"/>
      <c r="AQ1021" s="5"/>
      <c r="AR1021" s="5"/>
      <c r="AS1021" s="5"/>
      <c r="AT1021" s="5"/>
      <c r="AU1021" s="5"/>
      <c r="AV1021" s="5"/>
      <c r="AW1021" s="5"/>
      <c r="AX1021" s="5"/>
      <c r="AY1021" s="5"/>
      <c r="AZ1021" s="5"/>
      <c r="BA1021" s="5"/>
      <c r="BB1021" s="5"/>
      <c r="BC1021" s="5"/>
      <c r="BD1021" s="5"/>
      <c r="BE1021" s="5"/>
      <c r="BF1021" s="5"/>
      <c r="BG1021" s="5"/>
      <c r="BH1021" s="5"/>
      <c r="BI1021" s="5"/>
      <c r="BJ1021" s="8"/>
      <c r="BK1021" s="8"/>
      <c r="BL1021" s="8"/>
      <c r="BM1021" s="8"/>
      <c r="BN1021" s="8"/>
    </row>
    <row r="1022" spans="4:66" x14ac:dyDescent="0.25">
      <c r="D1022" s="11"/>
      <c r="K1022" s="3"/>
      <c r="L1022" s="3"/>
      <c r="M1022" s="5"/>
      <c r="N1022" s="5"/>
      <c r="O1022" s="5"/>
      <c r="P1022" s="5"/>
      <c r="Q1022" s="5"/>
      <c r="R1022" s="5"/>
      <c r="S1022" s="5"/>
      <c r="T1022" s="5"/>
      <c r="U1022" s="5"/>
      <c r="V1022" s="5"/>
      <c r="W1022" s="5"/>
      <c r="X1022" s="5"/>
      <c r="Y1022" s="5"/>
      <c r="Z1022" s="5"/>
      <c r="AA1022" s="5"/>
      <c r="AB1022" s="5"/>
      <c r="AC1022" s="5"/>
      <c r="AD1022" s="5"/>
      <c r="AE1022" s="5"/>
      <c r="AF1022" s="5"/>
      <c r="AG1022" s="5"/>
      <c r="AH1022" s="5"/>
      <c r="AI1022" s="5"/>
      <c r="AJ1022" s="5"/>
      <c r="AK1022" s="5"/>
      <c r="AL1022" s="5"/>
      <c r="AM1022" s="5"/>
      <c r="AN1022" s="5"/>
      <c r="AO1022" s="5"/>
      <c r="AP1022" s="5"/>
      <c r="AQ1022" s="5"/>
      <c r="AR1022" s="5"/>
      <c r="AS1022" s="5"/>
      <c r="AT1022" s="5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5"/>
      <c r="BJ1022" s="8"/>
      <c r="BK1022" s="8"/>
      <c r="BL1022" s="8"/>
      <c r="BM1022" s="8"/>
      <c r="BN1022" s="8"/>
    </row>
    <row r="1023" spans="4:66" x14ac:dyDescent="0.25">
      <c r="D1023" s="11"/>
      <c r="K1023" s="3"/>
      <c r="L1023" s="3"/>
      <c r="M1023" s="5"/>
      <c r="N1023" s="5"/>
      <c r="O1023" s="5"/>
      <c r="P1023" s="5"/>
      <c r="Q1023" s="5"/>
      <c r="R1023" s="5"/>
      <c r="S1023" s="5"/>
      <c r="T1023" s="5"/>
      <c r="U1023" s="5"/>
      <c r="V1023" s="5"/>
      <c r="W1023" s="5"/>
      <c r="X1023" s="5"/>
      <c r="Y1023" s="5"/>
      <c r="Z1023" s="5"/>
      <c r="AA1023" s="5"/>
      <c r="AB1023" s="5"/>
      <c r="AC1023" s="5"/>
      <c r="AD1023" s="5"/>
      <c r="AE1023" s="5"/>
      <c r="AF1023" s="5"/>
      <c r="AG1023" s="5"/>
      <c r="AH1023" s="5"/>
      <c r="AI1023" s="5"/>
      <c r="AJ1023" s="5"/>
      <c r="AK1023" s="5"/>
      <c r="AL1023" s="5"/>
      <c r="AM1023" s="5"/>
      <c r="AN1023" s="5"/>
      <c r="AO1023" s="5"/>
      <c r="AP1023" s="5"/>
      <c r="AQ1023" s="5"/>
      <c r="AR1023" s="5"/>
      <c r="AS1023" s="5"/>
      <c r="AT1023" s="5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5"/>
      <c r="BJ1023" s="8"/>
      <c r="BK1023" s="8"/>
      <c r="BL1023" s="8"/>
      <c r="BM1023" s="8"/>
      <c r="BN1023" s="8"/>
    </row>
    <row r="1024" spans="4:66" x14ac:dyDescent="0.25">
      <c r="D1024" s="11"/>
      <c r="K1024" s="3"/>
      <c r="L1024" s="3"/>
      <c r="M1024" s="5"/>
      <c r="N1024" s="5"/>
      <c r="O1024" s="5"/>
      <c r="P1024" s="5"/>
      <c r="Q1024" s="5"/>
      <c r="R1024" s="5"/>
      <c r="S1024" s="5"/>
      <c r="T1024" s="5"/>
      <c r="U1024" s="5"/>
      <c r="V1024" s="5"/>
      <c r="W1024" s="5"/>
      <c r="X1024" s="5"/>
      <c r="Y1024" s="5"/>
      <c r="Z1024" s="5"/>
      <c r="AA1024" s="5"/>
      <c r="AB1024" s="5"/>
      <c r="AC1024" s="5"/>
      <c r="AD1024" s="5"/>
      <c r="AE1024" s="5"/>
      <c r="AF1024" s="5"/>
      <c r="AG1024" s="5"/>
      <c r="AH1024" s="5"/>
      <c r="AI1024" s="5"/>
      <c r="AJ1024" s="5"/>
      <c r="AK1024" s="5"/>
      <c r="AL1024" s="5"/>
      <c r="AM1024" s="5"/>
      <c r="AN1024" s="5"/>
      <c r="AO1024" s="5"/>
      <c r="AP1024" s="5"/>
      <c r="AQ1024" s="5"/>
      <c r="AR1024" s="5"/>
      <c r="AS1024" s="5"/>
      <c r="AT1024" s="5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5"/>
      <c r="BJ1024" s="8"/>
      <c r="BK1024" s="8"/>
      <c r="BL1024" s="8"/>
      <c r="BM1024" s="8"/>
      <c r="BN1024" s="8"/>
    </row>
    <row r="1025" spans="4:66" x14ac:dyDescent="0.25">
      <c r="D1025" s="11"/>
      <c r="K1025" s="3"/>
      <c r="L1025" s="3"/>
      <c r="M1025" s="5"/>
      <c r="N1025" s="5"/>
      <c r="O1025" s="5"/>
      <c r="P1025" s="5"/>
      <c r="Q1025" s="5"/>
      <c r="R1025" s="5"/>
      <c r="S1025" s="5"/>
      <c r="T1025" s="5"/>
      <c r="U1025" s="5"/>
      <c r="V1025" s="5"/>
      <c r="W1025" s="5"/>
      <c r="X1025" s="5"/>
      <c r="Y1025" s="5"/>
      <c r="Z1025" s="5"/>
      <c r="AA1025" s="5"/>
      <c r="AB1025" s="5"/>
      <c r="AC1025" s="5"/>
      <c r="AD1025" s="5"/>
      <c r="AE1025" s="5"/>
      <c r="AF1025" s="5"/>
      <c r="AG1025" s="5"/>
      <c r="AH1025" s="5"/>
      <c r="AI1025" s="5"/>
      <c r="AJ1025" s="5"/>
      <c r="AK1025" s="5"/>
      <c r="AL1025" s="5"/>
      <c r="AM1025" s="5"/>
      <c r="AN1025" s="5"/>
      <c r="AO1025" s="5"/>
      <c r="AP1025" s="5"/>
      <c r="AQ1025" s="5"/>
      <c r="AR1025" s="5"/>
      <c r="AS1025" s="5"/>
      <c r="AT1025" s="5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/>
      <c r="BH1025" s="5"/>
      <c r="BI1025" s="5"/>
      <c r="BJ1025" s="8"/>
      <c r="BK1025" s="8"/>
      <c r="BL1025" s="8"/>
      <c r="BM1025" s="8"/>
      <c r="BN1025" s="8"/>
    </row>
    <row r="1026" spans="4:66" x14ac:dyDescent="0.25">
      <c r="D1026" s="11"/>
      <c r="K1026" s="3"/>
      <c r="L1026" s="3"/>
      <c r="M1026" s="5"/>
      <c r="N1026" s="5"/>
      <c r="O1026" s="5"/>
      <c r="P1026" s="5"/>
      <c r="Q1026" s="5"/>
      <c r="R1026" s="5"/>
      <c r="S1026" s="5"/>
      <c r="T1026" s="5"/>
      <c r="U1026" s="5"/>
      <c r="V1026" s="5"/>
      <c r="W1026" s="5"/>
      <c r="X1026" s="5"/>
      <c r="Y1026" s="5"/>
      <c r="Z1026" s="5"/>
      <c r="AA1026" s="5"/>
      <c r="AB1026" s="5"/>
      <c r="AC1026" s="5"/>
      <c r="AD1026" s="5"/>
      <c r="AE1026" s="5"/>
      <c r="AF1026" s="5"/>
      <c r="AG1026" s="5"/>
      <c r="AH1026" s="5"/>
      <c r="AI1026" s="5"/>
      <c r="AJ1026" s="5"/>
      <c r="AK1026" s="5"/>
      <c r="AL1026" s="5"/>
      <c r="AM1026" s="5"/>
      <c r="AN1026" s="5"/>
      <c r="AO1026" s="5"/>
      <c r="AP1026" s="5"/>
      <c r="AQ1026" s="5"/>
      <c r="AR1026" s="5"/>
      <c r="AS1026" s="5"/>
      <c r="AT1026" s="5"/>
      <c r="AU1026" s="5"/>
      <c r="AV1026" s="5"/>
      <c r="AW1026" s="5"/>
      <c r="AX1026" s="5"/>
      <c r="AY1026" s="5"/>
      <c r="AZ1026" s="5"/>
      <c r="BA1026" s="5"/>
      <c r="BB1026" s="5"/>
      <c r="BC1026" s="5"/>
      <c r="BD1026" s="5"/>
      <c r="BE1026" s="5"/>
      <c r="BF1026" s="5"/>
      <c r="BG1026" s="5"/>
      <c r="BH1026" s="5"/>
      <c r="BI1026" s="5"/>
      <c r="BJ1026" s="8"/>
      <c r="BK1026" s="8"/>
      <c r="BL1026" s="8"/>
      <c r="BM1026" s="8"/>
      <c r="BN1026" s="8"/>
    </row>
    <row r="1027" spans="4:66" x14ac:dyDescent="0.25">
      <c r="D1027" s="11"/>
      <c r="K1027" s="3"/>
      <c r="L1027" s="3"/>
      <c r="M1027" s="5"/>
      <c r="N1027" s="5"/>
      <c r="O1027" s="5"/>
      <c r="P1027" s="5"/>
      <c r="Q1027" s="5"/>
      <c r="R1027" s="5"/>
      <c r="S1027" s="5"/>
      <c r="T1027" s="5"/>
      <c r="U1027" s="5"/>
      <c r="V1027" s="5"/>
      <c r="W1027" s="5"/>
      <c r="X1027" s="5"/>
      <c r="Y1027" s="5"/>
      <c r="Z1027" s="5"/>
      <c r="AA1027" s="5"/>
      <c r="AB1027" s="5"/>
      <c r="AC1027" s="5"/>
      <c r="AD1027" s="5"/>
      <c r="AE1027" s="5"/>
      <c r="AF1027" s="5"/>
      <c r="AG1027" s="5"/>
      <c r="AH1027" s="5"/>
      <c r="AI1027" s="5"/>
      <c r="AJ1027" s="5"/>
      <c r="AK1027" s="5"/>
      <c r="AL1027" s="5"/>
      <c r="AM1027" s="5"/>
      <c r="AN1027" s="5"/>
      <c r="AO1027" s="5"/>
      <c r="AP1027" s="5"/>
      <c r="AQ1027" s="5"/>
      <c r="AR1027" s="5"/>
      <c r="AS1027" s="5"/>
      <c r="AT1027" s="5"/>
      <c r="AU1027" s="5"/>
      <c r="AV1027" s="5"/>
      <c r="AW1027" s="5"/>
      <c r="AX1027" s="5"/>
      <c r="AY1027" s="5"/>
      <c r="AZ1027" s="5"/>
      <c r="BA1027" s="5"/>
      <c r="BB1027" s="5"/>
      <c r="BC1027" s="5"/>
      <c r="BD1027" s="5"/>
      <c r="BE1027" s="5"/>
      <c r="BF1027" s="5"/>
      <c r="BG1027" s="5"/>
      <c r="BH1027" s="5"/>
      <c r="BI1027" s="5"/>
      <c r="BJ1027" s="8"/>
      <c r="BK1027" s="8"/>
      <c r="BL1027" s="8"/>
      <c r="BM1027" s="8"/>
      <c r="BN1027" s="8"/>
    </row>
    <row r="1028" spans="4:66" x14ac:dyDescent="0.25">
      <c r="D1028" s="11"/>
      <c r="K1028" s="3"/>
      <c r="L1028" s="3"/>
      <c r="M1028" s="5"/>
      <c r="N1028" s="5"/>
      <c r="O1028" s="5"/>
      <c r="P1028" s="5"/>
      <c r="Q1028" s="5"/>
      <c r="R1028" s="5"/>
      <c r="S1028" s="5"/>
      <c r="T1028" s="5"/>
      <c r="U1028" s="5"/>
      <c r="V1028" s="5"/>
      <c r="W1028" s="5"/>
      <c r="X1028" s="5"/>
      <c r="Y1028" s="5"/>
      <c r="Z1028" s="5"/>
      <c r="AA1028" s="5"/>
      <c r="AB1028" s="5"/>
      <c r="AC1028" s="5"/>
      <c r="AD1028" s="5"/>
      <c r="AE1028" s="5"/>
      <c r="AF1028" s="5"/>
      <c r="AG1028" s="5"/>
      <c r="AH1028" s="5"/>
      <c r="AI1028" s="5"/>
      <c r="AJ1028" s="5"/>
      <c r="AK1028" s="5"/>
      <c r="AL1028" s="5"/>
      <c r="AM1028" s="5"/>
      <c r="AN1028" s="5"/>
      <c r="AO1028" s="5"/>
      <c r="AP1028" s="5"/>
      <c r="AQ1028" s="5"/>
      <c r="AR1028" s="5"/>
      <c r="AS1028" s="5"/>
      <c r="AT1028" s="5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5"/>
      <c r="BJ1028" s="8"/>
      <c r="BK1028" s="8"/>
      <c r="BL1028" s="8"/>
      <c r="BM1028" s="8"/>
      <c r="BN1028" s="8"/>
    </row>
    <row r="1029" spans="4:66" x14ac:dyDescent="0.25">
      <c r="D1029" s="11"/>
      <c r="K1029" s="3"/>
      <c r="L1029" s="3"/>
      <c r="M1029" s="5"/>
      <c r="N1029" s="5"/>
      <c r="O1029" s="5"/>
      <c r="P1029" s="5"/>
      <c r="Q1029" s="5"/>
      <c r="R1029" s="5"/>
      <c r="S1029" s="5"/>
      <c r="T1029" s="5"/>
      <c r="U1029" s="5"/>
      <c r="V1029" s="5"/>
      <c r="W1029" s="5"/>
      <c r="X1029" s="5"/>
      <c r="Y1029" s="5"/>
      <c r="Z1029" s="5"/>
      <c r="AA1029" s="5"/>
      <c r="AB1029" s="5"/>
      <c r="AC1029" s="5"/>
      <c r="AD1029" s="5"/>
      <c r="AE1029" s="5"/>
      <c r="AF1029" s="5"/>
      <c r="AG1029" s="5"/>
      <c r="AH1029" s="5"/>
      <c r="AI1029" s="5"/>
      <c r="AJ1029" s="5"/>
      <c r="AK1029" s="5"/>
      <c r="AL1029" s="5"/>
      <c r="AM1029" s="5"/>
      <c r="AN1029" s="5"/>
      <c r="AO1029" s="5"/>
      <c r="AP1029" s="5"/>
      <c r="AQ1029" s="5"/>
      <c r="AR1029" s="5"/>
      <c r="AS1029" s="5"/>
      <c r="AT1029" s="5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5"/>
      <c r="BJ1029" s="8"/>
      <c r="BK1029" s="8"/>
      <c r="BL1029" s="8"/>
      <c r="BM1029" s="8"/>
      <c r="BN1029" s="8"/>
    </row>
    <row r="1030" spans="4:66" x14ac:dyDescent="0.25">
      <c r="D1030" s="11"/>
      <c r="K1030" s="3"/>
      <c r="L1030" s="3"/>
      <c r="M1030" s="5"/>
      <c r="N1030" s="5"/>
      <c r="O1030" s="5"/>
      <c r="P1030" s="5"/>
      <c r="Q1030" s="5"/>
      <c r="R1030" s="5"/>
      <c r="S1030" s="5"/>
      <c r="T1030" s="5"/>
      <c r="U1030" s="5"/>
      <c r="V1030" s="5"/>
      <c r="W1030" s="5"/>
      <c r="X1030" s="5"/>
      <c r="Y1030" s="5"/>
      <c r="Z1030" s="5"/>
      <c r="AA1030" s="5"/>
      <c r="AB1030" s="5"/>
      <c r="AC1030" s="5"/>
      <c r="AD1030" s="5"/>
      <c r="AE1030" s="5"/>
      <c r="AF1030" s="5"/>
      <c r="AG1030" s="5"/>
      <c r="AH1030" s="5"/>
      <c r="AI1030" s="5"/>
      <c r="AJ1030" s="5"/>
      <c r="AK1030" s="5"/>
      <c r="AL1030" s="5"/>
      <c r="AM1030" s="5"/>
      <c r="AN1030" s="5"/>
      <c r="AO1030" s="5"/>
      <c r="AP1030" s="5"/>
      <c r="AQ1030" s="5"/>
      <c r="AR1030" s="5"/>
      <c r="AS1030" s="5"/>
      <c r="AT1030" s="5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5"/>
      <c r="BJ1030" s="8"/>
      <c r="BK1030" s="8"/>
      <c r="BL1030" s="8"/>
      <c r="BM1030" s="8"/>
      <c r="BN1030" s="8"/>
    </row>
    <row r="1031" spans="4:66" x14ac:dyDescent="0.25">
      <c r="D1031" s="11"/>
      <c r="K1031" s="3"/>
      <c r="L1031" s="3"/>
      <c r="M1031" s="5"/>
      <c r="N1031" s="5"/>
      <c r="O1031" s="5"/>
      <c r="P1031" s="5"/>
      <c r="Q1031" s="5"/>
      <c r="R1031" s="5"/>
      <c r="S1031" s="5"/>
      <c r="T1031" s="5"/>
      <c r="U1031" s="5"/>
      <c r="V1031" s="5"/>
      <c r="W1031" s="5"/>
      <c r="X1031" s="5"/>
      <c r="Y1031" s="5"/>
      <c r="Z1031" s="5"/>
      <c r="AA1031" s="5"/>
      <c r="AB1031" s="5"/>
      <c r="AC1031" s="5"/>
      <c r="AD1031" s="5"/>
      <c r="AE1031" s="5"/>
      <c r="AF1031" s="5"/>
      <c r="AG1031" s="5"/>
      <c r="AH1031" s="5"/>
      <c r="AI1031" s="5"/>
      <c r="AJ1031" s="5"/>
      <c r="AK1031" s="5"/>
      <c r="AL1031" s="5"/>
      <c r="AM1031" s="5"/>
      <c r="AN1031" s="5"/>
      <c r="AO1031" s="5"/>
      <c r="AP1031" s="5"/>
      <c r="AQ1031" s="5"/>
      <c r="AR1031" s="5"/>
      <c r="AS1031" s="5"/>
      <c r="AT1031" s="5"/>
      <c r="AU1031" s="5"/>
      <c r="AV1031" s="5"/>
      <c r="AW1031" s="5"/>
      <c r="AX1031" s="5"/>
      <c r="AY1031" s="5"/>
      <c r="AZ1031" s="5"/>
      <c r="BA1031" s="5"/>
      <c r="BB1031" s="5"/>
      <c r="BC1031" s="5"/>
      <c r="BD1031" s="5"/>
      <c r="BE1031" s="5"/>
      <c r="BF1031" s="5"/>
      <c r="BG1031" s="5"/>
      <c r="BH1031" s="5"/>
      <c r="BI1031" s="5"/>
      <c r="BJ1031" s="8"/>
      <c r="BK1031" s="8"/>
      <c r="BL1031" s="8"/>
      <c r="BM1031" s="8"/>
      <c r="BN1031" s="8"/>
    </row>
    <row r="1032" spans="4:66" x14ac:dyDescent="0.25">
      <c r="D1032" s="11"/>
      <c r="K1032" s="3"/>
      <c r="L1032" s="3"/>
      <c r="M1032" s="5"/>
      <c r="N1032" s="5"/>
      <c r="O1032" s="5"/>
      <c r="P1032" s="5"/>
      <c r="Q1032" s="5"/>
      <c r="R1032" s="5"/>
      <c r="S1032" s="5"/>
      <c r="T1032" s="5"/>
      <c r="U1032" s="5"/>
      <c r="V1032" s="5"/>
      <c r="W1032" s="5"/>
      <c r="X1032" s="5"/>
      <c r="Y1032" s="5"/>
      <c r="Z1032" s="5"/>
      <c r="AA1032" s="5"/>
      <c r="AB1032" s="5"/>
      <c r="AC1032" s="5"/>
      <c r="AD1032" s="5"/>
      <c r="AE1032" s="5"/>
      <c r="AF1032" s="5"/>
      <c r="AG1032" s="5"/>
      <c r="AH1032" s="5"/>
      <c r="AI1032" s="5"/>
      <c r="AJ1032" s="5"/>
      <c r="AK1032" s="5"/>
      <c r="AL1032" s="5"/>
      <c r="AM1032" s="5"/>
      <c r="AN1032" s="5"/>
      <c r="AO1032" s="5"/>
      <c r="AP1032" s="5"/>
      <c r="AQ1032" s="5"/>
      <c r="AR1032" s="5"/>
      <c r="AS1032" s="5"/>
      <c r="AT1032" s="5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5"/>
      <c r="BJ1032" s="8"/>
      <c r="BK1032" s="8"/>
      <c r="BL1032" s="8"/>
      <c r="BM1032" s="8"/>
      <c r="BN1032" s="8"/>
    </row>
    <row r="1033" spans="4:66" x14ac:dyDescent="0.25">
      <c r="D1033" s="11"/>
      <c r="K1033" s="3"/>
      <c r="L1033" s="3"/>
      <c r="M1033" s="5"/>
      <c r="N1033" s="5"/>
      <c r="O1033" s="5"/>
      <c r="P1033" s="5"/>
      <c r="Q1033" s="5"/>
      <c r="R1033" s="5"/>
      <c r="S1033" s="5"/>
      <c r="T1033" s="5"/>
      <c r="U1033" s="5"/>
      <c r="V1033" s="5"/>
      <c r="W1033" s="5"/>
      <c r="X1033" s="5"/>
      <c r="Y1033" s="5"/>
      <c r="Z1033" s="5"/>
      <c r="AA1033" s="5"/>
      <c r="AB1033" s="5"/>
      <c r="AC1033" s="5"/>
      <c r="AD1033" s="5"/>
      <c r="AE1033" s="5"/>
      <c r="AF1033" s="5"/>
      <c r="AG1033" s="5"/>
      <c r="AH1033" s="5"/>
      <c r="AI1033" s="5"/>
      <c r="AJ1033" s="5"/>
      <c r="AK1033" s="5"/>
      <c r="AL1033" s="5"/>
      <c r="AM1033" s="5"/>
      <c r="AN1033" s="5"/>
      <c r="AO1033" s="5"/>
      <c r="AP1033" s="5"/>
      <c r="AQ1033" s="5"/>
      <c r="AR1033" s="5"/>
      <c r="AS1033" s="5"/>
      <c r="AT1033" s="5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5"/>
      <c r="BJ1033" s="8"/>
      <c r="BK1033" s="8"/>
      <c r="BL1033" s="8"/>
      <c r="BM1033" s="8"/>
      <c r="BN1033" s="8"/>
    </row>
    <row r="1034" spans="4:66" x14ac:dyDescent="0.25">
      <c r="D1034" s="11"/>
      <c r="K1034" s="3"/>
      <c r="L1034" s="3"/>
      <c r="M1034" s="5"/>
      <c r="N1034" s="5"/>
      <c r="O1034" s="5"/>
      <c r="P1034" s="5"/>
      <c r="Q1034" s="5"/>
      <c r="R1034" s="5"/>
      <c r="S1034" s="5"/>
      <c r="T1034" s="5"/>
      <c r="U1034" s="5"/>
      <c r="V1034" s="5"/>
      <c r="W1034" s="5"/>
      <c r="X1034" s="5"/>
      <c r="Y1034" s="5"/>
      <c r="Z1034" s="5"/>
      <c r="AA1034" s="5"/>
      <c r="AB1034" s="5"/>
      <c r="AC1034" s="5"/>
      <c r="AD1034" s="5"/>
      <c r="AE1034" s="5"/>
      <c r="AF1034" s="5"/>
      <c r="AG1034" s="5"/>
      <c r="AH1034" s="5"/>
      <c r="AI1034" s="5"/>
      <c r="AJ1034" s="5"/>
      <c r="AK1034" s="5"/>
      <c r="AL1034" s="5"/>
      <c r="AM1034" s="5"/>
      <c r="AN1034" s="5"/>
      <c r="AO1034" s="5"/>
      <c r="AP1034" s="5"/>
      <c r="AQ1034" s="5"/>
      <c r="AR1034" s="5"/>
      <c r="AS1034" s="5"/>
      <c r="AT1034" s="5"/>
      <c r="AU1034" s="5"/>
      <c r="AV1034" s="5"/>
      <c r="AW1034" s="5"/>
      <c r="AX1034" s="5"/>
      <c r="AY1034" s="5"/>
      <c r="AZ1034" s="5"/>
      <c r="BA1034" s="5"/>
      <c r="BB1034" s="5"/>
      <c r="BC1034" s="5"/>
      <c r="BD1034" s="5"/>
      <c r="BE1034" s="5"/>
      <c r="BF1034" s="5"/>
      <c r="BG1034" s="5"/>
      <c r="BH1034" s="5"/>
      <c r="BI1034" s="5"/>
      <c r="BJ1034" s="8"/>
      <c r="BK1034" s="8"/>
      <c r="BL1034" s="8"/>
      <c r="BM1034" s="8"/>
      <c r="BN1034" s="8"/>
    </row>
    <row r="1035" spans="4:66" x14ac:dyDescent="0.25">
      <c r="D1035" s="11"/>
      <c r="K1035" s="3"/>
      <c r="L1035" s="3"/>
      <c r="M1035" s="5"/>
      <c r="N1035" s="5"/>
      <c r="O1035" s="5"/>
      <c r="P1035" s="5"/>
      <c r="Q1035" s="5"/>
      <c r="R1035" s="5"/>
      <c r="S1035" s="5"/>
      <c r="T1035" s="5"/>
      <c r="U1035" s="5"/>
      <c r="V1035" s="5"/>
      <c r="W1035" s="5"/>
      <c r="X1035" s="5"/>
      <c r="Y1035" s="5"/>
      <c r="Z1035" s="5"/>
      <c r="AA1035" s="5"/>
      <c r="AB1035" s="5"/>
      <c r="AC1035" s="5"/>
      <c r="AD1035" s="5"/>
      <c r="AE1035" s="5"/>
      <c r="AF1035" s="5"/>
      <c r="AG1035" s="5"/>
      <c r="AH1035" s="5"/>
      <c r="AI1035" s="5"/>
      <c r="AJ1035" s="5"/>
      <c r="AK1035" s="5"/>
      <c r="AL1035" s="5"/>
      <c r="AM1035" s="5"/>
      <c r="AN1035" s="5"/>
      <c r="AO1035" s="5"/>
      <c r="AP1035" s="5"/>
      <c r="AQ1035" s="5"/>
      <c r="AR1035" s="5"/>
      <c r="AS1035" s="5"/>
      <c r="AT1035" s="5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5"/>
      <c r="BJ1035" s="8"/>
      <c r="BK1035" s="8"/>
      <c r="BL1035" s="8"/>
      <c r="BM1035" s="8"/>
      <c r="BN1035" s="8"/>
    </row>
    <row r="1036" spans="4:66" x14ac:dyDescent="0.25">
      <c r="D1036" s="11"/>
      <c r="K1036" s="3"/>
      <c r="L1036" s="3"/>
      <c r="M1036" s="5"/>
      <c r="N1036" s="5"/>
      <c r="O1036" s="5"/>
      <c r="P1036" s="5"/>
      <c r="Q1036" s="5"/>
      <c r="R1036" s="5"/>
      <c r="S1036" s="5"/>
      <c r="T1036" s="5"/>
      <c r="U1036" s="5"/>
      <c r="V1036" s="5"/>
      <c r="W1036" s="5"/>
      <c r="X1036" s="5"/>
      <c r="Y1036" s="5"/>
      <c r="Z1036" s="5"/>
      <c r="AA1036" s="5"/>
      <c r="AB1036" s="5"/>
      <c r="AC1036" s="5"/>
      <c r="AD1036" s="5"/>
      <c r="AE1036" s="5"/>
      <c r="AF1036" s="5"/>
      <c r="AG1036" s="5"/>
      <c r="AH1036" s="5"/>
      <c r="AI1036" s="5"/>
      <c r="AJ1036" s="5"/>
      <c r="AK1036" s="5"/>
      <c r="AL1036" s="5"/>
      <c r="AM1036" s="5"/>
      <c r="AN1036" s="5"/>
      <c r="AO1036" s="5"/>
      <c r="AP1036" s="5"/>
      <c r="AQ1036" s="5"/>
      <c r="AR1036" s="5"/>
      <c r="AS1036" s="5"/>
      <c r="AT1036" s="5"/>
      <c r="AU1036" s="5"/>
      <c r="AV1036" s="5"/>
      <c r="AW1036" s="5"/>
      <c r="AX1036" s="5"/>
      <c r="AY1036" s="5"/>
      <c r="AZ1036" s="5"/>
      <c r="BA1036" s="5"/>
      <c r="BB1036" s="5"/>
      <c r="BC1036" s="5"/>
      <c r="BD1036" s="5"/>
      <c r="BE1036" s="5"/>
      <c r="BF1036" s="5"/>
      <c r="BG1036" s="5"/>
      <c r="BH1036" s="5"/>
      <c r="BI1036" s="5"/>
      <c r="BJ1036" s="8"/>
      <c r="BK1036" s="8"/>
      <c r="BL1036" s="8"/>
      <c r="BM1036" s="8"/>
      <c r="BN1036" s="8"/>
    </row>
    <row r="1037" spans="4:66" x14ac:dyDescent="0.25">
      <c r="D1037" s="11"/>
      <c r="K1037" s="3"/>
      <c r="L1037" s="3"/>
      <c r="M1037" s="5"/>
      <c r="N1037" s="5"/>
      <c r="O1037" s="5"/>
      <c r="P1037" s="5"/>
      <c r="Q1037" s="5"/>
      <c r="R1037" s="5"/>
      <c r="S1037" s="5"/>
      <c r="T1037" s="5"/>
      <c r="U1037" s="5"/>
      <c r="V1037" s="5"/>
      <c r="W1037" s="5"/>
      <c r="X1037" s="5"/>
      <c r="Y1037" s="5"/>
      <c r="Z1037" s="5"/>
      <c r="AA1037" s="5"/>
      <c r="AB1037" s="5"/>
      <c r="AC1037" s="5"/>
      <c r="AD1037" s="5"/>
      <c r="AE1037" s="5"/>
      <c r="AF1037" s="5"/>
      <c r="AG1037" s="5"/>
      <c r="AH1037" s="5"/>
      <c r="AI1037" s="5"/>
      <c r="AJ1037" s="5"/>
      <c r="AK1037" s="5"/>
      <c r="AL1037" s="5"/>
      <c r="AM1037" s="5"/>
      <c r="AN1037" s="5"/>
      <c r="AO1037" s="5"/>
      <c r="AP1037" s="5"/>
      <c r="AQ1037" s="5"/>
      <c r="AR1037" s="5"/>
      <c r="AS1037" s="5"/>
      <c r="AT1037" s="5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5"/>
      <c r="BJ1037" s="8"/>
      <c r="BK1037" s="8"/>
      <c r="BL1037" s="8"/>
      <c r="BM1037" s="8"/>
      <c r="BN1037" s="8"/>
    </row>
    <row r="1038" spans="4:66" x14ac:dyDescent="0.25">
      <c r="D1038" s="11"/>
      <c r="K1038" s="3"/>
      <c r="L1038" s="3"/>
      <c r="M1038" s="5"/>
      <c r="N1038" s="5"/>
      <c r="O1038" s="5"/>
      <c r="P1038" s="5"/>
      <c r="Q1038" s="5"/>
      <c r="R1038" s="5"/>
      <c r="S1038" s="5"/>
      <c r="T1038" s="5"/>
      <c r="U1038" s="5"/>
      <c r="V1038" s="5"/>
      <c r="W1038" s="5"/>
      <c r="X1038" s="5"/>
      <c r="Y1038" s="5"/>
      <c r="Z1038" s="5"/>
      <c r="AA1038" s="5"/>
      <c r="AB1038" s="5"/>
      <c r="AC1038" s="5"/>
      <c r="AD1038" s="5"/>
      <c r="AE1038" s="5"/>
      <c r="AF1038" s="5"/>
      <c r="AG1038" s="5"/>
      <c r="AH1038" s="5"/>
      <c r="AI1038" s="5"/>
      <c r="AJ1038" s="5"/>
      <c r="AK1038" s="5"/>
      <c r="AL1038" s="5"/>
      <c r="AM1038" s="5"/>
      <c r="AN1038" s="5"/>
      <c r="AO1038" s="5"/>
      <c r="AP1038" s="5"/>
      <c r="AQ1038" s="5"/>
      <c r="AR1038" s="5"/>
      <c r="AS1038" s="5"/>
      <c r="AT1038" s="5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5"/>
      <c r="BJ1038" s="8"/>
      <c r="BK1038" s="8"/>
      <c r="BL1038" s="8"/>
      <c r="BM1038" s="8"/>
      <c r="BN1038" s="8"/>
    </row>
    <row r="1039" spans="4:66" x14ac:dyDescent="0.25">
      <c r="D1039" s="11"/>
      <c r="K1039" s="3"/>
      <c r="L1039" s="3"/>
      <c r="M1039" s="5"/>
      <c r="N1039" s="5"/>
      <c r="O1039" s="5"/>
      <c r="P1039" s="5"/>
      <c r="Q1039" s="5"/>
      <c r="R1039" s="5"/>
      <c r="S1039" s="5"/>
      <c r="T1039" s="5"/>
      <c r="U1039" s="5"/>
      <c r="V1039" s="5"/>
      <c r="W1039" s="5"/>
      <c r="X1039" s="5"/>
      <c r="Y1039" s="5"/>
      <c r="Z1039" s="5"/>
      <c r="AA1039" s="5"/>
      <c r="AB1039" s="5"/>
      <c r="AC1039" s="5"/>
      <c r="AD1039" s="5"/>
      <c r="AE1039" s="5"/>
      <c r="AF1039" s="5"/>
      <c r="AG1039" s="5"/>
      <c r="AH1039" s="5"/>
      <c r="AI1039" s="5"/>
      <c r="AJ1039" s="5"/>
      <c r="AK1039" s="5"/>
      <c r="AL1039" s="5"/>
      <c r="AM1039" s="5"/>
      <c r="AN1039" s="5"/>
      <c r="AO1039" s="5"/>
      <c r="AP1039" s="5"/>
      <c r="AQ1039" s="5"/>
      <c r="AR1039" s="5"/>
      <c r="AS1039" s="5"/>
      <c r="AT1039" s="5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5"/>
      <c r="BJ1039" s="8"/>
      <c r="BK1039" s="8"/>
      <c r="BL1039" s="8"/>
      <c r="BM1039" s="8"/>
      <c r="BN1039" s="8"/>
    </row>
    <row r="1040" spans="4:66" x14ac:dyDescent="0.25">
      <c r="D1040" s="11"/>
      <c r="K1040" s="3"/>
      <c r="L1040" s="3"/>
      <c r="M1040" s="5"/>
      <c r="N1040" s="5"/>
      <c r="O1040" s="5"/>
      <c r="P1040" s="5"/>
      <c r="Q1040" s="5"/>
      <c r="R1040" s="5"/>
      <c r="S1040" s="5"/>
      <c r="T1040" s="5"/>
      <c r="U1040" s="5"/>
      <c r="V1040" s="5"/>
      <c r="W1040" s="5"/>
      <c r="X1040" s="5"/>
      <c r="Y1040" s="5"/>
      <c r="Z1040" s="5"/>
      <c r="AA1040" s="5"/>
      <c r="AB1040" s="5"/>
      <c r="AC1040" s="5"/>
      <c r="AD1040" s="5"/>
      <c r="AE1040" s="5"/>
      <c r="AF1040" s="5"/>
      <c r="AG1040" s="5"/>
      <c r="AH1040" s="5"/>
      <c r="AI1040" s="5"/>
      <c r="AJ1040" s="5"/>
      <c r="AK1040" s="5"/>
      <c r="AL1040" s="5"/>
      <c r="AM1040" s="5"/>
      <c r="AN1040" s="5"/>
      <c r="AO1040" s="5"/>
      <c r="AP1040" s="5"/>
      <c r="AQ1040" s="5"/>
      <c r="AR1040" s="5"/>
      <c r="AS1040" s="5"/>
      <c r="AT1040" s="5"/>
      <c r="AU1040" s="5"/>
      <c r="AV1040" s="5"/>
      <c r="AW1040" s="5"/>
      <c r="AX1040" s="5"/>
      <c r="AY1040" s="5"/>
      <c r="AZ1040" s="5"/>
      <c r="BA1040" s="5"/>
      <c r="BB1040" s="5"/>
      <c r="BC1040" s="5"/>
      <c r="BD1040" s="5"/>
      <c r="BE1040" s="5"/>
      <c r="BF1040" s="5"/>
      <c r="BG1040" s="5"/>
      <c r="BH1040" s="5"/>
      <c r="BI1040" s="5"/>
      <c r="BJ1040" s="8"/>
      <c r="BK1040" s="8"/>
      <c r="BL1040" s="8"/>
      <c r="BM1040" s="8"/>
      <c r="BN1040" s="8"/>
    </row>
    <row r="1041" spans="4:66" x14ac:dyDescent="0.25">
      <c r="D1041" s="11"/>
      <c r="K1041" s="3"/>
      <c r="L1041" s="3"/>
      <c r="M1041" s="5"/>
      <c r="N1041" s="5"/>
      <c r="O1041" s="5"/>
      <c r="P1041" s="5"/>
      <c r="Q1041" s="5"/>
      <c r="R1041" s="5"/>
      <c r="S1041" s="5"/>
      <c r="T1041" s="5"/>
      <c r="U1041" s="5"/>
      <c r="V1041" s="5"/>
      <c r="W1041" s="5"/>
      <c r="X1041" s="5"/>
      <c r="Y1041" s="5"/>
      <c r="Z1041" s="5"/>
      <c r="AA1041" s="5"/>
      <c r="AB1041" s="5"/>
      <c r="AC1041" s="5"/>
      <c r="AD1041" s="5"/>
      <c r="AE1041" s="5"/>
      <c r="AF1041" s="5"/>
      <c r="AG1041" s="5"/>
      <c r="AH1041" s="5"/>
      <c r="AI1041" s="5"/>
      <c r="AJ1041" s="5"/>
      <c r="AK1041" s="5"/>
      <c r="AL1041" s="5"/>
      <c r="AM1041" s="5"/>
      <c r="AN1041" s="5"/>
      <c r="AO1041" s="5"/>
      <c r="AP1041" s="5"/>
      <c r="AQ1041" s="5"/>
      <c r="AR1041" s="5"/>
      <c r="AS1041" s="5"/>
      <c r="AT1041" s="5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5"/>
      <c r="BJ1041" s="8"/>
      <c r="BK1041" s="8"/>
      <c r="BL1041" s="8"/>
      <c r="BM1041" s="8"/>
      <c r="BN1041" s="8"/>
    </row>
    <row r="1042" spans="4:66" x14ac:dyDescent="0.25">
      <c r="D1042" s="11"/>
      <c r="K1042" s="3"/>
      <c r="L1042" s="3"/>
      <c r="M1042" s="5"/>
      <c r="N1042" s="5"/>
      <c r="O1042" s="5"/>
      <c r="P1042" s="5"/>
      <c r="Q1042" s="5"/>
      <c r="R1042" s="5"/>
      <c r="S1042" s="5"/>
      <c r="T1042" s="5"/>
      <c r="U1042" s="5"/>
      <c r="V1042" s="5"/>
      <c r="W1042" s="5"/>
      <c r="X1042" s="5"/>
      <c r="Y1042" s="5"/>
      <c r="Z1042" s="5"/>
      <c r="AA1042" s="5"/>
      <c r="AB1042" s="5"/>
      <c r="AC1042" s="5"/>
      <c r="AD1042" s="5"/>
      <c r="AE1042" s="5"/>
      <c r="AF1042" s="5"/>
      <c r="AG1042" s="5"/>
      <c r="AH1042" s="5"/>
      <c r="AI1042" s="5"/>
      <c r="AJ1042" s="5"/>
      <c r="AK1042" s="5"/>
      <c r="AL1042" s="5"/>
      <c r="AM1042" s="5"/>
      <c r="AN1042" s="5"/>
      <c r="AO1042" s="5"/>
      <c r="AP1042" s="5"/>
      <c r="AQ1042" s="5"/>
      <c r="AR1042" s="5"/>
      <c r="AS1042" s="5"/>
      <c r="AT1042" s="5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5"/>
      <c r="BJ1042" s="8"/>
      <c r="BK1042" s="8"/>
      <c r="BL1042" s="8"/>
      <c r="BM1042" s="8"/>
      <c r="BN1042" s="8"/>
    </row>
    <row r="1043" spans="4:66" x14ac:dyDescent="0.25">
      <c r="D1043" s="11"/>
      <c r="K1043" s="3"/>
      <c r="L1043" s="3"/>
      <c r="M1043" s="5"/>
      <c r="N1043" s="5"/>
      <c r="O1043" s="5"/>
      <c r="P1043" s="5"/>
      <c r="Q1043" s="5"/>
      <c r="R1043" s="5"/>
      <c r="S1043" s="5"/>
      <c r="T1043" s="5"/>
      <c r="U1043" s="5"/>
      <c r="V1043" s="5"/>
      <c r="W1043" s="5"/>
      <c r="X1043" s="5"/>
      <c r="Y1043" s="5"/>
      <c r="Z1043" s="5"/>
      <c r="AA1043" s="5"/>
      <c r="AB1043" s="5"/>
      <c r="AC1043" s="5"/>
      <c r="AD1043" s="5"/>
      <c r="AE1043" s="5"/>
      <c r="AF1043" s="5"/>
      <c r="AG1043" s="5"/>
      <c r="AH1043" s="5"/>
      <c r="AI1043" s="5"/>
      <c r="AJ1043" s="5"/>
      <c r="AK1043" s="5"/>
      <c r="AL1043" s="5"/>
      <c r="AM1043" s="5"/>
      <c r="AN1043" s="5"/>
      <c r="AO1043" s="5"/>
      <c r="AP1043" s="5"/>
      <c r="AQ1043" s="5"/>
      <c r="AR1043" s="5"/>
      <c r="AS1043" s="5"/>
      <c r="AT1043" s="5"/>
      <c r="AU1043" s="5"/>
      <c r="AV1043" s="5"/>
      <c r="AW1043" s="5"/>
      <c r="AX1043" s="5"/>
      <c r="AY1043" s="5"/>
      <c r="AZ1043" s="5"/>
      <c r="BA1043" s="5"/>
      <c r="BB1043" s="5"/>
      <c r="BC1043" s="5"/>
      <c r="BD1043" s="5"/>
      <c r="BE1043" s="5"/>
      <c r="BF1043" s="5"/>
      <c r="BG1043" s="5"/>
      <c r="BH1043" s="5"/>
      <c r="BI1043" s="5"/>
      <c r="BJ1043" s="8"/>
      <c r="BK1043" s="8"/>
      <c r="BL1043" s="8"/>
      <c r="BM1043" s="8"/>
      <c r="BN1043" s="8"/>
    </row>
    <row r="1044" spans="4:66" x14ac:dyDescent="0.25">
      <c r="D1044" s="11"/>
      <c r="K1044" s="3"/>
      <c r="L1044" s="3"/>
      <c r="M1044" s="5"/>
      <c r="N1044" s="5"/>
      <c r="O1044" s="5"/>
      <c r="P1044" s="5"/>
      <c r="Q1044" s="5"/>
      <c r="R1044" s="5"/>
      <c r="S1044" s="5"/>
      <c r="T1044" s="5"/>
      <c r="U1044" s="5"/>
      <c r="V1044" s="5"/>
      <c r="W1044" s="5"/>
      <c r="X1044" s="5"/>
      <c r="Y1044" s="5"/>
      <c r="Z1044" s="5"/>
      <c r="AA1044" s="5"/>
      <c r="AB1044" s="5"/>
      <c r="AC1044" s="5"/>
      <c r="AD1044" s="5"/>
      <c r="AE1044" s="5"/>
      <c r="AF1044" s="5"/>
      <c r="AG1044" s="5"/>
      <c r="AH1044" s="5"/>
      <c r="AI1044" s="5"/>
      <c r="AJ1044" s="5"/>
      <c r="AK1044" s="5"/>
      <c r="AL1044" s="5"/>
      <c r="AM1044" s="5"/>
      <c r="AN1044" s="5"/>
      <c r="AO1044" s="5"/>
      <c r="AP1044" s="5"/>
      <c r="AQ1044" s="5"/>
      <c r="AR1044" s="5"/>
      <c r="AS1044" s="5"/>
      <c r="AT1044" s="5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5"/>
      <c r="BJ1044" s="8"/>
      <c r="BK1044" s="8"/>
      <c r="BL1044" s="8"/>
      <c r="BM1044" s="8"/>
      <c r="BN1044" s="8"/>
    </row>
    <row r="1045" spans="4:66" x14ac:dyDescent="0.25">
      <c r="D1045" s="11"/>
      <c r="K1045" s="3"/>
      <c r="L1045" s="3"/>
      <c r="M1045" s="5"/>
      <c r="N1045" s="5"/>
      <c r="O1045" s="5"/>
      <c r="P1045" s="5"/>
      <c r="Q1045" s="5"/>
      <c r="R1045" s="5"/>
      <c r="S1045" s="5"/>
      <c r="T1045" s="5"/>
      <c r="U1045" s="5"/>
      <c r="V1045" s="5"/>
      <c r="W1045" s="5"/>
      <c r="X1045" s="5"/>
      <c r="Y1045" s="5"/>
      <c r="Z1045" s="5"/>
      <c r="AA1045" s="5"/>
      <c r="AB1045" s="5"/>
      <c r="AC1045" s="5"/>
      <c r="AD1045" s="5"/>
      <c r="AE1045" s="5"/>
      <c r="AF1045" s="5"/>
      <c r="AG1045" s="5"/>
      <c r="AH1045" s="5"/>
      <c r="AI1045" s="5"/>
      <c r="AJ1045" s="5"/>
      <c r="AK1045" s="5"/>
      <c r="AL1045" s="5"/>
      <c r="AM1045" s="5"/>
      <c r="AN1045" s="5"/>
      <c r="AO1045" s="5"/>
      <c r="AP1045" s="5"/>
      <c r="AQ1045" s="5"/>
      <c r="AR1045" s="5"/>
      <c r="AS1045" s="5"/>
      <c r="AT1045" s="5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5"/>
      <c r="BJ1045" s="8"/>
      <c r="BK1045" s="8"/>
      <c r="BL1045" s="8"/>
      <c r="BM1045" s="8"/>
      <c r="BN1045" s="8"/>
    </row>
    <row r="1046" spans="4:66" x14ac:dyDescent="0.25">
      <c r="D1046" s="11"/>
      <c r="K1046" s="3"/>
      <c r="L1046" s="3"/>
      <c r="M1046" s="5"/>
      <c r="N1046" s="5"/>
      <c r="O1046" s="5"/>
      <c r="P1046" s="5"/>
      <c r="Q1046" s="5"/>
      <c r="R1046" s="5"/>
      <c r="S1046" s="5"/>
      <c r="T1046" s="5"/>
      <c r="U1046" s="5"/>
      <c r="V1046" s="5"/>
      <c r="W1046" s="5"/>
      <c r="X1046" s="5"/>
      <c r="Y1046" s="5"/>
      <c r="Z1046" s="5"/>
      <c r="AA1046" s="5"/>
      <c r="AB1046" s="5"/>
      <c r="AC1046" s="5"/>
      <c r="AD1046" s="5"/>
      <c r="AE1046" s="5"/>
      <c r="AF1046" s="5"/>
      <c r="AG1046" s="5"/>
      <c r="AH1046" s="5"/>
      <c r="AI1046" s="5"/>
      <c r="AJ1046" s="5"/>
      <c r="AK1046" s="5"/>
      <c r="AL1046" s="5"/>
      <c r="AM1046" s="5"/>
      <c r="AN1046" s="5"/>
      <c r="AO1046" s="5"/>
      <c r="AP1046" s="5"/>
      <c r="AQ1046" s="5"/>
      <c r="AR1046" s="5"/>
      <c r="AS1046" s="5"/>
      <c r="AT1046" s="5"/>
      <c r="AU1046" s="5"/>
      <c r="AV1046" s="5"/>
      <c r="AW1046" s="5"/>
      <c r="AX1046" s="5"/>
      <c r="AY1046" s="5"/>
      <c r="AZ1046" s="5"/>
      <c r="BA1046" s="5"/>
      <c r="BB1046" s="5"/>
      <c r="BC1046" s="5"/>
      <c r="BD1046" s="5"/>
      <c r="BE1046" s="5"/>
      <c r="BF1046" s="5"/>
      <c r="BG1046" s="5"/>
      <c r="BH1046" s="5"/>
      <c r="BI1046" s="5"/>
      <c r="BJ1046" s="8"/>
      <c r="BK1046" s="8"/>
      <c r="BL1046" s="8"/>
      <c r="BM1046" s="8"/>
      <c r="BN1046" s="8"/>
    </row>
    <row r="1047" spans="4:66" x14ac:dyDescent="0.25">
      <c r="D1047" s="11"/>
      <c r="K1047" s="3"/>
      <c r="L1047" s="3"/>
      <c r="M1047" s="5"/>
      <c r="N1047" s="5"/>
      <c r="O1047" s="5"/>
      <c r="P1047" s="5"/>
      <c r="Q1047" s="5"/>
      <c r="R1047" s="5"/>
      <c r="S1047" s="5"/>
      <c r="T1047" s="5"/>
      <c r="U1047" s="5"/>
      <c r="V1047" s="5"/>
      <c r="W1047" s="5"/>
      <c r="X1047" s="5"/>
      <c r="Y1047" s="5"/>
      <c r="Z1047" s="5"/>
      <c r="AA1047" s="5"/>
      <c r="AB1047" s="5"/>
      <c r="AC1047" s="5"/>
      <c r="AD1047" s="5"/>
      <c r="AE1047" s="5"/>
      <c r="AF1047" s="5"/>
      <c r="AG1047" s="5"/>
      <c r="AH1047" s="5"/>
      <c r="AI1047" s="5"/>
      <c r="AJ1047" s="5"/>
      <c r="AK1047" s="5"/>
      <c r="AL1047" s="5"/>
      <c r="AM1047" s="5"/>
      <c r="AN1047" s="5"/>
      <c r="AO1047" s="5"/>
      <c r="AP1047" s="5"/>
      <c r="AQ1047" s="5"/>
      <c r="AR1047" s="5"/>
      <c r="AS1047" s="5"/>
      <c r="AT1047" s="5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5"/>
      <c r="BJ1047" s="8"/>
      <c r="BK1047" s="8"/>
      <c r="BL1047" s="8"/>
      <c r="BM1047" s="8"/>
      <c r="BN1047" s="8"/>
    </row>
    <row r="1048" spans="4:66" x14ac:dyDescent="0.25">
      <c r="D1048" s="11"/>
      <c r="K1048" s="3"/>
      <c r="L1048" s="3"/>
      <c r="M1048" s="5"/>
      <c r="N1048" s="5"/>
      <c r="O1048" s="5"/>
      <c r="P1048" s="5"/>
      <c r="Q1048" s="5"/>
      <c r="R1048" s="5"/>
      <c r="S1048" s="5"/>
      <c r="T1048" s="5"/>
      <c r="U1048" s="5"/>
      <c r="V1048" s="5"/>
      <c r="W1048" s="5"/>
      <c r="X1048" s="5"/>
      <c r="Y1048" s="5"/>
      <c r="Z1048" s="5"/>
      <c r="AA1048" s="5"/>
      <c r="AB1048" s="5"/>
      <c r="AC1048" s="5"/>
      <c r="AD1048" s="5"/>
      <c r="AE1048" s="5"/>
      <c r="AF1048" s="5"/>
      <c r="AG1048" s="5"/>
      <c r="AH1048" s="5"/>
      <c r="AI1048" s="5"/>
      <c r="AJ1048" s="5"/>
      <c r="AK1048" s="5"/>
      <c r="AL1048" s="5"/>
      <c r="AM1048" s="5"/>
      <c r="AN1048" s="5"/>
      <c r="AO1048" s="5"/>
      <c r="AP1048" s="5"/>
      <c r="AQ1048" s="5"/>
      <c r="AR1048" s="5"/>
      <c r="AS1048" s="5"/>
      <c r="AT1048" s="5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5"/>
      <c r="BJ1048" s="8"/>
      <c r="BK1048" s="8"/>
      <c r="BL1048" s="8"/>
      <c r="BM1048" s="8"/>
      <c r="BN1048" s="8"/>
    </row>
    <row r="1049" spans="4:66" x14ac:dyDescent="0.25">
      <c r="D1049" s="11"/>
      <c r="K1049" s="3"/>
      <c r="L1049" s="3"/>
      <c r="M1049" s="5"/>
      <c r="N1049" s="5"/>
      <c r="O1049" s="5"/>
      <c r="P1049" s="5"/>
      <c r="Q1049" s="5"/>
      <c r="R1049" s="5"/>
      <c r="S1049" s="5"/>
      <c r="T1049" s="5"/>
      <c r="U1049" s="5"/>
      <c r="V1049" s="5"/>
      <c r="W1049" s="5"/>
      <c r="X1049" s="5"/>
      <c r="Y1049" s="5"/>
      <c r="Z1049" s="5"/>
      <c r="AA1049" s="5"/>
      <c r="AB1049" s="5"/>
      <c r="AC1049" s="5"/>
      <c r="AD1049" s="5"/>
      <c r="AE1049" s="5"/>
      <c r="AF1049" s="5"/>
      <c r="AG1049" s="5"/>
      <c r="AH1049" s="5"/>
      <c r="AI1049" s="5"/>
      <c r="AJ1049" s="5"/>
      <c r="AK1049" s="5"/>
      <c r="AL1049" s="5"/>
      <c r="AM1049" s="5"/>
      <c r="AN1049" s="5"/>
      <c r="AO1049" s="5"/>
      <c r="AP1049" s="5"/>
      <c r="AQ1049" s="5"/>
      <c r="AR1049" s="5"/>
      <c r="AS1049" s="5"/>
      <c r="AT1049" s="5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5"/>
      <c r="BJ1049" s="8"/>
      <c r="BK1049" s="8"/>
      <c r="BL1049" s="8"/>
      <c r="BM1049" s="8"/>
      <c r="BN1049" s="8"/>
    </row>
    <row r="1050" spans="4:66" x14ac:dyDescent="0.25">
      <c r="D1050" s="11"/>
      <c r="K1050" s="3"/>
      <c r="L1050" s="3"/>
      <c r="M1050" s="5"/>
      <c r="N1050" s="5"/>
      <c r="O1050" s="5"/>
      <c r="P1050" s="5"/>
      <c r="Q1050" s="5"/>
      <c r="R1050" s="5"/>
      <c r="S1050" s="5"/>
      <c r="T1050" s="5"/>
      <c r="U1050" s="5"/>
      <c r="V1050" s="5"/>
      <c r="W1050" s="5"/>
      <c r="X1050" s="5"/>
      <c r="Y1050" s="5"/>
      <c r="Z1050" s="5"/>
      <c r="AA1050" s="5"/>
      <c r="AB1050" s="5"/>
      <c r="AC1050" s="5"/>
      <c r="AD1050" s="5"/>
      <c r="AE1050" s="5"/>
      <c r="AF1050" s="5"/>
      <c r="AG1050" s="5"/>
      <c r="AH1050" s="5"/>
      <c r="AI1050" s="5"/>
      <c r="AJ1050" s="5"/>
      <c r="AK1050" s="5"/>
      <c r="AL1050" s="5"/>
      <c r="AM1050" s="5"/>
      <c r="AN1050" s="5"/>
      <c r="AO1050" s="5"/>
      <c r="AP1050" s="5"/>
      <c r="AQ1050" s="5"/>
      <c r="AR1050" s="5"/>
      <c r="AS1050" s="5"/>
      <c r="AT1050" s="5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5"/>
      <c r="BJ1050" s="8"/>
      <c r="BK1050" s="8"/>
      <c r="BL1050" s="8"/>
      <c r="BM1050" s="8"/>
      <c r="BN1050" s="8"/>
    </row>
    <row r="1051" spans="4:66" x14ac:dyDescent="0.25">
      <c r="D1051" s="11"/>
      <c r="K1051" s="3"/>
      <c r="L1051" s="3"/>
      <c r="M1051" s="5"/>
      <c r="N1051" s="5"/>
      <c r="O1051" s="5"/>
      <c r="P1051" s="5"/>
      <c r="Q1051" s="5"/>
      <c r="R1051" s="5"/>
      <c r="S1051" s="5"/>
      <c r="T1051" s="5"/>
      <c r="U1051" s="5"/>
      <c r="V1051" s="5"/>
      <c r="W1051" s="5"/>
      <c r="X1051" s="5"/>
      <c r="Y1051" s="5"/>
      <c r="Z1051" s="5"/>
      <c r="AA1051" s="5"/>
      <c r="AB1051" s="5"/>
      <c r="AC1051" s="5"/>
      <c r="AD1051" s="5"/>
      <c r="AE1051" s="5"/>
      <c r="AF1051" s="5"/>
      <c r="AG1051" s="5"/>
      <c r="AH1051" s="5"/>
      <c r="AI1051" s="5"/>
      <c r="AJ1051" s="5"/>
      <c r="AK1051" s="5"/>
      <c r="AL1051" s="5"/>
      <c r="AM1051" s="5"/>
      <c r="AN1051" s="5"/>
      <c r="AO1051" s="5"/>
      <c r="AP1051" s="5"/>
      <c r="AQ1051" s="5"/>
      <c r="AR1051" s="5"/>
      <c r="AS1051" s="5"/>
      <c r="AT1051" s="5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5"/>
      <c r="BJ1051" s="8"/>
      <c r="BK1051" s="8"/>
      <c r="BL1051" s="8"/>
      <c r="BM1051" s="8"/>
      <c r="BN1051" s="8"/>
    </row>
    <row r="1052" spans="4:66" x14ac:dyDescent="0.25">
      <c r="D1052" s="11"/>
      <c r="K1052" s="3"/>
      <c r="L1052" s="3"/>
      <c r="M1052" s="5"/>
      <c r="N1052" s="5"/>
      <c r="O1052" s="5"/>
      <c r="P1052" s="5"/>
      <c r="Q1052" s="5"/>
      <c r="R1052" s="5"/>
      <c r="S1052" s="5"/>
      <c r="T1052" s="5"/>
      <c r="U1052" s="5"/>
      <c r="V1052" s="5"/>
      <c r="W1052" s="5"/>
      <c r="X1052" s="5"/>
      <c r="Y1052" s="5"/>
      <c r="Z1052" s="5"/>
      <c r="AA1052" s="5"/>
      <c r="AB1052" s="5"/>
      <c r="AC1052" s="5"/>
      <c r="AD1052" s="5"/>
      <c r="AE1052" s="5"/>
      <c r="AF1052" s="5"/>
      <c r="AG1052" s="5"/>
      <c r="AH1052" s="5"/>
      <c r="AI1052" s="5"/>
      <c r="AJ1052" s="5"/>
      <c r="AK1052" s="5"/>
      <c r="AL1052" s="5"/>
      <c r="AM1052" s="5"/>
      <c r="AN1052" s="5"/>
      <c r="AO1052" s="5"/>
      <c r="AP1052" s="5"/>
      <c r="AQ1052" s="5"/>
      <c r="AR1052" s="5"/>
      <c r="AS1052" s="5"/>
      <c r="AT1052" s="5"/>
      <c r="AU1052" s="5"/>
      <c r="AV1052" s="5"/>
      <c r="AW1052" s="5"/>
      <c r="AX1052" s="5"/>
      <c r="AY1052" s="5"/>
      <c r="AZ1052" s="5"/>
      <c r="BA1052" s="5"/>
      <c r="BB1052" s="5"/>
      <c r="BC1052" s="5"/>
      <c r="BD1052" s="5"/>
      <c r="BE1052" s="5"/>
      <c r="BF1052" s="5"/>
      <c r="BG1052" s="5"/>
      <c r="BH1052" s="5"/>
      <c r="BI1052" s="5"/>
      <c r="BJ1052" s="8"/>
      <c r="BK1052" s="8"/>
      <c r="BL1052" s="8"/>
      <c r="BM1052" s="8"/>
      <c r="BN1052" s="8"/>
    </row>
    <row r="1053" spans="4:66" x14ac:dyDescent="0.25">
      <c r="D1053" s="11"/>
      <c r="K1053" s="3"/>
      <c r="L1053" s="3"/>
      <c r="M1053" s="5"/>
      <c r="N1053" s="5"/>
      <c r="O1053" s="5"/>
      <c r="P1053" s="5"/>
      <c r="Q1053" s="5"/>
      <c r="R1053" s="5"/>
      <c r="S1053" s="5"/>
      <c r="T1053" s="5"/>
      <c r="U1053" s="5"/>
      <c r="V1053" s="5"/>
      <c r="W1053" s="5"/>
      <c r="X1053" s="5"/>
      <c r="Y1053" s="5"/>
      <c r="Z1053" s="5"/>
      <c r="AA1053" s="5"/>
      <c r="AB1053" s="5"/>
      <c r="AC1053" s="5"/>
      <c r="AD1053" s="5"/>
      <c r="AE1053" s="5"/>
      <c r="AF1053" s="5"/>
      <c r="AG1053" s="5"/>
      <c r="AH1053" s="5"/>
      <c r="AI1053" s="5"/>
      <c r="AJ1053" s="5"/>
      <c r="AK1053" s="5"/>
      <c r="AL1053" s="5"/>
      <c r="AM1053" s="5"/>
      <c r="AN1053" s="5"/>
      <c r="AO1053" s="5"/>
      <c r="AP1053" s="5"/>
      <c r="AQ1053" s="5"/>
      <c r="AR1053" s="5"/>
      <c r="AS1053" s="5"/>
      <c r="AT1053" s="5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5"/>
      <c r="BJ1053" s="8"/>
      <c r="BK1053" s="8"/>
      <c r="BL1053" s="8"/>
      <c r="BM1053" s="8"/>
      <c r="BN1053" s="8"/>
    </row>
    <row r="1054" spans="4:66" x14ac:dyDescent="0.25">
      <c r="D1054" s="11"/>
      <c r="K1054" s="3"/>
      <c r="L1054" s="3"/>
      <c r="M1054" s="5"/>
      <c r="N1054" s="5"/>
      <c r="O1054" s="5"/>
      <c r="P1054" s="5"/>
      <c r="Q1054" s="5"/>
      <c r="R1054" s="5"/>
      <c r="S1054" s="5"/>
      <c r="T1054" s="5"/>
      <c r="U1054" s="5"/>
      <c r="V1054" s="5"/>
      <c r="W1054" s="5"/>
      <c r="X1054" s="5"/>
      <c r="Y1054" s="5"/>
      <c r="Z1054" s="5"/>
      <c r="AA1054" s="5"/>
      <c r="AB1054" s="5"/>
      <c r="AC1054" s="5"/>
      <c r="AD1054" s="5"/>
      <c r="AE1054" s="5"/>
      <c r="AF1054" s="5"/>
      <c r="AG1054" s="5"/>
      <c r="AH1054" s="5"/>
      <c r="AI1054" s="5"/>
      <c r="AJ1054" s="5"/>
      <c r="AK1054" s="5"/>
      <c r="AL1054" s="5"/>
      <c r="AM1054" s="5"/>
      <c r="AN1054" s="5"/>
      <c r="AO1054" s="5"/>
      <c r="AP1054" s="5"/>
      <c r="AQ1054" s="5"/>
      <c r="AR1054" s="5"/>
      <c r="AS1054" s="5"/>
      <c r="AT1054" s="5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5"/>
      <c r="BJ1054" s="8"/>
      <c r="BK1054" s="8"/>
      <c r="BL1054" s="8"/>
      <c r="BM1054" s="8"/>
      <c r="BN1054" s="8"/>
    </row>
    <row r="1055" spans="4:66" x14ac:dyDescent="0.25">
      <c r="D1055" s="11"/>
      <c r="K1055" s="3"/>
      <c r="L1055" s="3"/>
      <c r="M1055" s="5"/>
      <c r="N1055" s="5"/>
      <c r="O1055" s="5"/>
      <c r="P1055" s="5"/>
      <c r="Q1055" s="5"/>
      <c r="R1055" s="5"/>
      <c r="S1055" s="5"/>
      <c r="T1055" s="5"/>
      <c r="U1055" s="5"/>
      <c r="V1055" s="5"/>
      <c r="W1055" s="5"/>
      <c r="X1055" s="5"/>
      <c r="Y1055" s="5"/>
      <c r="Z1055" s="5"/>
      <c r="AA1055" s="5"/>
      <c r="AB1055" s="5"/>
      <c r="AC1055" s="5"/>
      <c r="AD1055" s="5"/>
      <c r="AE1055" s="5"/>
      <c r="AF1055" s="5"/>
      <c r="AG1055" s="5"/>
      <c r="AH1055" s="5"/>
      <c r="AI1055" s="5"/>
      <c r="AJ1055" s="5"/>
      <c r="AK1055" s="5"/>
      <c r="AL1055" s="5"/>
      <c r="AM1055" s="5"/>
      <c r="AN1055" s="5"/>
      <c r="AO1055" s="5"/>
      <c r="AP1055" s="5"/>
      <c r="AQ1055" s="5"/>
      <c r="AR1055" s="5"/>
      <c r="AS1055" s="5"/>
      <c r="AT1055" s="5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5"/>
      <c r="BJ1055" s="8"/>
      <c r="BK1055" s="8"/>
      <c r="BL1055" s="8"/>
      <c r="BM1055" s="8"/>
      <c r="BN1055" s="8"/>
    </row>
    <row r="1056" spans="4:66" x14ac:dyDescent="0.25">
      <c r="D1056" s="11"/>
      <c r="K1056" s="3"/>
      <c r="L1056" s="3"/>
      <c r="M1056" s="5"/>
      <c r="N1056" s="5"/>
      <c r="O1056" s="5"/>
      <c r="P1056" s="5"/>
      <c r="Q1056" s="5"/>
      <c r="R1056" s="5"/>
      <c r="S1056" s="5"/>
      <c r="T1056" s="5"/>
      <c r="U1056" s="5"/>
      <c r="V1056" s="5"/>
      <c r="W1056" s="5"/>
      <c r="X1056" s="5"/>
      <c r="Y1056" s="5"/>
      <c r="Z1056" s="5"/>
      <c r="AA1056" s="5"/>
      <c r="AB1056" s="5"/>
      <c r="AC1056" s="5"/>
      <c r="AD1056" s="5"/>
      <c r="AE1056" s="5"/>
      <c r="AF1056" s="5"/>
      <c r="AG1056" s="5"/>
      <c r="AH1056" s="5"/>
      <c r="AI1056" s="5"/>
      <c r="AJ1056" s="5"/>
      <c r="AK1056" s="5"/>
      <c r="AL1056" s="5"/>
      <c r="AM1056" s="5"/>
      <c r="AN1056" s="5"/>
      <c r="AO1056" s="5"/>
      <c r="AP1056" s="5"/>
      <c r="AQ1056" s="5"/>
      <c r="AR1056" s="5"/>
      <c r="AS1056" s="5"/>
      <c r="AT1056" s="5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/>
      <c r="BH1056" s="5"/>
      <c r="BI1056" s="5"/>
      <c r="BJ1056" s="8"/>
      <c r="BK1056" s="8"/>
      <c r="BL1056" s="8"/>
      <c r="BM1056" s="8"/>
      <c r="BN1056" s="8"/>
    </row>
    <row r="1057" spans="4:66" x14ac:dyDescent="0.25">
      <c r="D1057" s="11"/>
      <c r="K1057" s="3"/>
      <c r="L1057" s="3"/>
      <c r="M1057" s="5"/>
      <c r="N1057" s="5"/>
      <c r="O1057" s="5"/>
      <c r="P1057" s="5"/>
      <c r="Q1057" s="5"/>
      <c r="R1057" s="5"/>
      <c r="S1057" s="5"/>
      <c r="T1057" s="5"/>
      <c r="U1057" s="5"/>
      <c r="V1057" s="5"/>
      <c r="W1057" s="5"/>
      <c r="X1057" s="5"/>
      <c r="Y1057" s="5"/>
      <c r="Z1057" s="5"/>
      <c r="AA1057" s="5"/>
      <c r="AB1057" s="5"/>
      <c r="AC1057" s="5"/>
      <c r="AD1057" s="5"/>
      <c r="AE1057" s="5"/>
      <c r="AF1057" s="5"/>
      <c r="AG1057" s="5"/>
      <c r="AH1057" s="5"/>
      <c r="AI1057" s="5"/>
      <c r="AJ1057" s="5"/>
      <c r="AK1057" s="5"/>
      <c r="AL1057" s="5"/>
      <c r="AM1057" s="5"/>
      <c r="AN1057" s="5"/>
      <c r="AO1057" s="5"/>
      <c r="AP1057" s="5"/>
      <c r="AQ1057" s="5"/>
      <c r="AR1057" s="5"/>
      <c r="AS1057" s="5"/>
      <c r="AT1057" s="5"/>
      <c r="AU1057" s="5"/>
      <c r="AV1057" s="5"/>
      <c r="AW1057" s="5"/>
      <c r="AX1057" s="5"/>
      <c r="AY1057" s="5"/>
      <c r="AZ1057" s="5"/>
      <c r="BA1057" s="5"/>
      <c r="BB1057" s="5"/>
      <c r="BC1057" s="5"/>
      <c r="BD1057" s="5"/>
      <c r="BE1057" s="5"/>
      <c r="BF1057" s="5"/>
      <c r="BG1057" s="5"/>
      <c r="BH1057" s="5"/>
      <c r="BI1057" s="5"/>
      <c r="BJ1057" s="8"/>
      <c r="BK1057" s="8"/>
      <c r="BL1057" s="8"/>
      <c r="BM1057" s="8"/>
      <c r="BN1057" s="8"/>
    </row>
    <row r="1058" spans="4:66" x14ac:dyDescent="0.25">
      <c r="D1058" s="11"/>
      <c r="K1058" s="3"/>
      <c r="L1058" s="3"/>
      <c r="M1058" s="5"/>
      <c r="N1058" s="5"/>
      <c r="O1058" s="5"/>
      <c r="P1058" s="5"/>
      <c r="Q1058" s="5"/>
      <c r="R1058" s="5"/>
      <c r="S1058" s="5"/>
      <c r="T1058" s="5"/>
      <c r="U1058" s="5"/>
      <c r="V1058" s="5"/>
      <c r="W1058" s="5"/>
      <c r="X1058" s="5"/>
      <c r="Y1058" s="5"/>
      <c r="Z1058" s="5"/>
      <c r="AA1058" s="5"/>
      <c r="AB1058" s="5"/>
      <c r="AC1058" s="5"/>
      <c r="AD1058" s="5"/>
      <c r="AE1058" s="5"/>
      <c r="AF1058" s="5"/>
      <c r="AG1058" s="5"/>
      <c r="AH1058" s="5"/>
      <c r="AI1058" s="5"/>
      <c r="AJ1058" s="5"/>
      <c r="AK1058" s="5"/>
      <c r="AL1058" s="5"/>
      <c r="AM1058" s="5"/>
      <c r="AN1058" s="5"/>
      <c r="AO1058" s="5"/>
      <c r="AP1058" s="5"/>
      <c r="AQ1058" s="5"/>
      <c r="AR1058" s="5"/>
      <c r="AS1058" s="5"/>
      <c r="AT1058" s="5"/>
      <c r="AU1058" s="5"/>
      <c r="AV1058" s="5"/>
      <c r="AW1058" s="5"/>
      <c r="AX1058" s="5"/>
      <c r="AY1058" s="5"/>
      <c r="AZ1058" s="5"/>
      <c r="BA1058" s="5"/>
      <c r="BB1058" s="5"/>
      <c r="BC1058" s="5"/>
      <c r="BD1058" s="5"/>
      <c r="BE1058" s="5"/>
      <c r="BF1058" s="5"/>
      <c r="BG1058" s="5"/>
      <c r="BH1058" s="5"/>
      <c r="BI1058" s="5"/>
      <c r="BJ1058" s="8"/>
      <c r="BK1058" s="8"/>
      <c r="BL1058" s="8"/>
      <c r="BM1058" s="8"/>
      <c r="BN1058" s="8"/>
    </row>
    <row r="1059" spans="4:66" x14ac:dyDescent="0.25">
      <c r="D1059" s="11"/>
      <c r="K1059" s="3"/>
      <c r="L1059" s="3"/>
      <c r="M1059" s="5"/>
      <c r="N1059" s="5"/>
      <c r="O1059" s="5"/>
      <c r="P1059" s="5"/>
      <c r="Q1059" s="5"/>
      <c r="R1059" s="5"/>
      <c r="S1059" s="5"/>
      <c r="T1059" s="5"/>
      <c r="U1059" s="5"/>
      <c r="V1059" s="5"/>
      <c r="W1059" s="5"/>
      <c r="X1059" s="5"/>
      <c r="Y1059" s="5"/>
      <c r="Z1059" s="5"/>
      <c r="AA1059" s="5"/>
      <c r="AB1059" s="5"/>
      <c r="AC1059" s="5"/>
      <c r="AD1059" s="5"/>
      <c r="AE1059" s="5"/>
      <c r="AF1059" s="5"/>
      <c r="AG1059" s="5"/>
      <c r="AH1059" s="5"/>
      <c r="AI1059" s="5"/>
      <c r="AJ1059" s="5"/>
      <c r="AK1059" s="5"/>
      <c r="AL1059" s="5"/>
      <c r="AM1059" s="5"/>
      <c r="AN1059" s="5"/>
      <c r="AO1059" s="5"/>
      <c r="AP1059" s="5"/>
      <c r="AQ1059" s="5"/>
      <c r="AR1059" s="5"/>
      <c r="AS1059" s="5"/>
      <c r="AT1059" s="5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5"/>
      <c r="BJ1059" s="8"/>
      <c r="BK1059" s="8"/>
      <c r="BL1059" s="8"/>
      <c r="BM1059" s="8"/>
      <c r="BN1059" s="8"/>
    </row>
    <row r="1060" spans="4:66" s="10" customFormat="1" x14ac:dyDescent="0.25">
      <c r="D1060" s="16"/>
      <c r="K1060" s="12"/>
      <c r="L1060" s="12"/>
      <c r="M1060" s="13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  <c r="AA1060" s="13"/>
      <c r="AB1060" s="13"/>
      <c r="AC1060" s="13"/>
      <c r="AD1060" s="13"/>
      <c r="AE1060" s="13"/>
      <c r="AF1060" s="13"/>
      <c r="AG1060" s="13"/>
      <c r="AH1060" s="13"/>
      <c r="AI1060" s="13"/>
      <c r="AJ1060" s="13"/>
      <c r="AK1060" s="13"/>
      <c r="AL1060" s="13"/>
      <c r="AM1060" s="13"/>
      <c r="AN1060" s="13"/>
      <c r="AO1060" s="13"/>
      <c r="AP1060" s="13"/>
      <c r="AQ1060" s="13"/>
      <c r="AR1060" s="13"/>
      <c r="AS1060" s="13"/>
      <c r="AT1060" s="13"/>
      <c r="AU1060" s="13"/>
      <c r="AV1060" s="13"/>
      <c r="AW1060" s="13"/>
      <c r="AX1060" s="13"/>
      <c r="AY1060" s="13"/>
      <c r="AZ1060" s="13"/>
      <c r="BA1060" s="13"/>
      <c r="BB1060" s="13"/>
      <c r="BC1060" s="13"/>
      <c r="BD1060" s="13"/>
      <c r="BE1060" s="13"/>
      <c r="BF1060" s="13"/>
      <c r="BG1060" s="13"/>
      <c r="BH1060" s="13"/>
      <c r="BI1060" s="13"/>
      <c r="BJ1060" s="14"/>
      <c r="BK1060" s="14"/>
      <c r="BL1060" s="14"/>
      <c r="BM1060" s="14"/>
      <c r="BN1060" s="14"/>
    </row>
    <row r="1061" spans="4:66" x14ac:dyDescent="0.25">
      <c r="D1061" s="11"/>
      <c r="K1061" s="3"/>
      <c r="L1061" s="3"/>
      <c r="M1061" s="5"/>
      <c r="N1061" s="5"/>
      <c r="O1061" s="5"/>
      <c r="P1061" s="5"/>
      <c r="Q1061" s="5"/>
      <c r="R1061" s="5"/>
      <c r="S1061" s="5"/>
      <c r="T1061" s="5"/>
      <c r="U1061" s="5"/>
      <c r="V1061" s="5"/>
      <c r="W1061" s="5"/>
      <c r="X1061" s="5"/>
      <c r="Y1061" s="5"/>
      <c r="Z1061" s="5"/>
      <c r="AA1061" s="5"/>
      <c r="AB1061" s="5"/>
      <c r="AC1061" s="5"/>
      <c r="AD1061" s="5"/>
      <c r="AE1061" s="5"/>
      <c r="AF1061" s="5"/>
      <c r="AG1061" s="5"/>
      <c r="AH1061" s="5"/>
      <c r="AI1061" s="5"/>
      <c r="AJ1061" s="5"/>
      <c r="AK1061" s="5"/>
      <c r="AL1061" s="5"/>
      <c r="AM1061" s="5"/>
      <c r="AN1061" s="5"/>
      <c r="AO1061" s="5"/>
      <c r="AP1061" s="5"/>
      <c r="AQ1061" s="5"/>
      <c r="AR1061" s="5"/>
      <c r="AS1061" s="5"/>
      <c r="AT1061" s="5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5"/>
      <c r="BJ1061" s="8"/>
      <c r="BK1061" s="8"/>
      <c r="BL1061" s="8"/>
      <c r="BM1061" s="8"/>
      <c r="BN1061" s="8"/>
    </row>
    <row r="1062" spans="4:66" x14ac:dyDescent="0.25">
      <c r="D1062" s="11"/>
      <c r="K1062" s="3"/>
      <c r="L1062" s="3"/>
      <c r="M1062" s="5"/>
      <c r="N1062" s="5"/>
      <c r="O1062" s="5"/>
      <c r="P1062" s="5"/>
      <c r="Q1062" s="5"/>
      <c r="R1062" s="5"/>
      <c r="S1062" s="5"/>
      <c r="T1062" s="5"/>
      <c r="U1062" s="5"/>
      <c r="V1062" s="5"/>
      <c r="W1062" s="5"/>
      <c r="X1062" s="5"/>
      <c r="Y1062" s="5"/>
      <c r="Z1062" s="5"/>
      <c r="AA1062" s="5"/>
      <c r="AB1062" s="5"/>
      <c r="AC1062" s="5"/>
      <c r="AD1062" s="5"/>
      <c r="AE1062" s="5"/>
      <c r="AF1062" s="5"/>
      <c r="AG1062" s="5"/>
      <c r="AH1062" s="5"/>
      <c r="AI1062" s="5"/>
      <c r="AJ1062" s="5"/>
      <c r="AK1062" s="5"/>
      <c r="AL1062" s="5"/>
      <c r="AM1062" s="5"/>
      <c r="AN1062" s="5"/>
      <c r="AO1062" s="5"/>
      <c r="AP1062" s="5"/>
      <c r="AQ1062" s="5"/>
      <c r="AR1062" s="5"/>
      <c r="AS1062" s="5"/>
      <c r="AT1062" s="5"/>
      <c r="AU1062" s="5"/>
      <c r="AV1062" s="5"/>
      <c r="AW1062" s="5"/>
      <c r="AX1062" s="5"/>
      <c r="AY1062" s="5"/>
      <c r="AZ1062" s="5"/>
      <c r="BA1062" s="5"/>
      <c r="BB1062" s="5"/>
      <c r="BC1062" s="5"/>
      <c r="BD1062" s="5"/>
      <c r="BE1062" s="5"/>
      <c r="BF1062" s="5"/>
      <c r="BG1062" s="5"/>
      <c r="BH1062" s="5"/>
      <c r="BI1062" s="5"/>
      <c r="BJ1062" s="8"/>
      <c r="BK1062" s="8"/>
      <c r="BL1062" s="8"/>
      <c r="BM1062" s="8"/>
      <c r="BN1062" s="8"/>
    </row>
    <row r="1063" spans="4:66" x14ac:dyDescent="0.25">
      <c r="D1063" s="11"/>
      <c r="K1063" s="3"/>
      <c r="L1063" s="3"/>
      <c r="M1063" s="5"/>
      <c r="N1063" s="5"/>
      <c r="O1063" s="5"/>
      <c r="P1063" s="5"/>
      <c r="Q1063" s="5"/>
      <c r="R1063" s="5"/>
      <c r="S1063" s="5"/>
      <c r="T1063" s="5"/>
      <c r="U1063" s="5"/>
      <c r="V1063" s="5"/>
      <c r="W1063" s="5"/>
      <c r="X1063" s="5"/>
      <c r="Y1063" s="5"/>
      <c r="Z1063" s="5"/>
      <c r="AA1063" s="5"/>
      <c r="AB1063" s="5"/>
      <c r="AC1063" s="5"/>
      <c r="AD1063" s="5"/>
      <c r="AE1063" s="5"/>
      <c r="AF1063" s="5"/>
      <c r="AG1063" s="5"/>
      <c r="AH1063" s="5"/>
      <c r="AI1063" s="5"/>
      <c r="AJ1063" s="5"/>
      <c r="AK1063" s="5"/>
      <c r="AL1063" s="5"/>
      <c r="AM1063" s="5"/>
      <c r="AN1063" s="5"/>
      <c r="AO1063" s="5"/>
      <c r="AP1063" s="5"/>
      <c r="AQ1063" s="5"/>
      <c r="AR1063" s="5"/>
      <c r="AS1063" s="5"/>
      <c r="AT1063" s="5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5"/>
      <c r="BJ1063" s="8"/>
      <c r="BK1063" s="8"/>
      <c r="BL1063" s="8"/>
      <c r="BM1063" s="8"/>
      <c r="BN1063" s="8"/>
    </row>
    <row r="1064" spans="4:66" x14ac:dyDescent="0.25">
      <c r="D1064" s="11"/>
      <c r="K1064" s="3"/>
      <c r="L1064" s="3"/>
      <c r="M1064" s="5"/>
      <c r="N1064" s="5"/>
      <c r="O1064" s="5"/>
      <c r="P1064" s="5"/>
      <c r="Q1064" s="5"/>
      <c r="R1064" s="5"/>
      <c r="S1064" s="5"/>
      <c r="T1064" s="5"/>
      <c r="U1064" s="5"/>
      <c r="V1064" s="5"/>
      <c r="W1064" s="5"/>
      <c r="X1064" s="5"/>
      <c r="Y1064" s="5"/>
      <c r="Z1064" s="5"/>
      <c r="AA1064" s="5"/>
      <c r="AB1064" s="5"/>
      <c r="AC1064" s="5"/>
      <c r="AD1064" s="5"/>
      <c r="AE1064" s="5"/>
      <c r="AF1064" s="5"/>
      <c r="AG1064" s="5"/>
      <c r="AH1064" s="5"/>
      <c r="AI1064" s="5"/>
      <c r="AJ1064" s="5"/>
      <c r="AK1064" s="5"/>
      <c r="AL1064" s="5"/>
      <c r="AM1064" s="5"/>
      <c r="AN1064" s="5"/>
      <c r="AO1064" s="5"/>
      <c r="AP1064" s="5"/>
      <c r="AQ1064" s="5"/>
      <c r="AR1064" s="5"/>
      <c r="AS1064" s="5"/>
      <c r="AT1064" s="5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5"/>
      <c r="BJ1064" s="8"/>
      <c r="BK1064" s="8"/>
      <c r="BL1064" s="8"/>
      <c r="BM1064" s="8"/>
      <c r="BN1064" s="8"/>
    </row>
    <row r="1065" spans="4:66" x14ac:dyDescent="0.25">
      <c r="D1065" s="11"/>
      <c r="K1065" s="3"/>
      <c r="L1065" s="3"/>
      <c r="M1065" s="5"/>
      <c r="N1065" s="5"/>
      <c r="O1065" s="5"/>
      <c r="P1065" s="5"/>
      <c r="Q1065" s="5"/>
      <c r="R1065" s="5"/>
      <c r="S1065" s="5"/>
      <c r="T1065" s="5"/>
      <c r="U1065" s="5"/>
      <c r="V1065" s="5"/>
      <c r="W1065" s="5"/>
      <c r="X1065" s="5"/>
      <c r="Y1065" s="5"/>
      <c r="Z1065" s="5"/>
      <c r="AA1065" s="5"/>
      <c r="AB1065" s="5"/>
      <c r="AC1065" s="5"/>
      <c r="AD1065" s="5"/>
      <c r="AE1065" s="5"/>
      <c r="AF1065" s="5"/>
      <c r="AG1065" s="5"/>
      <c r="AH1065" s="5"/>
      <c r="AI1065" s="5"/>
      <c r="AJ1065" s="5"/>
      <c r="AK1065" s="5"/>
      <c r="AL1065" s="5"/>
      <c r="AM1065" s="5"/>
      <c r="AN1065" s="5"/>
      <c r="AO1065" s="5"/>
      <c r="AP1065" s="5"/>
      <c r="AQ1065" s="5"/>
      <c r="AR1065" s="5"/>
      <c r="AS1065" s="5"/>
      <c r="AT1065" s="5"/>
      <c r="AU1065" s="5"/>
      <c r="AV1065" s="5"/>
      <c r="AW1065" s="5"/>
      <c r="AX1065" s="5"/>
      <c r="AY1065" s="5"/>
      <c r="AZ1065" s="5"/>
      <c r="BA1065" s="5"/>
      <c r="BB1065" s="5"/>
      <c r="BC1065" s="5"/>
      <c r="BD1065" s="5"/>
      <c r="BE1065" s="5"/>
      <c r="BF1065" s="5"/>
      <c r="BG1065" s="5"/>
      <c r="BH1065" s="5"/>
      <c r="BI1065" s="5"/>
      <c r="BJ1065" s="8"/>
      <c r="BK1065" s="8"/>
      <c r="BL1065" s="8"/>
      <c r="BM1065" s="8"/>
      <c r="BN1065" s="8"/>
    </row>
    <row r="1066" spans="4:66" x14ac:dyDescent="0.25">
      <c r="D1066" s="11"/>
      <c r="K1066" s="3"/>
      <c r="L1066" s="3"/>
      <c r="M1066" s="5"/>
      <c r="N1066" s="5"/>
      <c r="O1066" s="5"/>
      <c r="P1066" s="5"/>
      <c r="Q1066" s="5"/>
      <c r="R1066" s="5"/>
      <c r="S1066" s="5"/>
      <c r="T1066" s="5"/>
      <c r="U1066" s="5"/>
      <c r="V1066" s="5"/>
      <c r="W1066" s="5"/>
      <c r="X1066" s="5"/>
      <c r="Y1066" s="5"/>
      <c r="Z1066" s="5"/>
      <c r="AA1066" s="5"/>
      <c r="AB1066" s="5"/>
      <c r="AC1066" s="5"/>
      <c r="AD1066" s="5"/>
      <c r="AE1066" s="5"/>
      <c r="AF1066" s="5"/>
      <c r="AG1066" s="5"/>
      <c r="AH1066" s="5"/>
      <c r="AI1066" s="5"/>
      <c r="AJ1066" s="5"/>
      <c r="AK1066" s="5"/>
      <c r="AL1066" s="5"/>
      <c r="AM1066" s="5"/>
      <c r="AN1066" s="5"/>
      <c r="AO1066" s="5"/>
      <c r="AP1066" s="5"/>
      <c r="AQ1066" s="5"/>
      <c r="AR1066" s="5"/>
      <c r="AS1066" s="5"/>
      <c r="AT1066" s="5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5"/>
      <c r="BJ1066" s="8"/>
      <c r="BK1066" s="8"/>
      <c r="BL1066" s="8"/>
      <c r="BM1066" s="8"/>
      <c r="BN1066" s="8"/>
    </row>
    <row r="1067" spans="4:66" x14ac:dyDescent="0.25">
      <c r="D1067" s="11"/>
      <c r="K1067" s="3"/>
      <c r="L1067" s="3"/>
      <c r="M1067" s="5"/>
      <c r="N1067" s="5"/>
      <c r="O1067" s="5"/>
      <c r="P1067" s="5"/>
      <c r="Q1067" s="5"/>
      <c r="R1067" s="5"/>
      <c r="S1067" s="5"/>
      <c r="T1067" s="5"/>
      <c r="U1067" s="5"/>
      <c r="V1067" s="5"/>
      <c r="W1067" s="5"/>
      <c r="X1067" s="5"/>
      <c r="Y1067" s="5"/>
      <c r="Z1067" s="5"/>
      <c r="AA1067" s="5"/>
      <c r="AB1067" s="5"/>
      <c r="AC1067" s="5"/>
      <c r="AD1067" s="5"/>
      <c r="AE1067" s="5"/>
      <c r="AF1067" s="5"/>
      <c r="AG1067" s="5"/>
      <c r="AH1067" s="5"/>
      <c r="AI1067" s="5"/>
      <c r="AJ1067" s="5"/>
      <c r="AK1067" s="5"/>
      <c r="AL1067" s="5"/>
      <c r="AM1067" s="5"/>
      <c r="AN1067" s="5"/>
      <c r="AO1067" s="5"/>
      <c r="AP1067" s="5"/>
      <c r="AQ1067" s="5"/>
      <c r="AR1067" s="5"/>
      <c r="AS1067" s="5"/>
      <c r="AT1067" s="5"/>
      <c r="AU1067" s="5"/>
      <c r="AV1067" s="5"/>
      <c r="AW1067" s="5"/>
      <c r="AX1067" s="5"/>
      <c r="AY1067" s="5"/>
      <c r="AZ1067" s="5"/>
      <c r="BA1067" s="5"/>
      <c r="BB1067" s="5"/>
      <c r="BC1067" s="5"/>
      <c r="BD1067" s="5"/>
      <c r="BE1067" s="5"/>
      <c r="BF1067" s="5"/>
      <c r="BG1067" s="5"/>
      <c r="BH1067" s="5"/>
      <c r="BI1067" s="5"/>
      <c r="BJ1067" s="8"/>
      <c r="BK1067" s="8"/>
      <c r="BL1067" s="8"/>
      <c r="BM1067" s="8"/>
      <c r="BN1067" s="8"/>
    </row>
    <row r="1068" spans="4:66" x14ac:dyDescent="0.25">
      <c r="D1068" s="11"/>
      <c r="K1068" s="3"/>
      <c r="L1068" s="3"/>
      <c r="M1068" s="5"/>
      <c r="N1068" s="5"/>
      <c r="O1068" s="5"/>
      <c r="P1068" s="5"/>
      <c r="Q1068" s="5"/>
      <c r="R1068" s="5"/>
      <c r="S1068" s="5"/>
      <c r="T1068" s="5"/>
      <c r="U1068" s="5"/>
      <c r="V1068" s="5"/>
      <c r="W1068" s="5"/>
      <c r="X1068" s="5"/>
      <c r="Y1068" s="5"/>
      <c r="Z1068" s="5"/>
      <c r="AA1068" s="5"/>
      <c r="AB1068" s="5"/>
      <c r="AC1068" s="5"/>
      <c r="AD1068" s="5"/>
      <c r="AE1068" s="5"/>
      <c r="AF1068" s="5"/>
      <c r="AG1068" s="5"/>
      <c r="AH1068" s="5"/>
      <c r="AI1068" s="5"/>
      <c r="AJ1068" s="5"/>
      <c r="AK1068" s="5"/>
      <c r="AL1068" s="5"/>
      <c r="AM1068" s="5"/>
      <c r="AN1068" s="5"/>
      <c r="AO1068" s="5"/>
      <c r="AP1068" s="5"/>
      <c r="AQ1068" s="5"/>
      <c r="AR1068" s="5"/>
      <c r="AS1068" s="5"/>
      <c r="AT1068" s="5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5"/>
      <c r="BJ1068" s="8"/>
      <c r="BK1068" s="8"/>
      <c r="BL1068" s="8"/>
      <c r="BM1068" s="8"/>
      <c r="BN1068" s="8"/>
    </row>
    <row r="1069" spans="4:66" x14ac:dyDescent="0.25">
      <c r="D1069" s="11"/>
      <c r="K1069" s="3"/>
      <c r="L1069" s="3"/>
      <c r="M1069" s="5"/>
      <c r="N1069" s="5"/>
      <c r="O1069" s="5"/>
      <c r="P1069" s="5"/>
      <c r="Q1069" s="5"/>
      <c r="R1069" s="5"/>
      <c r="S1069" s="5"/>
      <c r="T1069" s="5"/>
      <c r="U1069" s="5"/>
      <c r="V1069" s="5"/>
      <c r="W1069" s="5"/>
      <c r="X1069" s="5"/>
      <c r="Y1069" s="5"/>
      <c r="Z1069" s="5"/>
      <c r="AA1069" s="5"/>
      <c r="AB1069" s="5"/>
      <c r="AC1069" s="5"/>
      <c r="AD1069" s="5"/>
      <c r="AE1069" s="5"/>
      <c r="AF1069" s="5"/>
      <c r="AG1069" s="5"/>
      <c r="AH1069" s="5"/>
      <c r="AI1069" s="5"/>
      <c r="AJ1069" s="5"/>
      <c r="AK1069" s="5"/>
      <c r="AL1069" s="5"/>
      <c r="AM1069" s="5"/>
      <c r="AN1069" s="5"/>
      <c r="AO1069" s="5"/>
      <c r="AP1069" s="5"/>
      <c r="AQ1069" s="5"/>
      <c r="AR1069" s="5"/>
      <c r="AS1069" s="5"/>
      <c r="AT1069" s="5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5"/>
      <c r="BJ1069" s="8"/>
      <c r="BK1069" s="8"/>
      <c r="BL1069" s="8"/>
      <c r="BM1069" s="8"/>
      <c r="BN1069" s="8"/>
    </row>
    <row r="1070" spans="4:66" x14ac:dyDescent="0.25">
      <c r="D1070" s="11"/>
      <c r="K1070" s="3"/>
      <c r="L1070" s="3"/>
      <c r="M1070" s="5"/>
      <c r="N1070" s="5"/>
      <c r="O1070" s="5"/>
      <c r="P1070" s="5"/>
      <c r="Q1070" s="5"/>
      <c r="R1070" s="5"/>
      <c r="S1070" s="5"/>
      <c r="T1070" s="5"/>
      <c r="U1070" s="5"/>
      <c r="V1070" s="5"/>
      <c r="W1070" s="5"/>
      <c r="X1070" s="5"/>
      <c r="Y1070" s="5"/>
      <c r="Z1070" s="5"/>
      <c r="AA1070" s="5"/>
      <c r="AB1070" s="5"/>
      <c r="AC1070" s="5"/>
      <c r="AD1070" s="5"/>
      <c r="AE1070" s="5"/>
      <c r="AF1070" s="5"/>
      <c r="AG1070" s="5"/>
      <c r="AH1070" s="5"/>
      <c r="AI1070" s="5"/>
      <c r="AJ1070" s="5"/>
      <c r="AK1070" s="5"/>
      <c r="AL1070" s="5"/>
      <c r="AM1070" s="5"/>
      <c r="AN1070" s="5"/>
      <c r="AO1070" s="5"/>
      <c r="AP1070" s="5"/>
      <c r="AQ1070" s="5"/>
      <c r="AR1070" s="5"/>
      <c r="AS1070" s="5"/>
      <c r="AT1070" s="5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5"/>
      <c r="BJ1070" s="8"/>
      <c r="BK1070" s="8"/>
      <c r="BL1070" s="8"/>
      <c r="BM1070" s="8"/>
      <c r="BN1070" s="8"/>
    </row>
    <row r="1071" spans="4:66" x14ac:dyDescent="0.25">
      <c r="D1071" s="11"/>
      <c r="K1071" s="3"/>
      <c r="L1071" s="3"/>
      <c r="M1071" s="5"/>
      <c r="N1071" s="5"/>
      <c r="O1071" s="5"/>
      <c r="P1071" s="5"/>
      <c r="Q1071" s="5"/>
      <c r="R1071" s="5"/>
      <c r="S1071" s="5"/>
      <c r="T1071" s="5"/>
      <c r="U1071" s="5"/>
      <c r="V1071" s="5"/>
      <c r="W1071" s="5"/>
      <c r="X1071" s="5"/>
      <c r="Y1071" s="5"/>
      <c r="Z1071" s="5"/>
      <c r="AA1071" s="5"/>
      <c r="AB1071" s="5"/>
      <c r="AC1071" s="5"/>
      <c r="AD1071" s="5"/>
      <c r="AE1071" s="5"/>
      <c r="AF1071" s="5"/>
      <c r="AG1071" s="5"/>
      <c r="AH1071" s="5"/>
      <c r="AI1071" s="5"/>
      <c r="AJ1071" s="5"/>
      <c r="AK1071" s="5"/>
      <c r="AL1071" s="5"/>
      <c r="AM1071" s="5"/>
      <c r="AN1071" s="5"/>
      <c r="AO1071" s="5"/>
      <c r="AP1071" s="5"/>
      <c r="AQ1071" s="5"/>
      <c r="AR1071" s="5"/>
      <c r="AS1071" s="5"/>
      <c r="AT1071" s="5"/>
      <c r="AU1071" s="5"/>
      <c r="AV1071" s="5"/>
      <c r="AW1071" s="5"/>
      <c r="AX1071" s="5"/>
      <c r="AY1071" s="5"/>
      <c r="AZ1071" s="5"/>
      <c r="BA1071" s="5"/>
      <c r="BB1071" s="5"/>
      <c r="BC1071" s="5"/>
      <c r="BD1071" s="5"/>
      <c r="BE1071" s="5"/>
      <c r="BF1071" s="5"/>
      <c r="BG1071" s="5"/>
      <c r="BH1071" s="5"/>
      <c r="BI1071" s="5"/>
      <c r="BJ1071" s="8"/>
      <c r="BK1071" s="8"/>
      <c r="BL1071" s="8"/>
      <c r="BM1071" s="8"/>
      <c r="BN1071" s="8"/>
    </row>
    <row r="1072" spans="4:66" x14ac:dyDescent="0.25">
      <c r="D1072" s="11"/>
      <c r="K1072" s="3"/>
      <c r="L1072" s="3"/>
      <c r="M1072" s="5"/>
      <c r="N1072" s="5"/>
      <c r="O1072" s="5"/>
      <c r="P1072" s="5"/>
      <c r="Q1072" s="5"/>
      <c r="R1072" s="5"/>
      <c r="S1072" s="5"/>
      <c r="T1072" s="5"/>
      <c r="U1072" s="5"/>
      <c r="V1072" s="5"/>
      <c r="W1072" s="5"/>
      <c r="X1072" s="5"/>
      <c r="Y1072" s="5"/>
      <c r="Z1072" s="5"/>
      <c r="AA1072" s="5"/>
      <c r="AB1072" s="5"/>
      <c r="AC1072" s="5"/>
      <c r="AD1072" s="5"/>
      <c r="AE1072" s="5"/>
      <c r="AF1072" s="5"/>
      <c r="AG1072" s="5"/>
      <c r="AH1072" s="5"/>
      <c r="AI1072" s="5"/>
      <c r="AJ1072" s="5"/>
      <c r="AK1072" s="5"/>
      <c r="AL1072" s="5"/>
      <c r="AM1072" s="5"/>
      <c r="AN1072" s="5"/>
      <c r="AO1072" s="5"/>
      <c r="AP1072" s="5"/>
      <c r="AQ1072" s="5"/>
      <c r="AR1072" s="5"/>
      <c r="AS1072" s="5"/>
      <c r="AT1072" s="5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5"/>
      <c r="BJ1072" s="8"/>
      <c r="BK1072" s="8"/>
      <c r="BL1072" s="8"/>
      <c r="BM1072" s="8"/>
      <c r="BN1072" s="8"/>
    </row>
    <row r="1073" spans="4:66" x14ac:dyDescent="0.25">
      <c r="D1073" s="11"/>
      <c r="K1073" s="3"/>
      <c r="L1073" s="3"/>
      <c r="M1073" s="5"/>
      <c r="N1073" s="5"/>
      <c r="O1073" s="5"/>
      <c r="P1073" s="5"/>
      <c r="Q1073" s="5"/>
      <c r="R1073" s="5"/>
      <c r="S1073" s="5"/>
      <c r="T1073" s="5"/>
      <c r="U1073" s="5"/>
      <c r="V1073" s="5"/>
      <c r="W1073" s="5"/>
      <c r="X1073" s="5"/>
      <c r="Y1073" s="5"/>
      <c r="Z1073" s="5"/>
      <c r="AA1073" s="5"/>
      <c r="AB1073" s="5"/>
      <c r="AC1073" s="5"/>
      <c r="AD1073" s="5"/>
      <c r="AE1073" s="5"/>
      <c r="AF1073" s="5"/>
      <c r="AG1073" s="5"/>
      <c r="AH1073" s="5"/>
      <c r="AI1073" s="5"/>
      <c r="AJ1073" s="5"/>
      <c r="AK1073" s="5"/>
      <c r="AL1073" s="5"/>
      <c r="AM1073" s="5"/>
      <c r="AN1073" s="5"/>
      <c r="AO1073" s="5"/>
      <c r="AP1073" s="5"/>
      <c r="AQ1073" s="5"/>
      <c r="AR1073" s="5"/>
      <c r="AS1073" s="5"/>
      <c r="AT1073" s="5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5"/>
      <c r="BJ1073" s="8"/>
      <c r="BK1073" s="8"/>
      <c r="BL1073" s="8"/>
      <c r="BM1073" s="8"/>
      <c r="BN1073" s="8"/>
    </row>
    <row r="1074" spans="4:66" x14ac:dyDescent="0.25">
      <c r="D1074" s="11"/>
      <c r="K1074" s="3"/>
      <c r="L1074" s="3"/>
      <c r="M1074" s="5"/>
      <c r="N1074" s="5"/>
      <c r="O1074" s="5"/>
      <c r="P1074" s="5"/>
      <c r="Q1074" s="5"/>
      <c r="R1074" s="5"/>
      <c r="S1074" s="5"/>
      <c r="T1074" s="5"/>
      <c r="U1074" s="5"/>
      <c r="V1074" s="5"/>
      <c r="W1074" s="5"/>
      <c r="X1074" s="5"/>
      <c r="Y1074" s="5"/>
      <c r="Z1074" s="5"/>
      <c r="AA1074" s="5"/>
      <c r="AB1074" s="5"/>
      <c r="AC1074" s="5"/>
      <c r="AD1074" s="5"/>
      <c r="AE1074" s="5"/>
      <c r="AF1074" s="5"/>
      <c r="AG1074" s="5"/>
      <c r="AH1074" s="5"/>
      <c r="AI1074" s="5"/>
      <c r="AJ1074" s="5"/>
      <c r="AK1074" s="5"/>
      <c r="AL1074" s="5"/>
      <c r="AM1074" s="5"/>
      <c r="AN1074" s="5"/>
      <c r="AO1074" s="5"/>
      <c r="AP1074" s="5"/>
      <c r="AQ1074" s="5"/>
      <c r="AR1074" s="5"/>
      <c r="AS1074" s="5"/>
      <c r="AT1074" s="5"/>
      <c r="AU1074" s="5"/>
      <c r="AV1074" s="5"/>
      <c r="AW1074" s="5"/>
      <c r="AX1074" s="5"/>
      <c r="AY1074" s="5"/>
      <c r="AZ1074" s="5"/>
      <c r="BA1074" s="5"/>
      <c r="BB1074" s="5"/>
      <c r="BC1074" s="5"/>
      <c r="BD1074" s="5"/>
      <c r="BE1074" s="5"/>
      <c r="BF1074" s="5"/>
      <c r="BG1074" s="5"/>
      <c r="BH1074" s="5"/>
      <c r="BI1074" s="5"/>
      <c r="BJ1074" s="8"/>
      <c r="BK1074" s="8"/>
      <c r="BL1074" s="8"/>
      <c r="BM1074" s="8"/>
      <c r="BN1074" s="8"/>
    </row>
    <row r="1075" spans="4:66" x14ac:dyDescent="0.25">
      <c r="D1075" s="11"/>
      <c r="K1075" s="3"/>
      <c r="L1075" s="3"/>
      <c r="M1075" s="5"/>
      <c r="N1075" s="5"/>
      <c r="O1075" s="5"/>
      <c r="P1075" s="5"/>
      <c r="Q1075" s="5"/>
      <c r="R1075" s="5"/>
      <c r="S1075" s="5"/>
      <c r="T1075" s="5"/>
      <c r="U1075" s="5"/>
      <c r="V1075" s="5"/>
      <c r="W1075" s="5"/>
      <c r="X1075" s="5"/>
      <c r="Y1075" s="5"/>
      <c r="Z1075" s="5"/>
      <c r="AA1075" s="5"/>
      <c r="AB1075" s="5"/>
      <c r="AC1075" s="5"/>
      <c r="AD1075" s="5"/>
      <c r="AE1075" s="5"/>
      <c r="AF1075" s="5"/>
      <c r="AG1075" s="5"/>
      <c r="AH1075" s="5"/>
      <c r="AI1075" s="5"/>
      <c r="AJ1075" s="5"/>
      <c r="AK1075" s="5"/>
      <c r="AL1075" s="5"/>
      <c r="AM1075" s="5"/>
      <c r="AN1075" s="5"/>
      <c r="AO1075" s="5"/>
      <c r="AP1075" s="5"/>
      <c r="AQ1075" s="5"/>
      <c r="AR1075" s="5"/>
      <c r="AS1075" s="5"/>
      <c r="AT1075" s="5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5"/>
      <c r="BJ1075" s="8"/>
      <c r="BK1075" s="8"/>
      <c r="BL1075" s="8"/>
      <c r="BM1075" s="8"/>
      <c r="BN1075" s="8"/>
    </row>
    <row r="1076" spans="4:66" x14ac:dyDescent="0.25">
      <c r="D1076" s="11"/>
      <c r="K1076" s="3"/>
      <c r="L1076" s="3"/>
      <c r="M1076" s="5"/>
      <c r="N1076" s="5"/>
      <c r="O1076" s="5"/>
      <c r="P1076" s="5"/>
      <c r="Q1076" s="5"/>
      <c r="R1076" s="5"/>
      <c r="S1076" s="5"/>
      <c r="T1076" s="5"/>
      <c r="U1076" s="5"/>
      <c r="V1076" s="5"/>
      <c r="W1076" s="5"/>
      <c r="X1076" s="5"/>
      <c r="Y1076" s="5"/>
      <c r="Z1076" s="5"/>
      <c r="AA1076" s="5"/>
      <c r="AB1076" s="5"/>
      <c r="AC1076" s="5"/>
      <c r="AD1076" s="5"/>
      <c r="AE1076" s="5"/>
      <c r="AF1076" s="5"/>
      <c r="AG1076" s="5"/>
      <c r="AH1076" s="5"/>
      <c r="AI1076" s="5"/>
      <c r="AJ1076" s="5"/>
      <c r="AK1076" s="5"/>
      <c r="AL1076" s="5"/>
      <c r="AM1076" s="5"/>
      <c r="AN1076" s="5"/>
      <c r="AO1076" s="5"/>
      <c r="AP1076" s="5"/>
      <c r="AQ1076" s="5"/>
      <c r="AR1076" s="5"/>
      <c r="AS1076" s="5"/>
      <c r="AT1076" s="5"/>
      <c r="AU1076" s="5"/>
      <c r="AV1076" s="5"/>
      <c r="AW1076" s="5"/>
      <c r="AX1076" s="5"/>
      <c r="AY1076" s="5"/>
      <c r="AZ1076" s="5"/>
      <c r="BA1076" s="5"/>
      <c r="BB1076" s="5"/>
      <c r="BC1076" s="5"/>
      <c r="BD1076" s="5"/>
      <c r="BE1076" s="5"/>
      <c r="BF1076" s="5"/>
      <c r="BG1076" s="5"/>
      <c r="BH1076" s="5"/>
      <c r="BI1076" s="5"/>
      <c r="BJ1076" s="8"/>
      <c r="BK1076" s="8"/>
      <c r="BL1076" s="8"/>
      <c r="BM1076" s="8"/>
      <c r="BN1076" s="8"/>
    </row>
    <row r="1077" spans="4:66" x14ac:dyDescent="0.25">
      <c r="D1077" s="11"/>
      <c r="K1077" s="3"/>
      <c r="L1077" s="3"/>
      <c r="M1077" s="5"/>
      <c r="N1077" s="5"/>
      <c r="O1077" s="5"/>
      <c r="P1077" s="5"/>
      <c r="Q1077" s="5"/>
      <c r="R1077" s="5"/>
      <c r="S1077" s="5"/>
      <c r="T1077" s="5"/>
      <c r="U1077" s="5"/>
      <c r="V1077" s="5"/>
      <c r="W1077" s="5"/>
      <c r="X1077" s="5"/>
      <c r="Y1077" s="5"/>
      <c r="Z1077" s="5"/>
      <c r="AA1077" s="5"/>
      <c r="AB1077" s="5"/>
      <c r="AC1077" s="5"/>
      <c r="AD1077" s="5"/>
      <c r="AE1077" s="5"/>
      <c r="AF1077" s="5"/>
      <c r="AG1077" s="5"/>
      <c r="AH1077" s="5"/>
      <c r="AI1077" s="5"/>
      <c r="AJ1077" s="5"/>
      <c r="AK1077" s="5"/>
      <c r="AL1077" s="5"/>
      <c r="AM1077" s="5"/>
      <c r="AN1077" s="5"/>
      <c r="AO1077" s="5"/>
      <c r="AP1077" s="5"/>
      <c r="AQ1077" s="5"/>
      <c r="AR1077" s="5"/>
      <c r="AS1077" s="5"/>
      <c r="AT1077" s="5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5"/>
      <c r="BJ1077" s="8"/>
      <c r="BK1077" s="8"/>
      <c r="BL1077" s="8"/>
      <c r="BM1077" s="8"/>
      <c r="BN1077" s="8"/>
    </row>
    <row r="1078" spans="4:66" x14ac:dyDescent="0.25">
      <c r="D1078" s="11"/>
      <c r="K1078" s="3"/>
      <c r="L1078" s="3"/>
      <c r="M1078" s="5"/>
      <c r="N1078" s="5"/>
      <c r="O1078" s="5"/>
      <c r="P1078" s="5"/>
      <c r="Q1078" s="5"/>
      <c r="R1078" s="5"/>
      <c r="S1078" s="5"/>
      <c r="T1078" s="5"/>
      <c r="U1078" s="5"/>
      <c r="V1078" s="5"/>
      <c r="W1078" s="5"/>
      <c r="X1078" s="5"/>
      <c r="Y1078" s="5"/>
      <c r="Z1078" s="5"/>
      <c r="AA1078" s="5"/>
      <c r="AB1078" s="5"/>
      <c r="AC1078" s="5"/>
      <c r="AD1078" s="5"/>
      <c r="AE1078" s="5"/>
      <c r="AF1078" s="5"/>
      <c r="AG1078" s="5"/>
      <c r="AH1078" s="5"/>
      <c r="AI1078" s="5"/>
      <c r="AJ1078" s="5"/>
      <c r="AK1078" s="5"/>
      <c r="AL1078" s="5"/>
      <c r="AM1078" s="5"/>
      <c r="AN1078" s="5"/>
      <c r="AO1078" s="5"/>
      <c r="AP1078" s="5"/>
      <c r="AQ1078" s="5"/>
      <c r="AR1078" s="5"/>
      <c r="AS1078" s="5"/>
      <c r="AT1078" s="5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5"/>
      <c r="BJ1078" s="8"/>
      <c r="BK1078" s="8"/>
      <c r="BL1078" s="8"/>
      <c r="BM1078" s="8"/>
      <c r="BN1078" s="8"/>
    </row>
    <row r="1079" spans="4:66" x14ac:dyDescent="0.25">
      <c r="D1079" s="11"/>
      <c r="K1079" s="3"/>
      <c r="L1079" s="3"/>
      <c r="M1079" s="5"/>
      <c r="N1079" s="5"/>
      <c r="O1079" s="5"/>
      <c r="P1079" s="5"/>
      <c r="Q1079" s="5"/>
      <c r="R1079" s="5"/>
      <c r="S1079" s="5"/>
      <c r="T1079" s="5"/>
      <c r="U1079" s="5"/>
      <c r="V1079" s="5"/>
      <c r="W1079" s="5"/>
      <c r="X1079" s="5"/>
      <c r="Y1079" s="5"/>
      <c r="Z1079" s="5"/>
      <c r="AA1079" s="5"/>
      <c r="AB1079" s="5"/>
      <c r="AC1079" s="5"/>
      <c r="AD1079" s="5"/>
      <c r="AE1079" s="5"/>
      <c r="AF1079" s="5"/>
      <c r="AG1079" s="5"/>
      <c r="AH1079" s="5"/>
      <c r="AI1079" s="5"/>
      <c r="AJ1079" s="5"/>
      <c r="AK1079" s="5"/>
      <c r="AL1079" s="5"/>
      <c r="AM1079" s="5"/>
      <c r="AN1079" s="5"/>
      <c r="AO1079" s="5"/>
      <c r="AP1079" s="5"/>
      <c r="AQ1079" s="5"/>
      <c r="AR1079" s="5"/>
      <c r="AS1079" s="5"/>
      <c r="AT1079" s="5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5"/>
      <c r="BJ1079" s="8"/>
      <c r="BK1079" s="8"/>
      <c r="BL1079" s="8"/>
      <c r="BM1079" s="8"/>
      <c r="BN1079" s="8"/>
    </row>
    <row r="1080" spans="4:66" x14ac:dyDescent="0.25">
      <c r="D1080" s="11"/>
      <c r="K1080" s="3"/>
      <c r="L1080" s="3"/>
      <c r="M1080" s="5"/>
      <c r="N1080" s="5"/>
      <c r="O1080" s="5"/>
      <c r="P1080" s="5"/>
      <c r="Q1080" s="5"/>
      <c r="R1080" s="5"/>
      <c r="S1080" s="5"/>
      <c r="T1080" s="5"/>
      <c r="U1080" s="5"/>
      <c r="V1080" s="5"/>
      <c r="W1080" s="5"/>
      <c r="X1080" s="5"/>
      <c r="Y1080" s="5"/>
      <c r="Z1080" s="5"/>
      <c r="AA1080" s="5"/>
      <c r="AB1080" s="5"/>
      <c r="AC1080" s="5"/>
      <c r="AD1080" s="5"/>
      <c r="AE1080" s="5"/>
      <c r="AF1080" s="5"/>
      <c r="AG1080" s="5"/>
      <c r="AH1080" s="5"/>
      <c r="AI1080" s="5"/>
      <c r="AJ1080" s="5"/>
      <c r="AK1080" s="5"/>
      <c r="AL1080" s="5"/>
      <c r="AM1080" s="5"/>
      <c r="AN1080" s="5"/>
      <c r="AO1080" s="5"/>
      <c r="AP1080" s="5"/>
      <c r="AQ1080" s="5"/>
      <c r="AR1080" s="5"/>
      <c r="AS1080" s="5"/>
      <c r="AT1080" s="5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5"/>
      <c r="BJ1080" s="8"/>
      <c r="BK1080" s="8"/>
      <c r="BL1080" s="8"/>
      <c r="BM1080" s="8"/>
      <c r="BN1080" s="8"/>
    </row>
    <row r="1081" spans="4:66" x14ac:dyDescent="0.25">
      <c r="D1081" s="11"/>
      <c r="K1081" s="3"/>
      <c r="L1081" s="3"/>
      <c r="M1081" s="5"/>
      <c r="N1081" s="5"/>
      <c r="O1081" s="5"/>
      <c r="P1081" s="5"/>
      <c r="Q1081" s="5"/>
      <c r="R1081" s="5"/>
      <c r="S1081" s="5"/>
      <c r="T1081" s="5"/>
      <c r="U1081" s="5"/>
      <c r="V1081" s="5"/>
      <c r="W1081" s="5"/>
      <c r="X1081" s="5"/>
      <c r="Y1081" s="5"/>
      <c r="Z1081" s="5"/>
      <c r="AA1081" s="5"/>
      <c r="AB1081" s="5"/>
      <c r="AC1081" s="5"/>
      <c r="AD1081" s="5"/>
      <c r="AE1081" s="5"/>
      <c r="AF1081" s="5"/>
      <c r="AG1081" s="5"/>
      <c r="AH1081" s="5"/>
      <c r="AI1081" s="5"/>
      <c r="AJ1081" s="5"/>
      <c r="AK1081" s="5"/>
      <c r="AL1081" s="5"/>
      <c r="AM1081" s="5"/>
      <c r="AN1081" s="5"/>
      <c r="AO1081" s="5"/>
      <c r="AP1081" s="5"/>
      <c r="AQ1081" s="5"/>
      <c r="AR1081" s="5"/>
      <c r="AS1081" s="5"/>
      <c r="AT1081" s="5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5"/>
      <c r="BJ1081" s="8"/>
      <c r="BK1081" s="8"/>
      <c r="BL1081" s="8"/>
      <c r="BM1081" s="8"/>
      <c r="BN1081" s="8"/>
    </row>
    <row r="1082" spans="4:66" x14ac:dyDescent="0.25">
      <c r="D1082" s="11"/>
      <c r="K1082" s="3"/>
      <c r="L1082" s="3"/>
      <c r="M1082" s="5"/>
      <c r="N1082" s="5"/>
      <c r="O1082" s="5"/>
      <c r="P1082" s="5"/>
      <c r="Q1082" s="5"/>
      <c r="R1082" s="5"/>
      <c r="S1082" s="5"/>
      <c r="T1082" s="5"/>
      <c r="U1082" s="5"/>
      <c r="V1082" s="5"/>
      <c r="W1082" s="5"/>
      <c r="X1082" s="5"/>
      <c r="Y1082" s="5"/>
      <c r="Z1082" s="5"/>
      <c r="AA1082" s="5"/>
      <c r="AB1082" s="5"/>
      <c r="AC1082" s="5"/>
      <c r="AD1082" s="5"/>
      <c r="AE1082" s="5"/>
      <c r="AF1082" s="5"/>
      <c r="AG1082" s="5"/>
      <c r="AH1082" s="5"/>
      <c r="AI1082" s="5"/>
      <c r="AJ1082" s="5"/>
      <c r="AK1082" s="5"/>
      <c r="AL1082" s="5"/>
      <c r="AM1082" s="5"/>
      <c r="AN1082" s="5"/>
      <c r="AO1082" s="5"/>
      <c r="AP1082" s="5"/>
      <c r="AQ1082" s="5"/>
      <c r="AR1082" s="5"/>
      <c r="AS1082" s="5"/>
      <c r="AT1082" s="5"/>
      <c r="AU1082" s="5"/>
      <c r="AV1082" s="5"/>
      <c r="AW1082" s="5"/>
      <c r="AX1082" s="5"/>
      <c r="AY1082" s="5"/>
      <c r="AZ1082" s="5"/>
      <c r="BA1082" s="5"/>
      <c r="BB1082" s="5"/>
      <c r="BC1082" s="5"/>
      <c r="BD1082" s="5"/>
      <c r="BE1082" s="5"/>
      <c r="BF1082" s="5"/>
      <c r="BG1082" s="5"/>
      <c r="BH1082" s="5"/>
      <c r="BI1082" s="5"/>
      <c r="BJ1082" s="8"/>
      <c r="BK1082" s="8"/>
      <c r="BL1082" s="8"/>
      <c r="BM1082" s="8"/>
      <c r="BN1082" s="8"/>
    </row>
    <row r="1083" spans="4:66" x14ac:dyDescent="0.25">
      <c r="D1083" s="11"/>
      <c r="K1083" s="3"/>
      <c r="L1083" s="3"/>
      <c r="M1083" s="5"/>
      <c r="N1083" s="5"/>
      <c r="O1083" s="5"/>
      <c r="P1083" s="5"/>
      <c r="Q1083" s="5"/>
      <c r="R1083" s="5"/>
      <c r="S1083" s="5"/>
      <c r="T1083" s="5"/>
      <c r="U1083" s="5"/>
      <c r="V1083" s="5"/>
      <c r="W1083" s="5"/>
      <c r="X1083" s="5"/>
      <c r="Y1083" s="5"/>
      <c r="Z1083" s="5"/>
      <c r="AA1083" s="5"/>
      <c r="AB1083" s="5"/>
      <c r="AC1083" s="5"/>
      <c r="AD1083" s="5"/>
      <c r="AE1083" s="5"/>
      <c r="AF1083" s="5"/>
      <c r="AG1083" s="5"/>
      <c r="AH1083" s="5"/>
      <c r="AI1083" s="5"/>
      <c r="AJ1083" s="5"/>
      <c r="AK1083" s="5"/>
      <c r="AL1083" s="5"/>
      <c r="AM1083" s="5"/>
      <c r="AN1083" s="5"/>
      <c r="AO1083" s="5"/>
      <c r="AP1083" s="5"/>
      <c r="AQ1083" s="5"/>
      <c r="AR1083" s="5"/>
      <c r="AS1083" s="5"/>
      <c r="AT1083" s="5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5"/>
      <c r="BJ1083" s="8"/>
      <c r="BK1083" s="8"/>
      <c r="BL1083" s="8"/>
      <c r="BM1083" s="8"/>
      <c r="BN1083" s="8"/>
    </row>
    <row r="1084" spans="4:66" x14ac:dyDescent="0.25">
      <c r="D1084" s="11"/>
      <c r="K1084" s="3"/>
      <c r="L1084" s="3"/>
      <c r="M1084" s="5"/>
      <c r="N1084" s="5"/>
      <c r="O1084" s="5"/>
      <c r="P1084" s="5"/>
      <c r="Q1084" s="5"/>
      <c r="R1084" s="5"/>
      <c r="S1084" s="5"/>
      <c r="T1084" s="5"/>
      <c r="U1084" s="5"/>
      <c r="V1084" s="5"/>
      <c r="W1084" s="5"/>
      <c r="X1084" s="5"/>
      <c r="Y1084" s="5"/>
      <c r="Z1084" s="5"/>
      <c r="AA1084" s="5"/>
      <c r="AB1084" s="5"/>
      <c r="AC1084" s="5"/>
      <c r="AD1084" s="5"/>
      <c r="AE1084" s="5"/>
      <c r="AF1084" s="5"/>
      <c r="AG1084" s="5"/>
      <c r="AH1084" s="5"/>
      <c r="AI1084" s="5"/>
      <c r="AJ1084" s="5"/>
      <c r="AK1084" s="5"/>
      <c r="AL1084" s="5"/>
      <c r="AM1084" s="5"/>
      <c r="AN1084" s="5"/>
      <c r="AO1084" s="5"/>
      <c r="AP1084" s="5"/>
      <c r="AQ1084" s="5"/>
      <c r="AR1084" s="5"/>
      <c r="AS1084" s="5"/>
      <c r="AT1084" s="5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5"/>
      <c r="BJ1084" s="8"/>
      <c r="BK1084" s="8"/>
      <c r="BL1084" s="8"/>
      <c r="BM1084" s="8"/>
      <c r="BN1084" s="8"/>
    </row>
    <row r="1085" spans="4:66" x14ac:dyDescent="0.25">
      <c r="D1085" s="11"/>
      <c r="K1085" s="3"/>
      <c r="L1085" s="3"/>
      <c r="M1085" s="5"/>
      <c r="N1085" s="5"/>
      <c r="O1085" s="5"/>
      <c r="P1085" s="5"/>
      <c r="Q1085" s="5"/>
      <c r="R1085" s="5"/>
      <c r="S1085" s="5"/>
      <c r="T1085" s="5"/>
      <c r="U1085" s="5"/>
      <c r="V1085" s="5"/>
      <c r="W1085" s="5"/>
      <c r="X1085" s="5"/>
      <c r="Y1085" s="5"/>
      <c r="Z1085" s="5"/>
      <c r="AA1085" s="5"/>
      <c r="AB1085" s="5"/>
      <c r="AC1085" s="5"/>
      <c r="AD1085" s="5"/>
      <c r="AE1085" s="5"/>
      <c r="AF1085" s="5"/>
      <c r="AG1085" s="5"/>
      <c r="AH1085" s="5"/>
      <c r="AI1085" s="5"/>
      <c r="AJ1085" s="5"/>
      <c r="AK1085" s="5"/>
      <c r="AL1085" s="5"/>
      <c r="AM1085" s="5"/>
      <c r="AN1085" s="5"/>
      <c r="AO1085" s="5"/>
      <c r="AP1085" s="5"/>
      <c r="AQ1085" s="5"/>
      <c r="AR1085" s="5"/>
      <c r="AS1085" s="5"/>
      <c r="AT1085" s="5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5"/>
      <c r="BJ1085" s="8"/>
      <c r="BK1085" s="8"/>
      <c r="BL1085" s="8"/>
      <c r="BM1085" s="8"/>
      <c r="BN1085" s="8"/>
    </row>
    <row r="1086" spans="4:66" x14ac:dyDescent="0.25">
      <c r="D1086" s="11"/>
      <c r="K1086" s="3"/>
      <c r="L1086" s="3"/>
      <c r="M1086" s="5"/>
      <c r="N1086" s="5"/>
      <c r="O1086" s="5"/>
      <c r="P1086" s="5"/>
      <c r="Q1086" s="5"/>
      <c r="R1086" s="5"/>
      <c r="S1086" s="5"/>
      <c r="T1086" s="5"/>
      <c r="U1086" s="5"/>
      <c r="V1086" s="5"/>
      <c r="W1086" s="5"/>
      <c r="X1086" s="5"/>
      <c r="Y1086" s="5"/>
      <c r="Z1086" s="5"/>
      <c r="AA1086" s="5"/>
      <c r="AB1086" s="5"/>
      <c r="AC1086" s="5"/>
      <c r="AD1086" s="5"/>
      <c r="AE1086" s="5"/>
      <c r="AF1086" s="5"/>
      <c r="AG1086" s="5"/>
      <c r="AH1086" s="5"/>
      <c r="AI1086" s="5"/>
      <c r="AJ1086" s="5"/>
      <c r="AK1086" s="5"/>
      <c r="AL1086" s="5"/>
      <c r="AM1086" s="5"/>
      <c r="AN1086" s="5"/>
      <c r="AO1086" s="5"/>
      <c r="AP1086" s="5"/>
      <c r="AQ1086" s="5"/>
      <c r="AR1086" s="5"/>
      <c r="AS1086" s="5"/>
      <c r="AT1086" s="5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/>
      <c r="BH1086" s="5"/>
      <c r="BI1086" s="5"/>
      <c r="BJ1086" s="8"/>
      <c r="BK1086" s="8"/>
      <c r="BL1086" s="8"/>
      <c r="BM1086" s="8"/>
      <c r="BN1086" s="8"/>
    </row>
    <row r="1087" spans="4:66" x14ac:dyDescent="0.25">
      <c r="D1087" s="11"/>
      <c r="K1087" s="3"/>
      <c r="L1087" s="3"/>
      <c r="M1087" s="5"/>
      <c r="N1087" s="5"/>
      <c r="O1087" s="5"/>
      <c r="P1087" s="5"/>
      <c r="Q1087" s="5"/>
      <c r="R1087" s="5"/>
      <c r="S1087" s="5"/>
      <c r="T1087" s="5"/>
      <c r="U1087" s="5"/>
      <c r="V1087" s="5"/>
      <c r="W1087" s="5"/>
      <c r="X1087" s="5"/>
      <c r="Y1087" s="5"/>
      <c r="Z1087" s="5"/>
      <c r="AA1087" s="5"/>
      <c r="AB1087" s="5"/>
      <c r="AC1087" s="5"/>
      <c r="AD1087" s="5"/>
      <c r="AE1087" s="5"/>
      <c r="AF1087" s="5"/>
      <c r="AG1087" s="5"/>
      <c r="AH1087" s="5"/>
      <c r="AI1087" s="5"/>
      <c r="AJ1087" s="5"/>
      <c r="AK1087" s="5"/>
      <c r="AL1087" s="5"/>
      <c r="AM1087" s="5"/>
      <c r="AN1087" s="5"/>
      <c r="AO1087" s="5"/>
      <c r="AP1087" s="5"/>
      <c r="AQ1087" s="5"/>
      <c r="AR1087" s="5"/>
      <c r="AS1087" s="5"/>
      <c r="AT1087" s="5"/>
      <c r="AU1087" s="5"/>
      <c r="AV1087" s="5"/>
      <c r="AW1087" s="5"/>
      <c r="AX1087" s="5"/>
      <c r="AY1087" s="5"/>
      <c r="AZ1087" s="5"/>
      <c r="BA1087" s="5"/>
      <c r="BB1087" s="5"/>
      <c r="BC1087" s="5"/>
      <c r="BD1087" s="5"/>
      <c r="BE1087" s="5"/>
      <c r="BF1087" s="5"/>
      <c r="BG1087" s="5"/>
      <c r="BH1087" s="5"/>
      <c r="BI1087" s="5"/>
      <c r="BJ1087" s="8"/>
      <c r="BK1087" s="8"/>
      <c r="BL1087" s="8"/>
      <c r="BM1087" s="8"/>
      <c r="BN1087" s="8"/>
    </row>
    <row r="1088" spans="4:66" x14ac:dyDescent="0.25">
      <c r="D1088" s="11"/>
      <c r="K1088" s="3"/>
      <c r="L1088" s="3"/>
      <c r="M1088" s="5"/>
      <c r="N1088" s="5"/>
      <c r="O1088" s="5"/>
      <c r="P1088" s="5"/>
      <c r="Q1088" s="5"/>
      <c r="R1088" s="5"/>
      <c r="S1088" s="5"/>
      <c r="T1088" s="5"/>
      <c r="U1088" s="5"/>
      <c r="V1088" s="5"/>
      <c r="W1088" s="5"/>
      <c r="X1088" s="5"/>
      <c r="Y1088" s="5"/>
      <c r="Z1088" s="5"/>
      <c r="AA1088" s="5"/>
      <c r="AB1088" s="5"/>
      <c r="AC1088" s="5"/>
      <c r="AD1088" s="5"/>
      <c r="AE1088" s="5"/>
      <c r="AF1088" s="5"/>
      <c r="AG1088" s="5"/>
      <c r="AH1088" s="5"/>
      <c r="AI1088" s="5"/>
      <c r="AJ1088" s="5"/>
      <c r="AK1088" s="5"/>
      <c r="AL1088" s="5"/>
      <c r="AM1088" s="5"/>
      <c r="AN1088" s="5"/>
      <c r="AO1088" s="5"/>
      <c r="AP1088" s="5"/>
      <c r="AQ1088" s="5"/>
      <c r="AR1088" s="5"/>
      <c r="AS1088" s="5"/>
      <c r="AT1088" s="5"/>
      <c r="AU1088" s="5"/>
      <c r="AV1088" s="5"/>
      <c r="AW1088" s="5"/>
      <c r="AX1088" s="5"/>
      <c r="AY1088" s="5"/>
      <c r="AZ1088" s="5"/>
      <c r="BA1088" s="5"/>
      <c r="BB1088" s="5"/>
      <c r="BC1088" s="5"/>
      <c r="BD1088" s="5"/>
      <c r="BE1088" s="5"/>
      <c r="BF1088" s="5"/>
      <c r="BG1088" s="5"/>
      <c r="BH1088" s="5"/>
      <c r="BI1088" s="5"/>
      <c r="BJ1088" s="8"/>
      <c r="BK1088" s="8"/>
      <c r="BL1088" s="8"/>
      <c r="BM1088" s="8"/>
      <c r="BN1088" s="8"/>
    </row>
    <row r="1089" spans="4:66" x14ac:dyDescent="0.25">
      <c r="D1089" s="11"/>
      <c r="K1089" s="3"/>
      <c r="L1089" s="3"/>
      <c r="M1089" s="5"/>
      <c r="N1089" s="5"/>
      <c r="O1089" s="5"/>
      <c r="P1089" s="5"/>
      <c r="Q1089" s="5"/>
      <c r="R1089" s="5"/>
      <c r="S1089" s="5"/>
      <c r="T1089" s="5"/>
      <c r="U1089" s="5"/>
      <c r="V1089" s="5"/>
      <c r="W1089" s="5"/>
      <c r="X1089" s="5"/>
      <c r="Y1089" s="5"/>
      <c r="Z1089" s="5"/>
      <c r="AA1089" s="5"/>
      <c r="AB1089" s="5"/>
      <c r="AC1089" s="5"/>
      <c r="AD1089" s="5"/>
      <c r="AE1089" s="5"/>
      <c r="AF1089" s="5"/>
      <c r="AG1089" s="5"/>
      <c r="AH1089" s="5"/>
      <c r="AI1089" s="5"/>
      <c r="AJ1089" s="5"/>
      <c r="AK1089" s="5"/>
      <c r="AL1089" s="5"/>
      <c r="AM1089" s="5"/>
      <c r="AN1089" s="5"/>
      <c r="AO1089" s="5"/>
      <c r="AP1089" s="5"/>
      <c r="AQ1089" s="5"/>
      <c r="AR1089" s="5"/>
      <c r="AS1089" s="5"/>
      <c r="AT1089" s="5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5"/>
      <c r="BJ1089" s="8"/>
      <c r="BK1089" s="8"/>
      <c r="BL1089" s="8"/>
      <c r="BM1089" s="8"/>
      <c r="BN1089" s="8"/>
    </row>
    <row r="1090" spans="4:66" x14ac:dyDescent="0.25">
      <c r="D1090" s="11"/>
      <c r="K1090" s="3"/>
      <c r="L1090" s="3"/>
      <c r="M1090" s="5"/>
      <c r="N1090" s="5"/>
      <c r="O1090" s="5"/>
      <c r="P1090" s="5"/>
      <c r="Q1090" s="5"/>
      <c r="R1090" s="5"/>
      <c r="S1090" s="5"/>
      <c r="T1090" s="5"/>
      <c r="U1090" s="5"/>
      <c r="V1090" s="5"/>
      <c r="W1090" s="5"/>
      <c r="X1090" s="5"/>
      <c r="Y1090" s="5"/>
      <c r="Z1090" s="5"/>
      <c r="AA1090" s="5"/>
      <c r="AB1090" s="5"/>
      <c r="AC1090" s="5"/>
      <c r="AD1090" s="5"/>
      <c r="AE1090" s="5"/>
      <c r="AF1090" s="5"/>
      <c r="AG1090" s="5"/>
      <c r="AH1090" s="5"/>
      <c r="AI1090" s="5"/>
      <c r="AJ1090" s="5"/>
      <c r="AK1090" s="5"/>
      <c r="AL1090" s="5"/>
      <c r="AM1090" s="5"/>
      <c r="AN1090" s="5"/>
      <c r="AO1090" s="5"/>
      <c r="AP1090" s="5"/>
      <c r="AQ1090" s="5"/>
      <c r="AR1090" s="5"/>
      <c r="AS1090" s="5"/>
      <c r="AT1090" s="5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5"/>
      <c r="BJ1090" s="8"/>
      <c r="BK1090" s="8"/>
      <c r="BL1090" s="8"/>
      <c r="BM1090" s="8"/>
      <c r="BN1090" s="8"/>
    </row>
    <row r="1091" spans="4:66" x14ac:dyDescent="0.25">
      <c r="D1091" s="11"/>
      <c r="K1091" s="3"/>
      <c r="L1091" s="3"/>
      <c r="M1091" s="5"/>
      <c r="N1091" s="5"/>
      <c r="O1091" s="5"/>
      <c r="P1091" s="5"/>
      <c r="Q1091" s="5"/>
      <c r="R1091" s="5"/>
      <c r="S1091" s="5"/>
      <c r="T1091" s="5"/>
      <c r="U1091" s="5"/>
      <c r="V1091" s="5"/>
      <c r="W1091" s="5"/>
      <c r="X1091" s="5"/>
      <c r="Y1091" s="5"/>
      <c r="Z1091" s="5"/>
      <c r="AA1091" s="5"/>
      <c r="AB1091" s="5"/>
      <c r="AC1091" s="5"/>
      <c r="AD1091" s="5"/>
      <c r="AE1091" s="5"/>
      <c r="AF1091" s="5"/>
      <c r="AG1091" s="5"/>
      <c r="AH1091" s="5"/>
      <c r="AI1091" s="5"/>
      <c r="AJ1091" s="5"/>
      <c r="AK1091" s="5"/>
      <c r="AL1091" s="5"/>
      <c r="AM1091" s="5"/>
      <c r="AN1091" s="5"/>
      <c r="AO1091" s="5"/>
      <c r="AP1091" s="5"/>
      <c r="AQ1091" s="5"/>
      <c r="AR1091" s="5"/>
      <c r="AS1091" s="5"/>
      <c r="AT1091" s="5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5"/>
      <c r="BJ1091" s="8"/>
      <c r="BK1091" s="8"/>
      <c r="BL1091" s="8"/>
      <c r="BM1091" s="8"/>
      <c r="BN1091" s="8"/>
    </row>
    <row r="1092" spans="4:66" x14ac:dyDescent="0.25">
      <c r="D1092" s="11"/>
      <c r="K1092" s="3"/>
      <c r="L1092" s="3"/>
      <c r="M1092" s="5"/>
      <c r="N1092" s="5"/>
      <c r="O1092" s="5"/>
      <c r="P1092" s="5"/>
      <c r="Q1092" s="5"/>
      <c r="R1092" s="5"/>
      <c r="S1092" s="5"/>
      <c r="T1092" s="5"/>
      <c r="U1092" s="5"/>
      <c r="V1092" s="5"/>
      <c r="W1092" s="5"/>
      <c r="X1092" s="5"/>
      <c r="Y1092" s="5"/>
      <c r="Z1092" s="5"/>
      <c r="AA1092" s="5"/>
      <c r="AB1092" s="5"/>
      <c r="AC1092" s="5"/>
      <c r="AD1092" s="5"/>
      <c r="AE1092" s="5"/>
      <c r="AF1092" s="5"/>
      <c r="AG1092" s="5"/>
      <c r="AH1092" s="5"/>
      <c r="AI1092" s="5"/>
      <c r="AJ1092" s="5"/>
      <c r="AK1092" s="5"/>
      <c r="AL1092" s="5"/>
      <c r="AM1092" s="5"/>
      <c r="AN1092" s="5"/>
      <c r="AO1092" s="5"/>
      <c r="AP1092" s="5"/>
      <c r="AQ1092" s="5"/>
      <c r="AR1092" s="5"/>
      <c r="AS1092" s="5"/>
      <c r="AT1092" s="5"/>
      <c r="AU1092" s="5"/>
      <c r="AV1092" s="5"/>
      <c r="AW1092" s="5"/>
      <c r="AX1092" s="5"/>
      <c r="AY1092" s="5"/>
      <c r="AZ1092" s="5"/>
      <c r="BA1092" s="5"/>
      <c r="BB1092" s="5"/>
      <c r="BC1092" s="5"/>
      <c r="BD1092" s="5"/>
      <c r="BE1092" s="5"/>
      <c r="BF1092" s="5"/>
      <c r="BG1092" s="5"/>
      <c r="BH1092" s="5"/>
      <c r="BI1092" s="5"/>
      <c r="BJ1092" s="8"/>
      <c r="BK1092" s="8"/>
      <c r="BL1092" s="8"/>
      <c r="BM1092" s="8"/>
      <c r="BN1092" s="8"/>
    </row>
    <row r="1093" spans="4:66" x14ac:dyDescent="0.25">
      <c r="D1093"/>
      <c r="E1093" s="10"/>
      <c r="F1093" s="10"/>
      <c r="G1093" s="10"/>
      <c r="H1093" s="10"/>
      <c r="I1093" s="10"/>
      <c r="J1093" s="10"/>
      <c r="K1093" s="12"/>
      <c r="L1093" s="12"/>
      <c r="M1093" s="13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  <c r="AA1093" s="13"/>
      <c r="AB1093" s="13"/>
      <c r="AC1093" s="13"/>
      <c r="AD1093" s="13"/>
      <c r="AE1093" s="13"/>
      <c r="AF1093" s="13"/>
      <c r="AG1093" s="13"/>
      <c r="AH1093" s="13"/>
      <c r="AI1093" s="13"/>
      <c r="AJ1093" s="13"/>
      <c r="AK1093" s="13"/>
      <c r="AL1093" s="13"/>
      <c r="AM1093" s="13"/>
      <c r="AN1093" s="13"/>
      <c r="AO1093" s="13"/>
      <c r="AP1093" s="13"/>
      <c r="AQ1093" s="13"/>
      <c r="AR1093" s="13"/>
      <c r="AS1093" s="13"/>
      <c r="AT1093" s="13"/>
      <c r="AU1093" s="13"/>
      <c r="AV1093" s="13"/>
      <c r="AW1093" s="13"/>
      <c r="AX1093" s="13"/>
      <c r="AY1093" s="13"/>
      <c r="AZ1093" s="13"/>
      <c r="BA1093" s="13"/>
      <c r="BB1093" s="13"/>
      <c r="BC1093" s="13"/>
      <c r="BD1093" s="13"/>
      <c r="BE1093" s="13"/>
      <c r="BF1093" s="13"/>
      <c r="BG1093" s="13"/>
      <c r="BH1093" s="13"/>
      <c r="BI1093" s="13"/>
      <c r="BJ1093" s="14"/>
      <c r="BK1093" s="14"/>
      <c r="BL1093" s="14"/>
      <c r="BM1093" s="14"/>
      <c r="BN1093" s="14"/>
    </row>
    <row r="1094" spans="4:66" x14ac:dyDescent="0.25">
      <c r="D1094"/>
      <c r="E1094" s="10"/>
      <c r="F1094" s="10"/>
      <c r="G1094" s="10"/>
      <c r="H1094" s="10"/>
      <c r="I1094" s="10"/>
      <c r="J1094" s="10"/>
      <c r="K1094" s="12"/>
      <c r="L1094" s="12"/>
      <c r="M1094" s="13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  <c r="AA1094" s="13"/>
      <c r="AB1094" s="13"/>
      <c r="AC1094" s="13"/>
      <c r="AD1094" s="13"/>
      <c r="AE1094" s="13"/>
      <c r="AF1094" s="13"/>
      <c r="AG1094" s="13"/>
      <c r="AH1094" s="13"/>
      <c r="AI1094" s="13"/>
      <c r="AJ1094" s="13"/>
      <c r="AK1094" s="13"/>
      <c r="AL1094" s="13"/>
      <c r="AM1094" s="13"/>
      <c r="AN1094" s="13"/>
      <c r="AO1094" s="13"/>
      <c r="AP1094" s="13"/>
      <c r="AQ1094" s="13"/>
      <c r="AR1094" s="13"/>
      <c r="AS1094" s="13"/>
      <c r="AT1094" s="13"/>
      <c r="AU1094" s="13"/>
      <c r="AV1094" s="13"/>
      <c r="AW1094" s="13"/>
      <c r="AX1094" s="13"/>
      <c r="AY1094" s="13"/>
      <c r="AZ1094" s="13"/>
      <c r="BA1094" s="13"/>
      <c r="BB1094" s="13"/>
      <c r="BC1094" s="13"/>
      <c r="BD1094" s="13"/>
      <c r="BE1094" s="13"/>
      <c r="BF1094" s="13"/>
      <c r="BG1094" s="13"/>
      <c r="BH1094" s="13"/>
      <c r="BI1094" s="13"/>
      <c r="BJ1094" s="14"/>
      <c r="BK1094" s="14"/>
      <c r="BL1094" s="14"/>
      <c r="BM1094" s="14"/>
      <c r="BN1094" s="14"/>
    </row>
    <row r="1095" spans="4:66" x14ac:dyDescent="0.25">
      <c r="D1095"/>
      <c r="E1095" s="10"/>
      <c r="F1095" s="10"/>
      <c r="G1095" s="10"/>
      <c r="H1095" s="10"/>
      <c r="I1095" s="10"/>
      <c r="J1095" s="10"/>
      <c r="K1095" s="12"/>
      <c r="L1095" s="12"/>
      <c r="M1095" s="13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  <c r="AA1095" s="13"/>
      <c r="AB1095" s="13"/>
      <c r="AC1095" s="13"/>
      <c r="AD1095" s="13"/>
      <c r="AE1095" s="13"/>
      <c r="AF1095" s="13"/>
      <c r="AG1095" s="13"/>
      <c r="AH1095" s="13"/>
      <c r="AI1095" s="13"/>
      <c r="AJ1095" s="13"/>
      <c r="AK1095" s="13"/>
      <c r="AL1095" s="13"/>
      <c r="AM1095" s="13"/>
      <c r="AN1095" s="13"/>
      <c r="AO1095" s="13"/>
      <c r="AP1095" s="13"/>
      <c r="AQ1095" s="13"/>
      <c r="AR1095" s="13"/>
      <c r="AS1095" s="13"/>
      <c r="AT1095" s="13"/>
      <c r="AU1095" s="13"/>
      <c r="AV1095" s="13"/>
      <c r="AW1095" s="13"/>
      <c r="AX1095" s="13"/>
      <c r="AY1095" s="13"/>
      <c r="AZ1095" s="13"/>
      <c r="BA1095" s="13"/>
      <c r="BB1095" s="13"/>
      <c r="BC1095" s="13"/>
      <c r="BD1095" s="13"/>
      <c r="BE1095" s="13"/>
      <c r="BF1095" s="13"/>
      <c r="BG1095" s="13"/>
      <c r="BH1095" s="13"/>
      <c r="BI1095" s="13"/>
      <c r="BJ1095" s="14"/>
      <c r="BK1095" s="14"/>
      <c r="BL1095" s="14"/>
      <c r="BM1095" s="14"/>
      <c r="BN1095" s="14"/>
    </row>
    <row r="1096" spans="4:66" x14ac:dyDescent="0.25">
      <c r="D1096"/>
      <c r="E1096" s="10"/>
      <c r="F1096" s="10"/>
      <c r="G1096" s="10"/>
      <c r="H1096" s="10"/>
      <c r="I1096" s="10"/>
      <c r="J1096" s="10"/>
      <c r="K1096" s="12"/>
      <c r="L1096" s="12"/>
      <c r="M1096" s="13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  <c r="AA1096" s="13"/>
      <c r="AB1096" s="13"/>
      <c r="AC1096" s="13"/>
      <c r="AD1096" s="13"/>
      <c r="AE1096" s="13"/>
      <c r="AF1096" s="13"/>
      <c r="AG1096" s="13"/>
      <c r="AH1096" s="13"/>
      <c r="AI1096" s="13"/>
      <c r="AJ1096" s="13"/>
      <c r="AK1096" s="13"/>
      <c r="AL1096" s="13"/>
      <c r="AM1096" s="13"/>
      <c r="AN1096" s="13"/>
      <c r="AO1096" s="13"/>
      <c r="AP1096" s="13"/>
      <c r="AQ1096" s="13"/>
      <c r="AR1096" s="13"/>
      <c r="AS1096" s="13"/>
      <c r="AT1096" s="13"/>
      <c r="AU1096" s="13"/>
      <c r="AV1096" s="13"/>
      <c r="AW1096" s="13"/>
      <c r="AX1096" s="13"/>
      <c r="AY1096" s="13"/>
      <c r="AZ1096" s="13"/>
      <c r="BA1096" s="13"/>
      <c r="BB1096" s="13"/>
      <c r="BC1096" s="13"/>
      <c r="BD1096" s="13"/>
      <c r="BE1096" s="13"/>
      <c r="BF1096" s="13"/>
      <c r="BG1096" s="13"/>
      <c r="BH1096" s="13"/>
      <c r="BI1096" s="13"/>
      <c r="BJ1096" s="14"/>
      <c r="BK1096" s="14"/>
      <c r="BL1096" s="14"/>
      <c r="BM1096" s="14"/>
      <c r="BN1096" s="14"/>
    </row>
    <row r="1097" spans="4:66" x14ac:dyDescent="0.25">
      <c r="D1097"/>
      <c r="E1097" s="10"/>
      <c r="F1097" s="10"/>
      <c r="G1097" s="10"/>
      <c r="H1097" s="10"/>
      <c r="I1097" s="10"/>
      <c r="J1097" s="10"/>
      <c r="K1097" s="12"/>
      <c r="L1097" s="12"/>
      <c r="M1097" s="13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  <c r="AA1097" s="13"/>
      <c r="AB1097" s="13"/>
      <c r="AC1097" s="13"/>
      <c r="AD1097" s="13"/>
      <c r="AE1097" s="13"/>
      <c r="AF1097" s="13"/>
      <c r="AG1097" s="13"/>
      <c r="AH1097" s="13"/>
      <c r="AI1097" s="13"/>
      <c r="AJ1097" s="13"/>
      <c r="AK1097" s="13"/>
      <c r="AL1097" s="13"/>
      <c r="AM1097" s="13"/>
      <c r="AN1097" s="13"/>
      <c r="AO1097" s="13"/>
      <c r="AP1097" s="13"/>
      <c r="AQ1097" s="13"/>
      <c r="AR1097" s="13"/>
      <c r="AS1097" s="13"/>
      <c r="AT1097" s="13"/>
      <c r="AU1097" s="13"/>
      <c r="AV1097" s="13"/>
      <c r="AW1097" s="13"/>
      <c r="AX1097" s="13"/>
      <c r="AY1097" s="13"/>
      <c r="AZ1097" s="13"/>
      <c r="BA1097" s="13"/>
      <c r="BB1097" s="13"/>
      <c r="BC1097" s="13"/>
      <c r="BD1097" s="13"/>
      <c r="BE1097" s="13"/>
      <c r="BF1097" s="13"/>
      <c r="BG1097" s="13"/>
      <c r="BH1097" s="13"/>
      <c r="BI1097" s="13"/>
      <c r="BJ1097" s="14"/>
      <c r="BK1097" s="14"/>
      <c r="BL1097" s="14"/>
      <c r="BM1097" s="14"/>
      <c r="BN1097" s="14"/>
    </row>
    <row r="1098" spans="4:66" x14ac:dyDescent="0.25">
      <c r="D1098"/>
      <c r="E1098" s="10"/>
      <c r="F1098" s="10"/>
      <c r="G1098" s="10"/>
      <c r="H1098" s="10"/>
      <c r="I1098" s="10"/>
      <c r="J1098" s="10"/>
      <c r="K1098" s="12"/>
      <c r="L1098" s="12"/>
      <c r="M1098" s="13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  <c r="AA1098" s="13"/>
      <c r="AB1098" s="13"/>
      <c r="AC1098" s="13"/>
      <c r="AD1098" s="13"/>
      <c r="AE1098" s="13"/>
      <c r="AF1098" s="13"/>
      <c r="AG1098" s="13"/>
      <c r="AH1098" s="13"/>
      <c r="AI1098" s="13"/>
      <c r="AJ1098" s="13"/>
      <c r="AK1098" s="13"/>
      <c r="AL1098" s="13"/>
      <c r="AM1098" s="13"/>
      <c r="AN1098" s="13"/>
      <c r="AO1098" s="13"/>
      <c r="AP1098" s="13"/>
      <c r="AQ1098" s="13"/>
      <c r="AR1098" s="13"/>
      <c r="AS1098" s="13"/>
      <c r="AT1098" s="13"/>
      <c r="AU1098" s="13"/>
      <c r="AV1098" s="13"/>
      <c r="AW1098" s="13"/>
      <c r="AX1098" s="13"/>
      <c r="AY1098" s="13"/>
      <c r="AZ1098" s="13"/>
      <c r="BA1098" s="13"/>
      <c r="BB1098" s="13"/>
      <c r="BC1098" s="13"/>
      <c r="BD1098" s="13"/>
      <c r="BE1098" s="13"/>
      <c r="BF1098" s="13"/>
      <c r="BG1098" s="13"/>
      <c r="BH1098" s="13"/>
      <c r="BI1098" s="13"/>
      <c r="BJ1098" s="14"/>
      <c r="BK1098" s="14"/>
      <c r="BL1098" s="14"/>
      <c r="BM1098" s="14"/>
      <c r="BN1098" s="14"/>
    </row>
    <row r="1099" spans="4:66" x14ac:dyDescent="0.25">
      <c r="D1099"/>
      <c r="E1099" s="10"/>
      <c r="F1099" s="10"/>
      <c r="G1099" s="10"/>
      <c r="H1099" s="10"/>
      <c r="I1099" s="10"/>
      <c r="J1099" s="10"/>
      <c r="K1099" s="12"/>
      <c r="L1099" s="12"/>
      <c r="M1099" s="13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  <c r="AA1099" s="13"/>
      <c r="AB1099" s="13"/>
      <c r="AC1099" s="13"/>
      <c r="AD1099" s="13"/>
      <c r="AE1099" s="13"/>
      <c r="AF1099" s="13"/>
      <c r="AG1099" s="13"/>
      <c r="AH1099" s="13"/>
      <c r="AI1099" s="13"/>
      <c r="AJ1099" s="13"/>
      <c r="AK1099" s="13"/>
      <c r="AL1099" s="13"/>
      <c r="AM1099" s="13"/>
      <c r="AN1099" s="13"/>
      <c r="AO1099" s="13"/>
      <c r="AP1099" s="13"/>
      <c r="AQ1099" s="13"/>
      <c r="AR1099" s="13"/>
      <c r="AS1099" s="13"/>
      <c r="AT1099" s="13"/>
      <c r="AU1099" s="13"/>
      <c r="AV1099" s="13"/>
      <c r="AW1099" s="13"/>
      <c r="AX1099" s="13"/>
      <c r="AY1099" s="13"/>
      <c r="AZ1099" s="13"/>
      <c r="BA1099" s="13"/>
      <c r="BB1099" s="13"/>
      <c r="BC1099" s="13"/>
      <c r="BD1099" s="13"/>
      <c r="BE1099" s="13"/>
      <c r="BF1099" s="13"/>
      <c r="BG1099" s="13"/>
      <c r="BH1099" s="13"/>
      <c r="BI1099" s="13"/>
      <c r="BJ1099" s="14"/>
      <c r="BK1099" s="14"/>
      <c r="BL1099" s="14"/>
      <c r="BM1099" s="14"/>
      <c r="BN1099" s="14"/>
    </row>
    <row r="1100" spans="4:66" x14ac:dyDescent="0.25">
      <c r="D1100"/>
      <c r="E1100" s="10"/>
      <c r="F1100" s="10"/>
      <c r="G1100" s="10"/>
      <c r="H1100" s="10"/>
      <c r="I1100" s="10"/>
      <c r="J1100" s="10"/>
      <c r="K1100" s="12"/>
      <c r="L1100" s="12"/>
      <c r="M1100" s="13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  <c r="AA1100" s="13"/>
      <c r="AB1100" s="13"/>
      <c r="AC1100" s="13"/>
      <c r="AD1100" s="13"/>
      <c r="AE1100" s="13"/>
      <c r="AF1100" s="13"/>
      <c r="AG1100" s="13"/>
      <c r="AH1100" s="13"/>
      <c r="AI1100" s="13"/>
      <c r="AJ1100" s="13"/>
      <c r="AK1100" s="13"/>
      <c r="AL1100" s="13"/>
      <c r="AM1100" s="13"/>
      <c r="AN1100" s="13"/>
      <c r="AO1100" s="13"/>
      <c r="AP1100" s="13"/>
      <c r="AQ1100" s="13"/>
      <c r="AR1100" s="13"/>
      <c r="AS1100" s="13"/>
      <c r="AT1100" s="13"/>
      <c r="AU1100" s="13"/>
      <c r="AV1100" s="13"/>
      <c r="AW1100" s="13"/>
      <c r="AX1100" s="13"/>
      <c r="AY1100" s="13"/>
      <c r="AZ1100" s="13"/>
      <c r="BA1100" s="13"/>
      <c r="BB1100" s="13"/>
      <c r="BC1100" s="13"/>
      <c r="BD1100" s="13"/>
      <c r="BE1100" s="13"/>
      <c r="BF1100" s="13"/>
      <c r="BG1100" s="13"/>
      <c r="BH1100" s="13"/>
      <c r="BI1100" s="13"/>
      <c r="BJ1100" s="14"/>
      <c r="BK1100" s="14"/>
      <c r="BL1100" s="14"/>
      <c r="BM1100" s="14"/>
      <c r="BN1100" s="14"/>
    </row>
    <row r="1101" spans="4:66" x14ac:dyDescent="0.25">
      <c r="D1101"/>
      <c r="E1101" s="10"/>
      <c r="F1101" s="10"/>
      <c r="G1101" s="10"/>
      <c r="H1101" s="10"/>
      <c r="I1101" s="10"/>
      <c r="J1101" s="10"/>
      <c r="K1101" s="12"/>
      <c r="L1101" s="12"/>
      <c r="M1101" s="13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  <c r="AA1101" s="13"/>
      <c r="AB1101" s="13"/>
      <c r="AC1101" s="13"/>
      <c r="AD1101" s="13"/>
      <c r="AE1101" s="13"/>
      <c r="AF1101" s="13"/>
      <c r="AG1101" s="13"/>
      <c r="AH1101" s="13"/>
      <c r="AI1101" s="13"/>
      <c r="AJ1101" s="13"/>
      <c r="AK1101" s="13"/>
      <c r="AL1101" s="13"/>
      <c r="AM1101" s="13"/>
      <c r="AN1101" s="13"/>
      <c r="AO1101" s="13"/>
      <c r="AP1101" s="13"/>
      <c r="AQ1101" s="13"/>
      <c r="AR1101" s="13"/>
      <c r="AS1101" s="13"/>
      <c r="AT1101" s="13"/>
      <c r="AU1101" s="13"/>
      <c r="AV1101" s="13"/>
      <c r="AW1101" s="13"/>
      <c r="AX1101" s="13"/>
      <c r="AY1101" s="13"/>
      <c r="AZ1101" s="13"/>
      <c r="BA1101" s="13"/>
      <c r="BB1101" s="13"/>
      <c r="BC1101" s="13"/>
      <c r="BD1101" s="13"/>
      <c r="BE1101" s="13"/>
      <c r="BF1101" s="13"/>
      <c r="BG1101" s="13"/>
      <c r="BH1101" s="13"/>
      <c r="BI1101" s="13"/>
      <c r="BJ1101" s="14"/>
      <c r="BK1101" s="14"/>
      <c r="BL1101" s="14"/>
      <c r="BM1101" s="14"/>
      <c r="BN1101" s="14"/>
    </row>
    <row r="1102" spans="4:66" x14ac:dyDescent="0.25">
      <c r="D1102"/>
      <c r="E1102" s="10"/>
      <c r="F1102" s="10"/>
      <c r="G1102" s="10"/>
      <c r="H1102" s="10"/>
      <c r="I1102" s="10"/>
      <c r="J1102" s="10"/>
      <c r="K1102" s="12"/>
      <c r="L1102" s="12"/>
      <c r="M1102" s="13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  <c r="AA1102" s="13"/>
      <c r="AB1102" s="13"/>
      <c r="AC1102" s="13"/>
      <c r="AD1102" s="13"/>
      <c r="AE1102" s="13"/>
      <c r="AF1102" s="13"/>
      <c r="AG1102" s="13"/>
      <c r="AH1102" s="13"/>
      <c r="AI1102" s="13"/>
      <c r="AJ1102" s="13"/>
      <c r="AK1102" s="13"/>
      <c r="AL1102" s="13"/>
      <c r="AM1102" s="13"/>
      <c r="AN1102" s="13"/>
      <c r="AO1102" s="13"/>
      <c r="AP1102" s="13"/>
      <c r="AQ1102" s="13"/>
      <c r="AR1102" s="13"/>
      <c r="AS1102" s="13"/>
      <c r="AT1102" s="13"/>
      <c r="AU1102" s="13"/>
      <c r="AV1102" s="13"/>
      <c r="AW1102" s="13"/>
      <c r="AX1102" s="13"/>
      <c r="AY1102" s="13"/>
      <c r="AZ1102" s="13"/>
      <c r="BA1102" s="13"/>
      <c r="BB1102" s="13"/>
      <c r="BC1102" s="13"/>
      <c r="BD1102" s="13"/>
      <c r="BE1102" s="13"/>
      <c r="BF1102" s="13"/>
      <c r="BG1102" s="13"/>
      <c r="BH1102" s="13"/>
      <c r="BI1102" s="13"/>
      <c r="BJ1102" s="14"/>
      <c r="BK1102" s="14"/>
      <c r="BL1102" s="14"/>
      <c r="BM1102" s="14"/>
      <c r="BN1102" s="14"/>
    </row>
    <row r="1103" spans="4:66" x14ac:dyDescent="0.25">
      <c r="D1103"/>
      <c r="E1103" s="10"/>
      <c r="F1103" s="10"/>
      <c r="G1103" s="10"/>
      <c r="H1103" s="10"/>
      <c r="I1103" s="10"/>
      <c r="J1103" s="10"/>
      <c r="K1103" s="12"/>
      <c r="L1103" s="12"/>
      <c r="M1103" s="13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  <c r="AA1103" s="13"/>
      <c r="AB1103" s="13"/>
      <c r="AC1103" s="13"/>
      <c r="AD1103" s="13"/>
      <c r="AE1103" s="13"/>
      <c r="AF1103" s="13"/>
      <c r="AG1103" s="13"/>
      <c r="AH1103" s="13"/>
      <c r="AI1103" s="13"/>
      <c r="AJ1103" s="13"/>
      <c r="AK1103" s="13"/>
      <c r="AL1103" s="13"/>
      <c r="AM1103" s="13"/>
      <c r="AN1103" s="13"/>
      <c r="AO1103" s="13"/>
      <c r="AP1103" s="13"/>
      <c r="AQ1103" s="13"/>
      <c r="AR1103" s="13"/>
      <c r="AS1103" s="13"/>
      <c r="AT1103" s="13"/>
      <c r="AU1103" s="13"/>
      <c r="AV1103" s="13"/>
      <c r="AW1103" s="13"/>
      <c r="AX1103" s="13"/>
      <c r="AY1103" s="13"/>
      <c r="AZ1103" s="13"/>
      <c r="BA1103" s="13"/>
      <c r="BB1103" s="13"/>
      <c r="BC1103" s="13"/>
      <c r="BD1103" s="13"/>
      <c r="BE1103" s="13"/>
      <c r="BF1103" s="13"/>
      <c r="BG1103" s="13"/>
      <c r="BH1103" s="13"/>
      <c r="BI1103" s="13"/>
      <c r="BJ1103" s="14"/>
      <c r="BK1103" s="14"/>
      <c r="BL1103" s="14"/>
      <c r="BM1103" s="14"/>
      <c r="BN1103" s="14"/>
    </row>
    <row r="1104" spans="4:66" x14ac:dyDescent="0.25">
      <c r="D1104"/>
      <c r="E1104" s="10"/>
      <c r="F1104" s="10"/>
      <c r="G1104" s="10"/>
      <c r="H1104" s="10"/>
      <c r="I1104" s="10"/>
      <c r="J1104" s="10"/>
      <c r="K1104" s="12"/>
      <c r="L1104" s="12"/>
      <c r="M1104" s="13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  <c r="AA1104" s="13"/>
      <c r="AB1104" s="13"/>
      <c r="AC1104" s="13"/>
      <c r="AD1104" s="13"/>
      <c r="AE1104" s="13"/>
      <c r="AF1104" s="13"/>
      <c r="AG1104" s="13"/>
      <c r="AH1104" s="13"/>
      <c r="AI1104" s="13"/>
      <c r="AJ1104" s="13"/>
      <c r="AK1104" s="13"/>
      <c r="AL1104" s="13"/>
      <c r="AM1104" s="13"/>
      <c r="AN1104" s="13"/>
      <c r="AO1104" s="13"/>
      <c r="AP1104" s="13"/>
      <c r="AQ1104" s="13"/>
      <c r="AR1104" s="13"/>
      <c r="AS1104" s="13"/>
      <c r="AT1104" s="13"/>
      <c r="AU1104" s="13"/>
      <c r="AV1104" s="13"/>
      <c r="AW1104" s="13"/>
      <c r="AX1104" s="13"/>
      <c r="AY1104" s="13"/>
      <c r="AZ1104" s="13"/>
      <c r="BA1104" s="13"/>
      <c r="BB1104" s="13"/>
      <c r="BC1104" s="13"/>
      <c r="BD1104" s="13"/>
      <c r="BE1104" s="13"/>
      <c r="BF1104" s="13"/>
      <c r="BG1104" s="13"/>
      <c r="BH1104" s="13"/>
      <c r="BI1104" s="13"/>
      <c r="BJ1104" s="14"/>
      <c r="BK1104" s="14"/>
      <c r="BL1104" s="14"/>
      <c r="BM1104" s="14"/>
      <c r="BN1104" s="14"/>
    </row>
    <row r="1105" spans="4:66" x14ac:dyDescent="0.25">
      <c r="D1105"/>
      <c r="E1105" s="10"/>
      <c r="F1105" s="10"/>
      <c r="G1105" s="10"/>
      <c r="H1105" s="10"/>
      <c r="I1105" s="10"/>
      <c r="J1105" s="10"/>
      <c r="K1105" s="12"/>
      <c r="L1105" s="12"/>
      <c r="M1105" s="13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  <c r="AA1105" s="13"/>
      <c r="AB1105" s="13"/>
      <c r="AC1105" s="13"/>
      <c r="AD1105" s="13"/>
      <c r="AE1105" s="13"/>
      <c r="AF1105" s="13"/>
      <c r="AG1105" s="13"/>
      <c r="AH1105" s="13"/>
      <c r="AI1105" s="13"/>
      <c r="AJ1105" s="13"/>
      <c r="AK1105" s="13"/>
      <c r="AL1105" s="13"/>
      <c r="AM1105" s="13"/>
      <c r="AN1105" s="13"/>
      <c r="AO1105" s="13"/>
      <c r="AP1105" s="13"/>
      <c r="AQ1105" s="13"/>
      <c r="AR1105" s="13"/>
      <c r="AS1105" s="13"/>
      <c r="AT1105" s="13"/>
      <c r="AU1105" s="13"/>
      <c r="AV1105" s="13"/>
      <c r="AW1105" s="13"/>
      <c r="AX1105" s="13"/>
      <c r="AY1105" s="13"/>
      <c r="AZ1105" s="13"/>
      <c r="BA1105" s="13"/>
      <c r="BB1105" s="13"/>
      <c r="BC1105" s="13"/>
      <c r="BD1105" s="13"/>
      <c r="BE1105" s="13"/>
      <c r="BF1105" s="13"/>
      <c r="BG1105" s="13"/>
      <c r="BH1105" s="13"/>
      <c r="BI1105" s="13"/>
      <c r="BJ1105" s="14"/>
      <c r="BK1105" s="14"/>
      <c r="BL1105" s="14"/>
      <c r="BM1105" s="14"/>
      <c r="BN1105" s="14"/>
    </row>
    <row r="1106" spans="4:66" x14ac:dyDescent="0.25">
      <c r="D1106"/>
      <c r="E1106" s="10"/>
      <c r="F1106" s="10"/>
      <c r="G1106" s="10"/>
      <c r="H1106" s="10"/>
      <c r="I1106" s="10"/>
      <c r="J1106" s="10"/>
      <c r="K1106" s="12"/>
      <c r="L1106" s="12"/>
      <c r="M1106" s="13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  <c r="AA1106" s="13"/>
      <c r="AB1106" s="13"/>
      <c r="AC1106" s="13"/>
      <c r="AD1106" s="13"/>
      <c r="AE1106" s="13"/>
      <c r="AF1106" s="13"/>
      <c r="AG1106" s="13"/>
      <c r="AH1106" s="13"/>
      <c r="AI1106" s="13"/>
      <c r="AJ1106" s="13"/>
      <c r="AK1106" s="13"/>
      <c r="AL1106" s="13"/>
      <c r="AM1106" s="13"/>
      <c r="AN1106" s="13"/>
      <c r="AO1106" s="13"/>
      <c r="AP1106" s="13"/>
      <c r="AQ1106" s="13"/>
      <c r="AR1106" s="13"/>
      <c r="AS1106" s="13"/>
      <c r="AT1106" s="13"/>
      <c r="AU1106" s="13"/>
      <c r="AV1106" s="13"/>
      <c r="AW1106" s="13"/>
      <c r="AX1106" s="13"/>
      <c r="AY1106" s="13"/>
      <c r="AZ1106" s="13"/>
      <c r="BA1106" s="13"/>
      <c r="BB1106" s="13"/>
      <c r="BC1106" s="13"/>
      <c r="BD1106" s="13"/>
      <c r="BE1106" s="13"/>
      <c r="BF1106" s="13"/>
      <c r="BG1106" s="13"/>
      <c r="BH1106" s="13"/>
      <c r="BI1106" s="13"/>
      <c r="BJ1106" s="14"/>
      <c r="BK1106" s="14"/>
      <c r="BL1106" s="14"/>
      <c r="BM1106" s="14"/>
      <c r="BN1106" s="14"/>
    </row>
    <row r="1107" spans="4:66" x14ac:dyDescent="0.25">
      <c r="D1107"/>
      <c r="E1107" s="10"/>
      <c r="F1107" s="10"/>
      <c r="G1107" s="10"/>
      <c r="H1107" s="10"/>
      <c r="I1107" s="10"/>
      <c r="J1107" s="10"/>
      <c r="K1107" s="12"/>
      <c r="L1107" s="12"/>
      <c r="M1107" s="13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  <c r="AA1107" s="13"/>
      <c r="AB1107" s="13"/>
      <c r="AC1107" s="13"/>
      <c r="AD1107" s="13"/>
      <c r="AE1107" s="13"/>
      <c r="AF1107" s="13"/>
      <c r="AG1107" s="13"/>
      <c r="AH1107" s="13"/>
      <c r="AI1107" s="13"/>
      <c r="AJ1107" s="13"/>
      <c r="AK1107" s="13"/>
      <c r="AL1107" s="13"/>
      <c r="AM1107" s="13"/>
      <c r="AN1107" s="13"/>
      <c r="AO1107" s="13"/>
      <c r="AP1107" s="13"/>
      <c r="AQ1107" s="13"/>
      <c r="AR1107" s="13"/>
      <c r="AS1107" s="13"/>
      <c r="AT1107" s="13"/>
      <c r="AU1107" s="13"/>
      <c r="AV1107" s="13"/>
      <c r="AW1107" s="13"/>
      <c r="AX1107" s="13"/>
      <c r="AY1107" s="13"/>
      <c r="AZ1107" s="13"/>
      <c r="BA1107" s="13"/>
      <c r="BB1107" s="13"/>
      <c r="BC1107" s="13"/>
      <c r="BD1107" s="13"/>
      <c r="BE1107" s="13"/>
      <c r="BF1107" s="13"/>
      <c r="BG1107" s="13"/>
      <c r="BH1107" s="13"/>
      <c r="BI1107" s="13"/>
      <c r="BJ1107" s="14"/>
      <c r="BK1107" s="14"/>
      <c r="BL1107" s="14"/>
      <c r="BM1107" s="14"/>
      <c r="BN1107" s="14"/>
    </row>
    <row r="1108" spans="4:66" x14ac:dyDescent="0.25">
      <c r="D1108"/>
      <c r="E1108" s="10"/>
      <c r="F1108" s="10"/>
      <c r="G1108" s="10"/>
      <c r="H1108" s="10"/>
      <c r="I1108" s="10"/>
      <c r="J1108" s="10"/>
      <c r="K1108" s="12"/>
      <c r="L1108" s="12"/>
      <c r="M1108" s="13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  <c r="AA1108" s="13"/>
      <c r="AB1108" s="13"/>
      <c r="AC1108" s="13"/>
      <c r="AD1108" s="13"/>
      <c r="AE1108" s="13"/>
      <c r="AF1108" s="13"/>
      <c r="AG1108" s="13"/>
      <c r="AH1108" s="13"/>
      <c r="AI1108" s="13"/>
      <c r="AJ1108" s="13"/>
      <c r="AK1108" s="13"/>
      <c r="AL1108" s="13"/>
      <c r="AM1108" s="13"/>
      <c r="AN1108" s="13"/>
      <c r="AO1108" s="13"/>
      <c r="AP1108" s="13"/>
      <c r="AQ1108" s="13"/>
      <c r="AR1108" s="13"/>
      <c r="AS1108" s="13"/>
      <c r="AT1108" s="13"/>
      <c r="AU1108" s="13"/>
      <c r="AV1108" s="13"/>
      <c r="AW1108" s="13"/>
      <c r="AX1108" s="13"/>
      <c r="AY1108" s="13"/>
      <c r="AZ1108" s="13"/>
      <c r="BA1108" s="13"/>
      <c r="BB1108" s="13"/>
      <c r="BC1108" s="13"/>
      <c r="BD1108" s="13"/>
      <c r="BE1108" s="13"/>
      <c r="BF1108" s="13"/>
      <c r="BG1108" s="13"/>
      <c r="BH1108" s="13"/>
      <c r="BI1108" s="13"/>
      <c r="BJ1108" s="14"/>
      <c r="BK1108" s="14"/>
      <c r="BL1108" s="14"/>
      <c r="BM1108" s="14"/>
      <c r="BN1108" s="14"/>
    </row>
    <row r="1109" spans="4:66" x14ac:dyDescent="0.25">
      <c r="D1109"/>
      <c r="E1109" s="10"/>
      <c r="F1109" s="10"/>
      <c r="G1109" s="10"/>
      <c r="H1109" s="10"/>
      <c r="I1109" s="10"/>
      <c r="J1109" s="10"/>
      <c r="K1109" s="12"/>
      <c r="L1109" s="12"/>
      <c r="M1109" s="13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  <c r="AA1109" s="13"/>
      <c r="AB1109" s="13"/>
      <c r="AC1109" s="13"/>
      <c r="AD1109" s="13"/>
      <c r="AE1109" s="13"/>
      <c r="AF1109" s="13"/>
      <c r="AG1109" s="13"/>
      <c r="AH1109" s="13"/>
      <c r="AI1109" s="13"/>
      <c r="AJ1109" s="13"/>
      <c r="AK1109" s="13"/>
      <c r="AL1109" s="13"/>
      <c r="AM1109" s="13"/>
      <c r="AN1109" s="13"/>
      <c r="AO1109" s="13"/>
      <c r="AP1109" s="13"/>
      <c r="AQ1109" s="13"/>
      <c r="AR1109" s="13"/>
      <c r="AS1109" s="13"/>
      <c r="AT1109" s="13"/>
      <c r="AU1109" s="13"/>
      <c r="AV1109" s="13"/>
      <c r="AW1109" s="13"/>
      <c r="AX1109" s="13"/>
      <c r="AY1109" s="13"/>
      <c r="AZ1109" s="13"/>
      <c r="BA1109" s="13"/>
      <c r="BB1109" s="13"/>
      <c r="BC1109" s="13"/>
      <c r="BD1109" s="13"/>
      <c r="BE1109" s="13"/>
      <c r="BF1109" s="13"/>
      <c r="BG1109" s="13"/>
      <c r="BH1109" s="13"/>
      <c r="BI1109" s="13"/>
      <c r="BJ1109" s="14"/>
      <c r="BK1109" s="14"/>
      <c r="BL1109" s="14"/>
      <c r="BM1109" s="14"/>
      <c r="BN1109" s="14"/>
    </row>
    <row r="1110" spans="4:66" x14ac:dyDescent="0.25">
      <c r="D1110"/>
      <c r="E1110" s="10"/>
      <c r="F1110" s="10"/>
      <c r="G1110" s="10"/>
      <c r="H1110" s="10"/>
      <c r="I1110" s="10"/>
      <c r="J1110" s="10"/>
      <c r="K1110" s="12"/>
      <c r="L1110" s="12"/>
      <c r="M1110" s="13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  <c r="AA1110" s="13"/>
      <c r="AB1110" s="13"/>
      <c r="AC1110" s="13"/>
      <c r="AD1110" s="13"/>
      <c r="AE1110" s="13"/>
      <c r="AF1110" s="13"/>
      <c r="AG1110" s="13"/>
      <c r="AH1110" s="13"/>
      <c r="AI1110" s="13"/>
      <c r="AJ1110" s="13"/>
      <c r="AK1110" s="13"/>
      <c r="AL1110" s="13"/>
      <c r="AM1110" s="13"/>
      <c r="AN1110" s="13"/>
      <c r="AO1110" s="13"/>
      <c r="AP1110" s="13"/>
      <c r="AQ1110" s="13"/>
      <c r="AR1110" s="13"/>
      <c r="AS1110" s="13"/>
      <c r="AT1110" s="13"/>
      <c r="AU1110" s="13"/>
      <c r="AV1110" s="13"/>
      <c r="AW1110" s="13"/>
      <c r="AX1110" s="13"/>
      <c r="AY1110" s="13"/>
      <c r="AZ1110" s="13"/>
      <c r="BA1110" s="13"/>
      <c r="BB1110" s="13"/>
      <c r="BC1110" s="13"/>
      <c r="BD1110" s="13"/>
      <c r="BE1110" s="13"/>
      <c r="BF1110" s="13"/>
      <c r="BG1110" s="13"/>
      <c r="BH1110" s="13"/>
      <c r="BI1110" s="13"/>
      <c r="BJ1110" s="14"/>
      <c r="BK1110" s="14"/>
      <c r="BL1110" s="14"/>
      <c r="BM1110" s="14"/>
      <c r="BN1110" s="14"/>
    </row>
    <row r="1111" spans="4:66" x14ac:dyDescent="0.25">
      <c r="D1111"/>
      <c r="E1111" s="10"/>
      <c r="F1111" s="10"/>
      <c r="G1111" s="10"/>
      <c r="H1111" s="10"/>
      <c r="I1111" s="10"/>
      <c r="J1111" s="10"/>
      <c r="K1111" s="12"/>
      <c r="L1111" s="12"/>
      <c r="M1111" s="13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  <c r="AA1111" s="13"/>
      <c r="AB1111" s="13"/>
      <c r="AC1111" s="13"/>
      <c r="AD1111" s="13"/>
      <c r="AE1111" s="13"/>
      <c r="AF1111" s="13"/>
      <c r="AG1111" s="13"/>
      <c r="AH1111" s="13"/>
      <c r="AI1111" s="13"/>
      <c r="AJ1111" s="13"/>
      <c r="AK1111" s="13"/>
      <c r="AL1111" s="13"/>
      <c r="AM1111" s="13"/>
      <c r="AN1111" s="13"/>
      <c r="AO1111" s="13"/>
      <c r="AP1111" s="13"/>
      <c r="AQ1111" s="13"/>
      <c r="AR1111" s="13"/>
      <c r="AS1111" s="13"/>
      <c r="AT1111" s="13"/>
      <c r="AU1111" s="13"/>
      <c r="AV1111" s="13"/>
      <c r="AW1111" s="13"/>
      <c r="AX1111" s="13"/>
      <c r="AY1111" s="13"/>
      <c r="AZ1111" s="13"/>
      <c r="BA1111" s="13"/>
      <c r="BB1111" s="13"/>
      <c r="BC1111" s="13"/>
      <c r="BD1111" s="13"/>
      <c r="BE1111" s="13"/>
      <c r="BF1111" s="13"/>
      <c r="BG1111" s="13"/>
      <c r="BH1111" s="13"/>
      <c r="BI1111" s="13"/>
      <c r="BJ1111" s="14"/>
      <c r="BK1111" s="14"/>
      <c r="BL1111" s="14"/>
      <c r="BM1111" s="14"/>
      <c r="BN1111" s="14"/>
    </row>
    <row r="1112" spans="4:66" x14ac:dyDescent="0.25">
      <c r="D1112"/>
      <c r="E1112" s="10"/>
      <c r="F1112" s="10"/>
      <c r="G1112" s="10"/>
      <c r="H1112" s="10"/>
      <c r="I1112" s="10"/>
      <c r="J1112" s="10"/>
      <c r="K1112" s="12"/>
      <c r="L1112" s="12"/>
      <c r="M1112" s="13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  <c r="AA1112" s="13"/>
      <c r="AB1112" s="13"/>
      <c r="AC1112" s="13"/>
      <c r="AD1112" s="13"/>
      <c r="AE1112" s="13"/>
      <c r="AF1112" s="13"/>
      <c r="AG1112" s="13"/>
      <c r="AH1112" s="13"/>
      <c r="AI1112" s="13"/>
      <c r="AJ1112" s="13"/>
      <c r="AK1112" s="13"/>
      <c r="AL1112" s="13"/>
      <c r="AM1112" s="13"/>
      <c r="AN1112" s="13"/>
      <c r="AO1112" s="13"/>
      <c r="AP1112" s="13"/>
      <c r="AQ1112" s="13"/>
      <c r="AR1112" s="13"/>
      <c r="AS1112" s="13"/>
      <c r="AT1112" s="13"/>
      <c r="AU1112" s="13"/>
      <c r="AV1112" s="13"/>
      <c r="AW1112" s="13"/>
      <c r="AX1112" s="13"/>
      <c r="AY1112" s="13"/>
      <c r="AZ1112" s="13"/>
      <c r="BA1112" s="13"/>
      <c r="BB1112" s="13"/>
      <c r="BC1112" s="13"/>
      <c r="BD1112" s="13"/>
      <c r="BE1112" s="13"/>
      <c r="BF1112" s="13"/>
      <c r="BG1112" s="13"/>
      <c r="BH1112" s="13"/>
      <c r="BI1112" s="13"/>
      <c r="BJ1112" s="14"/>
      <c r="BK1112" s="14"/>
      <c r="BL1112" s="14"/>
      <c r="BM1112" s="14"/>
      <c r="BN1112" s="14"/>
    </row>
  </sheetData>
  <conditionalFormatting sqref="BJ2:BL1112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home</vt:lpstr>
      <vt:lpstr>away</vt:lpstr>
      <vt:lpstr>fixture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Magut</cp:lastModifiedBy>
  <dcterms:created xsi:type="dcterms:W3CDTF">2021-01-19T16:29:10Z</dcterms:created>
  <dcterms:modified xsi:type="dcterms:W3CDTF">2021-10-18T11:24:34Z</dcterms:modified>
</cp:coreProperties>
</file>